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19\Normatividad\COMPARTICION INFRAESTRUCTURA\MANDATOS DEFINITIVOS\Expediente 00017-CD-GPRC-MC (GTH- SHOUGANG)\Documentos CD\CD adjunto\CÁLCULO DETALLADO DE LA CONTRAPRESTACIÓN\"/>
    </mc:Choice>
  </mc:AlternateContent>
  <bookViews>
    <workbookView xWindow="0" yWindow="0" windowWidth="19860" windowHeight="10245" tabRatio="850" activeTab="2"/>
  </bookViews>
  <sheets>
    <sheet name=" SHOUGANG Información remitida" sheetId="52" r:id="rId1"/>
    <sheet name="SICODI" sheetId="51" r:id="rId2"/>
    <sheet name="Cálculo" sheetId="3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____________f" hidden="1">{"vista 1",#N/A,FALSE,"CMP";"vista 2",#N/A,FALSE,"CMP"}</definedName>
    <definedName name="_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f" hidden="1">{"vista 1",#N/A,FALSE,"CMP";"vista 2",#N/A,FALSE,"CMP"}</definedName>
    <definedName name="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f" hidden="1">{"vista 1",#N/A,FALSE,"CMP";"vista 2",#N/A,FALSE,"CMP"}</definedName>
    <definedName name="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f" hidden="1">{"vista 1",#N/A,FALSE,"CMP";"vista 2",#N/A,FALSE,"CMP"}</definedName>
    <definedName name="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f" hidden="1">{"vista 1",#N/A,FALSE,"CMP";"vista 2",#N/A,FALSE,"CMP"}</definedName>
    <definedName name="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f" hidden="1">{"vista 1",#N/A,FALSE,"CMP";"vista 2",#N/A,FALSE,"CMP"}</definedName>
    <definedName name="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f" hidden="1">{"vista 1",#N/A,FALSE,"CMP";"vista 2",#N/A,FALSE,"CMP"}</definedName>
    <definedName name="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f" hidden="1">{"vista 1",#N/A,FALSE,"CMP";"vista 2",#N/A,FALSE,"CMP"}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hidden="1">{"vista 1",#N/A,FALSE,"CMP";"vista 2",#N/A,FALSE,"CMP"}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hidden="1">{"vista 1",#N/A,FALSE,"CMP";"vista 2",#N/A,FALSE,"CMP"}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hidden="1">{"vista 1",#N/A,FALSE,"CMP";"vista 2",#N/A,FALSE,"CMP"}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hidden="1">{"vista 1",#N/A,FALSE,"CMP";"vista 2",#N/A,FALSE,"CMP"}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2" hidden="1">'[1]Tipo de Cambio'!#REF!</definedName>
    <definedName name="__123Graph_ASISTEMAS" hidden="1">'[1]Tipo de Cambio'!#REF!</definedName>
    <definedName name="__f" hidden="1">{"vista 1",#N/A,FALSE,"CMP";"vista 2",#N/A,FALSE,"CMP"}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hidden="1">{"vista 1",#N/A,FALSE,"CMP";"vista 2",#N/A,FALSE,"CMP"}</definedName>
    <definedName name="_xlnm._FilterDatabase" localSheetId="0" hidden="1">' SHOUGANG Información remitida'!$A$4:$K$33</definedName>
    <definedName name="_xlnm._FilterDatabase" localSheetId="2" hidden="1">Cálculo!$A$10:$L$169</definedName>
    <definedName name="_xlnm._FilterDatabase" localSheetId="1" hidden="1">SICODI!$A$2:$S$2619</definedName>
    <definedName name="_Key1" localSheetId="2" hidden="1">'[1]Tipo de Cambio'!#REF!</definedName>
    <definedName name="_Key1" hidden="1">'[1]Tipo de Cambio'!#REF!</definedName>
    <definedName name="_Key2" localSheetId="2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hidden="1">{"vista 1",#N/A,FALSE,"CMP";"vista 2",#N/A,FALSE,"CMP"}</definedName>
    <definedName name="aaa" hidden="1">{"vista 1",#N/A,FALSE,"CMP";"vista 2",#N/A,FALSE,"CMP"}</definedName>
    <definedName name="AB">[2]Nombres!$H$38:$H$41</definedName>
    <definedName name="AC">[3]Nombres!$R$38:$R$41</definedName>
    <definedName name="ACCCABLEGUARDA" localSheetId="2">#REF!</definedName>
    <definedName name="ACCCABLEGUARDA">#REF!</definedName>
    <definedName name="ACCCABLESUB" localSheetId="2">#REF!</definedName>
    <definedName name="ACCCABLESUB">#REF!</definedName>
    <definedName name="ACCCOND" localSheetId="2">#REF!</definedName>
    <definedName name="ACCCOND">#REF!</definedName>
    <definedName name="ACCESO">[4]NODOS!$C$17:$C$18</definedName>
    <definedName name="ACEROCONC" localSheetId="2">#REF!</definedName>
    <definedName name="ACEROCONC">#REF!</definedName>
    <definedName name="Altura">[5]Hoja1!$C$2:$C$7</definedName>
    <definedName name="ALTURAS">[6]Hoja1!$G$3:$G$12</definedName>
    <definedName name="AM">[2]Nombres!$L$38:$L$49</definedName>
    <definedName name="ANG">[7]Nombres!$H$62:$H$68</definedName>
    <definedName name="_xlnm.Print_Area" localSheetId="0">' SHOUGANG Información remitida'!$4:$4</definedName>
    <definedName name="_xlnm.Print_Area" localSheetId="2">Cálculo!$F$6:$U$7</definedName>
    <definedName name="_xlnm.Print_Area" localSheetId="1">SICODI!$A$1:$Q$2630</definedName>
    <definedName name="as">[8]Nombres!$R$5:$R$9</definedName>
    <definedName name="AZTECA" localSheetId="2">#REF!</definedName>
    <definedName name="AZTECA">#REF!</definedName>
    <definedName name="_xlnm.Database">'[9]sb-01 BASE2010-13 OCT AL 26 NOV'!$B$6:$CR$6</definedName>
    <definedName name="CABGUARDA" localSheetId="2">#REF!</definedName>
    <definedName name="CABGUARDA">#REF!</definedName>
    <definedName name="CADAISL" localSheetId="2">#REF!</definedName>
    <definedName name="CADAISL">#REF!</definedName>
    <definedName name="CEM">[3]Nombres!$T$38:$T$42</definedName>
    <definedName name="CODEST" localSheetId="2">#REF!</definedName>
    <definedName name="CODEST">#REF!</definedName>
    <definedName name="CODPAYPC" localSheetId="2">#REF!</definedName>
    <definedName name="CODPAYPC">#REF!</definedName>
    <definedName name="CODPM" localSheetId="2">#REF!</definedName>
    <definedName name="CODPM">#REF!</definedName>
    <definedName name="CONDUCTORES" localSheetId="2">#REF!</definedName>
    <definedName name="CONDUCTORES">#REF!</definedName>
    <definedName name="COSTADO_VÍA">[4]NODOS!$A$11:$A$14</definedName>
    <definedName name="COSTVIA">[3]Nombres!$D$5:$D$8</definedName>
    <definedName name="EE">[3]Nombres!$T$5:$T$24</definedName>
    <definedName name="ESTADO_DE_LA_ESTRUCTURA">[4]NODOS!$A$17:$A$18</definedName>
    <definedName name="ESTCAMARA">[3]Nombres!$L$5:$L$8</definedName>
    <definedName name="ESTR">[3]Nombres!$N$5:$N$11</definedName>
    <definedName name="ESTRUCTURA" localSheetId="0">#REF!</definedName>
    <definedName name="ESTRUCTURA">#REF!</definedName>
    <definedName name="HER">[10]Nombres!$F$38:$F$39</definedName>
    <definedName name="HFIJ">[10]Nombres!$H$38:$H$71</definedName>
    <definedName name="MADERA" localSheetId="2">#REF!</definedName>
    <definedName name="MADERA">#REF!</definedName>
    <definedName name="MATERIAL_DEL_APOYO" localSheetId="0">#REF!</definedName>
    <definedName name="MATERIAL_DEL_APOYO">#REF!</definedName>
    <definedName name="MOD_INV_16" localSheetId="2">#REF!</definedName>
    <definedName name="MOD_INV_16">#REF!</definedName>
    <definedName name="MPOSTE">[3]Nombres!$R$5:$R$9</definedName>
    <definedName name="NIVEL_DE_TENSIÓN">[4]NODOS!$E$11:$E$20</definedName>
    <definedName name="NODO" localSheetId="0">'[11]Cartera Azteca'!$AD$9:$AD$11</definedName>
    <definedName name="NODO">'[2]Cartera Azteca'!$AD$9:$AD$12</definedName>
    <definedName name="P">#REF!</definedName>
    <definedName name="PARA_APLOMAR">[4]NODOS!$K$6:$K$7</definedName>
    <definedName name="PARRILLA" localSheetId="2">#REF!</definedName>
    <definedName name="PARRILLA">#REF!</definedName>
    <definedName name="PE">[3]Nombres!$B$38:$B$133</definedName>
    <definedName name="PESO_PAYPC" localSheetId="2">#REF!</definedName>
    <definedName name="PESO_PAYPC">#REF!</definedName>
    <definedName name="PESO_PM" localSheetId="2">#REF!</definedName>
    <definedName name="PESO_PM">#REF!</definedName>
    <definedName name="PRECIOPAYPC" localSheetId="2">#REF!</definedName>
    <definedName name="PRECIOPAYPC">#REF!</definedName>
    <definedName name="PRECIOPM" localSheetId="2">#REF!</definedName>
    <definedName name="PRECIOPM">#REF!</definedName>
    <definedName name="PROPIETARIO_DE_ESTRUCTURA" localSheetId="0">#REF!</definedName>
    <definedName name="PROPIETARIO_DE_ESTRUCTURA">#REF!</definedName>
    <definedName name="PUESTAATIERRA" localSheetId="2">#REF!</definedName>
    <definedName name="PUESTAATIERRA">#REF!</definedName>
    <definedName name="q">[8]Nombres!$B$6:$B$33</definedName>
    <definedName name="RESISTENCIA_DE_POSTE">[4]NODOS!$C$2:$C$6</definedName>
    <definedName name="RETENIDA" localSheetId="2">#REF!</definedName>
    <definedName name="RETENIDA">#REF!</definedName>
    <definedName name="SP">[3]Nombres!$N$38:$N$39</definedName>
    <definedName name="SPAN">[2]Nombres!$H$5:$H$19</definedName>
    <definedName name="SUSP">[2]Nombres!$J$38:$J$47</definedName>
    <definedName name="TE">[3]Nombres!$P$38:$P$39</definedName>
    <definedName name="TIPO">[4]MATERIALES!$C$2:$C$63</definedName>
    <definedName name="TIPO_DE_ELEMENTO" localSheetId="0">#REF!</definedName>
    <definedName name="TIPO_DE_ELEMENTO">#REF!</definedName>
    <definedName name="TIPO_DE_EMPALME" localSheetId="0">#REF!</definedName>
    <definedName name="TIPO_DE_EMPALME">#REF!</definedName>
    <definedName name="TIPOCABLE">[3]Nombres!$F$5:$F$18</definedName>
    <definedName name="TIPOELEMENTO">[3]Nombres!$B$6:$B$33</definedName>
    <definedName name="_xlnm.Print_Titles" localSheetId="0">' SHOUGANG Información remitida'!$4:$4</definedName>
    <definedName name="_xlnm.Print_Titles" localSheetId="1">SICODI!$1:$2</definedName>
    <definedName name="TORRE" localSheetId="2">#REF!</definedName>
    <definedName name="TORRE">#REF!</definedName>
    <definedName name="VAL">[3]Nombres!$P$5:$P$8</definedName>
    <definedName name="via">[6]Hoja1!$F$3:$F$4</definedName>
    <definedName name="wrn.Esquema._.Unifilar._.de._.CMP." hidden="1">{"vista 1",#N/A,FALSE,"CMP";"vista 2",#N/A,FALSE,"CMP"}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hidden="1">{"vista 1",#N/A,FALSE,"CMP";"vista 2",#N/A,FALSE,"CMP"}</definedName>
    <definedName name="yy" hidden="1">{"vista 1",#N/A,FALSE,"CMP";"vista 2",#N/A,FALSE,"CMP"}</definedName>
    <definedName name="ZI">[3]Nombres!$D$39:$D$51</definedName>
    <definedName name="ZONA_DE_INSTALACIÓN" localSheetId="0">#REF!</definedName>
    <definedName name="ZONA_DE_INSTALACIÓ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32" l="1"/>
  <c r="K24" i="32"/>
  <c r="K31" i="32"/>
  <c r="J14" i="32"/>
  <c r="L14" i="32" s="1"/>
  <c r="J15" i="32"/>
  <c r="L15" i="32" s="1"/>
  <c r="J16" i="32"/>
  <c r="L16" i="32" s="1"/>
  <c r="J17" i="32"/>
  <c r="K17" i="32" s="1"/>
  <c r="J18" i="32"/>
  <c r="K18" i="32" s="1"/>
  <c r="J19" i="32"/>
  <c r="K19" i="32" s="1"/>
  <c r="J20" i="32"/>
  <c r="K20" i="32" s="1"/>
  <c r="J21" i="32"/>
  <c r="K21" i="32" s="1"/>
  <c r="J22" i="32"/>
  <c r="L22" i="32" s="1"/>
  <c r="J23" i="32"/>
  <c r="L23" i="32" s="1"/>
  <c r="J24" i="32"/>
  <c r="L24" i="32" s="1"/>
  <c r="J25" i="32"/>
  <c r="K25" i="32" s="1"/>
  <c r="J26" i="32"/>
  <c r="K26" i="32" s="1"/>
  <c r="J27" i="32"/>
  <c r="K27" i="32" s="1"/>
  <c r="J28" i="32"/>
  <c r="K28" i="32" s="1"/>
  <c r="J29" i="32"/>
  <c r="K29" i="32" s="1"/>
  <c r="J30" i="32"/>
  <c r="L30" i="32" s="1"/>
  <c r="J31" i="32"/>
  <c r="L31" i="32" s="1"/>
  <c r="J32" i="32"/>
  <c r="K32" i="32" s="1"/>
  <c r="J33" i="32"/>
  <c r="K33" i="32" s="1"/>
  <c r="J34" i="32"/>
  <c r="K34" i="32" s="1"/>
  <c r="J35" i="32"/>
  <c r="K35" i="32" s="1"/>
  <c r="J36" i="32"/>
  <c r="K36" i="32" s="1"/>
  <c r="J37" i="32"/>
  <c r="K37" i="32" s="1"/>
  <c r="J38" i="32"/>
  <c r="L38" i="32" s="1"/>
  <c r="J39" i="32"/>
  <c r="L39" i="32" s="1"/>
  <c r="J40" i="32"/>
  <c r="L40" i="32" s="1"/>
  <c r="J41" i="32"/>
  <c r="K41" i="32" s="1"/>
  <c r="J13" i="32"/>
  <c r="K13" i="32" s="1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13" i="32"/>
  <c r="L32" i="32" l="1"/>
  <c r="L29" i="32"/>
  <c r="L28" i="32"/>
  <c r="L20" i="32"/>
  <c r="L36" i="32"/>
  <c r="K16" i="32"/>
  <c r="K15" i="32"/>
  <c r="L21" i="32"/>
  <c r="K40" i="32"/>
  <c r="K39" i="32"/>
  <c r="L37" i="32"/>
  <c r="K30" i="32"/>
  <c r="K14" i="32"/>
  <c r="L27" i="32"/>
  <c r="L13" i="32"/>
  <c r="L34" i="32"/>
  <c r="L26" i="32"/>
  <c r="L18" i="32"/>
  <c r="K38" i="32"/>
  <c r="K22" i="32"/>
  <c r="L35" i="32"/>
  <c r="L19" i="32"/>
  <c r="L41" i="32"/>
  <c r="L33" i="32"/>
  <c r="L25" i="32"/>
  <c r="L17" i="32"/>
  <c r="J9" i="32"/>
  <c r="L9" i="32" s="1"/>
  <c r="J8" i="32"/>
  <c r="L8" i="32" s="1"/>
  <c r="Q2619" i="51"/>
  <c r="P2619" i="51"/>
  <c r="O2619" i="51"/>
  <c r="S2619" i="51" s="1"/>
  <c r="N2619" i="51"/>
  <c r="M2619" i="51"/>
  <c r="L2619" i="51"/>
  <c r="K2619" i="51"/>
  <c r="J2619" i="51"/>
  <c r="I2619" i="51"/>
  <c r="H2619" i="51"/>
  <c r="G2619" i="51"/>
  <c r="E2619" i="51"/>
  <c r="R2619" i="51" s="1"/>
  <c r="D2619" i="51"/>
  <c r="C2619" i="51"/>
  <c r="B2619" i="51"/>
  <c r="Q2618" i="51"/>
  <c r="P2618" i="51"/>
  <c r="O2618" i="51"/>
  <c r="S2618" i="51" s="1"/>
  <c r="N2618" i="51"/>
  <c r="M2618" i="51"/>
  <c r="L2618" i="51"/>
  <c r="K2618" i="51"/>
  <c r="J2618" i="51"/>
  <c r="I2618" i="51"/>
  <c r="H2618" i="51"/>
  <c r="G2618" i="51"/>
  <c r="E2618" i="51"/>
  <c r="R2618" i="51" s="1"/>
  <c r="D2618" i="51"/>
  <c r="C2618" i="51"/>
  <c r="B2618" i="51"/>
  <c r="R2617" i="51"/>
  <c r="Q2617" i="51"/>
  <c r="P2617" i="51"/>
  <c r="O2617" i="51"/>
  <c r="S2617" i="51" s="1"/>
  <c r="N2617" i="51"/>
  <c r="M2617" i="51"/>
  <c r="L2617" i="51"/>
  <c r="K2617" i="51"/>
  <c r="J2617" i="51"/>
  <c r="I2617" i="51"/>
  <c r="H2617" i="51"/>
  <c r="G2617" i="51"/>
  <c r="E2617" i="51"/>
  <c r="D2617" i="51"/>
  <c r="C2617" i="51"/>
  <c r="B2617" i="51"/>
  <c r="R2616" i="51"/>
  <c r="Q2616" i="51"/>
  <c r="P2616" i="51"/>
  <c r="O2616" i="51"/>
  <c r="S2616" i="51" s="1"/>
  <c r="N2616" i="51"/>
  <c r="M2616" i="51"/>
  <c r="L2616" i="51"/>
  <c r="K2616" i="51"/>
  <c r="J2616" i="51"/>
  <c r="I2616" i="51"/>
  <c r="H2616" i="51"/>
  <c r="G2616" i="51"/>
  <c r="E2616" i="51"/>
  <c r="D2616" i="51"/>
  <c r="C2616" i="51"/>
  <c r="B2616" i="51"/>
  <c r="Q2615" i="51"/>
  <c r="P2615" i="51"/>
  <c r="O2615" i="51"/>
  <c r="S2615" i="51" s="1"/>
  <c r="N2615" i="51"/>
  <c r="M2615" i="51"/>
  <c r="L2615" i="51"/>
  <c r="K2615" i="51"/>
  <c r="J2615" i="51"/>
  <c r="I2615" i="51"/>
  <c r="H2615" i="51"/>
  <c r="G2615" i="51"/>
  <c r="E2615" i="51"/>
  <c r="D2615" i="51"/>
  <c r="R2615" i="51" s="1"/>
  <c r="C2615" i="51"/>
  <c r="B2615" i="51"/>
  <c r="Q2614" i="51"/>
  <c r="P2614" i="51"/>
  <c r="O2614" i="51"/>
  <c r="S2614" i="51" s="1"/>
  <c r="N2614" i="51"/>
  <c r="M2614" i="51"/>
  <c r="L2614" i="51"/>
  <c r="K2614" i="51"/>
  <c r="J2614" i="51"/>
  <c r="I2614" i="51"/>
  <c r="H2614" i="51"/>
  <c r="G2614" i="51"/>
  <c r="E2614" i="51"/>
  <c r="R2614" i="51" s="1"/>
  <c r="D2614" i="51"/>
  <c r="C2614" i="51"/>
  <c r="B2614" i="51"/>
  <c r="Q2613" i="51"/>
  <c r="P2613" i="51"/>
  <c r="O2613" i="51"/>
  <c r="N2613" i="51"/>
  <c r="M2613" i="51"/>
  <c r="L2613" i="51"/>
  <c r="K2613" i="51"/>
  <c r="S2613" i="51" s="1"/>
  <c r="J2613" i="51"/>
  <c r="I2613" i="51"/>
  <c r="H2613" i="51"/>
  <c r="G2613" i="51"/>
  <c r="E2613" i="51"/>
  <c r="R2613" i="51" s="1"/>
  <c r="D2613" i="51"/>
  <c r="C2613" i="51"/>
  <c r="B2613" i="51"/>
  <c r="S2612" i="51"/>
  <c r="Q2612" i="51"/>
  <c r="P2612" i="51"/>
  <c r="O2612" i="51"/>
  <c r="N2612" i="51"/>
  <c r="M2612" i="51"/>
  <c r="L2612" i="51"/>
  <c r="K2612" i="51"/>
  <c r="J2612" i="51"/>
  <c r="I2612" i="51"/>
  <c r="H2612" i="51"/>
  <c r="G2612" i="51"/>
  <c r="E2612" i="51"/>
  <c r="D2612" i="51"/>
  <c r="C2612" i="51"/>
  <c r="B2612" i="51"/>
  <c r="S2611" i="51"/>
  <c r="Q2611" i="51"/>
  <c r="P2611" i="51"/>
  <c r="O2611" i="51"/>
  <c r="N2611" i="51"/>
  <c r="M2611" i="51"/>
  <c r="L2611" i="51"/>
  <c r="K2611" i="51"/>
  <c r="J2611" i="51"/>
  <c r="I2611" i="51"/>
  <c r="H2611" i="51"/>
  <c r="G2611" i="51"/>
  <c r="E2611" i="51"/>
  <c r="R2611" i="51" s="1"/>
  <c r="D2611" i="51"/>
  <c r="C2611" i="51"/>
  <c r="B2611" i="51"/>
  <c r="S2610" i="51"/>
  <c r="Q2610" i="51"/>
  <c r="P2610" i="51"/>
  <c r="O2610" i="51"/>
  <c r="N2610" i="51"/>
  <c r="M2610" i="51"/>
  <c r="L2610" i="51"/>
  <c r="K2610" i="51"/>
  <c r="J2610" i="51"/>
  <c r="I2610" i="51"/>
  <c r="H2610" i="51"/>
  <c r="G2610" i="51"/>
  <c r="E2610" i="51"/>
  <c r="R2610" i="51" s="1"/>
  <c r="D2610" i="51"/>
  <c r="C2610" i="51"/>
  <c r="B2610" i="51"/>
  <c r="Q2609" i="51"/>
  <c r="P2609" i="51"/>
  <c r="O2609" i="51"/>
  <c r="S2609" i="51" s="1"/>
  <c r="N2609" i="51"/>
  <c r="M2609" i="51"/>
  <c r="L2609" i="51"/>
  <c r="K2609" i="51"/>
  <c r="J2609" i="51"/>
  <c r="I2609" i="51"/>
  <c r="H2609" i="51"/>
  <c r="G2609" i="51"/>
  <c r="E2609" i="51"/>
  <c r="R2609" i="51" s="1"/>
  <c r="D2609" i="51"/>
  <c r="C2609" i="51"/>
  <c r="B2609" i="51"/>
  <c r="Q2608" i="51"/>
  <c r="P2608" i="51"/>
  <c r="O2608" i="51"/>
  <c r="S2608" i="51" s="1"/>
  <c r="N2608" i="51"/>
  <c r="M2608" i="51"/>
  <c r="L2608" i="51"/>
  <c r="K2608" i="51"/>
  <c r="J2608" i="51"/>
  <c r="I2608" i="51"/>
  <c r="H2608" i="51"/>
  <c r="G2608" i="51"/>
  <c r="E2608" i="51"/>
  <c r="D2608" i="51"/>
  <c r="R2608" i="51" s="1"/>
  <c r="C2608" i="51"/>
  <c r="B2608" i="51"/>
  <c r="S2607" i="51"/>
  <c r="Q2607" i="51"/>
  <c r="P2607" i="51"/>
  <c r="O2607" i="51"/>
  <c r="N2607" i="51"/>
  <c r="M2607" i="51"/>
  <c r="L2607" i="51"/>
  <c r="K2607" i="51"/>
  <c r="J2607" i="51"/>
  <c r="I2607" i="51"/>
  <c r="H2607" i="51"/>
  <c r="G2607" i="51"/>
  <c r="E2607" i="51"/>
  <c r="D2607" i="51"/>
  <c r="R2607" i="51" s="1"/>
  <c r="C2607" i="51"/>
  <c r="B2607" i="51"/>
  <c r="S2606" i="51"/>
  <c r="R2606" i="51"/>
  <c r="Q2606" i="51"/>
  <c r="P2606" i="51"/>
  <c r="O2606" i="51"/>
  <c r="N2606" i="51"/>
  <c r="M2606" i="51"/>
  <c r="L2606" i="51"/>
  <c r="K2606" i="51"/>
  <c r="J2606" i="51"/>
  <c r="I2606" i="51"/>
  <c r="H2606" i="51"/>
  <c r="G2606" i="51"/>
  <c r="E2606" i="51"/>
  <c r="D2606" i="51"/>
  <c r="C2606" i="51"/>
  <c r="B2606" i="51"/>
  <c r="S2605" i="51"/>
  <c r="Q2605" i="51"/>
  <c r="P2605" i="51"/>
  <c r="O2605" i="51"/>
  <c r="N2605" i="51"/>
  <c r="M2605" i="51"/>
  <c r="L2605" i="51"/>
  <c r="K2605" i="51"/>
  <c r="J2605" i="51"/>
  <c r="I2605" i="51"/>
  <c r="H2605" i="51"/>
  <c r="G2605" i="51"/>
  <c r="E2605" i="51"/>
  <c r="R2605" i="51" s="1"/>
  <c r="D2605" i="51"/>
  <c r="C2605" i="51"/>
  <c r="B2605" i="51"/>
  <c r="S2604" i="51"/>
  <c r="Q2604" i="51"/>
  <c r="P2604" i="51"/>
  <c r="O2604" i="51"/>
  <c r="N2604" i="51"/>
  <c r="M2604" i="51"/>
  <c r="L2604" i="51"/>
  <c r="K2604" i="51"/>
  <c r="J2604" i="51"/>
  <c r="I2604" i="51"/>
  <c r="H2604" i="51"/>
  <c r="G2604" i="51"/>
  <c r="E2604" i="51"/>
  <c r="R2604" i="51" s="1"/>
  <c r="D2604" i="51"/>
  <c r="C2604" i="51"/>
  <c r="B2604" i="51"/>
  <c r="Q2603" i="51"/>
  <c r="P2603" i="51"/>
  <c r="O2603" i="51"/>
  <c r="S2603" i="51" s="1"/>
  <c r="N2603" i="51"/>
  <c r="M2603" i="51"/>
  <c r="L2603" i="51"/>
  <c r="K2603" i="51"/>
  <c r="J2603" i="51"/>
  <c r="I2603" i="51"/>
  <c r="H2603" i="51"/>
  <c r="G2603" i="51"/>
  <c r="E2603" i="51"/>
  <c r="R2603" i="51" s="1"/>
  <c r="D2603" i="51"/>
  <c r="C2603" i="51"/>
  <c r="B2603" i="51"/>
  <c r="S2602" i="51"/>
  <c r="R2602" i="51"/>
  <c r="Q2602" i="51"/>
  <c r="P2602" i="51"/>
  <c r="O2602" i="51"/>
  <c r="N2602" i="51"/>
  <c r="M2602" i="51"/>
  <c r="L2602" i="51"/>
  <c r="K2602" i="51"/>
  <c r="J2602" i="51"/>
  <c r="I2602" i="51"/>
  <c r="H2602" i="51"/>
  <c r="G2602" i="51"/>
  <c r="E2602" i="51"/>
  <c r="D2602" i="51"/>
  <c r="C2602" i="51"/>
  <c r="B2602" i="51"/>
  <c r="Q2601" i="51"/>
  <c r="P2601" i="51"/>
  <c r="O2601" i="51"/>
  <c r="S2601" i="51" s="1"/>
  <c r="N2601" i="51"/>
  <c r="M2601" i="51"/>
  <c r="L2601" i="51"/>
  <c r="K2601" i="51"/>
  <c r="J2601" i="51"/>
  <c r="I2601" i="51"/>
  <c r="H2601" i="51"/>
  <c r="G2601" i="51"/>
  <c r="E2601" i="51"/>
  <c r="R2601" i="51" s="1"/>
  <c r="D2601" i="51"/>
  <c r="C2601" i="51"/>
  <c r="B2601" i="51"/>
  <c r="Q2600" i="51"/>
  <c r="P2600" i="51"/>
  <c r="O2600" i="51"/>
  <c r="S2600" i="51" s="1"/>
  <c r="N2600" i="51"/>
  <c r="M2600" i="51"/>
  <c r="L2600" i="51"/>
  <c r="K2600" i="51"/>
  <c r="J2600" i="51"/>
  <c r="I2600" i="51"/>
  <c r="H2600" i="51"/>
  <c r="G2600" i="51"/>
  <c r="E2600" i="51"/>
  <c r="D2600" i="51"/>
  <c r="R2600" i="51" s="1"/>
  <c r="C2600" i="51"/>
  <c r="B2600" i="51"/>
  <c r="Q2599" i="51"/>
  <c r="P2599" i="51"/>
  <c r="O2599" i="51"/>
  <c r="S2599" i="51" s="1"/>
  <c r="N2599" i="51"/>
  <c r="M2599" i="51"/>
  <c r="L2599" i="51"/>
  <c r="K2599" i="51"/>
  <c r="J2599" i="51"/>
  <c r="I2599" i="51"/>
  <c r="H2599" i="51"/>
  <c r="G2599" i="51"/>
  <c r="E2599" i="51"/>
  <c r="D2599" i="51"/>
  <c r="R2599" i="51" s="1"/>
  <c r="C2599" i="51"/>
  <c r="B2599" i="51"/>
  <c r="Q2598" i="51"/>
  <c r="P2598" i="51"/>
  <c r="O2598" i="51"/>
  <c r="S2598" i="51" s="1"/>
  <c r="N2598" i="51"/>
  <c r="M2598" i="51"/>
  <c r="L2598" i="51"/>
  <c r="K2598" i="51"/>
  <c r="J2598" i="51"/>
  <c r="I2598" i="51"/>
  <c r="H2598" i="51"/>
  <c r="G2598" i="51"/>
  <c r="E2598" i="51"/>
  <c r="R2598" i="51" s="1"/>
  <c r="D2598" i="51"/>
  <c r="C2598" i="51"/>
  <c r="B2598" i="51"/>
  <c r="S2597" i="51"/>
  <c r="Q2597" i="51"/>
  <c r="P2597" i="51"/>
  <c r="O2597" i="51"/>
  <c r="N2597" i="51"/>
  <c r="M2597" i="51"/>
  <c r="L2597" i="51"/>
  <c r="K2597" i="51"/>
  <c r="J2597" i="51"/>
  <c r="I2597" i="51"/>
  <c r="H2597" i="51"/>
  <c r="G2597" i="51"/>
  <c r="E2597" i="51"/>
  <c r="D2597" i="51"/>
  <c r="R2597" i="51" s="1"/>
  <c r="C2597" i="51"/>
  <c r="B2597" i="51"/>
  <c r="S2596" i="51"/>
  <c r="Q2596" i="51"/>
  <c r="P2596" i="51"/>
  <c r="O2596" i="51"/>
  <c r="N2596" i="51"/>
  <c r="M2596" i="51"/>
  <c r="L2596" i="51"/>
  <c r="K2596" i="51"/>
  <c r="J2596" i="51"/>
  <c r="I2596" i="51"/>
  <c r="H2596" i="51"/>
  <c r="G2596" i="51"/>
  <c r="E2596" i="51"/>
  <c r="D2596" i="51"/>
  <c r="C2596" i="51"/>
  <c r="B2596" i="51"/>
  <c r="S2595" i="51"/>
  <c r="Q2595" i="51"/>
  <c r="P2595" i="51"/>
  <c r="O2595" i="51"/>
  <c r="N2595" i="51"/>
  <c r="M2595" i="51"/>
  <c r="L2595" i="51"/>
  <c r="K2595" i="51"/>
  <c r="J2595" i="51"/>
  <c r="I2595" i="51"/>
  <c r="H2595" i="51"/>
  <c r="G2595" i="51"/>
  <c r="E2595" i="51"/>
  <c r="R2595" i="51" s="1"/>
  <c r="D2595" i="51"/>
  <c r="C2595" i="51"/>
  <c r="B2595" i="51"/>
  <c r="R2594" i="51"/>
  <c r="Q2594" i="51"/>
  <c r="P2594" i="51"/>
  <c r="O2594" i="51"/>
  <c r="S2594" i="51" s="1"/>
  <c r="N2594" i="51"/>
  <c r="M2594" i="51"/>
  <c r="L2594" i="51"/>
  <c r="K2594" i="51"/>
  <c r="J2594" i="51"/>
  <c r="I2594" i="51"/>
  <c r="H2594" i="51"/>
  <c r="G2594" i="51"/>
  <c r="E2594" i="51"/>
  <c r="D2594" i="51"/>
  <c r="C2594" i="51"/>
  <c r="B2594" i="51"/>
  <c r="Q2593" i="51"/>
  <c r="P2593" i="51"/>
  <c r="O2593" i="51"/>
  <c r="S2593" i="51" s="1"/>
  <c r="N2593" i="51"/>
  <c r="M2593" i="51"/>
  <c r="L2593" i="51"/>
  <c r="K2593" i="51"/>
  <c r="J2593" i="51"/>
  <c r="I2593" i="51"/>
  <c r="H2593" i="51"/>
  <c r="G2593" i="51"/>
  <c r="E2593" i="51"/>
  <c r="R2593" i="51" s="1"/>
  <c r="D2593" i="51"/>
  <c r="C2593" i="51"/>
  <c r="B2593" i="51"/>
  <c r="R2592" i="51"/>
  <c r="Q2592" i="51"/>
  <c r="P2592" i="51"/>
  <c r="O2592" i="51"/>
  <c r="S2592" i="51" s="1"/>
  <c r="N2592" i="51"/>
  <c r="M2592" i="51"/>
  <c r="L2592" i="51"/>
  <c r="K2592" i="51"/>
  <c r="J2592" i="51"/>
  <c r="I2592" i="51"/>
  <c r="H2592" i="51"/>
  <c r="G2592" i="51"/>
  <c r="E2592" i="51"/>
  <c r="D2592" i="51"/>
  <c r="C2592" i="51"/>
  <c r="B2592" i="51"/>
  <c r="Q2591" i="51"/>
  <c r="P2591" i="51"/>
  <c r="O2591" i="51"/>
  <c r="N2591" i="51"/>
  <c r="M2591" i="51"/>
  <c r="L2591" i="51"/>
  <c r="K2591" i="51"/>
  <c r="S2591" i="51" s="1"/>
  <c r="J2591" i="51"/>
  <c r="I2591" i="51"/>
  <c r="H2591" i="51"/>
  <c r="G2591" i="51"/>
  <c r="E2591" i="51"/>
  <c r="D2591" i="51"/>
  <c r="R2591" i="51" s="1"/>
  <c r="C2591" i="51"/>
  <c r="B2591" i="51"/>
  <c r="S2590" i="51"/>
  <c r="Q2590" i="51"/>
  <c r="P2590" i="51"/>
  <c r="O2590" i="51"/>
  <c r="N2590" i="51"/>
  <c r="M2590" i="51"/>
  <c r="L2590" i="51"/>
  <c r="K2590" i="51"/>
  <c r="J2590" i="51"/>
  <c r="I2590" i="51"/>
  <c r="H2590" i="51"/>
  <c r="G2590" i="51"/>
  <c r="E2590" i="51"/>
  <c r="R2590" i="51" s="1"/>
  <c r="D2590" i="51"/>
  <c r="C2590" i="51"/>
  <c r="B2590" i="51"/>
  <c r="S2589" i="51"/>
  <c r="Q2589" i="51"/>
  <c r="P2589" i="51"/>
  <c r="O2589" i="51"/>
  <c r="N2589" i="51"/>
  <c r="M2589" i="51"/>
  <c r="L2589" i="51"/>
  <c r="K2589" i="51"/>
  <c r="J2589" i="51"/>
  <c r="I2589" i="51"/>
  <c r="H2589" i="51"/>
  <c r="G2589" i="51"/>
  <c r="E2589" i="51"/>
  <c r="R2589" i="51" s="1"/>
  <c r="D2589" i="51"/>
  <c r="C2589" i="51"/>
  <c r="B2589" i="51"/>
  <c r="S2588" i="51"/>
  <c r="Q2588" i="51"/>
  <c r="P2588" i="51"/>
  <c r="O2588" i="51"/>
  <c r="N2588" i="51"/>
  <c r="M2588" i="51"/>
  <c r="L2588" i="51"/>
  <c r="K2588" i="51"/>
  <c r="J2588" i="51"/>
  <c r="I2588" i="51"/>
  <c r="H2588" i="51"/>
  <c r="G2588" i="51"/>
  <c r="E2588" i="51"/>
  <c r="D2588" i="51"/>
  <c r="C2588" i="51"/>
  <c r="B2588" i="51"/>
  <c r="S2587" i="51"/>
  <c r="Q2587" i="51"/>
  <c r="P2587" i="51"/>
  <c r="O2587" i="51"/>
  <c r="N2587" i="51"/>
  <c r="M2587" i="51"/>
  <c r="L2587" i="51"/>
  <c r="K2587" i="51"/>
  <c r="J2587" i="51"/>
  <c r="I2587" i="51"/>
  <c r="H2587" i="51"/>
  <c r="G2587" i="51"/>
  <c r="E2587" i="51"/>
  <c r="R2587" i="51" s="1"/>
  <c r="D2587" i="51"/>
  <c r="C2587" i="51"/>
  <c r="B2587" i="51"/>
  <c r="S2586" i="51"/>
  <c r="R2586" i="51"/>
  <c r="Q2586" i="51"/>
  <c r="P2586" i="51"/>
  <c r="O2586" i="51"/>
  <c r="N2586" i="51"/>
  <c r="M2586" i="51"/>
  <c r="L2586" i="51"/>
  <c r="K2586" i="51"/>
  <c r="J2586" i="51"/>
  <c r="I2586" i="51"/>
  <c r="H2586" i="51"/>
  <c r="G2586" i="51"/>
  <c r="E2586" i="51"/>
  <c r="D2586" i="51"/>
  <c r="C2586" i="51"/>
  <c r="B2586" i="51"/>
  <c r="Q2585" i="51"/>
  <c r="P2585" i="51"/>
  <c r="O2585" i="51"/>
  <c r="S2585" i="51" s="1"/>
  <c r="N2585" i="51"/>
  <c r="M2585" i="51"/>
  <c r="L2585" i="51"/>
  <c r="K2585" i="51"/>
  <c r="J2585" i="51"/>
  <c r="I2585" i="51"/>
  <c r="H2585" i="51"/>
  <c r="G2585" i="51"/>
  <c r="E2585" i="51"/>
  <c r="D2585" i="51"/>
  <c r="C2585" i="51"/>
  <c r="B2585" i="51"/>
  <c r="R2584" i="51"/>
  <c r="Q2584" i="51"/>
  <c r="P2584" i="51"/>
  <c r="O2584" i="51"/>
  <c r="S2584" i="51" s="1"/>
  <c r="N2584" i="51"/>
  <c r="M2584" i="51"/>
  <c r="L2584" i="51"/>
  <c r="K2584" i="51"/>
  <c r="J2584" i="51"/>
  <c r="I2584" i="51"/>
  <c r="H2584" i="51"/>
  <c r="G2584" i="51"/>
  <c r="E2584" i="51"/>
  <c r="D2584" i="51"/>
  <c r="C2584" i="51"/>
  <c r="B2584" i="51"/>
  <c r="S2583" i="51"/>
  <c r="Q2583" i="51"/>
  <c r="P2583" i="51"/>
  <c r="O2583" i="51"/>
  <c r="N2583" i="51"/>
  <c r="M2583" i="51"/>
  <c r="L2583" i="51"/>
  <c r="K2583" i="51"/>
  <c r="J2583" i="51"/>
  <c r="I2583" i="51"/>
  <c r="H2583" i="51"/>
  <c r="G2583" i="51"/>
  <c r="E2583" i="51"/>
  <c r="D2583" i="51"/>
  <c r="R2583" i="51" s="1"/>
  <c r="C2583" i="51"/>
  <c r="B2583" i="51"/>
  <c r="R2582" i="51"/>
  <c r="Q2582" i="51"/>
  <c r="P2582" i="51"/>
  <c r="O2582" i="51"/>
  <c r="N2582" i="51"/>
  <c r="M2582" i="51"/>
  <c r="L2582" i="51"/>
  <c r="K2582" i="51"/>
  <c r="S2582" i="51" s="1"/>
  <c r="J2582" i="51"/>
  <c r="I2582" i="51"/>
  <c r="H2582" i="51"/>
  <c r="G2582" i="51"/>
  <c r="E2582" i="51"/>
  <c r="D2582" i="51"/>
  <c r="C2582" i="51"/>
  <c r="B2582" i="51"/>
  <c r="S2581" i="51"/>
  <c r="Q2581" i="51"/>
  <c r="P2581" i="51"/>
  <c r="O2581" i="51"/>
  <c r="N2581" i="51"/>
  <c r="M2581" i="51"/>
  <c r="L2581" i="51"/>
  <c r="K2581" i="51"/>
  <c r="J2581" i="51"/>
  <c r="I2581" i="51"/>
  <c r="H2581" i="51"/>
  <c r="G2581" i="51"/>
  <c r="E2581" i="51"/>
  <c r="D2581" i="51"/>
  <c r="R2581" i="51" s="1"/>
  <c r="C2581" i="51"/>
  <c r="B2581" i="51"/>
  <c r="S2580" i="51"/>
  <c r="Q2580" i="51"/>
  <c r="P2580" i="51"/>
  <c r="O2580" i="51"/>
  <c r="N2580" i="51"/>
  <c r="M2580" i="51"/>
  <c r="L2580" i="51"/>
  <c r="K2580" i="51"/>
  <c r="J2580" i="51"/>
  <c r="I2580" i="51"/>
  <c r="H2580" i="51"/>
  <c r="G2580" i="51"/>
  <c r="E2580" i="51"/>
  <c r="R2580" i="51" s="1"/>
  <c r="D2580" i="51"/>
  <c r="C2580" i="51"/>
  <c r="B2580" i="51"/>
  <c r="Q2579" i="51"/>
  <c r="P2579" i="51"/>
  <c r="O2579" i="51"/>
  <c r="S2579" i="51" s="1"/>
  <c r="N2579" i="51"/>
  <c r="M2579" i="51"/>
  <c r="L2579" i="51"/>
  <c r="K2579" i="51"/>
  <c r="J2579" i="51"/>
  <c r="I2579" i="51"/>
  <c r="H2579" i="51"/>
  <c r="G2579" i="51"/>
  <c r="E2579" i="51"/>
  <c r="R2579" i="51" s="1"/>
  <c r="D2579" i="51"/>
  <c r="C2579" i="51"/>
  <c r="B2579" i="51"/>
  <c r="R2578" i="51"/>
  <c r="Q2578" i="51"/>
  <c r="P2578" i="51"/>
  <c r="O2578" i="51"/>
  <c r="S2578" i="51" s="1"/>
  <c r="N2578" i="51"/>
  <c r="M2578" i="51"/>
  <c r="L2578" i="51"/>
  <c r="K2578" i="51"/>
  <c r="J2578" i="51"/>
  <c r="I2578" i="51"/>
  <c r="H2578" i="51"/>
  <c r="G2578" i="51"/>
  <c r="E2578" i="51"/>
  <c r="D2578" i="51"/>
  <c r="C2578" i="51"/>
  <c r="B2578" i="51"/>
  <c r="R2577" i="51"/>
  <c r="Q2577" i="51"/>
  <c r="P2577" i="51"/>
  <c r="O2577" i="51"/>
  <c r="S2577" i="51" s="1"/>
  <c r="N2577" i="51"/>
  <c r="M2577" i="51"/>
  <c r="L2577" i="51"/>
  <c r="K2577" i="51"/>
  <c r="J2577" i="51"/>
  <c r="I2577" i="51"/>
  <c r="H2577" i="51"/>
  <c r="G2577" i="51"/>
  <c r="E2577" i="51"/>
  <c r="D2577" i="51"/>
  <c r="C2577" i="51"/>
  <c r="B2577" i="51"/>
  <c r="R2576" i="51"/>
  <c r="Q2576" i="51"/>
  <c r="P2576" i="51"/>
  <c r="O2576" i="51"/>
  <c r="S2576" i="51" s="1"/>
  <c r="N2576" i="51"/>
  <c r="M2576" i="51"/>
  <c r="L2576" i="51"/>
  <c r="K2576" i="51"/>
  <c r="J2576" i="51"/>
  <c r="I2576" i="51"/>
  <c r="H2576" i="51"/>
  <c r="G2576" i="51"/>
  <c r="E2576" i="51"/>
  <c r="D2576" i="51"/>
  <c r="C2576" i="51"/>
  <c r="B2576" i="51"/>
  <c r="Q2575" i="51"/>
  <c r="P2575" i="51"/>
  <c r="O2575" i="51"/>
  <c r="S2575" i="51" s="1"/>
  <c r="N2575" i="51"/>
  <c r="M2575" i="51"/>
  <c r="L2575" i="51"/>
  <c r="K2575" i="51"/>
  <c r="J2575" i="51"/>
  <c r="I2575" i="51"/>
  <c r="H2575" i="51"/>
  <c r="G2575" i="51"/>
  <c r="E2575" i="51"/>
  <c r="D2575" i="51"/>
  <c r="R2575" i="51" s="1"/>
  <c r="C2575" i="51"/>
  <c r="B2575" i="51"/>
  <c r="R2574" i="51"/>
  <c r="Q2574" i="51"/>
  <c r="P2574" i="51"/>
  <c r="O2574" i="51"/>
  <c r="S2574" i="51" s="1"/>
  <c r="N2574" i="51"/>
  <c r="M2574" i="51"/>
  <c r="L2574" i="51"/>
  <c r="K2574" i="51"/>
  <c r="J2574" i="51"/>
  <c r="I2574" i="51"/>
  <c r="H2574" i="51"/>
  <c r="G2574" i="51"/>
  <c r="E2574" i="51"/>
  <c r="D2574" i="51"/>
  <c r="C2574" i="51"/>
  <c r="B2574" i="51"/>
  <c r="S2573" i="51"/>
  <c r="R2573" i="51"/>
  <c r="Q2573" i="51"/>
  <c r="P2573" i="51"/>
  <c r="O2573" i="51"/>
  <c r="N2573" i="51"/>
  <c r="M2573" i="51"/>
  <c r="L2573" i="51"/>
  <c r="K2573" i="51"/>
  <c r="J2573" i="51"/>
  <c r="I2573" i="51"/>
  <c r="H2573" i="51"/>
  <c r="G2573" i="51"/>
  <c r="E2573" i="51"/>
  <c r="D2573" i="51"/>
  <c r="C2573" i="51"/>
  <c r="B2573" i="51"/>
  <c r="S2572" i="51"/>
  <c r="Q2572" i="51"/>
  <c r="P2572" i="51"/>
  <c r="O2572" i="51"/>
  <c r="N2572" i="51"/>
  <c r="M2572" i="51"/>
  <c r="L2572" i="51"/>
  <c r="K2572" i="51"/>
  <c r="J2572" i="51"/>
  <c r="I2572" i="51"/>
  <c r="H2572" i="51"/>
  <c r="G2572" i="51"/>
  <c r="E2572" i="51"/>
  <c r="R2572" i="51" s="1"/>
  <c r="D2572" i="51"/>
  <c r="C2572" i="51"/>
  <c r="B2572" i="51"/>
  <c r="Q2571" i="51"/>
  <c r="P2571" i="51"/>
  <c r="O2571" i="51"/>
  <c r="S2571" i="51" s="1"/>
  <c r="N2571" i="51"/>
  <c r="M2571" i="51"/>
  <c r="L2571" i="51"/>
  <c r="K2571" i="51"/>
  <c r="J2571" i="51"/>
  <c r="I2571" i="51"/>
  <c r="H2571" i="51"/>
  <c r="G2571" i="51"/>
  <c r="E2571" i="51"/>
  <c r="R2571" i="51" s="1"/>
  <c r="D2571" i="51"/>
  <c r="C2571" i="51"/>
  <c r="B2571" i="51"/>
  <c r="Q2570" i="51"/>
  <c r="P2570" i="51"/>
  <c r="O2570" i="51"/>
  <c r="S2570" i="51" s="1"/>
  <c r="N2570" i="51"/>
  <c r="M2570" i="51"/>
  <c r="L2570" i="51"/>
  <c r="K2570" i="51"/>
  <c r="J2570" i="51"/>
  <c r="I2570" i="51"/>
  <c r="H2570" i="51"/>
  <c r="G2570" i="51"/>
  <c r="E2570" i="51"/>
  <c r="R2570" i="51" s="1"/>
  <c r="D2570" i="51"/>
  <c r="C2570" i="51"/>
  <c r="B2570" i="51"/>
  <c r="Q2569" i="51"/>
  <c r="P2569" i="51"/>
  <c r="O2569" i="51"/>
  <c r="S2569" i="51" s="1"/>
  <c r="N2569" i="51"/>
  <c r="M2569" i="51"/>
  <c r="L2569" i="51"/>
  <c r="K2569" i="51"/>
  <c r="J2569" i="51"/>
  <c r="I2569" i="51"/>
  <c r="H2569" i="51"/>
  <c r="G2569" i="51"/>
  <c r="E2569" i="51"/>
  <c r="R2569" i="51" s="1"/>
  <c r="D2569" i="51"/>
  <c r="C2569" i="51"/>
  <c r="B2569" i="51"/>
  <c r="R2568" i="51"/>
  <c r="Q2568" i="51"/>
  <c r="P2568" i="51"/>
  <c r="O2568" i="51"/>
  <c r="S2568" i="51" s="1"/>
  <c r="N2568" i="51"/>
  <c r="M2568" i="51"/>
  <c r="L2568" i="51"/>
  <c r="K2568" i="51"/>
  <c r="J2568" i="51"/>
  <c r="I2568" i="51"/>
  <c r="H2568" i="51"/>
  <c r="G2568" i="51"/>
  <c r="E2568" i="51"/>
  <c r="D2568" i="51"/>
  <c r="C2568" i="51"/>
  <c r="B2568" i="51"/>
  <c r="S2567" i="51"/>
  <c r="Q2567" i="51"/>
  <c r="P2567" i="51"/>
  <c r="O2567" i="51"/>
  <c r="N2567" i="51"/>
  <c r="M2567" i="51"/>
  <c r="L2567" i="51"/>
  <c r="K2567" i="51"/>
  <c r="J2567" i="51"/>
  <c r="I2567" i="51"/>
  <c r="H2567" i="51"/>
  <c r="G2567" i="51"/>
  <c r="E2567" i="51"/>
  <c r="D2567" i="51"/>
  <c r="R2567" i="51" s="1"/>
  <c r="C2567" i="51"/>
  <c r="B2567" i="51"/>
  <c r="S2566" i="51"/>
  <c r="R2566" i="51"/>
  <c r="Q2566" i="51"/>
  <c r="P2566" i="51"/>
  <c r="O2566" i="51"/>
  <c r="N2566" i="51"/>
  <c r="M2566" i="51"/>
  <c r="L2566" i="51"/>
  <c r="K2566" i="51"/>
  <c r="J2566" i="51"/>
  <c r="I2566" i="51"/>
  <c r="H2566" i="51"/>
  <c r="G2566" i="51"/>
  <c r="E2566" i="51"/>
  <c r="D2566" i="51"/>
  <c r="C2566" i="51"/>
  <c r="B2566" i="51"/>
  <c r="S2565" i="51"/>
  <c r="Q2565" i="51"/>
  <c r="P2565" i="51"/>
  <c r="O2565" i="51"/>
  <c r="N2565" i="51"/>
  <c r="M2565" i="51"/>
  <c r="L2565" i="51"/>
  <c r="K2565" i="51"/>
  <c r="J2565" i="51"/>
  <c r="I2565" i="51"/>
  <c r="H2565" i="51"/>
  <c r="G2565" i="51"/>
  <c r="E2565" i="51"/>
  <c r="D2565" i="51"/>
  <c r="C2565" i="51"/>
  <c r="B2565" i="51"/>
  <c r="S2564" i="51"/>
  <c r="Q2564" i="51"/>
  <c r="P2564" i="51"/>
  <c r="O2564" i="51"/>
  <c r="N2564" i="51"/>
  <c r="M2564" i="51"/>
  <c r="L2564" i="51"/>
  <c r="K2564" i="51"/>
  <c r="J2564" i="51"/>
  <c r="I2564" i="51"/>
  <c r="H2564" i="51"/>
  <c r="G2564" i="51"/>
  <c r="E2564" i="51"/>
  <c r="R2564" i="51" s="1"/>
  <c r="D2564" i="51"/>
  <c r="C2564" i="51"/>
  <c r="B2564" i="51"/>
  <c r="Q2563" i="51"/>
  <c r="P2563" i="51"/>
  <c r="O2563" i="51"/>
  <c r="S2563" i="51" s="1"/>
  <c r="N2563" i="51"/>
  <c r="M2563" i="51"/>
  <c r="L2563" i="51"/>
  <c r="K2563" i="51"/>
  <c r="J2563" i="51"/>
  <c r="I2563" i="51"/>
  <c r="H2563" i="51"/>
  <c r="G2563" i="51"/>
  <c r="E2563" i="51"/>
  <c r="R2563" i="51" s="1"/>
  <c r="D2563" i="51"/>
  <c r="C2563" i="51"/>
  <c r="B2563" i="51"/>
  <c r="S2562" i="51"/>
  <c r="Q2562" i="51"/>
  <c r="P2562" i="51"/>
  <c r="O2562" i="51"/>
  <c r="N2562" i="51"/>
  <c r="M2562" i="51"/>
  <c r="L2562" i="51"/>
  <c r="K2562" i="51"/>
  <c r="J2562" i="51"/>
  <c r="I2562" i="51"/>
  <c r="H2562" i="51"/>
  <c r="G2562" i="51"/>
  <c r="E2562" i="51"/>
  <c r="R2562" i="51" s="1"/>
  <c r="D2562" i="51"/>
  <c r="C2562" i="51"/>
  <c r="B2562" i="51"/>
  <c r="R2561" i="51"/>
  <c r="Q2561" i="51"/>
  <c r="P2561" i="51"/>
  <c r="O2561" i="51"/>
  <c r="S2561" i="51" s="1"/>
  <c r="N2561" i="51"/>
  <c r="M2561" i="51"/>
  <c r="L2561" i="51"/>
  <c r="K2561" i="51"/>
  <c r="J2561" i="51"/>
  <c r="I2561" i="51"/>
  <c r="H2561" i="51"/>
  <c r="G2561" i="51"/>
  <c r="E2561" i="51"/>
  <c r="D2561" i="51"/>
  <c r="C2561" i="51"/>
  <c r="B2561" i="51"/>
  <c r="Q2560" i="51"/>
  <c r="P2560" i="51"/>
  <c r="O2560" i="51"/>
  <c r="S2560" i="51" s="1"/>
  <c r="N2560" i="51"/>
  <c r="M2560" i="51"/>
  <c r="L2560" i="51"/>
  <c r="K2560" i="51"/>
  <c r="J2560" i="51"/>
  <c r="I2560" i="51"/>
  <c r="H2560" i="51"/>
  <c r="G2560" i="51"/>
  <c r="E2560" i="51"/>
  <c r="D2560" i="51"/>
  <c r="R2560" i="51" s="1"/>
  <c r="C2560" i="51"/>
  <c r="B2560" i="51"/>
  <c r="Q2559" i="51"/>
  <c r="P2559" i="51"/>
  <c r="O2559" i="51"/>
  <c r="S2559" i="51" s="1"/>
  <c r="N2559" i="51"/>
  <c r="M2559" i="51"/>
  <c r="L2559" i="51"/>
  <c r="K2559" i="51"/>
  <c r="J2559" i="51"/>
  <c r="I2559" i="51"/>
  <c r="H2559" i="51"/>
  <c r="G2559" i="51"/>
  <c r="E2559" i="51"/>
  <c r="D2559" i="51"/>
  <c r="R2559" i="51" s="1"/>
  <c r="C2559" i="51"/>
  <c r="B2559" i="51"/>
  <c r="R2558" i="51"/>
  <c r="Q2558" i="51"/>
  <c r="P2558" i="51"/>
  <c r="O2558" i="51"/>
  <c r="S2558" i="51" s="1"/>
  <c r="N2558" i="51"/>
  <c r="M2558" i="51"/>
  <c r="L2558" i="51"/>
  <c r="K2558" i="51"/>
  <c r="J2558" i="51"/>
  <c r="I2558" i="51"/>
  <c r="H2558" i="51"/>
  <c r="G2558" i="51"/>
  <c r="E2558" i="51"/>
  <c r="D2558" i="51"/>
  <c r="C2558" i="51"/>
  <c r="B2558" i="51"/>
  <c r="S2557" i="51"/>
  <c r="Q2557" i="51"/>
  <c r="P2557" i="51"/>
  <c r="O2557" i="51"/>
  <c r="N2557" i="51"/>
  <c r="M2557" i="51"/>
  <c r="L2557" i="51"/>
  <c r="K2557" i="51"/>
  <c r="J2557" i="51"/>
  <c r="I2557" i="51"/>
  <c r="H2557" i="51"/>
  <c r="G2557" i="51"/>
  <c r="E2557" i="51"/>
  <c r="R2557" i="51" s="1"/>
  <c r="D2557" i="51"/>
  <c r="C2557" i="51"/>
  <c r="B2557" i="51"/>
  <c r="S2556" i="51"/>
  <c r="Q2556" i="51"/>
  <c r="P2556" i="51"/>
  <c r="O2556" i="51"/>
  <c r="N2556" i="51"/>
  <c r="M2556" i="51"/>
  <c r="L2556" i="51"/>
  <c r="K2556" i="51"/>
  <c r="J2556" i="51"/>
  <c r="I2556" i="51"/>
  <c r="H2556" i="51"/>
  <c r="G2556" i="51"/>
  <c r="E2556" i="51"/>
  <c r="D2556" i="51"/>
  <c r="C2556" i="51"/>
  <c r="B2556" i="51"/>
  <c r="Q2555" i="51"/>
  <c r="P2555" i="51"/>
  <c r="O2555" i="51"/>
  <c r="S2555" i="51" s="1"/>
  <c r="N2555" i="51"/>
  <c r="M2555" i="51"/>
  <c r="L2555" i="51"/>
  <c r="K2555" i="51"/>
  <c r="J2555" i="51"/>
  <c r="I2555" i="51"/>
  <c r="H2555" i="51"/>
  <c r="G2555" i="51"/>
  <c r="E2555" i="51"/>
  <c r="R2555" i="51" s="1"/>
  <c r="D2555" i="51"/>
  <c r="C2555" i="51"/>
  <c r="B2555" i="51"/>
  <c r="Q2554" i="51"/>
  <c r="P2554" i="51"/>
  <c r="O2554" i="51"/>
  <c r="S2554" i="51" s="1"/>
  <c r="N2554" i="51"/>
  <c r="M2554" i="51"/>
  <c r="L2554" i="51"/>
  <c r="K2554" i="51"/>
  <c r="J2554" i="51"/>
  <c r="I2554" i="51"/>
  <c r="H2554" i="51"/>
  <c r="G2554" i="51"/>
  <c r="E2554" i="51"/>
  <c r="R2554" i="51" s="1"/>
  <c r="D2554" i="51"/>
  <c r="C2554" i="51"/>
  <c r="B2554" i="51"/>
  <c r="R2553" i="51"/>
  <c r="Q2553" i="51"/>
  <c r="P2553" i="51"/>
  <c r="O2553" i="51"/>
  <c r="S2553" i="51" s="1"/>
  <c r="N2553" i="51"/>
  <c r="M2553" i="51"/>
  <c r="L2553" i="51"/>
  <c r="K2553" i="51"/>
  <c r="J2553" i="51"/>
  <c r="I2553" i="51"/>
  <c r="H2553" i="51"/>
  <c r="G2553" i="51"/>
  <c r="E2553" i="51"/>
  <c r="D2553" i="51"/>
  <c r="C2553" i="51"/>
  <c r="B2553" i="51"/>
  <c r="R2552" i="51"/>
  <c r="Q2552" i="51"/>
  <c r="P2552" i="51"/>
  <c r="O2552" i="51"/>
  <c r="S2552" i="51" s="1"/>
  <c r="N2552" i="51"/>
  <c r="M2552" i="51"/>
  <c r="L2552" i="51"/>
  <c r="K2552" i="51"/>
  <c r="J2552" i="51"/>
  <c r="I2552" i="51"/>
  <c r="H2552" i="51"/>
  <c r="G2552" i="51"/>
  <c r="E2552" i="51"/>
  <c r="D2552" i="51"/>
  <c r="C2552" i="51"/>
  <c r="B2552" i="51"/>
  <c r="S2551" i="51"/>
  <c r="Q2551" i="51"/>
  <c r="P2551" i="51"/>
  <c r="O2551" i="51"/>
  <c r="N2551" i="51"/>
  <c r="M2551" i="51"/>
  <c r="L2551" i="51"/>
  <c r="K2551" i="51"/>
  <c r="J2551" i="51"/>
  <c r="I2551" i="51"/>
  <c r="H2551" i="51"/>
  <c r="G2551" i="51"/>
  <c r="E2551" i="51"/>
  <c r="D2551" i="51"/>
  <c r="R2551" i="51" s="1"/>
  <c r="C2551" i="51"/>
  <c r="B2551" i="51"/>
  <c r="Q2550" i="51"/>
  <c r="P2550" i="51"/>
  <c r="O2550" i="51"/>
  <c r="S2550" i="51" s="1"/>
  <c r="N2550" i="51"/>
  <c r="M2550" i="51"/>
  <c r="L2550" i="51"/>
  <c r="K2550" i="51"/>
  <c r="J2550" i="51"/>
  <c r="I2550" i="51"/>
  <c r="H2550" i="51"/>
  <c r="G2550" i="51"/>
  <c r="E2550" i="51"/>
  <c r="R2550" i="51" s="1"/>
  <c r="D2550" i="51"/>
  <c r="C2550" i="51"/>
  <c r="B2550" i="51"/>
  <c r="S2549" i="51"/>
  <c r="Q2549" i="51"/>
  <c r="P2549" i="51"/>
  <c r="O2549" i="51"/>
  <c r="N2549" i="51"/>
  <c r="M2549" i="51"/>
  <c r="L2549" i="51"/>
  <c r="K2549" i="51"/>
  <c r="J2549" i="51"/>
  <c r="I2549" i="51"/>
  <c r="H2549" i="51"/>
  <c r="G2549" i="51"/>
  <c r="E2549" i="51"/>
  <c r="R2549" i="51" s="1"/>
  <c r="D2549" i="51"/>
  <c r="C2549" i="51"/>
  <c r="B2549" i="51"/>
  <c r="Q2548" i="51"/>
  <c r="P2548" i="51"/>
  <c r="O2548" i="51"/>
  <c r="N2548" i="51"/>
  <c r="M2548" i="51"/>
  <c r="L2548" i="51"/>
  <c r="K2548" i="51"/>
  <c r="J2548" i="51"/>
  <c r="I2548" i="51"/>
  <c r="H2548" i="51"/>
  <c r="G2548" i="51"/>
  <c r="E2548" i="51"/>
  <c r="D2548" i="51"/>
  <c r="C2548" i="51"/>
  <c r="B2548" i="51"/>
  <c r="Q2547" i="51"/>
  <c r="P2547" i="51"/>
  <c r="O2547" i="51"/>
  <c r="N2547" i="51"/>
  <c r="M2547" i="51"/>
  <c r="L2547" i="51"/>
  <c r="K2547" i="51"/>
  <c r="J2547" i="51"/>
  <c r="I2547" i="51"/>
  <c r="H2547" i="51"/>
  <c r="G2547" i="51"/>
  <c r="E2547" i="51"/>
  <c r="R2547" i="51" s="1"/>
  <c r="D2547" i="51"/>
  <c r="C2547" i="51"/>
  <c r="B2547" i="51"/>
  <c r="S2546" i="51"/>
  <c r="R2546" i="51"/>
  <c r="Q2546" i="51"/>
  <c r="P2546" i="51"/>
  <c r="O2546" i="51"/>
  <c r="N2546" i="51"/>
  <c r="M2546" i="51"/>
  <c r="L2546" i="51"/>
  <c r="K2546" i="51"/>
  <c r="J2546" i="51"/>
  <c r="I2546" i="51"/>
  <c r="H2546" i="51"/>
  <c r="G2546" i="51"/>
  <c r="E2546" i="51"/>
  <c r="D2546" i="51"/>
  <c r="C2546" i="51"/>
  <c r="B2546" i="51"/>
  <c r="Q2545" i="51"/>
  <c r="P2545" i="51"/>
  <c r="O2545" i="51"/>
  <c r="S2545" i="51" s="1"/>
  <c r="N2545" i="51"/>
  <c r="M2545" i="51"/>
  <c r="L2545" i="51"/>
  <c r="K2545" i="51"/>
  <c r="J2545" i="51"/>
  <c r="I2545" i="51"/>
  <c r="H2545" i="51"/>
  <c r="G2545" i="51"/>
  <c r="E2545" i="51"/>
  <c r="D2545" i="51"/>
  <c r="C2545" i="51"/>
  <c r="B2545" i="51"/>
  <c r="R2544" i="51"/>
  <c r="Q2544" i="51"/>
  <c r="P2544" i="51"/>
  <c r="O2544" i="51"/>
  <c r="S2544" i="51" s="1"/>
  <c r="N2544" i="51"/>
  <c r="M2544" i="51"/>
  <c r="L2544" i="51"/>
  <c r="K2544" i="51"/>
  <c r="J2544" i="51"/>
  <c r="I2544" i="51"/>
  <c r="H2544" i="51"/>
  <c r="G2544" i="51"/>
  <c r="E2544" i="51"/>
  <c r="D2544" i="51"/>
  <c r="C2544" i="51"/>
  <c r="B2544" i="51"/>
  <c r="S2543" i="51"/>
  <c r="Q2543" i="51"/>
  <c r="P2543" i="51"/>
  <c r="O2543" i="51"/>
  <c r="N2543" i="51"/>
  <c r="M2543" i="51"/>
  <c r="L2543" i="51"/>
  <c r="K2543" i="51"/>
  <c r="J2543" i="51"/>
  <c r="I2543" i="51"/>
  <c r="H2543" i="51"/>
  <c r="G2543" i="51"/>
  <c r="E2543" i="51"/>
  <c r="D2543" i="51"/>
  <c r="R2543" i="51" s="1"/>
  <c r="C2543" i="51"/>
  <c r="B2543" i="51"/>
  <c r="S2542" i="51"/>
  <c r="R2542" i="51"/>
  <c r="Q2542" i="51"/>
  <c r="P2542" i="51"/>
  <c r="O2542" i="51"/>
  <c r="N2542" i="51"/>
  <c r="M2542" i="51"/>
  <c r="L2542" i="51"/>
  <c r="K2542" i="51"/>
  <c r="J2542" i="51"/>
  <c r="I2542" i="51"/>
  <c r="H2542" i="51"/>
  <c r="G2542" i="51"/>
  <c r="E2542" i="51"/>
  <c r="D2542" i="51"/>
  <c r="C2542" i="51"/>
  <c r="B2542" i="51"/>
  <c r="S2541" i="51"/>
  <c r="Q2541" i="51"/>
  <c r="P2541" i="51"/>
  <c r="O2541" i="51"/>
  <c r="N2541" i="51"/>
  <c r="M2541" i="51"/>
  <c r="L2541" i="51"/>
  <c r="K2541" i="51"/>
  <c r="J2541" i="51"/>
  <c r="I2541" i="51"/>
  <c r="H2541" i="51"/>
  <c r="G2541" i="51"/>
  <c r="E2541" i="51"/>
  <c r="D2541" i="51"/>
  <c r="R2541" i="51" s="1"/>
  <c r="C2541" i="51"/>
  <c r="B2541" i="51"/>
  <c r="S2540" i="51"/>
  <c r="Q2540" i="51"/>
  <c r="P2540" i="51"/>
  <c r="O2540" i="51"/>
  <c r="N2540" i="51"/>
  <c r="M2540" i="51"/>
  <c r="L2540" i="51"/>
  <c r="K2540" i="51"/>
  <c r="J2540" i="51"/>
  <c r="I2540" i="51"/>
  <c r="H2540" i="51"/>
  <c r="G2540" i="51"/>
  <c r="E2540" i="51"/>
  <c r="D2540" i="51"/>
  <c r="C2540" i="51"/>
  <c r="B2540" i="51"/>
  <c r="S2539" i="51"/>
  <c r="Q2539" i="51"/>
  <c r="P2539" i="51"/>
  <c r="O2539" i="51"/>
  <c r="N2539" i="51"/>
  <c r="M2539" i="51"/>
  <c r="L2539" i="51"/>
  <c r="K2539" i="51"/>
  <c r="J2539" i="51"/>
  <c r="I2539" i="51"/>
  <c r="H2539" i="51"/>
  <c r="G2539" i="51"/>
  <c r="E2539" i="51"/>
  <c r="R2539" i="51" s="1"/>
  <c r="D2539" i="51"/>
  <c r="C2539" i="51"/>
  <c r="B2539" i="51"/>
  <c r="R2538" i="51"/>
  <c r="Q2538" i="51"/>
  <c r="P2538" i="51"/>
  <c r="O2538" i="51"/>
  <c r="S2538" i="51" s="1"/>
  <c r="N2538" i="51"/>
  <c r="M2538" i="51"/>
  <c r="L2538" i="51"/>
  <c r="K2538" i="51"/>
  <c r="J2538" i="51"/>
  <c r="I2538" i="51"/>
  <c r="H2538" i="51"/>
  <c r="G2538" i="51"/>
  <c r="E2538" i="51"/>
  <c r="D2538" i="51"/>
  <c r="C2538" i="51"/>
  <c r="B2538" i="51"/>
  <c r="R2537" i="51"/>
  <c r="Q2537" i="51"/>
  <c r="P2537" i="51"/>
  <c r="O2537" i="51"/>
  <c r="S2537" i="51" s="1"/>
  <c r="N2537" i="51"/>
  <c r="M2537" i="51"/>
  <c r="L2537" i="51"/>
  <c r="K2537" i="51"/>
  <c r="J2537" i="51"/>
  <c r="I2537" i="51"/>
  <c r="H2537" i="51"/>
  <c r="G2537" i="51"/>
  <c r="E2537" i="51"/>
  <c r="D2537" i="51"/>
  <c r="C2537" i="51"/>
  <c r="B2537" i="51"/>
  <c r="R2536" i="51"/>
  <c r="Q2536" i="51"/>
  <c r="P2536" i="51"/>
  <c r="O2536" i="51"/>
  <c r="S2536" i="51" s="1"/>
  <c r="N2536" i="51"/>
  <c r="M2536" i="51"/>
  <c r="L2536" i="51"/>
  <c r="K2536" i="51"/>
  <c r="J2536" i="51"/>
  <c r="I2536" i="51"/>
  <c r="H2536" i="51"/>
  <c r="G2536" i="51"/>
  <c r="E2536" i="51"/>
  <c r="D2536" i="51"/>
  <c r="C2536" i="51"/>
  <c r="B2536" i="51"/>
  <c r="Q2535" i="51"/>
  <c r="P2535" i="51"/>
  <c r="O2535" i="51"/>
  <c r="S2535" i="51" s="1"/>
  <c r="N2535" i="51"/>
  <c r="M2535" i="51"/>
  <c r="L2535" i="51"/>
  <c r="K2535" i="51"/>
  <c r="J2535" i="51"/>
  <c r="I2535" i="51"/>
  <c r="H2535" i="51"/>
  <c r="G2535" i="51"/>
  <c r="E2535" i="51"/>
  <c r="D2535" i="51"/>
  <c r="R2535" i="51" s="1"/>
  <c r="C2535" i="51"/>
  <c r="B2535" i="51"/>
  <c r="Q2534" i="51"/>
  <c r="P2534" i="51"/>
  <c r="O2534" i="51"/>
  <c r="S2534" i="51" s="1"/>
  <c r="N2534" i="51"/>
  <c r="M2534" i="51"/>
  <c r="L2534" i="51"/>
  <c r="K2534" i="51"/>
  <c r="J2534" i="51"/>
  <c r="I2534" i="51"/>
  <c r="H2534" i="51"/>
  <c r="G2534" i="51"/>
  <c r="E2534" i="51"/>
  <c r="R2534" i="51" s="1"/>
  <c r="D2534" i="51"/>
  <c r="C2534" i="51"/>
  <c r="B2534" i="51"/>
  <c r="R2533" i="51"/>
  <c r="Q2533" i="51"/>
  <c r="P2533" i="51"/>
  <c r="O2533" i="51"/>
  <c r="N2533" i="51"/>
  <c r="M2533" i="51"/>
  <c r="L2533" i="51"/>
  <c r="K2533" i="51"/>
  <c r="S2533" i="51" s="1"/>
  <c r="J2533" i="51"/>
  <c r="I2533" i="51"/>
  <c r="H2533" i="51"/>
  <c r="G2533" i="51"/>
  <c r="E2533" i="51"/>
  <c r="D2533" i="51"/>
  <c r="C2533" i="51"/>
  <c r="B2533" i="51"/>
  <c r="S2532" i="51"/>
  <c r="Q2532" i="51"/>
  <c r="P2532" i="51"/>
  <c r="O2532" i="51"/>
  <c r="N2532" i="51"/>
  <c r="M2532" i="51"/>
  <c r="L2532" i="51"/>
  <c r="K2532" i="51"/>
  <c r="J2532" i="51"/>
  <c r="I2532" i="51"/>
  <c r="H2532" i="51"/>
  <c r="G2532" i="51"/>
  <c r="E2532" i="51"/>
  <c r="R2532" i="51" s="1"/>
  <c r="D2532" i="51"/>
  <c r="C2532" i="51"/>
  <c r="B2532" i="51"/>
  <c r="S2531" i="51"/>
  <c r="Q2531" i="51"/>
  <c r="P2531" i="51"/>
  <c r="O2531" i="51"/>
  <c r="N2531" i="51"/>
  <c r="M2531" i="51"/>
  <c r="L2531" i="51"/>
  <c r="K2531" i="51"/>
  <c r="J2531" i="51"/>
  <c r="I2531" i="51"/>
  <c r="H2531" i="51"/>
  <c r="G2531" i="51"/>
  <c r="E2531" i="51"/>
  <c r="R2531" i="51" s="1"/>
  <c r="D2531" i="51"/>
  <c r="C2531" i="51"/>
  <c r="B2531" i="51"/>
  <c r="Q2530" i="51"/>
  <c r="P2530" i="51"/>
  <c r="O2530" i="51"/>
  <c r="S2530" i="51" s="1"/>
  <c r="N2530" i="51"/>
  <c r="M2530" i="51"/>
  <c r="L2530" i="51"/>
  <c r="K2530" i="51"/>
  <c r="J2530" i="51"/>
  <c r="I2530" i="51"/>
  <c r="H2530" i="51"/>
  <c r="G2530" i="51"/>
  <c r="E2530" i="51"/>
  <c r="R2530" i="51" s="1"/>
  <c r="D2530" i="51"/>
  <c r="C2530" i="51"/>
  <c r="B2530" i="51"/>
  <c r="Q2529" i="51"/>
  <c r="P2529" i="51"/>
  <c r="O2529" i="51"/>
  <c r="S2529" i="51" s="1"/>
  <c r="N2529" i="51"/>
  <c r="M2529" i="51"/>
  <c r="L2529" i="51"/>
  <c r="K2529" i="51"/>
  <c r="J2529" i="51"/>
  <c r="I2529" i="51"/>
  <c r="H2529" i="51"/>
  <c r="G2529" i="51"/>
  <c r="E2529" i="51"/>
  <c r="R2529" i="51" s="1"/>
  <c r="D2529" i="51"/>
  <c r="C2529" i="51"/>
  <c r="B2529" i="51"/>
  <c r="R2528" i="51"/>
  <c r="Q2528" i="51"/>
  <c r="P2528" i="51"/>
  <c r="O2528" i="51"/>
  <c r="N2528" i="51"/>
  <c r="M2528" i="51"/>
  <c r="L2528" i="51"/>
  <c r="K2528" i="51"/>
  <c r="J2528" i="51"/>
  <c r="I2528" i="51"/>
  <c r="H2528" i="51"/>
  <c r="G2528" i="51"/>
  <c r="E2528" i="51"/>
  <c r="D2528" i="51"/>
  <c r="C2528" i="51"/>
  <c r="B2528" i="51"/>
  <c r="S2527" i="51"/>
  <c r="Q2527" i="51"/>
  <c r="P2527" i="51"/>
  <c r="O2527" i="51"/>
  <c r="N2527" i="51"/>
  <c r="M2527" i="51"/>
  <c r="L2527" i="51"/>
  <c r="K2527" i="51"/>
  <c r="J2527" i="51"/>
  <c r="I2527" i="51"/>
  <c r="H2527" i="51"/>
  <c r="G2527" i="51"/>
  <c r="E2527" i="51"/>
  <c r="D2527" i="51"/>
  <c r="R2527" i="51" s="1"/>
  <c r="C2527" i="51"/>
  <c r="B2527" i="51"/>
  <c r="R2526" i="51"/>
  <c r="Q2526" i="51"/>
  <c r="P2526" i="51"/>
  <c r="O2526" i="51"/>
  <c r="N2526" i="51"/>
  <c r="M2526" i="51"/>
  <c r="L2526" i="51"/>
  <c r="K2526" i="51"/>
  <c r="S2526" i="51" s="1"/>
  <c r="J2526" i="51"/>
  <c r="I2526" i="51"/>
  <c r="H2526" i="51"/>
  <c r="G2526" i="51"/>
  <c r="E2526" i="51"/>
  <c r="D2526" i="51"/>
  <c r="C2526" i="51"/>
  <c r="B2526" i="51"/>
  <c r="S2525" i="51"/>
  <c r="Q2525" i="51"/>
  <c r="P2525" i="51"/>
  <c r="O2525" i="51"/>
  <c r="N2525" i="51"/>
  <c r="M2525" i="51"/>
  <c r="L2525" i="51"/>
  <c r="K2525" i="51"/>
  <c r="J2525" i="51"/>
  <c r="I2525" i="51"/>
  <c r="H2525" i="51"/>
  <c r="G2525" i="51"/>
  <c r="E2525" i="51"/>
  <c r="D2525" i="51"/>
  <c r="C2525" i="51"/>
  <c r="B2525" i="51"/>
  <c r="S2524" i="51"/>
  <c r="Q2524" i="51"/>
  <c r="P2524" i="51"/>
  <c r="O2524" i="51"/>
  <c r="N2524" i="51"/>
  <c r="M2524" i="51"/>
  <c r="L2524" i="51"/>
  <c r="K2524" i="51"/>
  <c r="J2524" i="51"/>
  <c r="I2524" i="51"/>
  <c r="H2524" i="51"/>
  <c r="G2524" i="51"/>
  <c r="E2524" i="51"/>
  <c r="R2524" i="51" s="1"/>
  <c r="D2524" i="51"/>
  <c r="C2524" i="51"/>
  <c r="B2524" i="51"/>
  <c r="S2523" i="51"/>
  <c r="Q2523" i="51"/>
  <c r="P2523" i="51"/>
  <c r="O2523" i="51"/>
  <c r="N2523" i="51"/>
  <c r="M2523" i="51"/>
  <c r="L2523" i="51"/>
  <c r="K2523" i="51"/>
  <c r="J2523" i="51"/>
  <c r="I2523" i="51"/>
  <c r="H2523" i="51"/>
  <c r="G2523" i="51"/>
  <c r="E2523" i="51"/>
  <c r="R2523" i="51" s="1"/>
  <c r="D2523" i="51"/>
  <c r="C2523" i="51"/>
  <c r="B2523" i="51"/>
  <c r="S2522" i="51"/>
  <c r="Q2522" i="51"/>
  <c r="P2522" i="51"/>
  <c r="O2522" i="51"/>
  <c r="N2522" i="51"/>
  <c r="M2522" i="51"/>
  <c r="L2522" i="51"/>
  <c r="K2522" i="51"/>
  <c r="J2522" i="51"/>
  <c r="I2522" i="51"/>
  <c r="H2522" i="51"/>
  <c r="G2522" i="51"/>
  <c r="E2522" i="51"/>
  <c r="R2522" i="51" s="1"/>
  <c r="D2522" i="51"/>
  <c r="C2522" i="51"/>
  <c r="B2522" i="51"/>
  <c r="Q2521" i="51"/>
  <c r="P2521" i="51"/>
  <c r="O2521" i="51"/>
  <c r="S2521" i="51" s="1"/>
  <c r="N2521" i="51"/>
  <c r="M2521" i="51"/>
  <c r="L2521" i="51"/>
  <c r="K2521" i="51"/>
  <c r="J2521" i="51"/>
  <c r="I2521" i="51"/>
  <c r="H2521" i="51"/>
  <c r="G2521" i="51"/>
  <c r="E2521" i="51"/>
  <c r="D2521" i="51"/>
  <c r="R2521" i="51" s="1"/>
  <c r="C2521" i="51"/>
  <c r="B2521" i="51"/>
  <c r="Q2520" i="51"/>
  <c r="P2520" i="51"/>
  <c r="O2520" i="51"/>
  <c r="S2520" i="51" s="1"/>
  <c r="N2520" i="51"/>
  <c r="M2520" i="51"/>
  <c r="L2520" i="51"/>
  <c r="K2520" i="51"/>
  <c r="J2520" i="51"/>
  <c r="I2520" i="51"/>
  <c r="H2520" i="51"/>
  <c r="G2520" i="51"/>
  <c r="E2520" i="51"/>
  <c r="D2520" i="51"/>
  <c r="R2520" i="51" s="1"/>
  <c r="C2520" i="51"/>
  <c r="B2520" i="51"/>
  <c r="Q2519" i="51"/>
  <c r="P2519" i="51"/>
  <c r="O2519" i="51"/>
  <c r="S2519" i="51" s="1"/>
  <c r="N2519" i="51"/>
  <c r="M2519" i="51"/>
  <c r="L2519" i="51"/>
  <c r="K2519" i="51"/>
  <c r="J2519" i="51"/>
  <c r="I2519" i="51"/>
  <c r="H2519" i="51"/>
  <c r="G2519" i="51"/>
  <c r="E2519" i="51"/>
  <c r="D2519" i="51"/>
  <c r="R2519" i="51" s="1"/>
  <c r="C2519" i="51"/>
  <c r="B2519" i="51"/>
  <c r="R2518" i="51"/>
  <c r="Q2518" i="51"/>
  <c r="P2518" i="51"/>
  <c r="O2518" i="51"/>
  <c r="S2518" i="51" s="1"/>
  <c r="N2518" i="51"/>
  <c r="M2518" i="51"/>
  <c r="L2518" i="51"/>
  <c r="K2518" i="51"/>
  <c r="J2518" i="51"/>
  <c r="I2518" i="51"/>
  <c r="H2518" i="51"/>
  <c r="G2518" i="51"/>
  <c r="E2518" i="51"/>
  <c r="D2518" i="51"/>
  <c r="C2518" i="51"/>
  <c r="B2518" i="51"/>
  <c r="S2517" i="51"/>
  <c r="R2517" i="51"/>
  <c r="Q2517" i="51"/>
  <c r="P2517" i="51"/>
  <c r="O2517" i="51"/>
  <c r="N2517" i="51"/>
  <c r="M2517" i="51"/>
  <c r="L2517" i="51"/>
  <c r="K2517" i="51"/>
  <c r="J2517" i="51"/>
  <c r="I2517" i="51"/>
  <c r="H2517" i="51"/>
  <c r="G2517" i="51"/>
  <c r="E2517" i="51"/>
  <c r="D2517" i="51"/>
  <c r="C2517" i="51"/>
  <c r="B2517" i="51"/>
  <c r="S2516" i="51"/>
  <c r="Q2516" i="51"/>
  <c r="P2516" i="51"/>
  <c r="O2516" i="51"/>
  <c r="N2516" i="51"/>
  <c r="M2516" i="51"/>
  <c r="L2516" i="51"/>
  <c r="K2516" i="51"/>
  <c r="J2516" i="51"/>
  <c r="I2516" i="51"/>
  <c r="H2516" i="51"/>
  <c r="G2516" i="51"/>
  <c r="E2516" i="51"/>
  <c r="D2516" i="51"/>
  <c r="C2516" i="51"/>
  <c r="B2516" i="51"/>
  <c r="Q2515" i="51"/>
  <c r="P2515" i="51"/>
  <c r="O2515" i="51"/>
  <c r="S2515" i="51" s="1"/>
  <c r="N2515" i="51"/>
  <c r="M2515" i="51"/>
  <c r="L2515" i="51"/>
  <c r="K2515" i="51"/>
  <c r="J2515" i="51"/>
  <c r="I2515" i="51"/>
  <c r="H2515" i="51"/>
  <c r="G2515" i="51"/>
  <c r="E2515" i="51"/>
  <c r="R2515" i="51" s="1"/>
  <c r="D2515" i="51"/>
  <c r="C2515" i="51"/>
  <c r="B2515" i="51"/>
  <c r="S2514" i="51"/>
  <c r="Q2514" i="51"/>
  <c r="P2514" i="51"/>
  <c r="O2514" i="51"/>
  <c r="N2514" i="51"/>
  <c r="M2514" i="51"/>
  <c r="L2514" i="51"/>
  <c r="K2514" i="51"/>
  <c r="J2514" i="51"/>
  <c r="I2514" i="51"/>
  <c r="H2514" i="51"/>
  <c r="G2514" i="51"/>
  <c r="E2514" i="51"/>
  <c r="R2514" i="51" s="1"/>
  <c r="D2514" i="51"/>
  <c r="C2514" i="51"/>
  <c r="B2514" i="51"/>
  <c r="R2513" i="51"/>
  <c r="Q2513" i="51"/>
  <c r="P2513" i="51"/>
  <c r="O2513" i="51"/>
  <c r="S2513" i="51" s="1"/>
  <c r="N2513" i="51"/>
  <c r="M2513" i="51"/>
  <c r="L2513" i="51"/>
  <c r="K2513" i="51"/>
  <c r="J2513" i="51"/>
  <c r="I2513" i="51"/>
  <c r="H2513" i="51"/>
  <c r="G2513" i="51"/>
  <c r="E2513" i="51"/>
  <c r="D2513" i="51"/>
  <c r="C2513" i="51"/>
  <c r="B2513" i="51"/>
  <c r="R2512" i="51"/>
  <c r="Q2512" i="51"/>
  <c r="P2512" i="51"/>
  <c r="O2512" i="51"/>
  <c r="S2512" i="51" s="1"/>
  <c r="N2512" i="51"/>
  <c r="M2512" i="51"/>
  <c r="L2512" i="51"/>
  <c r="K2512" i="51"/>
  <c r="J2512" i="51"/>
  <c r="I2512" i="51"/>
  <c r="H2512" i="51"/>
  <c r="G2512" i="51"/>
  <c r="E2512" i="51"/>
  <c r="D2512" i="51"/>
  <c r="C2512" i="51"/>
  <c r="B2512" i="51"/>
  <c r="S2511" i="51"/>
  <c r="Q2511" i="51"/>
  <c r="P2511" i="51"/>
  <c r="O2511" i="51"/>
  <c r="N2511" i="51"/>
  <c r="M2511" i="51"/>
  <c r="L2511" i="51"/>
  <c r="K2511" i="51"/>
  <c r="J2511" i="51"/>
  <c r="I2511" i="51"/>
  <c r="H2511" i="51"/>
  <c r="G2511" i="51"/>
  <c r="E2511" i="51"/>
  <c r="D2511" i="51"/>
  <c r="R2511" i="51" s="1"/>
  <c r="C2511" i="51"/>
  <c r="B2511" i="51"/>
  <c r="Q2510" i="51"/>
  <c r="P2510" i="51"/>
  <c r="O2510" i="51"/>
  <c r="S2510" i="51" s="1"/>
  <c r="N2510" i="51"/>
  <c r="M2510" i="51"/>
  <c r="L2510" i="51"/>
  <c r="K2510" i="51"/>
  <c r="J2510" i="51"/>
  <c r="I2510" i="51"/>
  <c r="H2510" i="51"/>
  <c r="G2510" i="51"/>
  <c r="E2510" i="51"/>
  <c r="R2510" i="51" s="1"/>
  <c r="D2510" i="51"/>
  <c r="C2510" i="51"/>
  <c r="B2510" i="51"/>
  <c r="Q2509" i="51"/>
  <c r="P2509" i="51"/>
  <c r="O2509" i="51"/>
  <c r="N2509" i="51"/>
  <c r="M2509" i="51"/>
  <c r="L2509" i="51"/>
  <c r="K2509" i="51"/>
  <c r="J2509" i="51"/>
  <c r="I2509" i="51"/>
  <c r="S2509" i="51" s="1"/>
  <c r="H2509" i="51"/>
  <c r="G2509" i="51"/>
  <c r="E2509" i="51"/>
  <c r="R2509" i="51" s="1"/>
  <c r="D2509" i="51"/>
  <c r="C2509" i="51"/>
  <c r="B2509" i="51"/>
  <c r="S2508" i="51"/>
  <c r="Q2508" i="51"/>
  <c r="P2508" i="51"/>
  <c r="O2508" i="51"/>
  <c r="N2508" i="51"/>
  <c r="M2508" i="51"/>
  <c r="L2508" i="51"/>
  <c r="K2508" i="51"/>
  <c r="J2508" i="51"/>
  <c r="I2508" i="51"/>
  <c r="H2508" i="51"/>
  <c r="G2508" i="51"/>
  <c r="E2508" i="51"/>
  <c r="D2508" i="51"/>
  <c r="C2508" i="51"/>
  <c r="B2508" i="51"/>
  <c r="S2507" i="51"/>
  <c r="Q2507" i="51"/>
  <c r="P2507" i="51"/>
  <c r="O2507" i="51"/>
  <c r="N2507" i="51"/>
  <c r="M2507" i="51"/>
  <c r="L2507" i="51"/>
  <c r="K2507" i="51"/>
  <c r="J2507" i="51"/>
  <c r="I2507" i="51"/>
  <c r="H2507" i="51"/>
  <c r="G2507" i="51"/>
  <c r="E2507" i="51"/>
  <c r="R2507" i="51" s="1"/>
  <c r="D2507" i="51"/>
  <c r="C2507" i="51"/>
  <c r="B2507" i="51"/>
  <c r="S2506" i="51"/>
  <c r="Q2506" i="51"/>
  <c r="P2506" i="51"/>
  <c r="O2506" i="51"/>
  <c r="N2506" i="51"/>
  <c r="M2506" i="51"/>
  <c r="L2506" i="51"/>
  <c r="K2506" i="51"/>
  <c r="J2506" i="51"/>
  <c r="I2506" i="51"/>
  <c r="H2506" i="51"/>
  <c r="G2506" i="51"/>
  <c r="E2506" i="51"/>
  <c r="R2506" i="51" s="1"/>
  <c r="D2506" i="51"/>
  <c r="C2506" i="51"/>
  <c r="B2506" i="51"/>
  <c r="Q2505" i="51"/>
  <c r="P2505" i="51"/>
  <c r="O2505" i="51"/>
  <c r="S2505" i="51" s="1"/>
  <c r="N2505" i="51"/>
  <c r="M2505" i="51"/>
  <c r="L2505" i="51"/>
  <c r="K2505" i="51"/>
  <c r="J2505" i="51"/>
  <c r="I2505" i="51"/>
  <c r="H2505" i="51"/>
  <c r="G2505" i="51"/>
  <c r="E2505" i="51"/>
  <c r="R2505" i="51" s="1"/>
  <c r="D2505" i="51"/>
  <c r="C2505" i="51"/>
  <c r="B2505" i="51"/>
  <c r="Q2504" i="51"/>
  <c r="P2504" i="51"/>
  <c r="O2504" i="51"/>
  <c r="S2504" i="51" s="1"/>
  <c r="N2504" i="51"/>
  <c r="M2504" i="51"/>
  <c r="L2504" i="51"/>
  <c r="K2504" i="51"/>
  <c r="J2504" i="51"/>
  <c r="I2504" i="51"/>
  <c r="H2504" i="51"/>
  <c r="G2504" i="51"/>
  <c r="E2504" i="51"/>
  <c r="D2504" i="51"/>
  <c r="R2504" i="51" s="1"/>
  <c r="C2504" i="51"/>
  <c r="B2504" i="51"/>
  <c r="S2503" i="51"/>
  <c r="Q2503" i="51"/>
  <c r="P2503" i="51"/>
  <c r="O2503" i="51"/>
  <c r="N2503" i="51"/>
  <c r="M2503" i="51"/>
  <c r="L2503" i="51"/>
  <c r="K2503" i="51"/>
  <c r="J2503" i="51"/>
  <c r="I2503" i="51"/>
  <c r="H2503" i="51"/>
  <c r="G2503" i="51"/>
  <c r="E2503" i="51"/>
  <c r="D2503" i="51"/>
  <c r="R2503" i="51" s="1"/>
  <c r="C2503" i="51"/>
  <c r="B2503" i="51"/>
  <c r="S2502" i="51"/>
  <c r="R2502" i="51"/>
  <c r="Q2502" i="51"/>
  <c r="P2502" i="51"/>
  <c r="O2502" i="51"/>
  <c r="N2502" i="51"/>
  <c r="M2502" i="51"/>
  <c r="L2502" i="51"/>
  <c r="K2502" i="51"/>
  <c r="J2502" i="51"/>
  <c r="I2502" i="51"/>
  <c r="H2502" i="51"/>
  <c r="G2502" i="51"/>
  <c r="E2502" i="51"/>
  <c r="D2502" i="51"/>
  <c r="C2502" i="51"/>
  <c r="B2502" i="51"/>
  <c r="S2501" i="51"/>
  <c r="Q2501" i="51"/>
  <c r="P2501" i="51"/>
  <c r="O2501" i="51"/>
  <c r="N2501" i="51"/>
  <c r="M2501" i="51"/>
  <c r="L2501" i="51"/>
  <c r="K2501" i="51"/>
  <c r="J2501" i="51"/>
  <c r="I2501" i="51"/>
  <c r="H2501" i="51"/>
  <c r="G2501" i="51"/>
  <c r="E2501" i="51"/>
  <c r="R2501" i="51" s="1"/>
  <c r="D2501" i="51"/>
  <c r="C2501" i="51"/>
  <c r="B2501" i="51"/>
  <c r="S2500" i="51"/>
  <c r="Q2500" i="51"/>
  <c r="P2500" i="51"/>
  <c r="O2500" i="51"/>
  <c r="N2500" i="51"/>
  <c r="M2500" i="51"/>
  <c r="L2500" i="51"/>
  <c r="K2500" i="51"/>
  <c r="J2500" i="51"/>
  <c r="I2500" i="51"/>
  <c r="H2500" i="51"/>
  <c r="G2500" i="51"/>
  <c r="E2500" i="51"/>
  <c r="R2500" i="51" s="1"/>
  <c r="D2500" i="51"/>
  <c r="C2500" i="51"/>
  <c r="B2500" i="51"/>
  <c r="Q2499" i="51"/>
  <c r="P2499" i="51"/>
  <c r="O2499" i="51"/>
  <c r="S2499" i="51" s="1"/>
  <c r="N2499" i="51"/>
  <c r="M2499" i="51"/>
  <c r="L2499" i="51"/>
  <c r="K2499" i="51"/>
  <c r="J2499" i="51"/>
  <c r="I2499" i="51"/>
  <c r="H2499" i="51"/>
  <c r="G2499" i="51"/>
  <c r="E2499" i="51"/>
  <c r="R2499" i="51" s="1"/>
  <c r="D2499" i="51"/>
  <c r="C2499" i="51"/>
  <c r="B2499" i="51"/>
  <c r="S2498" i="51"/>
  <c r="R2498" i="51"/>
  <c r="Q2498" i="51"/>
  <c r="P2498" i="51"/>
  <c r="O2498" i="51"/>
  <c r="N2498" i="51"/>
  <c r="M2498" i="51"/>
  <c r="L2498" i="51"/>
  <c r="K2498" i="51"/>
  <c r="J2498" i="51"/>
  <c r="I2498" i="51"/>
  <c r="H2498" i="51"/>
  <c r="G2498" i="51"/>
  <c r="E2498" i="51"/>
  <c r="D2498" i="51"/>
  <c r="C2498" i="51"/>
  <c r="B2498" i="51"/>
  <c r="Q2497" i="51"/>
  <c r="P2497" i="51"/>
  <c r="O2497" i="51"/>
  <c r="S2497" i="51" s="1"/>
  <c r="N2497" i="51"/>
  <c r="M2497" i="51"/>
  <c r="L2497" i="51"/>
  <c r="K2497" i="51"/>
  <c r="J2497" i="51"/>
  <c r="I2497" i="51"/>
  <c r="H2497" i="51"/>
  <c r="G2497" i="51"/>
  <c r="E2497" i="51"/>
  <c r="R2497" i="51" s="1"/>
  <c r="D2497" i="51"/>
  <c r="C2497" i="51"/>
  <c r="B2497" i="51"/>
  <c r="Q2496" i="51"/>
  <c r="P2496" i="51"/>
  <c r="O2496" i="51"/>
  <c r="S2496" i="51" s="1"/>
  <c r="N2496" i="51"/>
  <c r="M2496" i="51"/>
  <c r="L2496" i="51"/>
  <c r="K2496" i="51"/>
  <c r="J2496" i="51"/>
  <c r="I2496" i="51"/>
  <c r="H2496" i="51"/>
  <c r="G2496" i="51"/>
  <c r="E2496" i="51"/>
  <c r="D2496" i="51"/>
  <c r="R2496" i="51" s="1"/>
  <c r="C2496" i="51"/>
  <c r="B2496" i="51"/>
  <c r="Q2495" i="51"/>
  <c r="P2495" i="51"/>
  <c r="O2495" i="51"/>
  <c r="S2495" i="51" s="1"/>
  <c r="N2495" i="51"/>
  <c r="M2495" i="51"/>
  <c r="L2495" i="51"/>
  <c r="K2495" i="51"/>
  <c r="J2495" i="51"/>
  <c r="I2495" i="51"/>
  <c r="H2495" i="51"/>
  <c r="G2495" i="51"/>
  <c r="E2495" i="51"/>
  <c r="D2495" i="51"/>
  <c r="R2495" i="51" s="1"/>
  <c r="C2495" i="51"/>
  <c r="B2495" i="51"/>
  <c r="Q2494" i="51"/>
  <c r="P2494" i="51"/>
  <c r="O2494" i="51"/>
  <c r="N2494" i="51"/>
  <c r="M2494" i="51"/>
  <c r="L2494" i="51"/>
  <c r="K2494" i="51"/>
  <c r="S2494" i="51" s="1"/>
  <c r="J2494" i="51"/>
  <c r="I2494" i="51"/>
  <c r="H2494" i="51"/>
  <c r="G2494" i="51"/>
  <c r="E2494" i="51"/>
  <c r="D2494" i="51"/>
  <c r="R2494" i="51" s="1"/>
  <c r="C2494" i="51"/>
  <c r="B2494" i="51"/>
  <c r="R2493" i="51"/>
  <c r="Q2493" i="51"/>
  <c r="P2493" i="51"/>
  <c r="O2493" i="51"/>
  <c r="N2493" i="51"/>
  <c r="M2493" i="51"/>
  <c r="L2493" i="51"/>
  <c r="K2493" i="51"/>
  <c r="S2493" i="51" s="1"/>
  <c r="J2493" i="51"/>
  <c r="I2493" i="51"/>
  <c r="H2493" i="51"/>
  <c r="G2493" i="51"/>
  <c r="E2493" i="51"/>
  <c r="D2493" i="51"/>
  <c r="C2493" i="51"/>
  <c r="B2493" i="51"/>
  <c r="Q2492" i="51"/>
  <c r="P2492" i="51"/>
  <c r="O2492" i="51"/>
  <c r="N2492" i="51"/>
  <c r="M2492" i="51"/>
  <c r="L2492" i="51"/>
  <c r="K2492" i="51"/>
  <c r="J2492" i="51"/>
  <c r="I2492" i="51"/>
  <c r="S2492" i="51" s="1"/>
  <c r="H2492" i="51"/>
  <c r="G2492" i="51"/>
  <c r="E2492" i="51"/>
  <c r="D2492" i="51"/>
  <c r="C2492" i="51"/>
  <c r="B2492" i="51"/>
  <c r="Q2491" i="51"/>
  <c r="P2491" i="51"/>
  <c r="O2491" i="51"/>
  <c r="S2491" i="51" s="1"/>
  <c r="N2491" i="51"/>
  <c r="M2491" i="51"/>
  <c r="L2491" i="51"/>
  <c r="K2491" i="51"/>
  <c r="J2491" i="51"/>
  <c r="I2491" i="51"/>
  <c r="H2491" i="51"/>
  <c r="G2491" i="51"/>
  <c r="E2491" i="51"/>
  <c r="R2491" i="51" s="1"/>
  <c r="D2491" i="51"/>
  <c r="C2491" i="51"/>
  <c r="B2491" i="51"/>
  <c r="R2490" i="51"/>
  <c r="Q2490" i="51"/>
  <c r="P2490" i="51"/>
  <c r="O2490" i="51"/>
  <c r="N2490" i="51"/>
  <c r="M2490" i="51"/>
  <c r="L2490" i="51"/>
  <c r="K2490" i="51"/>
  <c r="J2490" i="51"/>
  <c r="I2490" i="51"/>
  <c r="H2490" i="51"/>
  <c r="G2490" i="51"/>
  <c r="E2490" i="51"/>
  <c r="D2490" i="51"/>
  <c r="C2490" i="51"/>
  <c r="B2490" i="51"/>
  <c r="R2489" i="51"/>
  <c r="Q2489" i="51"/>
  <c r="P2489" i="51"/>
  <c r="O2489" i="51"/>
  <c r="N2489" i="51"/>
  <c r="M2489" i="51"/>
  <c r="L2489" i="51"/>
  <c r="K2489" i="51"/>
  <c r="J2489" i="51"/>
  <c r="I2489" i="51"/>
  <c r="H2489" i="51"/>
  <c r="G2489" i="51"/>
  <c r="E2489" i="51"/>
  <c r="D2489" i="51"/>
  <c r="C2489" i="51"/>
  <c r="B2489" i="51"/>
  <c r="Q2488" i="51"/>
  <c r="P2488" i="51"/>
  <c r="O2488" i="51"/>
  <c r="N2488" i="51"/>
  <c r="M2488" i="51"/>
  <c r="L2488" i="51"/>
  <c r="K2488" i="51"/>
  <c r="J2488" i="51"/>
  <c r="I2488" i="51"/>
  <c r="H2488" i="51"/>
  <c r="G2488" i="51"/>
  <c r="E2488" i="51"/>
  <c r="D2488" i="51"/>
  <c r="R2488" i="51" s="1"/>
  <c r="C2488" i="51"/>
  <c r="B2488" i="51"/>
  <c r="Q2487" i="51"/>
  <c r="P2487" i="51"/>
  <c r="O2487" i="51"/>
  <c r="N2487" i="51"/>
  <c r="M2487" i="51"/>
  <c r="L2487" i="51"/>
  <c r="K2487" i="51"/>
  <c r="S2487" i="51" s="1"/>
  <c r="J2487" i="51"/>
  <c r="I2487" i="51"/>
  <c r="H2487" i="51"/>
  <c r="G2487" i="51"/>
  <c r="E2487" i="51"/>
  <c r="D2487" i="51"/>
  <c r="R2487" i="51" s="1"/>
  <c r="C2487" i="51"/>
  <c r="B2487" i="51"/>
  <c r="Q2486" i="51"/>
  <c r="P2486" i="51"/>
  <c r="O2486" i="51"/>
  <c r="N2486" i="51"/>
  <c r="M2486" i="51"/>
  <c r="L2486" i="51"/>
  <c r="K2486" i="51"/>
  <c r="S2486" i="51" s="1"/>
  <c r="J2486" i="51"/>
  <c r="I2486" i="51"/>
  <c r="H2486" i="51"/>
  <c r="G2486" i="51"/>
  <c r="E2486" i="51"/>
  <c r="D2486" i="51"/>
  <c r="R2486" i="51" s="1"/>
  <c r="C2486" i="51"/>
  <c r="B2486" i="51"/>
  <c r="S2485" i="51"/>
  <c r="Q2485" i="51"/>
  <c r="P2485" i="51"/>
  <c r="O2485" i="51"/>
  <c r="N2485" i="51"/>
  <c r="M2485" i="51"/>
  <c r="L2485" i="51"/>
  <c r="K2485" i="51"/>
  <c r="J2485" i="51"/>
  <c r="I2485" i="51"/>
  <c r="H2485" i="51"/>
  <c r="G2485" i="51"/>
  <c r="E2485" i="51"/>
  <c r="D2485" i="51"/>
  <c r="R2485" i="51" s="1"/>
  <c r="C2485" i="51"/>
  <c r="B2485" i="51"/>
  <c r="S2484" i="51"/>
  <c r="Q2484" i="51"/>
  <c r="P2484" i="51"/>
  <c r="O2484" i="51"/>
  <c r="N2484" i="51"/>
  <c r="M2484" i="51"/>
  <c r="L2484" i="51"/>
  <c r="K2484" i="51"/>
  <c r="J2484" i="51"/>
  <c r="I2484" i="51"/>
  <c r="H2484" i="51"/>
  <c r="G2484" i="51"/>
  <c r="E2484" i="51"/>
  <c r="D2484" i="51"/>
  <c r="C2484" i="51"/>
  <c r="B2484" i="51"/>
  <c r="S2483" i="51"/>
  <c r="Q2483" i="51"/>
  <c r="P2483" i="51"/>
  <c r="O2483" i="51"/>
  <c r="N2483" i="51"/>
  <c r="M2483" i="51"/>
  <c r="L2483" i="51"/>
  <c r="K2483" i="51"/>
  <c r="J2483" i="51"/>
  <c r="I2483" i="51"/>
  <c r="H2483" i="51"/>
  <c r="G2483" i="51"/>
  <c r="E2483" i="51"/>
  <c r="R2483" i="51" s="1"/>
  <c r="D2483" i="51"/>
  <c r="C2483" i="51"/>
  <c r="B2483" i="51"/>
  <c r="R2482" i="51"/>
  <c r="Q2482" i="51"/>
  <c r="P2482" i="51"/>
  <c r="O2482" i="51"/>
  <c r="N2482" i="51"/>
  <c r="M2482" i="51"/>
  <c r="L2482" i="51"/>
  <c r="K2482" i="51"/>
  <c r="J2482" i="51"/>
  <c r="I2482" i="51"/>
  <c r="H2482" i="51"/>
  <c r="G2482" i="51"/>
  <c r="E2482" i="51"/>
  <c r="D2482" i="51"/>
  <c r="C2482" i="51"/>
  <c r="B2482" i="51"/>
  <c r="R2481" i="51"/>
  <c r="Q2481" i="51"/>
  <c r="P2481" i="51"/>
  <c r="O2481" i="51"/>
  <c r="N2481" i="51"/>
  <c r="M2481" i="51"/>
  <c r="L2481" i="51"/>
  <c r="K2481" i="51"/>
  <c r="J2481" i="51"/>
  <c r="I2481" i="51"/>
  <c r="H2481" i="51"/>
  <c r="G2481" i="51"/>
  <c r="E2481" i="51"/>
  <c r="D2481" i="51"/>
  <c r="C2481" i="51"/>
  <c r="B2481" i="51"/>
  <c r="Q2480" i="51"/>
  <c r="P2480" i="51"/>
  <c r="O2480" i="51"/>
  <c r="S2480" i="51" s="1"/>
  <c r="N2480" i="51"/>
  <c r="M2480" i="51"/>
  <c r="L2480" i="51"/>
  <c r="K2480" i="51"/>
  <c r="J2480" i="51"/>
  <c r="I2480" i="51"/>
  <c r="H2480" i="51"/>
  <c r="G2480" i="51"/>
  <c r="E2480" i="51"/>
  <c r="D2480" i="51"/>
  <c r="R2480" i="51" s="1"/>
  <c r="C2480" i="51"/>
  <c r="B2480" i="51"/>
  <c r="S2479" i="51"/>
  <c r="Q2479" i="51"/>
  <c r="P2479" i="51"/>
  <c r="O2479" i="51"/>
  <c r="N2479" i="51"/>
  <c r="M2479" i="51"/>
  <c r="L2479" i="51"/>
  <c r="K2479" i="51"/>
  <c r="J2479" i="51"/>
  <c r="I2479" i="51"/>
  <c r="H2479" i="51"/>
  <c r="G2479" i="51"/>
  <c r="E2479" i="51"/>
  <c r="D2479" i="51"/>
  <c r="R2479" i="51" s="1"/>
  <c r="C2479" i="51"/>
  <c r="B2479" i="51"/>
  <c r="Q2478" i="51"/>
  <c r="P2478" i="51"/>
  <c r="O2478" i="51"/>
  <c r="N2478" i="51"/>
  <c r="M2478" i="51"/>
  <c r="L2478" i="51"/>
  <c r="K2478" i="51"/>
  <c r="S2478" i="51" s="1"/>
  <c r="J2478" i="51"/>
  <c r="I2478" i="51"/>
  <c r="H2478" i="51"/>
  <c r="G2478" i="51"/>
  <c r="E2478" i="51"/>
  <c r="D2478" i="51"/>
  <c r="R2478" i="51" s="1"/>
  <c r="C2478" i="51"/>
  <c r="B2478" i="51"/>
  <c r="S2477" i="51"/>
  <c r="Q2477" i="51"/>
  <c r="P2477" i="51"/>
  <c r="O2477" i="51"/>
  <c r="N2477" i="51"/>
  <c r="M2477" i="51"/>
  <c r="L2477" i="51"/>
  <c r="K2477" i="51"/>
  <c r="J2477" i="51"/>
  <c r="I2477" i="51"/>
  <c r="H2477" i="51"/>
  <c r="G2477" i="51"/>
  <c r="E2477" i="51"/>
  <c r="D2477" i="51"/>
  <c r="R2477" i="51" s="1"/>
  <c r="C2477" i="51"/>
  <c r="B2477" i="51"/>
  <c r="S2476" i="51"/>
  <c r="Q2476" i="51"/>
  <c r="P2476" i="51"/>
  <c r="O2476" i="51"/>
  <c r="N2476" i="51"/>
  <c r="M2476" i="51"/>
  <c r="L2476" i="51"/>
  <c r="K2476" i="51"/>
  <c r="J2476" i="51"/>
  <c r="I2476" i="51"/>
  <c r="H2476" i="51"/>
  <c r="G2476" i="51"/>
  <c r="E2476" i="51"/>
  <c r="R2476" i="51" s="1"/>
  <c r="D2476" i="51"/>
  <c r="C2476" i="51"/>
  <c r="B2476" i="51"/>
  <c r="S2475" i="51"/>
  <c r="Q2475" i="51"/>
  <c r="P2475" i="51"/>
  <c r="O2475" i="51"/>
  <c r="N2475" i="51"/>
  <c r="M2475" i="51"/>
  <c r="L2475" i="51"/>
  <c r="K2475" i="51"/>
  <c r="J2475" i="51"/>
  <c r="I2475" i="51"/>
  <c r="H2475" i="51"/>
  <c r="G2475" i="51"/>
  <c r="E2475" i="51"/>
  <c r="R2475" i="51" s="1"/>
  <c r="D2475" i="51"/>
  <c r="C2475" i="51"/>
  <c r="B2475" i="51"/>
  <c r="R2474" i="51"/>
  <c r="Q2474" i="51"/>
  <c r="P2474" i="51"/>
  <c r="O2474" i="51"/>
  <c r="S2474" i="51" s="1"/>
  <c r="N2474" i="51"/>
  <c r="M2474" i="51"/>
  <c r="L2474" i="51"/>
  <c r="K2474" i="51"/>
  <c r="J2474" i="51"/>
  <c r="I2474" i="51"/>
  <c r="H2474" i="51"/>
  <c r="G2474" i="51"/>
  <c r="E2474" i="51"/>
  <c r="D2474" i="51"/>
  <c r="C2474" i="51"/>
  <c r="B2474" i="51"/>
  <c r="R2473" i="51"/>
  <c r="Q2473" i="51"/>
  <c r="P2473" i="51"/>
  <c r="O2473" i="51"/>
  <c r="S2473" i="51" s="1"/>
  <c r="N2473" i="51"/>
  <c r="M2473" i="51"/>
  <c r="L2473" i="51"/>
  <c r="K2473" i="51"/>
  <c r="J2473" i="51"/>
  <c r="I2473" i="51"/>
  <c r="H2473" i="51"/>
  <c r="G2473" i="51"/>
  <c r="E2473" i="51"/>
  <c r="D2473" i="51"/>
  <c r="C2473" i="51"/>
  <c r="B2473" i="51"/>
  <c r="Q2472" i="51"/>
  <c r="P2472" i="51"/>
  <c r="O2472" i="51"/>
  <c r="S2472" i="51" s="1"/>
  <c r="N2472" i="51"/>
  <c r="M2472" i="51"/>
  <c r="L2472" i="51"/>
  <c r="K2472" i="51"/>
  <c r="J2472" i="51"/>
  <c r="I2472" i="51"/>
  <c r="H2472" i="51"/>
  <c r="G2472" i="51"/>
  <c r="E2472" i="51"/>
  <c r="D2472" i="51"/>
  <c r="R2472" i="51" s="1"/>
  <c r="C2472" i="51"/>
  <c r="B2472" i="51"/>
  <c r="S2471" i="51"/>
  <c r="Q2471" i="51"/>
  <c r="P2471" i="51"/>
  <c r="O2471" i="51"/>
  <c r="N2471" i="51"/>
  <c r="M2471" i="51"/>
  <c r="L2471" i="51"/>
  <c r="K2471" i="51"/>
  <c r="J2471" i="51"/>
  <c r="I2471" i="51"/>
  <c r="H2471" i="51"/>
  <c r="G2471" i="51"/>
  <c r="E2471" i="51"/>
  <c r="D2471" i="51"/>
  <c r="R2471" i="51" s="1"/>
  <c r="C2471" i="51"/>
  <c r="B2471" i="51"/>
  <c r="S2470" i="51"/>
  <c r="Q2470" i="51"/>
  <c r="P2470" i="51"/>
  <c r="O2470" i="51"/>
  <c r="N2470" i="51"/>
  <c r="M2470" i="51"/>
  <c r="L2470" i="51"/>
  <c r="K2470" i="51"/>
  <c r="J2470" i="51"/>
  <c r="I2470" i="51"/>
  <c r="H2470" i="51"/>
  <c r="G2470" i="51"/>
  <c r="E2470" i="51"/>
  <c r="D2470" i="51"/>
  <c r="R2470" i="51" s="1"/>
  <c r="C2470" i="51"/>
  <c r="B2470" i="51"/>
  <c r="Q2469" i="51"/>
  <c r="P2469" i="51"/>
  <c r="O2469" i="51"/>
  <c r="N2469" i="51"/>
  <c r="M2469" i="51"/>
  <c r="L2469" i="51"/>
  <c r="K2469" i="51"/>
  <c r="S2469" i="51" s="1"/>
  <c r="J2469" i="51"/>
  <c r="I2469" i="51"/>
  <c r="H2469" i="51"/>
  <c r="G2469" i="51"/>
  <c r="E2469" i="51"/>
  <c r="D2469" i="51"/>
  <c r="R2469" i="51" s="1"/>
  <c r="C2469" i="51"/>
  <c r="B2469" i="51"/>
  <c r="S2468" i="51"/>
  <c r="Q2468" i="51"/>
  <c r="P2468" i="51"/>
  <c r="O2468" i="51"/>
  <c r="N2468" i="51"/>
  <c r="M2468" i="51"/>
  <c r="L2468" i="51"/>
  <c r="K2468" i="51"/>
  <c r="J2468" i="51"/>
  <c r="I2468" i="51"/>
  <c r="H2468" i="51"/>
  <c r="G2468" i="51"/>
  <c r="E2468" i="51"/>
  <c r="R2468" i="51" s="1"/>
  <c r="D2468" i="51"/>
  <c r="C2468" i="51"/>
  <c r="B2468" i="51"/>
  <c r="Q2467" i="51"/>
  <c r="P2467" i="51"/>
  <c r="O2467" i="51"/>
  <c r="S2467" i="51" s="1"/>
  <c r="N2467" i="51"/>
  <c r="M2467" i="51"/>
  <c r="L2467" i="51"/>
  <c r="K2467" i="51"/>
  <c r="J2467" i="51"/>
  <c r="I2467" i="51"/>
  <c r="H2467" i="51"/>
  <c r="G2467" i="51"/>
  <c r="E2467" i="51"/>
  <c r="R2467" i="51" s="1"/>
  <c r="D2467" i="51"/>
  <c r="C2467" i="51"/>
  <c r="B2467" i="51"/>
  <c r="R2466" i="51"/>
  <c r="Q2466" i="51"/>
  <c r="P2466" i="51"/>
  <c r="O2466" i="51"/>
  <c r="N2466" i="51"/>
  <c r="M2466" i="51"/>
  <c r="L2466" i="51"/>
  <c r="K2466" i="51"/>
  <c r="J2466" i="51"/>
  <c r="I2466" i="51"/>
  <c r="H2466" i="51"/>
  <c r="G2466" i="51"/>
  <c r="E2466" i="51"/>
  <c r="D2466" i="51"/>
  <c r="C2466" i="51"/>
  <c r="B2466" i="51"/>
  <c r="R2465" i="51"/>
  <c r="Q2465" i="51"/>
  <c r="P2465" i="51"/>
  <c r="O2465" i="51"/>
  <c r="S2465" i="51" s="1"/>
  <c r="N2465" i="51"/>
  <c r="M2465" i="51"/>
  <c r="L2465" i="51"/>
  <c r="K2465" i="51"/>
  <c r="J2465" i="51"/>
  <c r="I2465" i="51"/>
  <c r="H2465" i="51"/>
  <c r="G2465" i="51"/>
  <c r="E2465" i="51"/>
  <c r="D2465" i="51"/>
  <c r="C2465" i="51"/>
  <c r="B2465" i="51"/>
  <c r="Q2464" i="51"/>
  <c r="P2464" i="51"/>
  <c r="O2464" i="51"/>
  <c r="S2464" i="51" s="1"/>
  <c r="N2464" i="51"/>
  <c r="M2464" i="51"/>
  <c r="L2464" i="51"/>
  <c r="K2464" i="51"/>
  <c r="J2464" i="51"/>
  <c r="I2464" i="51"/>
  <c r="H2464" i="51"/>
  <c r="G2464" i="51"/>
  <c r="E2464" i="51"/>
  <c r="D2464" i="51"/>
  <c r="R2464" i="51" s="1"/>
  <c r="C2464" i="51"/>
  <c r="B2464" i="51"/>
  <c r="Q2463" i="51"/>
  <c r="P2463" i="51"/>
  <c r="O2463" i="51"/>
  <c r="N2463" i="51"/>
  <c r="M2463" i="51"/>
  <c r="L2463" i="51"/>
  <c r="K2463" i="51"/>
  <c r="S2463" i="51" s="1"/>
  <c r="J2463" i="51"/>
  <c r="I2463" i="51"/>
  <c r="H2463" i="51"/>
  <c r="G2463" i="51"/>
  <c r="E2463" i="51"/>
  <c r="D2463" i="51"/>
  <c r="R2463" i="51" s="1"/>
  <c r="C2463" i="51"/>
  <c r="B2463" i="51"/>
  <c r="Q2462" i="51"/>
  <c r="P2462" i="51"/>
  <c r="O2462" i="51"/>
  <c r="N2462" i="51"/>
  <c r="M2462" i="51"/>
  <c r="L2462" i="51"/>
  <c r="K2462" i="51"/>
  <c r="S2462" i="51" s="1"/>
  <c r="J2462" i="51"/>
  <c r="I2462" i="51"/>
  <c r="H2462" i="51"/>
  <c r="G2462" i="51"/>
  <c r="E2462" i="51"/>
  <c r="D2462" i="51"/>
  <c r="R2462" i="51" s="1"/>
  <c r="C2462" i="51"/>
  <c r="B2462" i="51"/>
  <c r="S2461" i="51"/>
  <c r="Q2461" i="51"/>
  <c r="P2461" i="51"/>
  <c r="O2461" i="51"/>
  <c r="N2461" i="51"/>
  <c r="M2461" i="51"/>
  <c r="L2461" i="51"/>
  <c r="K2461" i="51"/>
  <c r="J2461" i="51"/>
  <c r="I2461" i="51"/>
  <c r="H2461" i="51"/>
  <c r="G2461" i="51"/>
  <c r="E2461" i="51"/>
  <c r="D2461" i="51"/>
  <c r="R2461" i="51" s="1"/>
  <c r="C2461" i="51"/>
  <c r="B2461" i="51"/>
  <c r="Q2460" i="51"/>
  <c r="P2460" i="51"/>
  <c r="O2460" i="51"/>
  <c r="N2460" i="51"/>
  <c r="M2460" i="51"/>
  <c r="L2460" i="51"/>
  <c r="K2460" i="51"/>
  <c r="S2460" i="51" s="1"/>
  <c r="J2460" i="51"/>
  <c r="I2460" i="51"/>
  <c r="H2460" i="51"/>
  <c r="G2460" i="51"/>
  <c r="E2460" i="51"/>
  <c r="R2460" i="51" s="1"/>
  <c r="D2460" i="51"/>
  <c r="C2460" i="51"/>
  <c r="B2460" i="51"/>
  <c r="Q2459" i="51"/>
  <c r="P2459" i="51"/>
  <c r="O2459" i="51"/>
  <c r="S2459" i="51" s="1"/>
  <c r="N2459" i="51"/>
  <c r="M2459" i="51"/>
  <c r="L2459" i="51"/>
  <c r="K2459" i="51"/>
  <c r="J2459" i="51"/>
  <c r="I2459" i="51"/>
  <c r="H2459" i="51"/>
  <c r="G2459" i="51"/>
  <c r="E2459" i="51"/>
  <c r="R2459" i="51" s="1"/>
  <c r="D2459" i="51"/>
  <c r="C2459" i="51"/>
  <c r="B2459" i="51"/>
  <c r="R2458" i="51"/>
  <c r="Q2458" i="51"/>
  <c r="P2458" i="51"/>
  <c r="O2458" i="51"/>
  <c r="S2458" i="51" s="1"/>
  <c r="N2458" i="51"/>
  <c r="M2458" i="51"/>
  <c r="L2458" i="51"/>
  <c r="K2458" i="51"/>
  <c r="J2458" i="51"/>
  <c r="I2458" i="51"/>
  <c r="H2458" i="51"/>
  <c r="G2458" i="51"/>
  <c r="E2458" i="51"/>
  <c r="D2458" i="51"/>
  <c r="C2458" i="51"/>
  <c r="B2458" i="51"/>
  <c r="Q2457" i="51"/>
  <c r="P2457" i="51"/>
  <c r="O2457" i="51"/>
  <c r="S2457" i="51" s="1"/>
  <c r="N2457" i="51"/>
  <c r="M2457" i="51"/>
  <c r="L2457" i="51"/>
  <c r="K2457" i="51"/>
  <c r="J2457" i="51"/>
  <c r="I2457" i="51"/>
  <c r="H2457" i="51"/>
  <c r="G2457" i="51"/>
  <c r="E2457" i="51"/>
  <c r="R2457" i="51" s="1"/>
  <c r="D2457" i="51"/>
  <c r="C2457" i="51"/>
  <c r="B2457" i="51"/>
  <c r="Q2456" i="51"/>
  <c r="P2456" i="51"/>
  <c r="O2456" i="51"/>
  <c r="S2456" i="51" s="1"/>
  <c r="N2456" i="51"/>
  <c r="M2456" i="51"/>
  <c r="L2456" i="51"/>
  <c r="K2456" i="51"/>
  <c r="J2456" i="51"/>
  <c r="I2456" i="51"/>
  <c r="H2456" i="51"/>
  <c r="G2456" i="51"/>
  <c r="E2456" i="51"/>
  <c r="D2456" i="51"/>
  <c r="R2456" i="51" s="1"/>
  <c r="C2456" i="51"/>
  <c r="B2456" i="51"/>
  <c r="Q2455" i="51"/>
  <c r="P2455" i="51"/>
  <c r="O2455" i="51"/>
  <c r="S2455" i="51" s="1"/>
  <c r="N2455" i="51"/>
  <c r="M2455" i="51"/>
  <c r="L2455" i="51"/>
  <c r="K2455" i="51"/>
  <c r="J2455" i="51"/>
  <c r="I2455" i="51"/>
  <c r="H2455" i="51"/>
  <c r="G2455" i="51"/>
  <c r="E2455" i="51"/>
  <c r="D2455" i="51"/>
  <c r="R2455" i="51" s="1"/>
  <c r="C2455" i="51"/>
  <c r="B2455" i="51"/>
  <c r="S2454" i="51"/>
  <c r="Q2454" i="51"/>
  <c r="P2454" i="51"/>
  <c r="O2454" i="51"/>
  <c r="N2454" i="51"/>
  <c r="M2454" i="51"/>
  <c r="L2454" i="51"/>
  <c r="K2454" i="51"/>
  <c r="J2454" i="51"/>
  <c r="I2454" i="51"/>
  <c r="H2454" i="51"/>
  <c r="G2454" i="51"/>
  <c r="E2454" i="51"/>
  <c r="D2454" i="51"/>
  <c r="R2454" i="51" s="1"/>
  <c r="C2454" i="51"/>
  <c r="B2454" i="51"/>
  <c r="S2453" i="51"/>
  <c r="R2453" i="51"/>
  <c r="Q2453" i="51"/>
  <c r="P2453" i="51"/>
  <c r="O2453" i="51"/>
  <c r="N2453" i="51"/>
  <c r="M2453" i="51"/>
  <c r="L2453" i="51"/>
  <c r="K2453" i="51"/>
  <c r="J2453" i="51"/>
  <c r="I2453" i="51"/>
  <c r="H2453" i="51"/>
  <c r="G2453" i="51"/>
  <c r="E2453" i="51"/>
  <c r="D2453" i="51"/>
  <c r="C2453" i="51"/>
  <c r="B2453" i="51"/>
  <c r="S2452" i="51"/>
  <c r="Q2452" i="51"/>
  <c r="P2452" i="51"/>
  <c r="O2452" i="51"/>
  <c r="N2452" i="51"/>
  <c r="M2452" i="51"/>
  <c r="L2452" i="51"/>
  <c r="K2452" i="51"/>
  <c r="J2452" i="51"/>
  <c r="I2452" i="51"/>
  <c r="H2452" i="51"/>
  <c r="G2452" i="51"/>
  <c r="E2452" i="51"/>
  <c r="R2452" i="51" s="1"/>
  <c r="D2452" i="51"/>
  <c r="C2452" i="51"/>
  <c r="B2452" i="51"/>
  <c r="Q2451" i="51"/>
  <c r="P2451" i="51"/>
  <c r="O2451" i="51"/>
  <c r="S2451" i="51" s="1"/>
  <c r="N2451" i="51"/>
  <c r="M2451" i="51"/>
  <c r="L2451" i="51"/>
  <c r="K2451" i="51"/>
  <c r="J2451" i="51"/>
  <c r="I2451" i="51"/>
  <c r="H2451" i="51"/>
  <c r="G2451" i="51"/>
  <c r="E2451" i="51"/>
  <c r="R2451" i="51" s="1"/>
  <c r="D2451" i="51"/>
  <c r="C2451" i="51"/>
  <c r="B2451" i="51"/>
  <c r="S2450" i="51"/>
  <c r="R2450" i="51"/>
  <c r="Q2450" i="51"/>
  <c r="P2450" i="51"/>
  <c r="O2450" i="51"/>
  <c r="N2450" i="51"/>
  <c r="M2450" i="51"/>
  <c r="L2450" i="51"/>
  <c r="K2450" i="51"/>
  <c r="J2450" i="51"/>
  <c r="I2450" i="51"/>
  <c r="H2450" i="51"/>
  <c r="G2450" i="51"/>
  <c r="E2450" i="51"/>
  <c r="D2450" i="51"/>
  <c r="C2450" i="51"/>
  <c r="B2450" i="51"/>
  <c r="Q2449" i="51"/>
  <c r="P2449" i="51"/>
  <c r="O2449" i="51"/>
  <c r="S2449" i="51" s="1"/>
  <c r="N2449" i="51"/>
  <c r="M2449" i="51"/>
  <c r="L2449" i="51"/>
  <c r="K2449" i="51"/>
  <c r="J2449" i="51"/>
  <c r="I2449" i="51"/>
  <c r="H2449" i="51"/>
  <c r="G2449" i="51"/>
  <c r="E2449" i="51"/>
  <c r="R2449" i="51" s="1"/>
  <c r="D2449" i="51"/>
  <c r="C2449" i="51"/>
  <c r="B2449" i="51"/>
  <c r="R2448" i="51"/>
  <c r="Q2448" i="51"/>
  <c r="P2448" i="51"/>
  <c r="O2448" i="51"/>
  <c r="S2448" i="51" s="1"/>
  <c r="N2448" i="51"/>
  <c r="M2448" i="51"/>
  <c r="L2448" i="51"/>
  <c r="K2448" i="51"/>
  <c r="J2448" i="51"/>
  <c r="I2448" i="51"/>
  <c r="H2448" i="51"/>
  <c r="G2448" i="51"/>
  <c r="E2448" i="51"/>
  <c r="D2448" i="51"/>
  <c r="C2448" i="51"/>
  <c r="B2448" i="51"/>
  <c r="Q2447" i="51"/>
  <c r="P2447" i="51"/>
  <c r="O2447" i="51"/>
  <c r="S2447" i="51" s="1"/>
  <c r="N2447" i="51"/>
  <c r="M2447" i="51"/>
  <c r="L2447" i="51"/>
  <c r="K2447" i="51"/>
  <c r="J2447" i="51"/>
  <c r="I2447" i="51"/>
  <c r="H2447" i="51"/>
  <c r="G2447" i="51"/>
  <c r="E2447" i="51"/>
  <c r="D2447" i="51"/>
  <c r="R2447" i="51" s="1"/>
  <c r="C2447" i="51"/>
  <c r="B2447" i="51"/>
  <c r="Q2446" i="51"/>
  <c r="P2446" i="51"/>
  <c r="O2446" i="51"/>
  <c r="S2446" i="51" s="1"/>
  <c r="N2446" i="51"/>
  <c r="M2446" i="51"/>
  <c r="L2446" i="51"/>
  <c r="K2446" i="51"/>
  <c r="J2446" i="51"/>
  <c r="I2446" i="51"/>
  <c r="H2446" i="51"/>
  <c r="G2446" i="51"/>
  <c r="E2446" i="51"/>
  <c r="R2446" i="51" s="1"/>
  <c r="D2446" i="51"/>
  <c r="C2446" i="51"/>
  <c r="B2446" i="51"/>
  <c r="Q2445" i="51"/>
  <c r="P2445" i="51"/>
  <c r="O2445" i="51"/>
  <c r="N2445" i="51"/>
  <c r="M2445" i="51"/>
  <c r="L2445" i="51"/>
  <c r="K2445" i="51"/>
  <c r="S2445" i="51" s="1"/>
  <c r="J2445" i="51"/>
  <c r="I2445" i="51"/>
  <c r="H2445" i="51"/>
  <c r="G2445" i="51"/>
  <c r="E2445" i="51"/>
  <c r="D2445" i="51"/>
  <c r="R2445" i="51" s="1"/>
  <c r="C2445" i="51"/>
  <c r="B2445" i="51"/>
  <c r="S2444" i="51"/>
  <c r="Q2444" i="51"/>
  <c r="P2444" i="51"/>
  <c r="O2444" i="51"/>
  <c r="N2444" i="51"/>
  <c r="M2444" i="51"/>
  <c r="L2444" i="51"/>
  <c r="K2444" i="51"/>
  <c r="J2444" i="51"/>
  <c r="I2444" i="51"/>
  <c r="H2444" i="51"/>
  <c r="G2444" i="51"/>
  <c r="E2444" i="51"/>
  <c r="D2444" i="51"/>
  <c r="C2444" i="51"/>
  <c r="B2444" i="51"/>
  <c r="Q2443" i="51"/>
  <c r="P2443" i="51"/>
  <c r="O2443" i="51"/>
  <c r="S2443" i="51" s="1"/>
  <c r="N2443" i="51"/>
  <c r="M2443" i="51"/>
  <c r="L2443" i="51"/>
  <c r="K2443" i="51"/>
  <c r="J2443" i="51"/>
  <c r="I2443" i="51"/>
  <c r="H2443" i="51"/>
  <c r="G2443" i="51"/>
  <c r="E2443" i="51"/>
  <c r="R2443" i="51" s="1"/>
  <c r="D2443" i="51"/>
  <c r="C2443" i="51"/>
  <c r="B2443" i="51"/>
  <c r="Q2442" i="51"/>
  <c r="P2442" i="51"/>
  <c r="O2442" i="51"/>
  <c r="N2442" i="51"/>
  <c r="M2442" i="51"/>
  <c r="L2442" i="51"/>
  <c r="K2442" i="51"/>
  <c r="J2442" i="51"/>
  <c r="I2442" i="51"/>
  <c r="H2442" i="51"/>
  <c r="G2442" i="51"/>
  <c r="E2442" i="51"/>
  <c r="R2442" i="51" s="1"/>
  <c r="D2442" i="51"/>
  <c r="C2442" i="51"/>
  <c r="B2442" i="51"/>
  <c r="Q2441" i="51"/>
  <c r="P2441" i="51"/>
  <c r="O2441" i="51"/>
  <c r="S2441" i="51" s="1"/>
  <c r="N2441" i="51"/>
  <c r="M2441" i="51"/>
  <c r="L2441" i="51"/>
  <c r="K2441" i="51"/>
  <c r="J2441" i="51"/>
  <c r="I2441" i="51"/>
  <c r="H2441" i="51"/>
  <c r="G2441" i="51"/>
  <c r="E2441" i="51"/>
  <c r="D2441" i="51"/>
  <c r="C2441" i="51"/>
  <c r="B2441" i="51"/>
  <c r="R2440" i="51"/>
  <c r="Q2440" i="51"/>
  <c r="P2440" i="51"/>
  <c r="O2440" i="51"/>
  <c r="N2440" i="51"/>
  <c r="M2440" i="51"/>
  <c r="L2440" i="51"/>
  <c r="K2440" i="51"/>
  <c r="J2440" i="51"/>
  <c r="I2440" i="51"/>
  <c r="H2440" i="51"/>
  <c r="G2440" i="51"/>
  <c r="E2440" i="51"/>
  <c r="D2440" i="51"/>
  <c r="C2440" i="51"/>
  <c r="B2440" i="51"/>
  <c r="R2439" i="51"/>
  <c r="Q2439" i="51"/>
  <c r="P2439" i="51"/>
  <c r="O2439" i="51"/>
  <c r="N2439" i="51"/>
  <c r="M2439" i="51"/>
  <c r="L2439" i="51"/>
  <c r="K2439" i="51"/>
  <c r="S2439" i="51" s="1"/>
  <c r="J2439" i="51"/>
  <c r="I2439" i="51"/>
  <c r="H2439" i="51"/>
  <c r="G2439" i="51"/>
  <c r="E2439" i="51"/>
  <c r="D2439" i="51"/>
  <c r="C2439" i="51"/>
  <c r="B2439" i="51"/>
  <c r="Q2438" i="51"/>
  <c r="P2438" i="51"/>
  <c r="O2438" i="51"/>
  <c r="S2438" i="51" s="1"/>
  <c r="N2438" i="51"/>
  <c r="M2438" i="51"/>
  <c r="L2438" i="51"/>
  <c r="K2438" i="51"/>
  <c r="J2438" i="51"/>
  <c r="I2438" i="51"/>
  <c r="H2438" i="51"/>
  <c r="G2438" i="51"/>
  <c r="E2438" i="51"/>
  <c r="D2438" i="51"/>
  <c r="R2438" i="51" s="1"/>
  <c r="C2438" i="51"/>
  <c r="B2438" i="51"/>
  <c r="Q2437" i="51"/>
  <c r="P2437" i="51"/>
  <c r="O2437" i="51"/>
  <c r="N2437" i="51"/>
  <c r="M2437" i="51"/>
  <c r="L2437" i="51"/>
  <c r="K2437" i="51"/>
  <c r="J2437" i="51"/>
  <c r="I2437" i="51"/>
  <c r="H2437" i="51"/>
  <c r="G2437" i="51"/>
  <c r="E2437" i="51"/>
  <c r="D2437" i="51"/>
  <c r="R2437" i="51" s="1"/>
  <c r="C2437" i="51"/>
  <c r="B2437" i="51"/>
  <c r="Q2436" i="51"/>
  <c r="P2436" i="51"/>
  <c r="O2436" i="51"/>
  <c r="N2436" i="51"/>
  <c r="M2436" i="51"/>
  <c r="L2436" i="51"/>
  <c r="K2436" i="51"/>
  <c r="S2436" i="51" s="1"/>
  <c r="J2436" i="51"/>
  <c r="I2436" i="51"/>
  <c r="H2436" i="51"/>
  <c r="G2436" i="51"/>
  <c r="E2436" i="51"/>
  <c r="R2436" i="51" s="1"/>
  <c r="D2436" i="51"/>
  <c r="C2436" i="51"/>
  <c r="B2436" i="51"/>
  <c r="Q2435" i="51"/>
  <c r="P2435" i="51"/>
  <c r="O2435" i="51"/>
  <c r="N2435" i="51"/>
  <c r="M2435" i="51"/>
  <c r="L2435" i="51"/>
  <c r="K2435" i="51"/>
  <c r="J2435" i="51"/>
  <c r="I2435" i="51"/>
  <c r="H2435" i="51"/>
  <c r="G2435" i="51"/>
  <c r="E2435" i="51"/>
  <c r="R2435" i="51" s="1"/>
  <c r="D2435" i="51"/>
  <c r="C2435" i="51"/>
  <c r="B2435" i="51"/>
  <c r="S2434" i="51"/>
  <c r="R2434" i="51"/>
  <c r="Q2434" i="51"/>
  <c r="P2434" i="51"/>
  <c r="O2434" i="51"/>
  <c r="N2434" i="51"/>
  <c r="M2434" i="51"/>
  <c r="L2434" i="51"/>
  <c r="K2434" i="51"/>
  <c r="J2434" i="51"/>
  <c r="I2434" i="51"/>
  <c r="H2434" i="51"/>
  <c r="G2434" i="51"/>
  <c r="E2434" i="51"/>
  <c r="D2434" i="51"/>
  <c r="C2434" i="51"/>
  <c r="B2434" i="51"/>
  <c r="Q2433" i="51"/>
  <c r="P2433" i="51"/>
  <c r="O2433" i="51"/>
  <c r="N2433" i="51"/>
  <c r="M2433" i="51"/>
  <c r="L2433" i="51"/>
  <c r="K2433" i="51"/>
  <c r="J2433" i="51"/>
  <c r="I2433" i="51"/>
  <c r="H2433" i="51"/>
  <c r="G2433" i="51"/>
  <c r="E2433" i="51"/>
  <c r="R2433" i="51" s="1"/>
  <c r="D2433" i="51"/>
  <c r="C2433" i="51"/>
  <c r="B2433" i="51"/>
  <c r="R2432" i="51"/>
  <c r="Q2432" i="51"/>
  <c r="P2432" i="51"/>
  <c r="O2432" i="51"/>
  <c r="S2432" i="51" s="1"/>
  <c r="N2432" i="51"/>
  <c r="M2432" i="51"/>
  <c r="L2432" i="51"/>
  <c r="K2432" i="51"/>
  <c r="J2432" i="51"/>
  <c r="I2432" i="51"/>
  <c r="H2432" i="51"/>
  <c r="G2432" i="51"/>
  <c r="E2432" i="51"/>
  <c r="D2432" i="51"/>
  <c r="C2432" i="51"/>
  <c r="B2432" i="51"/>
  <c r="Q2431" i="51"/>
  <c r="P2431" i="51"/>
  <c r="O2431" i="51"/>
  <c r="S2431" i="51" s="1"/>
  <c r="N2431" i="51"/>
  <c r="M2431" i="51"/>
  <c r="L2431" i="51"/>
  <c r="K2431" i="51"/>
  <c r="J2431" i="51"/>
  <c r="I2431" i="51"/>
  <c r="H2431" i="51"/>
  <c r="G2431" i="51"/>
  <c r="E2431" i="51"/>
  <c r="D2431" i="51"/>
  <c r="R2431" i="51" s="1"/>
  <c r="C2431" i="51"/>
  <c r="B2431" i="51"/>
  <c r="Q2430" i="51"/>
  <c r="P2430" i="51"/>
  <c r="O2430" i="51"/>
  <c r="S2430" i="51" s="1"/>
  <c r="N2430" i="51"/>
  <c r="M2430" i="51"/>
  <c r="L2430" i="51"/>
  <c r="K2430" i="51"/>
  <c r="J2430" i="51"/>
  <c r="I2430" i="51"/>
  <c r="H2430" i="51"/>
  <c r="G2430" i="51"/>
  <c r="E2430" i="51"/>
  <c r="R2430" i="51" s="1"/>
  <c r="D2430" i="51"/>
  <c r="C2430" i="51"/>
  <c r="B2430" i="51"/>
  <c r="Q2429" i="51"/>
  <c r="P2429" i="51"/>
  <c r="O2429" i="51"/>
  <c r="N2429" i="51"/>
  <c r="M2429" i="51"/>
  <c r="L2429" i="51"/>
  <c r="K2429" i="51"/>
  <c r="S2429" i="51" s="1"/>
  <c r="J2429" i="51"/>
  <c r="I2429" i="51"/>
  <c r="H2429" i="51"/>
  <c r="G2429" i="51"/>
  <c r="E2429" i="51"/>
  <c r="D2429" i="51"/>
  <c r="R2429" i="51" s="1"/>
  <c r="C2429" i="51"/>
  <c r="B2429" i="51"/>
  <c r="S2428" i="51"/>
  <c r="Q2428" i="51"/>
  <c r="P2428" i="51"/>
  <c r="O2428" i="51"/>
  <c r="N2428" i="51"/>
  <c r="M2428" i="51"/>
  <c r="L2428" i="51"/>
  <c r="K2428" i="51"/>
  <c r="J2428" i="51"/>
  <c r="I2428" i="51"/>
  <c r="H2428" i="51"/>
  <c r="G2428" i="51"/>
  <c r="E2428" i="51"/>
  <c r="D2428" i="51"/>
  <c r="C2428" i="51"/>
  <c r="B2428" i="51"/>
  <c r="Q2427" i="51"/>
  <c r="P2427" i="51"/>
  <c r="O2427" i="51"/>
  <c r="N2427" i="51"/>
  <c r="M2427" i="51"/>
  <c r="L2427" i="51"/>
  <c r="K2427" i="51"/>
  <c r="J2427" i="51"/>
  <c r="I2427" i="51"/>
  <c r="H2427" i="51"/>
  <c r="G2427" i="51"/>
  <c r="E2427" i="51"/>
  <c r="R2427" i="51" s="1"/>
  <c r="D2427" i="51"/>
  <c r="C2427" i="51"/>
  <c r="B2427" i="51"/>
  <c r="Q2426" i="51"/>
  <c r="P2426" i="51"/>
  <c r="O2426" i="51"/>
  <c r="N2426" i="51"/>
  <c r="M2426" i="51"/>
  <c r="L2426" i="51"/>
  <c r="K2426" i="51"/>
  <c r="S2426" i="51" s="1"/>
  <c r="J2426" i="51"/>
  <c r="I2426" i="51"/>
  <c r="H2426" i="51"/>
  <c r="G2426" i="51"/>
  <c r="E2426" i="51"/>
  <c r="R2426" i="51" s="1"/>
  <c r="D2426" i="51"/>
  <c r="C2426" i="51"/>
  <c r="B2426" i="51"/>
  <c r="Q2425" i="51"/>
  <c r="P2425" i="51"/>
  <c r="O2425" i="51"/>
  <c r="S2425" i="51" s="1"/>
  <c r="N2425" i="51"/>
  <c r="M2425" i="51"/>
  <c r="L2425" i="51"/>
  <c r="K2425" i="51"/>
  <c r="J2425" i="51"/>
  <c r="I2425" i="51"/>
  <c r="H2425" i="51"/>
  <c r="G2425" i="51"/>
  <c r="E2425" i="51"/>
  <c r="D2425" i="51"/>
  <c r="C2425" i="51"/>
  <c r="B2425" i="51"/>
  <c r="R2424" i="51"/>
  <c r="Q2424" i="51"/>
  <c r="P2424" i="51"/>
  <c r="O2424" i="51"/>
  <c r="N2424" i="51"/>
  <c r="M2424" i="51"/>
  <c r="L2424" i="51"/>
  <c r="K2424" i="51"/>
  <c r="J2424" i="51"/>
  <c r="I2424" i="51"/>
  <c r="H2424" i="51"/>
  <c r="G2424" i="51"/>
  <c r="E2424" i="51"/>
  <c r="D2424" i="51"/>
  <c r="C2424" i="51"/>
  <c r="B2424" i="51"/>
  <c r="R2423" i="51"/>
  <c r="Q2423" i="51"/>
  <c r="P2423" i="51"/>
  <c r="O2423" i="51"/>
  <c r="N2423" i="51"/>
  <c r="M2423" i="51"/>
  <c r="L2423" i="51"/>
  <c r="K2423" i="51"/>
  <c r="S2423" i="51" s="1"/>
  <c r="J2423" i="51"/>
  <c r="I2423" i="51"/>
  <c r="H2423" i="51"/>
  <c r="G2423" i="51"/>
  <c r="E2423" i="51"/>
  <c r="D2423" i="51"/>
  <c r="C2423" i="51"/>
  <c r="B2423" i="51"/>
  <c r="Q2422" i="51"/>
  <c r="P2422" i="51"/>
  <c r="O2422" i="51"/>
  <c r="S2422" i="51" s="1"/>
  <c r="N2422" i="51"/>
  <c r="M2422" i="51"/>
  <c r="L2422" i="51"/>
  <c r="K2422" i="51"/>
  <c r="J2422" i="51"/>
  <c r="I2422" i="51"/>
  <c r="H2422" i="51"/>
  <c r="G2422" i="51"/>
  <c r="E2422" i="51"/>
  <c r="D2422" i="51"/>
  <c r="R2422" i="51" s="1"/>
  <c r="C2422" i="51"/>
  <c r="B2422" i="51"/>
  <c r="Q2421" i="51"/>
  <c r="P2421" i="51"/>
  <c r="O2421" i="51"/>
  <c r="N2421" i="51"/>
  <c r="M2421" i="51"/>
  <c r="L2421" i="51"/>
  <c r="K2421" i="51"/>
  <c r="S2421" i="51" s="1"/>
  <c r="J2421" i="51"/>
  <c r="I2421" i="51"/>
  <c r="H2421" i="51"/>
  <c r="G2421" i="51"/>
  <c r="E2421" i="51"/>
  <c r="D2421" i="51"/>
  <c r="R2421" i="51" s="1"/>
  <c r="C2421" i="51"/>
  <c r="B2421" i="51"/>
  <c r="S2420" i="51"/>
  <c r="Q2420" i="51"/>
  <c r="P2420" i="51"/>
  <c r="O2420" i="51"/>
  <c r="N2420" i="51"/>
  <c r="M2420" i="51"/>
  <c r="L2420" i="51"/>
  <c r="K2420" i="51"/>
  <c r="J2420" i="51"/>
  <c r="I2420" i="51"/>
  <c r="H2420" i="51"/>
  <c r="G2420" i="51"/>
  <c r="E2420" i="51"/>
  <c r="R2420" i="51" s="1"/>
  <c r="D2420" i="51"/>
  <c r="C2420" i="51"/>
  <c r="B2420" i="51"/>
  <c r="Q2419" i="51"/>
  <c r="P2419" i="51"/>
  <c r="O2419" i="51"/>
  <c r="S2419" i="51" s="1"/>
  <c r="N2419" i="51"/>
  <c r="M2419" i="51"/>
  <c r="L2419" i="51"/>
  <c r="K2419" i="51"/>
  <c r="J2419" i="51"/>
  <c r="I2419" i="51"/>
  <c r="H2419" i="51"/>
  <c r="G2419" i="51"/>
  <c r="E2419" i="51"/>
  <c r="R2419" i="51" s="1"/>
  <c r="D2419" i="51"/>
  <c r="C2419" i="51"/>
  <c r="B2419" i="51"/>
  <c r="S2418" i="51"/>
  <c r="R2418" i="51"/>
  <c r="Q2418" i="51"/>
  <c r="P2418" i="51"/>
  <c r="O2418" i="51"/>
  <c r="N2418" i="51"/>
  <c r="M2418" i="51"/>
  <c r="L2418" i="51"/>
  <c r="K2418" i="51"/>
  <c r="J2418" i="51"/>
  <c r="I2418" i="51"/>
  <c r="H2418" i="51"/>
  <c r="G2418" i="51"/>
  <c r="E2418" i="51"/>
  <c r="D2418" i="51"/>
  <c r="C2418" i="51"/>
  <c r="B2418" i="51"/>
  <c r="Q2417" i="51"/>
  <c r="P2417" i="51"/>
  <c r="O2417" i="51"/>
  <c r="S2417" i="51" s="1"/>
  <c r="N2417" i="51"/>
  <c r="M2417" i="51"/>
  <c r="L2417" i="51"/>
  <c r="K2417" i="51"/>
  <c r="J2417" i="51"/>
  <c r="I2417" i="51"/>
  <c r="H2417" i="51"/>
  <c r="G2417" i="51"/>
  <c r="E2417" i="51"/>
  <c r="R2417" i="51" s="1"/>
  <c r="D2417" i="51"/>
  <c r="C2417" i="51"/>
  <c r="B2417" i="51"/>
  <c r="R2416" i="51"/>
  <c r="Q2416" i="51"/>
  <c r="P2416" i="51"/>
  <c r="O2416" i="51"/>
  <c r="S2416" i="51" s="1"/>
  <c r="N2416" i="51"/>
  <c r="M2416" i="51"/>
  <c r="L2416" i="51"/>
  <c r="K2416" i="51"/>
  <c r="J2416" i="51"/>
  <c r="I2416" i="51"/>
  <c r="H2416" i="51"/>
  <c r="G2416" i="51"/>
  <c r="E2416" i="51"/>
  <c r="D2416" i="51"/>
  <c r="C2416" i="51"/>
  <c r="B2416" i="51"/>
  <c r="R2415" i="51"/>
  <c r="Q2415" i="51"/>
  <c r="P2415" i="51"/>
  <c r="O2415" i="51"/>
  <c r="S2415" i="51" s="1"/>
  <c r="N2415" i="51"/>
  <c r="M2415" i="51"/>
  <c r="L2415" i="51"/>
  <c r="K2415" i="51"/>
  <c r="J2415" i="51"/>
  <c r="I2415" i="51"/>
  <c r="H2415" i="51"/>
  <c r="G2415" i="51"/>
  <c r="E2415" i="51"/>
  <c r="D2415" i="51"/>
  <c r="C2415" i="51"/>
  <c r="B2415" i="51"/>
  <c r="Q2414" i="51"/>
  <c r="P2414" i="51"/>
  <c r="O2414" i="51"/>
  <c r="S2414" i="51" s="1"/>
  <c r="N2414" i="51"/>
  <c r="M2414" i="51"/>
  <c r="L2414" i="51"/>
  <c r="K2414" i="51"/>
  <c r="J2414" i="51"/>
  <c r="I2414" i="51"/>
  <c r="H2414" i="51"/>
  <c r="G2414" i="51"/>
  <c r="E2414" i="51"/>
  <c r="R2414" i="51" s="1"/>
  <c r="D2414" i="51"/>
  <c r="C2414" i="51"/>
  <c r="B2414" i="51"/>
  <c r="S2413" i="51"/>
  <c r="R2413" i="51"/>
  <c r="Q2413" i="51"/>
  <c r="P2413" i="51"/>
  <c r="O2413" i="51"/>
  <c r="N2413" i="51"/>
  <c r="M2413" i="51"/>
  <c r="L2413" i="51"/>
  <c r="K2413" i="51"/>
  <c r="J2413" i="51"/>
  <c r="I2413" i="51"/>
  <c r="H2413" i="51"/>
  <c r="G2413" i="51"/>
  <c r="E2413" i="51"/>
  <c r="D2413" i="51"/>
  <c r="C2413" i="51"/>
  <c r="B2413" i="51"/>
  <c r="S2412" i="51"/>
  <c r="Q2412" i="51"/>
  <c r="P2412" i="51"/>
  <c r="O2412" i="51"/>
  <c r="N2412" i="51"/>
  <c r="M2412" i="51"/>
  <c r="L2412" i="51"/>
  <c r="K2412" i="51"/>
  <c r="J2412" i="51"/>
  <c r="I2412" i="51"/>
  <c r="H2412" i="51"/>
  <c r="G2412" i="51"/>
  <c r="E2412" i="51"/>
  <c r="D2412" i="51"/>
  <c r="C2412" i="51"/>
  <c r="B2412" i="51"/>
  <c r="S2411" i="51"/>
  <c r="Q2411" i="51"/>
  <c r="P2411" i="51"/>
  <c r="O2411" i="51"/>
  <c r="N2411" i="51"/>
  <c r="M2411" i="51"/>
  <c r="L2411" i="51"/>
  <c r="K2411" i="51"/>
  <c r="J2411" i="51"/>
  <c r="I2411" i="51"/>
  <c r="H2411" i="51"/>
  <c r="G2411" i="51"/>
  <c r="E2411" i="51"/>
  <c r="R2411" i="51" s="1"/>
  <c r="D2411" i="51"/>
  <c r="C2411" i="51"/>
  <c r="B2411" i="51"/>
  <c r="S2410" i="51"/>
  <c r="Q2410" i="51"/>
  <c r="P2410" i="51"/>
  <c r="O2410" i="51"/>
  <c r="N2410" i="51"/>
  <c r="M2410" i="51"/>
  <c r="L2410" i="51"/>
  <c r="K2410" i="51"/>
  <c r="J2410" i="51"/>
  <c r="I2410" i="51"/>
  <c r="H2410" i="51"/>
  <c r="G2410" i="51"/>
  <c r="E2410" i="51"/>
  <c r="R2410" i="51" s="1"/>
  <c r="D2410" i="51"/>
  <c r="C2410" i="51"/>
  <c r="B2410" i="51"/>
  <c r="Q2409" i="51"/>
  <c r="P2409" i="51"/>
  <c r="O2409" i="51"/>
  <c r="S2409" i="51" s="1"/>
  <c r="N2409" i="51"/>
  <c r="M2409" i="51"/>
  <c r="L2409" i="51"/>
  <c r="K2409" i="51"/>
  <c r="J2409" i="51"/>
  <c r="I2409" i="51"/>
  <c r="H2409" i="51"/>
  <c r="G2409" i="51"/>
  <c r="E2409" i="51"/>
  <c r="R2409" i="51" s="1"/>
  <c r="D2409" i="51"/>
  <c r="C2409" i="51"/>
  <c r="B2409" i="51"/>
  <c r="R2408" i="51"/>
  <c r="Q2408" i="51"/>
  <c r="P2408" i="51"/>
  <c r="O2408" i="51"/>
  <c r="S2408" i="51" s="1"/>
  <c r="N2408" i="51"/>
  <c r="M2408" i="51"/>
  <c r="L2408" i="51"/>
  <c r="K2408" i="51"/>
  <c r="J2408" i="51"/>
  <c r="I2408" i="51"/>
  <c r="H2408" i="51"/>
  <c r="G2408" i="51"/>
  <c r="E2408" i="51"/>
  <c r="D2408" i="51"/>
  <c r="C2408" i="51"/>
  <c r="B2408" i="51"/>
  <c r="S2407" i="51"/>
  <c r="R2407" i="51"/>
  <c r="Q2407" i="51"/>
  <c r="P2407" i="51"/>
  <c r="O2407" i="51"/>
  <c r="N2407" i="51"/>
  <c r="M2407" i="51"/>
  <c r="L2407" i="51"/>
  <c r="K2407" i="51"/>
  <c r="J2407" i="51"/>
  <c r="I2407" i="51"/>
  <c r="H2407" i="51"/>
  <c r="G2407" i="51"/>
  <c r="E2407" i="51"/>
  <c r="D2407" i="51"/>
  <c r="C2407" i="51"/>
  <c r="B2407" i="51"/>
  <c r="R2406" i="51"/>
  <c r="Q2406" i="51"/>
  <c r="P2406" i="51"/>
  <c r="O2406" i="51"/>
  <c r="S2406" i="51" s="1"/>
  <c r="N2406" i="51"/>
  <c r="M2406" i="51"/>
  <c r="L2406" i="51"/>
  <c r="K2406" i="51"/>
  <c r="J2406" i="51"/>
  <c r="I2406" i="51"/>
  <c r="H2406" i="51"/>
  <c r="G2406" i="51"/>
  <c r="E2406" i="51"/>
  <c r="D2406" i="51"/>
  <c r="C2406" i="51"/>
  <c r="B2406" i="51"/>
  <c r="S2405" i="51"/>
  <c r="Q2405" i="51"/>
  <c r="P2405" i="51"/>
  <c r="O2405" i="51"/>
  <c r="N2405" i="51"/>
  <c r="M2405" i="51"/>
  <c r="L2405" i="51"/>
  <c r="K2405" i="51"/>
  <c r="J2405" i="51"/>
  <c r="I2405" i="51"/>
  <c r="H2405" i="51"/>
  <c r="G2405" i="51"/>
  <c r="E2405" i="51"/>
  <c r="D2405" i="51"/>
  <c r="R2405" i="51" s="1"/>
  <c r="C2405" i="51"/>
  <c r="B2405" i="51"/>
  <c r="Q2404" i="51"/>
  <c r="P2404" i="51"/>
  <c r="O2404" i="51"/>
  <c r="N2404" i="51"/>
  <c r="M2404" i="51"/>
  <c r="L2404" i="51"/>
  <c r="K2404" i="51"/>
  <c r="S2404" i="51" s="1"/>
  <c r="J2404" i="51"/>
  <c r="I2404" i="51"/>
  <c r="H2404" i="51"/>
  <c r="G2404" i="51"/>
  <c r="E2404" i="51"/>
  <c r="R2404" i="51" s="1"/>
  <c r="D2404" i="51"/>
  <c r="C2404" i="51"/>
  <c r="B2404" i="51"/>
  <c r="Q2403" i="51"/>
  <c r="P2403" i="51"/>
  <c r="O2403" i="51"/>
  <c r="S2403" i="51" s="1"/>
  <c r="N2403" i="51"/>
  <c r="M2403" i="51"/>
  <c r="L2403" i="51"/>
  <c r="K2403" i="51"/>
  <c r="J2403" i="51"/>
  <c r="I2403" i="51"/>
  <c r="H2403" i="51"/>
  <c r="G2403" i="51"/>
  <c r="E2403" i="51"/>
  <c r="R2403" i="51" s="1"/>
  <c r="D2403" i="51"/>
  <c r="C2403" i="51"/>
  <c r="B2403" i="51"/>
  <c r="S2402" i="51"/>
  <c r="R2402" i="51"/>
  <c r="Q2402" i="51"/>
  <c r="P2402" i="51"/>
  <c r="O2402" i="51"/>
  <c r="N2402" i="51"/>
  <c r="M2402" i="51"/>
  <c r="L2402" i="51"/>
  <c r="K2402" i="51"/>
  <c r="J2402" i="51"/>
  <c r="I2402" i="51"/>
  <c r="H2402" i="51"/>
  <c r="G2402" i="51"/>
  <c r="E2402" i="51"/>
  <c r="D2402" i="51"/>
  <c r="C2402" i="51"/>
  <c r="B2402" i="51"/>
  <c r="Q2401" i="51"/>
  <c r="P2401" i="51"/>
  <c r="O2401" i="51"/>
  <c r="S2401" i="51" s="1"/>
  <c r="N2401" i="51"/>
  <c r="M2401" i="51"/>
  <c r="L2401" i="51"/>
  <c r="K2401" i="51"/>
  <c r="J2401" i="51"/>
  <c r="I2401" i="51"/>
  <c r="H2401" i="51"/>
  <c r="G2401" i="51"/>
  <c r="E2401" i="51"/>
  <c r="D2401" i="51"/>
  <c r="R2401" i="51" s="1"/>
  <c r="C2401" i="51"/>
  <c r="B2401" i="51"/>
  <c r="Q2400" i="51"/>
  <c r="P2400" i="51"/>
  <c r="O2400" i="51"/>
  <c r="S2400" i="51" s="1"/>
  <c r="N2400" i="51"/>
  <c r="M2400" i="51"/>
  <c r="L2400" i="51"/>
  <c r="K2400" i="51"/>
  <c r="J2400" i="51"/>
  <c r="I2400" i="51"/>
  <c r="H2400" i="51"/>
  <c r="G2400" i="51"/>
  <c r="E2400" i="51"/>
  <c r="D2400" i="51"/>
  <c r="C2400" i="51"/>
  <c r="B2400" i="51"/>
  <c r="R2399" i="51"/>
  <c r="Q2399" i="51"/>
  <c r="P2399" i="51"/>
  <c r="O2399" i="51"/>
  <c r="S2399" i="51" s="1"/>
  <c r="N2399" i="51"/>
  <c r="M2399" i="51"/>
  <c r="L2399" i="51"/>
  <c r="K2399" i="51"/>
  <c r="J2399" i="51"/>
  <c r="I2399" i="51"/>
  <c r="H2399" i="51"/>
  <c r="G2399" i="51"/>
  <c r="E2399" i="51"/>
  <c r="D2399" i="51"/>
  <c r="C2399" i="51"/>
  <c r="B2399" i="51"/>
  <c r="R2398" i="51"/>
  <c r="Q2398" i="51"/>
  <c r="P2398" i="51"/>
  <c r="O2398" i="51"/>
  <c r="S2398" i="51" s="1"/>
  <c r="N2398" i="51"/>
  <c r="M2398" i="51"/>
  <c r="L2398" i="51"/>
  <c r="K2398" i="51"/>
  <c r="J2398" i="51"/>
  <c r="I2398" i="51"/>
  <c r="H2398" i="51"/>
  <c r="G2398" i="51"/>
  <c r="E2398" i="51"/>
  <c r="D2398" i="51"/>
  <c r="C2398" i="51"/>
  <c r="B2398" i="51"/>
  <c r="Q2397" i="51"/>
  <c r="P2397" i="51"/>
  <c r="O2397" i="51"/>
  <c r="S2397" i="51" s="1"/>
  <c r="N2397" i="51"/>
  <c r="M2397" i="51"/>
  <c r="L2397" i="51"/>
  <c r="K2397" i="51"/>
  <c r="J2397" i="51"/>
  <c r="I2397" i="51"/>
  <c r="H2397" i="51"/>
  <c r="G2397" i="51"/>
  <c r="E2397" i="51"/>
  <c r="R2397" i="51" s="1"/>
  <c r="D2397" i="51"/>
  <c r="C2397" i="51"/>
  <c r="B2397" i="51"/>
  <c r="R2396" i="51"/>
  <c r="Q2396" i="51"/>
  <c r="P2396" i="51"/>
  <c r="O2396" i="51"/>
  <c r="N2396" i="51"/>
  <c r="M2396" i="51"/>
  <c r="L2396" i="51"/>
  <c r="K2396" i="51"/>
  <c r="S2396" i="51" s="1"/>
  <c r="J2396" i="51"/>
  <c r="I2396" i="51"/>
  <c r="H2396" i="51"/>
  <c r="G2396" i="51"/>
  <c r="E2396" i="51"/>
  <c r="D2396" i="51"/>
  <c r="C2396" i="51"/>
  <c r="B2396" i="51"/>
  <c r="Q2395" i="51"/>
  <c r="P2395" i="51"/>
  <c r="O2395" i="51"/>
  <c r="N2395" i="51"/>
  <c r="M2395" i="51"/>
  <c r="L2395" i="51"/>
  <c r="K2395" i="51"/>
  <c r="S2395" i="51" s="1"/>
  <c r="J2395" i="51"/>
  <c r="I2395" i="51"/>
  <c r="H2395" i="51"/>
  <c r="G2395" i="51"/>
  <c r="E2395" i="51"/>
  <c r="R2395" i="51" s="1"/>
  <c r="D2395" i="51"/>
  <c r="C2395" i="51"/>
  <c r="B2395" i="51"/>
  <c r="S2394" i="51"/>
  <c r="Q2394" i="51"/>
  <c r="P2394" i="51"/>
  <c r="O2394" i="51"/>
  <c r="N2394" i="51"/>
  <c r="M2394" i="51"/>
  <c r="L2394" i="51"/>
  <c r="K2394" i="51"/>
  <c r="J2394" i="51"/>
  <c r="I2394" i="51"/>
  <c r="H2394" i="51"/>
  <c r="G2394" i="51"/>
  <c r="E2394" i="51"/>
  <c r="R2394" i="51" s="1"/>
  <c r="D2394" i="51"/>
  <c r="C2394" i="51"/>
  <c r="B2394" i="51"/>
  <c r="S2393" i="51"/>
  <c r="Q2393" i="51"/>
  <c r="P2393" i="51"/>
  <c r="O2393" i="51"/>
  <c r="N2393" i="51"/>
  <c r="M2393" i="51"/>
  <c r="L2393" i="51"/>
  <c r="K2393" i="51"/>
  <c r="J2393" i="51"/>
  <c r="I2393" i="51"/>
  <c r="H2393" i="51"/>
  <c r="G2393" i="51"/>
  <c r="E2393" i="51"/>
  <c r="R2393" i="51" s="1"/>
  <c r="D2393" i="51"/>
  <c r="C2393" i="51"/>
  <c r="B2393" i="51"/>
  <c r="Q2392" i="51"/>
  <c r="P2392" i="51"/>
  <c r="O2392" i="51"/>
  <c r="N2392" i="51"/>
  <c r="M2392" i="51"/>
  <c r="L2392" i="51"/>
  <c r="K2392" i="51"/>
  <c r="J2392" i="51"/>
  <c r="I2392" i="51"/>
  <c r="H2392" i="51"/>
  <c r="G2392" i="51"/>
  <c r="E2392" i="51"/>
  <c r="D2392" i="51"/>
  <c r="R2392" i="51" s="1"/>
  <c r="C2392" i="51"/>
  <c r="B2392" i="51"/>
  <c r="S2391" i="51"/>
  <c r="Q2391" i="51"/>
  <c r="P2391" i="51"/>
  <c r="O2391" i="51"/>
  <c r="N2391" i="51"/>
  <c r="M2391" i="51"/>
  <c r="L2391" i="51"/>
  <c r="K2391" i="51"/>
  <c r="J2391" i="51"/>
  <c r="I2391" i="51"/>
  <c r="H2391" i="51"/>
  <c r="G2391" i="51"/>
  <c r="E2391" i="51"/>
  <c r="D2391" i="51"/>
  <c r="R2391" i="51" s="1"/>
  <c r="C2391" i="51"/>
  <c r="B2391" i="51"/>
  <c r="Q2390" i="51"/>
  <c r="P2390" i="51"/>
  <c r="O2390" i="51"/>
  <c r="S2390" i="51" s="1"/>
  <c r="N2390" i="51"/>
  <c r="M2390" i="51"/>
  <c r="L2390" i="51"/>
  <c r="K2390" i="51"/>
  <c r="J2390" i="51"/>
  <c r="I2390" i="51"/>
  <c r="H2390" i="51"/>
  <c r="G2390" i="51"/>
  <c r="E2390" i="51"/>
  <c r="R2390" i="51" s="1"/>
  <c r="D2390" i="51"/>
  <c r="C2390" i="51"/>
  <c r="B2390" i="51"/>
  <c r="R2389" i="51"/>
  <c r="Q2389" i="51"/>
  <c r="P2389" i="51"/>
  <c r="O2389" i="51"/>
  <c r="N2389" i="51"/>
  <c r="M2389" i="51"/>
  <c r="L2389" i="51"/>
  <c r="K2389" i="51"/>
  <c r="J2389" i="51"/>
  <c r="I2389" i="51"/>
  <c r="H2389" i="51"/>
  <c r="G2389" i="51"/>
  <c r="E2389" i="51"/>
  <c r="D2389" i="51"/>
  <c r="C2389" i="51"/>
  <c r="B2389" i="51"/>
  <c r="Q2388" i="51"/>
  <c r="P2388" i="51"/>
  <c r="O2388" i="51"/>
  <c r="N2388" i="51"/>
  <c r="M2388" i="51"/>
  <c r="L2388" i="51"/>
  <c r="K2388" i="51"/>
  <c r="S2388" i="51" s="1"/>
  <c r="J2388" i="51"/>
  <c r="I2388" i="51"/>
  <c r="H2388" i="51"/>
  <c r="G2388" i="51"/>
  <c r="E2388" i="51"/>
  <c r="D2388" i="51"/>
  <c r="C2388" i="51"/>
  <c r="B2388" i="51"/>
  <c r="S2387" i="51"/>
  <c r="Q2387" i="51"/>
  <c r="P2387" i="51"/>
  <c r="O2387" i="51"/>
  <c r="N2387" i="51"/>
  <c r="M2387" i="51"/>
  <c r="L2387" i="51"/>
  <c r="K2387" i="51"/>
  <c r="J2387" i="51"/>
  <c r="I2387" i="51"/>
  <c r="H2387" i="51"/>
  <c r="G2387" i="51"/>
  <c r="E2387" i="51"/>
  <c r="D2387" i="51"/>
  <c r="C2387" i="51"/>
  <c r="B2387" i="51"/>
  <c r="R2386" i="51"/>
  <c r="Q2386" i="51"/>
  <c r="P2386" i="51"/>
  <c r="O2386" i="51"/>
  <c r="N2386" i="51"/>
  <c r="M2386" i="51"/>
  <c r="L2386" i="51"/>
  <c r="K2386" i="51"/>
  <c r="S2386" i="51" s="1"/>
  <c r="J2386" i="51"/>
  <c r="I2386" i="51"/>
  <c r="H2386" i="51"/>
  <c r="G2386" i="51"/>
  <c r="E2386" i="51"/>
  <c r="D2386" i="51"/>
  <c r="C2386" i="51"/>
  <c r="B2386" i="51"/>
  <c r="S2385" i="51"/>
  <c r="Q2385" i="51"/>
  <c r="P2385" i="51"/>
  <c r="O2385" i="51"/>
  <c r="N2385" i="51"/>
  <c r="M2385" i="51"/>
  <c r="L2385" i="51"/>
  <c r="K2385" i="51"/>
  <c r="J2385" i="51"/>
  <c r="I2385" i="51"/>
  <c r="H2385" i="51"/>
  <c r="G2385" i="51"/>
  <c r="E2385" i="51"/>
  <c r="R2385" i="51" s="1"/>
  <c r="D2385" i="51"/>
  <c r="C2385" i="51"/>
  <c r="B2385" i="51"/>
  <c r="Q2384" i="51"/>
  <c r="P2384" i="51"/>
  <c r="O2384" i="51"/>
  <c r="S2384" i="51" s="1"/>
  <c r="N2384" i="51"/>
  <c r="M2384" i="51"/>
  <c r="L2384" i="51"/>
  <c r="K2384" i="51"/>
  <c r="J2384" i="51"/>
  <c r="I2384" i="51"/>
  <c r="H2384" i="51"/>
  <c r="G2384" i="51"/>
  <c r="E2384" i="51"/>
  <c r="R2384" i="51" s="1"/>
  <c r="D2384" i="51"/>
  <c r="C2384" i="51"/>
  <c r="B2384" i="51"/>
  <c r="S2383" i="51"/>
  <c r="R2383" i="51"/>
  <c r="Q2383" i="51"/>
  <c r="P2383" i="51"/>
  <c r="O2383" i="51"/>
  <c r="N2383" i="51"/>
  <c r="M2383" i="51"/>
  <c r="L2383" i="51"/>
  <c r="K2383" i="51"/>
  <c r="J2383" i="51"/>
  <c r="I2383" i="51"/>
  <c r="H2383" i="51"/>
  <c r="G2383" i="51"/>
  <c r="E2383" i="51"/>
  <c r="D2383" i="51"/>
  <c r="C2383" i="51"/>
  <c r="B2383" i="51"/>
  <c r="Q2382" i="51"/>
  <c r="P2382" i="51"/>
  <c r="O2382" i="51"/>
  <c r="S2382" i="51" s="1"/>
  <c r="N2382" i="51"/>
  <c r="M2382" i="51"/>
  <c r="L2382" i="51"/>
  <c r="K2382" i="51"/>
  <c r="J2382" i="51"/>
  <c r="I2382" i="51"/>
  <c r="H2382" i="51"/>
  <c r="G2382" i="51"/>
  <c r="E2382" i="51"/>
  <c r="D2382" i="51"/>
  <c r="C2382" i="51"/>
  <c r="B2382" i="51"/>
  <c r="R2381" i="51"/>
  <c r="Q2381" i="51"/>
  <c r="P2381" i="51"/>
  <c r="O2381" i="51"/>
  <c r="N2381" i="51"/>
  <c r="M2381" i="51"/>
  <c r="L2381" i="51"/>
  <c r="K2381" i="51"/>
  <c r="J2381" i="51"/>
  <c r="I2381" i="51"/>
  <c r="H2381" i="51"/>
  <c r="G2381" i="51"/>
  <c r="E2381" i="51"/>
  <c r="D2381" i="51"/>
  <c r="C2381" i="51"/>
  <c r="B2381" i="51"/>
  <c r="S2380" i="51"/>
  <c r="Q2380" i="51"/>
  <c r="P2380" i="51"/>
  <c r="O2380" i="51"/>
  <c r="N2380" i="51"/>
  <c r="M2380" i="51"/>
  <c r="L2380" i="51"/>
  <c r="K2380" i="51"/>
  <c r="J2380" i="51"/>
  <c r="I2380" i="51"/>
  <c r="H2380" i="51"/>
  <c r="G2380" i="51"/>
  <c r="E2380" i="51"/>
  <c r="D2380" i="51"/>
  <c r="R2380" i="51" s="1"/>
  <c r="C2380" i="51"/>
  <c r="B2380" i="51"/>
  <c r="Q2379" i="51"/>
  <c r="P2379" i="51"/>
  <c r="O2379" i="51"/>
  <c r="S2379" i="51" s="1"/>
  <c r="N2379" i="51"/>
  <c r="M2379" i="51"/>
  <c r="L2379" i="51"/>
  <c r="K2379" i="51"/>
  <c r="J2379" i="51"/>
  <c r="I2379" i="51"/>
  <c r="H2379" i="51"/>
  <c r="G2379" i="51"/>
  <c r="E2379" i="51"/>
  <c r="D2379" i="51"/>
  <c r="C2379" i="51"/>
  <c r="B2379" i="51"/>
  <c r="S2378" i="51"/>
  <c r="R2378" i="51"/>
  <c r="Q2378" i="51"/>
  <c r="P2378" i="51"/>
  <c r="O2378" i="51"/>
  <c r="N2378" i="51"/>
  <c r="M2378" i="51"/>
  <c r="L2378" i="51"/>
  <c r="K2378" i="51"/>
  <c r="J2378" i="51"/>
  <c r="I2378" i="51"/>
  <c r="H2378" i="51"/>
  <c r="G2378" i="51"/>
  <c r="E2378" i="51"/>
  <c r="D2378" i="51"/>
  <c r="C2378" i="51"/>
  <c r="B2378" i="51"/>
  <c r="S2377" i="51"/>
  <c r="Q2377" i="51"/>
  <c r="P2377" i="51"/>
  <c r="O2377" i="51"/>
  <c r="N2377" i="51"/>
  <c r="M2377" i="51"/>
  <c r="L2377" i="51"/>
  <c r="K2377" i="51"/>
  <c r="J2377" i="51"/>
  <c r="I2377" i="51"/>
  <c r="H2377" i="51"/>
  <c r="G2377" i="51"/>
  <c r="E2377" i="51"/>
  <c r="D2377" i="51"/>
  <c r="C2377" i="51"/>
  <c r="B2377" i="51"/>
  <c r="S2376" i="51"/>
  <c r="Q2376" i="51"/>
  <c r="P2376" i="51"/>
  <c r="O2376" i="51"/>
  <c r="N2376" i="51"/>
  <c r="M2376" i="51"/>
  <c r="L2376" i="51"/>
  <c r="K2376" i="51"/>
  <c r="J2376" i="51"/>
  <c r="I2376" i="51"/>
  <c r="H2376" i="51"/>
  <c r="G2376" i="51"/>
  <c r="E2376" i="51"/>
  <c r="R2376" i="51" s="1"/>
  <c r="D2376" i="51"/>
  <c r="C2376" i="51"/>
  <c r="B2376" i="51"/>
  <c r="Q2375" i="51"/>
  <c r="P2375" i="51"/>
  <c r="O2375" i="51"/>
  <c r="N2375" i="51"/>
  <c r="M2375" i="51"/>
  <c r="L2375" i="51"/>
  <c r="K2375" i="51"/>
  <c r="S2375" i="51" s="1"/>
  <c r="J2375" i="51"/>
  <c r="I2375" i="51"/>
  <c r="H2375" i="51"/>
  <c r="G2375" i="51"/>
  <c r="E2375" i="51"/>
  <c r="R2375" i="51" s="1"/>
  <c r="D2375" i="51"/>
  <c r="C2375" i="51"/>
  <c r="B2375" i="51"/>
  <c r="Q2374" i="51"/>
  <c r="P2374" i="51"/>
  <c r="O2374" i="51"/>
  <c r="S2374" i="51" s="1"/>
  <c r="N2374" i="51"/>
  <c r="M2374" i="51"/>
  <c r="L2374" i="51"/>
  <c r="K2374" i="51"/>
  <c r="J2374" i="51"/>
  <c r="I2374" i="51"/>
  <c r="H2374" i="51"/>
  <c r="G2374" i="51"/>
  <c r="E2374" i="51"/>
  <c r="R2374" i="51" s="1"/>
  <c r="D2374" i="51"/>
  <c r="C2374" i="51"/>
  <c r="B2374" i="51"/>
  <c r="R2373" i="51"/>
  <c r="Q2373" i="51"/>
  <c r="P2373" i="51"/>
  <c r="O2373" i="51"/>
  <c r="S2373" i="51" s="1"/>
  <c r="N2373" i="51"/>
  <c r="M2373" i="51"/>
  <c r="L2373" i="51"/>
  <c r="K2373" i="51"/>
  <c r="J2373" i="51"/>
  <c r="I2373" i="51"/>
  <c r="H2373" i="51"/>
  <c r="G2373" i="51"/>
  <c r="E2373" i="51"/>
  <c r="D2373" i="51"/>
  <c r="C2373" i="51"/>
  <c r="B2373" i="51"/>
  <c r="R2372" i="51"/>
  <c r="Q2372" i="51"/>
  <c r="P2372" i="51"/>
  <c r="O2372" i="51"/>
  <c r="S2372" i="51" s="1"/>
  <c r="N2372" i="51"/>
  <c r="M2372" i="51"/>
  <c r="L2372" i="51"/>
  <c r="K2372" i="51"/>
  <c r="J2372" i="51"/>
  <c r="I2372" i="51"/>
  <c r="H2372" i="51"/>
  <c r="G2372" i="51"/>
  <c r="E2372" i="51"/>
  <c r="D2372" i="51"/>
  <c r="C2372" i="51"/>
  <c r="B2372" i="51"/>
  <c r="R2371" i="51"/>
  <c r="Q2371" i="51"/>
  <c r="P2371" i="51"/>
  <c r="O2371" i="51"/>
  <c r="S2371" i="51" s="1"/>
  <c r="N2371" i="51"/>
  <c r="M2371" i="51"/>
  <c r="L2371" i="51"/>
  <c r="K2371" i="51"/>
  <c r="J2371" i="51"/>
  <c r="I2371" i="51"/>
  <c r="H2371" i="51"/>
  <c r="G2371" i="51"/>
  <c r="E2371" i="51"/>
  <c r="D2371" i="51"/>
  <c r="C2371" i="51"/>
  <c r="B2371" i="51"/>
  <c r="R2370" i="51"/>
  <c r="Q2370" i="51"/>
  <c r="P2370" i="51"/>
  <c r="O2370" i="51"/>
  <c r="N2370" i="51"/>
  <c r="M2370" i="51"/>
  <c r="L2370" i="51"/>
  <c r="K2370" i="51"/>
  <c r="S2370" i="51" s="1"/>
  <c r="J2370" i="51"/>
  <c r="I2370" i="51"/>
  <c r="H2370" i="51"/>
  <c r="G2370" i="51"/>
  <c r="E2370" i="51"/>
  <c r="D2370" i="51"/>
  <c r="C2370" i="51"/>
  <c r="B2370" i="51"/>
  <c r="S2369" i="51"/>
  <c r="Q2369" i="51"/>
  <c r="P2369" i="51"/>
  <c r="O2369" i="51"/>
  <c r="N2369" i="51"/>
  <c r="M2369" i="51"/>
  <c r="L2369" i="51"/>
  <c r="K2369" i="51"/>
  <c r="J2369" i="51"/>
  <c r="I2369" i="51"/>
  <c r="H2369" i="51"/>
  <c r="G2369" i="51"/>
  <c r="E2369" i="51"/>
  <c r="R2369" i="51" s="1"/>
  <c r="D2369" i="51"/>
  <c r="C2369" i="51"/>
  <c r="B2369" i="51"/>
  <c r="Q2368" i="51"/>
  <c r="P2368" i="51"/>
  <c r="O2368" i="51"/>
  <c r="S2368" i="51" s="1"/>
  <c r="N2368" i="51"/>
  <c r="M2368" i="51"/>
  <c r="L2368" i="51"/>
  <c r="K2368" i="51"/>
  <c r="J2368" i="51"/>
  <c r="I2368" i="51"/>
  <c r="H2368" i="51"/>
  <c r="G2368" i="51"/>
  <c r="E2368" i="51"/>
  <c r="R2368" i="51" s="1"/>
  <c r="D2368" i="51"/>
  <c r="C2368" i="51"/>
  <c r="B2368" i="51"/>
  <c r="R2367" i="51"/>
  <c r="Q2367" i="51"/>
  <c r="P2367" i="51"/>
  <c r="O2367" i="51"/>
  <c r="N2367" i="51"/>
  <c r="M2367" i="51"/>
  <c r="L2367" i="51"/>
  <c r="K2367" i="51"/>
  <c r="S2367" i="51" s="1"/>
  <c r="J2367" i="51"/>
  <c r="I2367" i="51"/>
  <c r="H2367" i="51"/>
  <c r="G2367" i="51"/>
  <c r="E2367" i="51"/>
  <c r="D2367" i="51"/>
  <c r="C2367" i="51"/>
  <c r="B2367" i="51"/>
  <c r="Q2366" i="51"/>
  <c r="P2366" i="51"/>
  <c r="O2366" i="51"/>
  <c r="N2366" i="51"/>
  <c r="M2366" i="51"/>
  <c r="L2366" i="51"/>
  <c r="K2366" i="51"/>
  <c r="J2366" i="51"/>
  <c r="I2366" i="51"/>
  <c r="H2366" i="51"/>
  <c r="G2366" i="51"/>
  <c r="E2366" i="51"/>
  <c r="D2366" i="51"/>
  <c r="C2366" i="51"/>
  <c r="B2366" i="51"/>
  <c r="R2365" i="51"/>
  <c r="Q2365" i="51"/>
  <c r="P2365" i="51"/>
  <c r="O2365" i="51"/>
  <c r="S2365" i="51" s="1"/>
  <c r="N2365" i="51"/>
  <c r="M2365" i="51"/>
  <c r="L2365" i="51"/>
  <c r="K2365" i="51"/>
  <c r="J2365" i="51"/>
  <c r="I2365" i="51"/>
  <c r="H2365" i="51"/>
  <c r="G2365" i="51"/>
  <c r="E2365" i="51"/>
  <c r="D2365" i="51"/>
  <c r="C2365" i="51"/>
  <c r="B2365" i="51"/>
  <c r="S2364" i="51"/>
  <c r="Q2364" i="51"/>
  <c r="P2364" i="51"/>
  <c r="O2364" i="51"/>
  <c r="N2364" i="51"/>
  <c r="M2364" i="51"/>
  <c r="L2364" i="51"/>
  <c r="K2364" i="51"/>
  <c r="J2364" i="51"/>
  <c r="I2364" i="51"/>
  <c r="H2364" i="51"/>
  <c r="G2364" i="51"/>
  <c r="E2364" i="51"/>
  <c r="D2364" i="51"/>
  <c r="R2364" i="51" s="1"/>
  <c r="C2364" i="51"/>
  <c r="B2364" i="51"/>
  <c r="Q2363" i="51"/>
  <c r="P2363" i="51"/>
  <c r="O2363" i="51"/>
  <c r="S2363" i="51" s="1"/>
  <c r="N2363" i="51"/>
  <c r="M2363" i="51"/>
  <c r="L2363" i="51"/>
  <c r="K2363" i="51"/>
  <c r="J2363" i="51"/>
  <c r="I2363" i="51"/>
  <c r="H2363" i="51"/>
  <c r="G2363" i="51"/>
  <c r="E2363" i="51"/>
  <c r="D2363" i="51"/>
  <c r="C2363" i="51"/>
  <c r="B2363" i="51"/>
  <c r="S2362" i="51"/>
  <c r="R2362" i="51"/>
  <c r="Q2362" i="51"/>
  <c r="P2362" i="51"/>
  <c r="O2362" i="51"/>
  <c r="N2362" i="51"/>
  <c r="M2362" i="51"/>
  <c r="L2362" i="51"/>
  <c r="K2362" i="51"/>
  <c r="J2362" i="51"/>
  <c r="I2362" i="51"/>
  <c r="H2362" i="51"/>
  <c r="G2362" i="51"/>
  <c r="E2362" i="51"/>
  <c r="D2362" i="51"/>
  <c r="C2362" i="51"/>
  <c r="B2362" i="51"/>
  <c r="S2361" i="51"/>
  <c r="Q2361" i="51"/>
  <c r="P2361" i="51"/>
  <c r="O2361" i="51"/>
  <c r="N2361" i="51"/>
  <c r="M2361" i="51"/>
  <c r="L2361" i="51"/>
  <c r="K2361" i="51"/>
  <c r="J2361" i="51"/>
  <c r="I2361" i="51"/>
  <c r="H2361" i="51"/>
  <c r="G2361" i="51"/>
  <c r="E2361" i="51"/>
  <c r="D2361" i="51"/>
  <c r="C2361" i="51"/>
  <c r="B2361" i="51"/>
  <c r="Q2360" i="51"/>
  <c r="P2360" i="51"/>
  <c r="O2360" i="51"/>
  <c r="N2360" i="51"/>
  <c r="M2360" i="51"/>
  <c r="L2360" i="51"/>
  <c r="K2360" i="51"/>
  <c r="S2360" i="51" s="1"/>
  <c r="J2360" i="51"/>
  <c r="I2360" i="51"/>
  <c r="H2360" i="51"/>
  <c r="G2360" i="51"/>
  <c r="E2360" i="51"/>
  <c r="R2360" i="51" s="1"/>
  <c r="D2360" i="51"/>
  <c r="C2360" i="51"/>
  <c r="B2360" i="51"/>
  <c r="Q2359" i="51"/>
  <c r="P2359" i="51"/>
  <c r="O2359" i="51"/>
  <c r="N2359" i="51"/>
  <c r="M2359" i="51"/>
  <c r="L2359" i="51"/>
  <c r="K2359" i="51"/>
  <c r="S2359" i="51" s="1"/>
  <c r="J2359" i="51"/>
  <c r="I2359" i="51"/>
  <c r="H2359" i="51"/>
  <c r="G2359" i="51"/>
  <c r="E2359" i="51"/>
  <c r="R2359" i="51" s="1"/>
  <c r="D2359" i="51"/>
  <c r="C2359" i="51"/>
  <c r="B2359" i="51"/>
  <c r="Q2358" i="51"/>
  <c r="P2358" i="51"/>
  <c r="O2358" i="51"/>
  <c r="S2358" i="51" s="1"/>
  <c r="N2358" i="51"/>
  <c r="M2358" i="51"/>
  <c r="L2358" i="51"/>
  <c r="K2358" i="51"/>
  <c r="J2358" i="51"/>
  <c r="I2358" i="51"/>
  <c r="H2358" i="51"/>
  <c r="G2358" i="51"/>
  <c r="E2358" i="51"/>
  <c r="R2358" i="51" s="1"/>
  <c r="D2358" i="51"/>
  <c r="C2358" i="51"/>
  <c r="B2358" i="51"/>
  <c r="R2357" i="51"/>
  <c r="Q2357" i="51"/>
  <c r="P2357" i="51"/>
  <c r="O2357" i="51"/>
  <c r="S2357" i="51" s="1"/>
  <c r="N2357" i="51"/>
  <c r="M2357" i="51"/>
  <c r="L2357" i="51"/>
  <c r="K2357" i="51"/>
  <c r="J2357" i="51"/>
  <c r="I2357" i="51"/>
  <c r="H2357" i="51"/>
  <c r="G2357" i="51"/>
  <c r="E2357" i="51"/>
  <c r="D2357" i="51"/>
  <c r="C2357" i="51"/>
  <c r="B2357" i="51"/>
  <c r="R2356" i="51"/>
  <c r="Q2356" i="51"/>
  <c r="P2356" i="51"/>
  <c r="O2356" i="51"/>
  <c r="S2356" i="51" s="1"/>
  <c r="N2356" i="51"/>
  <c r="M2356" i="51"/>
  <c r="L2356" i="51"/>
  <c r="K2356" i="51"/>
  <c r="J2356" i="51"/>
  <c r="I2356" i="51"/>
  <c r="H2356" i="51"/>
  <c r="G2356" i="51"/>
  <c r="E2356" i="51"/>
  <c r="D2356" i="51"/>
  <c r="C2356" i="51"/>
  <c r="B2356" i="51"/>
  <c r="R2355" i="51"/>
  <c r="Q2355" i="51"/>
  <c r="P2355" i="51"/>
  <c r="O2355" i="51"/>
  <c r="S2355" i="51" s="1"/>
  <c r="N2355" i="51"/>
  <c r="M2355" i="51"/>
  <c r="L2355" i="51"/>
  <c r="K2355" i="51"/>
  <c r="J2355" i="51"/>
  <c r="I2355" i="51"/>
  <c r="H2355" i="51"/>
  <c r="G2355" i="51"/>
  <c r="E2355" i="51"/>
  <c r="D2355" i="51"/>
  <c r="C2355" i="51"/>
  <c r="B2355" i="51"/>
  <c r="S2354" i="51"/>
  <c r="R2354" i="51"/>
  <c r="Q2354" i="51"/>
  <c r="P2354" i="51"/>
  <c r="O2354" i="51"/>
  <c r="N2354" i="51"/>
  <c r="M2354" i="51"/>
  <c r="L2354" i="51"/>
  <c r="K2354" i="51"/>
  <c r="J2354" i="51"/>
  <c r="I2354" i="51"/>
  <c r="H2354" i="51"/>
  <c r="G2354" i="51"/>
  <c r="E2354" i="51"/>
  <c r="D2354" i="51"/>
  <c r="C2354" i="51"/>
  <c r="B2354" i="51"/>
  <c r="S2353" i="51"/>
  <c r="Q2353" i="51"/>
  <c r="P2353" i="51"/>
  <c r="O2353" i="51"/>
  <c r="N2353" i="51"/>
  <c r="M2353" i="51"/>
  <c r="L2353" i="51"/>
  <c r="K2353" i="51"/>
  <c r="J2353" i="51"/>
  <c r="I2353" i="51"/>
  <c r="H2353" i="51"/>
  <c r="G2353" i="51"/>
  <c r="E2353" i="51"/>
  <c r="D2353" i="51"/>
  <c r="C2353" i="51"/>
  <c r="B2353" i="51"/>
  <c r="Q2352" i="51"/>
  <c r="P2352" i="51"/>
  <c r="O2352" i="51"/>
  <c r="S2352" i="51" s="1"/>
  <c r="N2352" i="51"/>
  <c r="M2352" i="51"/>
  <c r="L2352" i="51"/>
  <c r="K2352" i="51"/>
  <c r="J2352" i="51"/>
  <c r="I2352" i="51"/>
  <c r="H2352" i="51"/>
  <c r="G2352" i="51"/>
  <c r="E2352" i="51"/>
  <c r="R2352" i="51" s="1"/>
  <c r="D2352" i="51"/>
  <c r="C2352" i="51"/>
  <c r="B2352" i="51"/>
  <c r="S2351" i="51"/>
  <c r="R2351" i="51"/>
  <c r="Q2351" i="51"/>
  <c r="P2351" i="51"/>
  <c r="O2351" i="51"/>
  <c r="N2351" i="51"/>
  <c r="M2351" i="51"/>
  <c r="L2351" i="51"/>
  <c r="K2351" i="51"/>
  <c r="J2351" i="51"/>
  <c r="I2351" i="51"/>
  <c r="H2351" i="51"/>
  <c r="G2351" i="51"/>
  <c r="E2351" i="51"/>
  <c r="D2351" i="51"/>
  <c r="C2351" i="51"/>
  <c r="B2351" i="51"/>
  <c r="Q2350" i="51"/>
  <c r="P2350" i="51"/>
  <c r="O2350" i="51"/>
  <c r="S2350" i="51" s="1"/>
  <c r="N2350" i="51"/>
  <c r="M2350" i="51"/>
  <c r="L2350" i="51"/>
  <c r="K2350" i="51"/>
  <c r="J2350" i="51"/>
  <c r="I2350" i="51"/>
  <c r="H2350" i="51"/>
  <c r="G2350" i="51"/>
  <c r="E2350" i="51"/>
  <c r="D2350" i="51"/>
  <c r="C2350" i="51"/>
  <c r="B2350" i="51"/>
  <c r="R2349" i="51"/>
  <c r="Q2349" i="51"/>
  <c r="P2349" i="51"/>
  <c r="O2349" i="51"/>
  <c r="N2349" i="51"/>
  <c r="M2349" i="51"/>
  <c r="L2349" i="51"/>
  <c r="K2349" i="51"/>
  <c r="J2349" i="51"/>
  <c r="I2349" i="51"/>
  <c r="H2349" i="51"/>
  <c r="G2349" i="51"/>
  <c r="E2349" i="51"/>
  <c r="D2349" i="51"/>
  <c r="C2349" i="51"/>
  <c r="B2349" i="51"/>
  <c r="Q2348" i="51"/>
  <c r="P2348" i="51"/>
  <c r="O2348" i="51"/>
  <c r="S2348" i="51" s="1"/>
  <c r="N2348" i="51"/>
  <c r="M2348" i="51"/>
  <c r="L2348" i="51"/>
  <c r="K2348" i="51"/>
  <c r="J2348" i="51"/>
  <c r="I2348" i="51"/>
  <c r="H2348" i="51"/>
  <c r="G2348" i="51"/>
  <c r="E2348" i="51"/>
  <c r="D2348" i="51"/>
  <c r="R2348" i="51" s="1"/>
  <c r="C2348" i="51"/>
  <c r="B2348" i="51"/>
  <c r="Q2347" i="51"/>
  <c r="P2347" i="51"/>
  <c r="O2347" i="51"/>
  <c r="S2347" i="51" s="1"/>
  <c r="N2347" i="51"/>
  <c r="M2347" i="51"/>
  <c r="L2347" i="51"/>
  <c r="K2347" i="51"/>
  <c r="J2347" i="51"/>
  <c r="I2347" i="51"/>
  <c r="H2347" i="51"/>
  <c r="G2347" i="51"/>
  <c r="E2347" i="51"/>
  <c r="R2347" i="51" s="1"/>
  <c r="D2347" i="51"/>
  <c r="C2347" i="51"/>
  <c r="B2347" i="51"/>
  <c r="S2346" i="51"/>
  <c r="R2346" i="51"/>
  <c r="Q2346" i="51"/>
  <c r="P2346" i="51"/>
  <c r="O2346" i="51"/>
  <c r="N2346" i="51"/>
  <c r="M2346" i="51"/>
  <c r="L2346" i="51"/>
  <c r="K2346" i="51"/>
  <c r="J2346" i="51"/>
  <c r="I2346" i="51"/>
  <c r="H2346" i="51"/>
  <c r="G2346" i="51"/>
  <c r="E2346" i="51"/>
  <c r="D2346" i="51"/>
  <c r="C2346" i="51"/>
  <c r="B2346" i="51"/>
  <c r="S2345" i="51"/>
  <c r="Q2345" i="51"/>
  <c r="P2345" i="51"/>
  <c r="O2345" i="51"/>
  <c r="N2345" i="51"/>
  <c r="M2345" i="51"/>
  <c r="L2345" i="51"/>
  <c r="K2345" i="51"/>
  <c r="J2345" i="51"/>
  <c r="I2345" i="51"/>
  <c r="H2345" i="51"/>
  <c r="G2345" i="51"/>
  <c r="E2345" i="51"/>
  <c r="D2345" i="51"/>
  <c r="C2345" i="51"/>
  <c r="B2345" i="51"/>
  <c r="S2344" i="51"/>
  <c r="Q2344" i="51"/>
  <c r="P2344" i="51"/>
  <c r="O2344" i="51"/>
  <c r="N2344" i="51"/>
  <c r="M2344" i="51"/>
  <c r="L2344" i="51"/>
  <c r="K2344" i="51"/>
  <c r="J2344" i="51"/>
  <c r="I2344" i="51"/>
  <c r="H2344" i="51"/>
  <c r="G2344" i="51"/>
  <c r="E2344" i="51"/>
  <c r="R2344" i="51" s="1"/>
  <c r="D2344" i="51"/>
  <c r="C2344" i="51"/>
  <c r="B2344" i="51"/>
  <c r="S2343" i="51"/>
  <c r="R2343" i="51"/>
  <c r="Q2343" i="51"/>
  <c r="P2343" i="51"/>
  <c r="O2343" i="51"/>
  <c r="N2343" i="51"/>
  <c r="M2343" i="51"/>
  <c r="L2343" i="51"/>
  <c r="K2343" i="51"/>
  <c r="J2343" i="51"/>
  <c r="I2343" i="51"/>
  <c r="H2343" i="51"/>
  <c r="G2343" i="51"/>
  <c r="E2343" i="51"/>
  <c r="D2343" i="51"/>
  <c r="C2343" i="51"/>
  <c r="B2343" i="51"/>
  <c r="Q2342" i="51"/>
  <c r="P2342" i="51"/>
  <c r="O2342" i="51"/>
  <c r="S2342" i="51" s="1"/>
  <c r="N2342" i="51"/>
  <c r="M2342" i="51"/>
  <c r="L2342" i="51"/>
  <c r="K2342" i="51"/>
  <c r="J2342" i="51"/>
  <c r="I2342" i="51"/>
  <c r="H2342" i="51"/>
  <c r="G2342" i="51"/>
  <c r="E2342" i="51"/>
  <c r="D2342" i="51"/>
  <c r="C2342" i="51"/>
  <c r="B2342" i="51"/>
  <c r="R2341" i="51"/>
  <c r="Q2341" i="51"/>
  <c r="P2341" i="51"/>
  <c r="O2341" i="51"/>
  <c r="S2341" i="51" s="1"/>
  <c r="N2341" i="51"/>
  <c r="M2341" i="51"/>
  <c r="L2341" i="51"/>
  <c r="K2341" i="51"/>
  <c r="J2341" i="51"/>
  <c r="I2341" i="51"/>
  <c r="H2341" i="51"/>
  <c r="G2341" i="51"/>
  <c r="E2341" i="51"/>
  <c r="D2341" i="51"/>
  <c r="C2341" i="51"/>
  <c r="B2341" i="51"/>
  <c r="S2340" i="51"/>
  <c r="R2340" i="51"/>
  <c r="Q2340" i="51"/>
  <c r="P2340" i="51"/>
  <c r="O2340" i="51"/>
  <c r="N2340" i="51"/>
  <c r="M2340" i="51"/>
  <c r="L2340" i="51"/>
  <c r="K2340" i="51"/>
  <c r="J2340" i="51"/>
  <c r="I2340" i="51"/>
  <c r="H2340" i="51"/>
  <c r="G2340" i="51"/>
  <c r="E2340" i="51"/>
  <c r="D2340" i="51"/>
  <c r="C2340" i="51"/>
  <c r="B2340" i="51"/>
  <c r="R2339" i="51"/>
  <c r="Q2339" i="51"/>
  <c r="P2339" i="51"/>
  <c r="O2339" i="51"/>
  <c r="S2339" i="51" s="1"/>
  <c r="N2339" i="51"/>
  <c r="M2339" i="51"/>
  <c r="L2339" i="51"/>
  <c r="K2339" i="51"/>
  <c r="J2339" i="51"/>
  <c r="I2339" i="51"/>
  <c r="H2339" i="51"/>
  <c r="G2339" i="51"/>
  <c r="E2339" i="51"/>
  <c r="D2339" i="51"/>
  <c r="C2339" i="51"/>
  <c r="B2339" i="51"/>
  <c r="S2338" i="51"/>
  <c r="Q2338" i="51"/>
  <c r="P2338" i="51"/>
  <c r="O2338" i="51"/>
  <c r="N2338" i="51"/>
  <c r="M2338" i="51"/>
  <c r="L2338" i="51"/>
  <c r="K2338" i="51"/>
  <c r="J2338" i="51"/>
  <c r="I2338" i="51"/>
  <c r="H2338" i="51"/>
  <c r="G2338" i="51"/>
  <c r="E2338" i="51"/>
  <c r="D2338" i="51"/>
  <c r="R2338" i="51" s="1"/>
  <c r="C2338" i="51"/>
  <c r="B2338" i="51"/>
  <c r="S2337" i="51"/>
  <c r="Q2337" i="51"/>
  <c r="P2337" i="51"/>
  <c r="O2337" i="51"/>
  <c r="N2337" i="51"/>
  <c r="M2337" i="51"/>
  <c r="L2337" i="51"/>
  <c r="K2337" i="51"/>
  <c r="J2337" i="51"/>
  <c r="I2337" i="51"/>
  <c r="H2337" i="51"/>
  <c r="G2337" i="51"/>
  <c r="E2337" i="51"/>
  <c r="D2337" i="51"/>
  <c r="C2337" i="51"/>
  <c r="B2337" i="51"/>
  <c r="Q2336" i="51"/>
  <c r="P2336" i="51"/>
  <c r="O2336" i="51"/>
  <c r="S2336" i="51" s="1"/>
  <c r="N2336" i="51"/>
  <c r="M2336" i="51"/>
  <c r="L2336" i="51"/>
  <c r="K2336" i="51"/>
  <c r="J2336" i="51"/>
  <c r="I2336" i="51"/>
  <c r="H2336" i="51"/>
  <c r="G2336" i="51"/>
  <c r="E2336" i="51"/>
  <c r="R2336" i="51" s="1"/>
  <c r="D2336" i="51"/>
  <c r="C2336" i="51"/>
  <c r="B2336" i="51"/>
  <c r="S2335" i="51"/>
  <c r="R2335" i="51"/>
  <c r="Q2335" i="51"/>
  <c r="P2335" i="51"/>
  <c r="O2335" i="51"/>
  <c r="N2335" i="51"/>
  <c r="M2335" i="51"/>
  <c r="L2335" i="51"/>
  <c r="K2335" i="51"/>
  <c r="J2335" i="51"/>
  <c r="I2335" i="51"/>
  <c r="H2335" i="51"/>
  <c r="G2335" i="51"/>
  <c r="E2335" i="51"/>
  <c r="D2335" i="51"/>
  <c r="C2335" i="51"/>
  <c r="B2335" i="51"/>
  <c r="S2334" i="51"/>
  <c r="Q2334" i="51"/>
  <c r="P2334" i="51"/>
  <c r="O2334" i="51"/>
  <c r="N2334" i="51"/>
  <c r="M2334" i="51"/>
  <c r="L2334" i="51"/>
  <c r="K2334" i="51"/>
  <c r="J2334" i="51"/>
  <c r="I2334" i="51"/>
  <c r="H2334" i="51"/>
  <c r="G2334" i="51"/>
  <c r="E2334" i="51"/>
  <c r="D2334" i="51"/>
  <c r="C2334" i="51"/>
  <c r="B2334" i="51"/>
  <c r="R2333" i="51"/>
  <c r="Q2333" i="51"/>
  <c r="P2333" i="51"/>
  <c r="O2333" i="51"/>
  <c r="S2333" i="51" s="1"/>
  <c r="N2333" i="51"/>
  <c r="M2333" i="51"/>
  <c r="L2333" i="51"/>
  <c r="K2333" i="51"/>
  <c r="J2333" i="51"/>
  <c r="I2333" i="51"/>
  <c r="H2333" i="51"/>
  <c r="G2333" i="51"/>
  <c r="E2333" i="51"/>
  <c r="D2333" i="51"/>
  <c r="C2333" i="51"/>
  <c r="B2333" i="51"/>
  <c r="Q2332" i="51"/>
  <c r="P2332" i="51"/>
  <c r="O2332" i="51"/>
  <c r="S2332" i="51" s="1"/>
  <c r="N2332" i="51"/>
  <c r="M2332" i="51"/>
  <c r="L2332" i="51"/>
  <c r="K2332" i="51"/>
  <c r="J2332" i="51"/>
  <c r="I2332" i="51"/>
  <c r="H2332" i="51"/>
  <c r="G2332" i="51"/>
  <c r="E2332" i="51"/>
  <c r="D2332" i="51"/>
  <c r="R2332" i="51" s="1"/>
  <c r="C2332" i="51"/>
  <c r="B2332" i="51"/>
  <c r="R2331" i="51"/>
  <c r="Q2331" i="51"/>
  <c r="P2331" i="51"/>
  <c r="O2331" i="51"/>
  <c r="S2331" i="51" s="1"/>
  <c r="N2331" i="51"/>
  <c r="M2331" i="51"/>
  <c r="L2331" i="51"/>
  <c r="K2331" i="51"/>
  <c r="J2331" i="51"/>
  <c r="I2331" i="51"/>
  <c r="H2331" i="51"/>
  <c r="G2331" i="51"/>
  <c r="E2331" i="51"/>
  <c r="D2331" i="51"/>
  <c r="C2331" i="51"/>
  <c r="B2331" i="51"/>
  <c r="S2330" i="51"/>
  <c r="R2330" i="51"/>
  <c r="Q2330" i="51"/>
  <c r="P2330" i="51"/>
  <c r="O2330" i="51"/>
  <c r="N2330" i="51"/>
  <c r="M2330" i="51"/>
  <c r="L2330" i="51"/>
  <c r="K2330" i="51"/>
  <c r="J2330" i="51"/>
  <c r="I2330" i="51"/>
  <c r="H2330" i="51"/>
  <c r="G2330" i="51"/>
  <c r="E2330" i="51"/>
  <c r="D2330" i="51"/>
  <c r="C2330" i="51"/>
  <c r="B2330" i="51"/>
  <c r="S2329" i="51"/>
  <c r="Q2329" i="51"/>
  <c r="P2329" i="51"/>
  <c r="O2329" i="51"/>
  <c r="N2329" i="51"/>
  <c r="M2329" i="51"/>
  <c r="L2329" i="51"/>
  <c r="K2329" i="51"/>
  <c r="J2329" i="51"/>
  <c r="I2329" i="51"/>
  <c r="H2329" i="51"/>
  <c r="G2329" i="51"/>
  <c r="E2329" i="51"/>
  <c r="D2329" i="51"/>
  <c r="C2329" i="51"/>
  <c r="B2329" i="51"/>
  <c r="Q2328" i="51"/>
  <c r="P2328" i="51"/>
  <c r="O2328" i="51"/>
  <c r="S2328" i="51" s="1"/>
  <c r="N2328" i="51"/>
  <c r="M2328" i="51"/>
  <c r="L2328" i="51"/>
  <c r="K2328" i="51"/>
  <c r="J2328" i="51"/>
  <c r="I2328" i="51"/>
  <c r="H2328" i="51"/>
  <c r="G2328" i="51"/>
  <c r="E2328" i="51"/>
  <c r="R2328" i="51" s="1"/>
  <c r="D2328" i="51"/>
  <c r="C2328" i="51"/>
  <c r="B2328" i="51"/>
  <c r="S2327" i="51"/>
  <c r="R2327" i="51"/>
  <c r="Q2327" i="51"/>
  <c r="P2327" i="51"/>
  <c r="O2327" i="51"/>
  <c r="N2327" i="51"/>
  <c r="M2327" i="51"/>
  <c r="L2327" i="51"/>
  <c r="K2327" i="51"/>
  <c r="J2327" i="51"/>
  <c r="I2327" i="51"/>
  <c r="H2327" i="51"/>
  <c r="G2327" i="51"/>
  <c r="E2327" i="51"/>
  <c r="D2327" i="51"/>
  <c r="C2327" i="51"/>
  <c r="B2327" i="51"/>
  <c r="S2326" i="51"/>
  <c r="Q2326" i="51"/>
  <c r="P2326" i="51"/>
  <c r="O2326" i="51"/>
  <c r="N2326" i="51"/>
  <c r="M2326" i="51"/>
  <c r="L2326" i="51"/>
  <c r="K2326" i="51"/>
  <c r="J2326" i="51"/>
  <c r="I2326" i="51"/>
  <c r="H2326" i="51"/>
  <c r="G2326" i="51"/>
  <c r="E2326" i="51"/>
  <c r="R2326" i="51" s="1"/>
  <c r="D2326" i="51"/>
  <c r="C2326" i="51"/>
  <c r="B2326" i="51"/>
  <c r="R2325" i="51"/>
  <c r="Q2325" i="51"/>
  <c r="P2325" i="51"/>
  <c r="O2325" i="51"/>
  <c r="S2325" i="51" s="1"/>
  <c r="N2325" i="51"/>
  <c r="M2325" i="51"/>
  <c r="L2325" i="51"/>
  <c r="K2325" i="51"/>
  <c r="J2325" i="51"/>
  <c r="I2325" i="51"/>
  <c r="H2325" i="51"/>
  <c r="G2325" i="51"/>
  <c r="E2325" i="51"/>
  <c r="D2325" i="51"/>
  <c r="C2325" i="51"/>
  <c r="B2325" i="51"/>
  <c r="Q2324" i="51"/>
  <c r="P2324" i="51"/>
  <c r="O2324" i="51"/>
  <c r="S2324" i="51" s="1"/>
  <c r="N2324" i="51"/>
  <c r="M2324" i="51"/>
  <c r="L2324" i="51"/>
  <c r="K2324" i="51"/>
  <c r="J2324" i="51"/>
  <c r="I2324" i="51"/>
  <c r="H2324" i="51"/>
  <c r="G2324" i="51"/>
  <c r="E2324" i="51"/>
  <c r="D2324" i="51"/>
  <c r="R2324" i="51" s="1"/>
  <c r="C2324" i="51"/>
  <c r="B2324" i="51"/>
  <c r="R2323" i="51"/>
  <c r="Q2323" i="51"/>
  <c r="P2323" i="51"/>
  <c r="O2323" i="51"/>
  <c r="S2323" i="51" s="1"/>
  <c r="N2323" i="51"/>
  <c r="M2323" i="51"/>
  <c r="L2323" i="51"/>
  <c r="K2323" i="51"/>
  <c r="J2323" i="51"/>
  <c r="I2323" i="51"/>
  <c r="H2323" i="51"/>
  <c r="G2323" i="51"/>
  <c r="E2323" i="51"/>
  <c r="D2323" i="51"/>
  <c r="C2323" i="51"/>
  <c r="B2323" i="51"/>
  <c r="S2322" i="51"/>
  <c r="R2322" i="51"/>
  <c r="Q2322" i="51"/>
  <c r="P2322" i="51"/>
  <c r="O2322" i="51"/>
  <c r="N2322" i="51"/>
  <c r="M2322" i="51"/>
  <c r="L2322" i="51"/>
  <c r="K2322" i="51"/>
  <c r="J2322" i="51"/>
  <c r="I2322" i="51"/>
  <c r="H2322" i="51"/>
  <c r="G2322" i="51"/>
  <c r="E2322" i="51"/>
  <c r="D2322" i="51"/>
  <c r="C2322" i="51"/>
  <c r="B2322" i="51"/>
  <c r="S2321" i="51"/>
  <c r="Q2321" i="51"/>
  <c r="P2321" i="51"/>
  <c r="O2321" i="51"/>
  <c r="N2321" i="51"/>
  <c r="M2321" i="51"/>
  <c r="L2321" i="51"/>
  <c r="K2321" i="51"/>
  <c r="J2321" i="51"/>
  <c r="I2321" i="51"/>
  <c r="H2321" i="51"/>
  <c r="G2321" i="51"/>
  <c r="E2321" i="51"/>
  <c r="R2321" i="51" s="1"/>
  <c r="D2321" i="51"/>
  <c r="C2321" i="51"/>
  <c r="B2321" i="51"/>
  <c r="S2320" i="51"/>
  <c r="Q2320" i="51"/>
  <c r="P2320" i="51"/>
  <c r="O2320" i="51"/>
  <c r="N2320" i="51"/>
  <c r="M2320" i="51"/>
  <c r="L2320" i="51"/>
  <c r="K2320" i="51"/>
  <c r="J2320" i="51"/>
  <c r="I2320" i="51"/>
  <c r="H2320" i="51"/>
  <c r="G2320" i="51"/>
  <c r="E2320" i="51"/>
  <c r="R2320" i="51" s="1"/>
  <c r="D2320" i="51"/>
  <c r="C2320" i="51"/>
  <c r="B2320" i="51"/>
  <c r="R2319" i="51"/>
  <c r="Q2319" i="51"/>
  <c r="P2319" i="51"/>
  <c r="O2319" i="51"/>
  <c r="N2319" i="51"/>
  <c r="M2319" i="51"/>
  <c r="L2319" i="51"/>
  <c r="K2319" i="51"/>
  <c r="S2319" i="51" s="1"/>
  <c r="J2319" i="51"/>
  <c r="I2319" i="51"/>
  <c r="H2319" i="51"/>
  <c r="G2319" i="51"/>
  <c r="E2319" i="51"/>
  <c r="D2319" i="51"/>
  <c r="C2319" i="51"/>
  <c r="B2319" i="51"/>
  <c r="S2318" i="51"/>
  <c r="Q2318" i="51"/>
  <c r="P2318" i="51"/>
  <c r="O2318" i="51"/>
  <c r="N2318" i="51"/>
  <c r="M2318" i="51"/>
  <c r="L2318" i="51"/>
  <c r="K2318" i="51"/>
  <c r="J2318" i="51"/>
  <c r="I2318" i="51"/>
  <c r="H2318" i="51"/>
  <c r="G2318" i="51"/>
  <c r="E2318" i="51"/>
  <c r="D2318" i="51"/>
  <c r="C2318" i="51"/>
  <c r="B2318" i="51"/>
  <c r="Q2317" i="51"/>
  <c r="P2317" i="51"/>
  <c r="O2317" i="51"/>
  <c r="S2317" i="51" s="1"/>
  <c r="N2317" i="51"/>
  <c r="M2317" i="51"/>
  <c r="L2317" i="51"/>
  <c r="K2317" i="51"/>
  <c r="J2317" i="51"/>
  <c r="I2317" i="51"/>
  <c r="H2317" i="51"/>
  <c r="G2317" i="51"/>
  <c r="E2317" i="51"/>
  <c r="R2317" i="51" s="1"/>
  <c r="D2317" i="51"/>
  <c r="C2317" i="51"/>
  <c r="B2317" i="51"/>
  <c r="R2316" i="51"/>
  <c r="Q2316" i="51"/>
  <c r="P2316" i="51"/>
  <c r="O2316" i="51"/>
  <c r="S2316" i="51" s="1"/>
  <c r="N2316" i="51"/>
  <c r="M2316" i="51"/>
  <c r="L2316" i="51"/>
  <c r="K2316" i="51"/>
  <c r="J2316" i="51"/>
  <c r="I2316" i="51"/>
  <c r="H2316" i="51"/>
  <c r="G2316" i="51"/>
  <c r="E2316" i="51"/>
  <c r="D2316" i="51"/>
  <c r="C2316" i="51"/>
  <c r="B2316" i="51"/>
  <c r="R2315" i="51"/>
  <c r="Q2315" i="51"/>
  <c r="P2315" i="51"/>
  <c r="O2315" i="51"/>
  <c r="S2315" i="51" s="1"/>
  <c r="N2315" i="51"/>
  <c r="M2315" i="51"/>
  <c r="L2315" i="51"/>
  <c r="K2315" i="51"/>
  <c r="J2315" i="51"/>
  <c r="I2315" i="51"/>
  <c r="H2315" i="51"/>
  <c r="G2315" i="51"/>
  <c r="E2315" i="51"/>
  <c r="D2315" i="51"/>
  <c r="C2315" i="51"/>
  <c r="B2315" i="51"/>
  <c r="S2314" i="51"/>
  <c r="Q2314" i="51"/>
  <c r="P2314" i="51"/>
  <c r="O2314" i="51"/>
  <c r="N2314" i="51"/>
  <c r="M2314" i="51"/>
  <c r="L2314" i="51"/>
  <c r="K2314" i="51"/>
  <c r="J2314" i="51"/>
  <c r="I2314" i="51"/>
  <c r="H2314" i="51"/>
  <c r="G2314" i="51"/>
  <c r="E2314" i="51"/>
  <c r="D2314" i="51"/>
  <c r="R2314" i="51" s="1"/>
  <c r="C2314" i="51"/>
  <c r="B2314" i="51"/>
  <c r="S2313" i="51"/>
  <c r="Q2313" i="51"/>
  <c r="P2313" i="51"/>
  <c r="O2313" i="51"/>
  <c r="N2313" i="51"/>
  <c r="M2313" i="51"/>
  <c r="L2313" i="51"/>
  <c r="K2313" i="51"/>
  <c r="J2313" i="51"/>
  <c r="I2313" i="51"/>
  <c r="H2313" i="51"/>
  <c r="G2313" i="51"/>
  <c r="E2313" i="51"/>
  <c r="D2313" i="51"/>
  <c r="C2313" i="51"/>
  <c r="B2313" i="51"/>
  <c r="Q2312" i="51"/>
  <c r="P2312" i="51"/>
  <c r="O2312" i="51"/>
  <c r="S2312" i="51" s="1"/>
  <c r="N2312" i="51"/>
  <c r="M2312" i="51"/>
  <c r="L2312" i="51"/>
  <c r="K2312" i="51"/>
  <c r="J2312" i="51"/>
  <c r="I2312" i="51"/>
  <c r="H2312" i="51"/>
  <c r="G2312" i="51"/>
  <c r="E2312" i="51"/>
  <c r="D2312" i="51"/>
  <c r="C2312" i="51"/>
  <c r="B2312" i="51"/>
  <c r="S2311" i="51"/>
  <c r="R2311" i="51"/>
  <c r="Q2311" i="51"/>
  <c r="P2311" i="51"/>
  <c r="O2311" i="51"/>
  <c r="N2311" i="51"/>
  <c r="M2311" i="51"/>
  <c r="L2311" i="51"/>
  <c r="K2311" i="51"/>
  <c r="J2311" i="51"/>
  <c r="I2311" i="51"/>
  <c r="H2311" i="51"/>
  <c r="G2311" i="51"/>
  <c r="E2311" i="51"/>
  <c r="D2311" i="51"/>
  <c r="C2311" i="51"/>
  <c r="B2311" i="51"/>
  <c r="S2310" i="51"/>
  <c r="Q2310" i="51"/>
  <c r="P2310" i="51"/>
  <c r="O2310" i="51"/>
  <c r="N2310" i="51"/>
  <c r="M2310" i="51"/>
  <c r="L2310" i="51"/>
  <c r="K2310" i="51"/>
  <c r="J2310" i="51"/>
  <c r="I2310" i="51"/>
  <c r="H2310" i="51"/>
  <c r="G2310" i="51"/>
  <c r="E2310" i="51"/>
  <c r="R2310" i="51" s="1"/>
  <c r="D2310" i="51"/>
  <c r="C2310" i="51"/>
  <c r="B2310" i="51"/>
  <c r="R2309" i="51"/>
  <c r="Q2309" i="51"/>
  <c r="P2309" i="51"/>
  <c r="O2309" i="51"/>
  <c r="S2309" i="51" s="1"/>
  <c r="N2309" i="51"/>
  <c r="M2309" i="51"/>
  <c r="L2309" i="51"/>
  <c r="K2309" i="51"/>
  <c r="J2309" i="51"/>
  <c r="I2309" i="51"/>
  <c r="H2309" i="51"/>
  <c r="G2309" i="51"/>
  <c r="E2309" i="51"/>
  <c r="D2309" i="51"/>
  <c r="C2309" i="51"/>
  <c r="B2309" i="51"/>
  <c r="Q2308" i="51"/>
  <c r="P2308" i="51"/>
  <c r="O2308" i="51"/>
  <c r="N2308" i="51"/>
  <c r="M2308" i="51"/>
  <c r="L2308" i="51"/>
  <c r="K2308" i="51"/>
  <c r="J2308" i="51"/>
  <c r="I2308" i="51"/>
  <c r="H2308" i="51"/>
  <c r="G2308" i="51"/>
  <c r="E2308" i="51"/>
  <c r="D2308" i="51"/>
  <c r="R2308" i="51" s="1"/>
  <c r="C2308" i="51"/>
  <c r="B2308" i="51"/>
  <c r="R2307" i="51"/>
  <c r="Q2307" i="51"/>
  <c r="P2307" i="51"/>
  <c r="O2307" i="51"/>
  <c r="S2307" i="51" s="1"/>
  <c r="N2307" i="51"/>
  <c r="M2307" i="51"/>
  <c r="L2307" i="51"/>
  <c r="K2307" i="51"/>
  <c r="J2307" i="51"/>
  <c r="I2307" i="51"/>
  <c r="H2307" i="51"/>
  <c r="G2307" i="51"/>
  <c r="E2307" i="51"/>
  <c r="D2307" i="51"/>
  <c r="C2307" i="51"/>
  <c r="B2307" i="51"/>
  <c r="R2306" i="51"/>
  <c r="Q2306" i="51"/>
  <c r="P2306" i="51"/>
  <c r="O2306" i="51"/>
  <c r="N2306" i="51"/>
  <c r="M2306" i="51"/>
  <c r="L2306" i="51"/>
  <c r="K2306" i="51"/>
  <c r="S2306" i="51" s="1"/>
  <c r="J2306" i="51"/>
  <c r="I2306" i="51"/>
  <c r="H2306" i="51"/>
  <c r="G2306" i="51"/>
  <c r="E2306" i="51"/>
  <c r="D2306" i="51"/>
  <c r="C2306" i="51"/>
  <c r="B2306" i="51"/>
  <c r="Q2305" i="51"/>
  <c r="P2305" i="51"/>
  <c r="O2305" i="51"/>
  <c r="N2305" i="51"/>
  <c r="M2305" i="51"/>
  <c r="L2305" i="51"/>
  <c r="K2305" i="51"/>
  <c r="S2305" i="51" s="1"/>
  <c r="J2305" i="51"/>
  <c r="I2305" i="51"/>
  <c r="H2305" i="51"/>
  <c r="G2305" i="51"/>
  <c r="E2305" i="51"/>
  <c r="D2305" i="51"/>
  <c r="C2305" i="51"/>
  <c r="B2305" i="51"/>
  <c r="S2304" i="51"/>
  <c r="Q2304" i="51"/>
  <c r="P2304" i="51"/>
  <c r="O2304" i="51"/>
  <c r="N2304" i="51"/>
  <c r="M2304" i="51"/>
  <c r="L2304" i="51"/>
  <c r="K2304" i="51"/>
  <c r="J2304" i="51"/>
  <c r="I2304" i="51"/>
  <c r="H2304" i="51"/>
  <c r="G2304" i="51"/>
  <c r="E2304" i="51"/>
  <c r="D2304" i="51"/>
  <c r="C2304" i="51"/>
  <c r="B2304" i="51"/>
  <c r="S2303" i="51"/>
  <c r="R2303" i="51"/>
  <c r="Q2303" i="51"/>
  <c r="P2303" i="51"/>
  <c r="O2303" i="51"/>
  <c r="N2303" i="51"/>
  <c r="M2303" i="51"/>
  <c r="L2303" i="51"/>
  <c r="K2303" i="51"/>
  <c r="J2303" i="51"/>
  <c r="I2303" i="51"/>
  <c r="H2303" i="51"/>
  <c r="G2303" i="51"/>
  <c r="E2303" i="51"/>
  <c r="D2303" i="51"/>
  <c r="C2303" i="51"/>
  <c r="B2303" i="51"/>
  <c r="S2302" i="51"/>
  <c r="Q2302" i="51"/>
  <c r="P2302" i="51"/>
  <c r="O2302" i="51"/>
  <c r="N2302" i="51"/>
  <c r="M2302" i="51"/>
  <c r="L2302" i="51"/>
  <c r="K2302" i="51"/>
  <c r="J2302" i="51"/>
  <c r="I2302" i="51"/>
  <c r="H2302" i="51"/>
  <c r="G2302" i="51"/>
  <c r="E2302" i="51"/>
  <c r="D2302" i="51"/>
  <c r="C2302" i="51"/>
  <c r="B2302" i="51"/>
  <c r="R2301" i="51"/>
  <c r="Q2301" i="51"/>
  <c r="P2301" i="51"/>
  <c r="O2301" i="51"/>
  <c r="S2301" i="51" s="1"/>
  <c r="N2301" i="51"/>
  <c r="M2301" i="51"/>
  <c r="L2301" i="51"/>
  <c r="K2301" i="51"/>
  <c r="J2301" i="51"/>
  <c r="I2301" i="51"/>
  <c r="H2301" i="51"/>
  <c r="G2301" i="51"/>
  <c r="E2301" i="51"/>
  <c r="D2301" i="51"/>
  <c r="C2301" i="51"/>
  <c r="B2301" i="51"/>
  <c r="R2300" i="51"/>
  <c r="Q2300" i="51"/>
  <c r="P2300" i="51"/>
  <c r="O2300" i="51"/>
  <c r="S2300" i="51" s="1"/>
  <c r="N2300" i="51"/>
  <c r="M2300" i="51"/>
  <c r="L2300" i="51"/>
  <c r="K2300" i="51"/>
  <c r="J2300" i="51"/>
  <c r="I2300" i="51"/>
  <c r="H2300" i="51"/>
  <c r="G2300" i="51"/>
  <c r="E2300" i="51"/>
  <c r="D2300" i="51"/>
  <c r="C2300" i="51"/>
  <c r="B2300" i="51"/>
  <c r="R2299" i="51"/>
  <c r="Q2299" i="51"/>
  <c r="P2299" i="51"/>
  <c r="O2299" i="51"/>
  <c r="S2299" i="51" s="1"/>
  <c r="N2299" i="51"/>
  <c r="M2299" i="51"/>
  <c r="L2299" i="51"/>
  <c r="K2299" i="51"/>
  <c r="J2299" i="51"/>
  <c r="I2299" i="51"/>
  <c r="H2299" i="51"/>
  <c r="G2299" i="51"/>
  <c r="E2299" i="51"/>
  <c r="D2299" i="51"/>
  <c r="C2299" i="51"/>
  <c r="B2299" i="51"/>
  <c r="S2298" i="51"/>
  <c r="Q2298" i="51"/>
  <c r="P2298" i="51"/>
  <c r="O2298" i="51"/>
  <c r="N2298" i="51"/>
  <c r="M2298" i="51"/>
  <c r="L2298" i="51"/>
  <c r="K2298" i="51"/>
  <c r="J2298" i="51"/>
  <c r="I2298" i="51"/>
  <c r="H2298" i="51"/>
  <c r="G2298" i="51"/>
  <c r="E2298" i="51"/>
  <c r="D2298" i="51"/>
  <c r="R2298" i="51" s="1"/>
  <c r="C2298" i="51"/>
  <c r="B2298" i="51"/>
  <c r="S2297" i="51"/>
  <c r="Q2297" i="51"/>
  <c r="P2297" i="51"/>
  <c r="O2297" i="51"/>
  <c r="N2297" i="51"/>
  <c r="M2297" i="51"/>
  <c r="L2297" i="51"/>
  <c r="K2297" i="51"/>
  <c r="J2297" i="51"/>
  <c r="I2297" i="51"/>
  <c r="H2297" i="51"/>
  <c r="G2297" i="51"/>
  <c r="E2297" i="51"/>
  <c r="R2297" i="51" s="1"/>
  <c r="D2297" i="51"/>
  <c r="C2297" i="51"/>
  <c r="B2297" i="51"/>
  <c r="Q2296" i="51"/>
  <c r="P2296" i="51"/>
  <c r="O2296" i="51"/>
  <c r="S2296" i="51" s="1"/>
  <c r="N2296" i="51"/>
  <c r="M2296" i="51"/>
  <c r="L2296" i="51"/>
  <c r="K2296" i="51"/>
  <c r="J2296" i="51"/>
  <c r="I2296" i="51"/>
  <c r="H2296" i="51"/>
  <c r="G2296" i="51"/>
  <c r="E2296" i="51"/>
  <c r="D2296" i="51"/>
  <c r="C2296" i="51"/>
  <c r="B2296" i="51"/>
  <c r="R2295" i="51"/>
  <c r="Q2295" i="51"/>
  <c r="P2295" i="51"/>
  <c r="O2295" i="51"/>
  <c r="N2295" i="51"/>
  <c r="M2295" i="51"/>
  <c r="L2295" i="51"/>
  <c r="K2295" i="51"/>
  <c r="S2295" i="51" s="1"/>
  <c r="J2295" i="51"/>
  <c r="I2295" i="51"/>
  <c r="H2295" i="51"/>
  <c r="G2295" i="51"/>
  <c r="E2295" i="51"/>
  <c r="D2295" i="51"/>
  <c r="C2295" i="51"/>
  <c r="B2295" i="51"/>
  <c r="S2294" i="51"/>
  <c r="Q2294" i="51"/>
  <c r="P2294" i="51"/>
  <c r="O2294" i="51"/>
  <c r="N2294" i="51"/>
  <c r="M2294" i="51"/>
  <c r="L2294" i="51"/>
  <c r="K2294" i="51"/>
  <c r="J2294" i="51"/>
  <c r="I2294" i="51"/>
  <c r="H2294" i="51"/>
  <c r="G2294" i="51"/>
  <c r="E2294" i="51"/>
  <c r="D2294" i="51"/>
  <c r="C2294" i="51"/>
  <c r="B2294" i="51"/>
  <c r="Q2293" i="51"/>
  <c r="P2293" i="51"/>
  <c r="O2293" i="51"/>
  <c r="S2293" i="51" s="1"/>
  <c r="N2293" i="51"/>
  <c r="M2293" i="51"/>
  <c r="L2293" i="51"/>
  <c r="K2293" i="51"/>
  <c r="J2293" i="51"/>
  <c r="I2293" i="51"/>
  <c r="H2293" i="51"/>
  <c r="G2293" i="51"/>
  <c r="E2293" i="51"/>
  <c r="R2293" i="51" s="1"/>
  <c r="D2293" i="51"/>
  <c r="C2293" i="51"/>
  <c r="B2293" i="51"/>
  <c r="R2292" i="51"/>
  <c r="Q2292" i="51"/>
  <c r="P2292" i="51"/>
  <c r="O2292" i="51"/>
  <c r="S2292" i="51" s="1"/>
  <c r="N2292" i="51"/>
  <c r="M2292" i="51"/>
  <c r="L2292" i="51"/>
  <c r="K2292" i="51"/>
  <c r="J2292" i="51"/>
  <c r="I2292" i="51"/>
  <c r="H2292" i="51"/>
  <c r="G2292" i="51"/>
  <c r="E2292" i="51"/>
  <c r="D2292" i="51"/>
  <c r="C2292" i="51"/>
  <c r="B2292" i="51"/>
  <c r="R2291" i="51"/>
  <c r="Q2291" i="51"/>
  <c r="P2291" i="51"/>
  <c r="O2291" i="51"/>
  <c r="S2291" i="51" s="1"/>
  <c r="N2291" i="51"/>
  <c r="M2291" i="51"/>
  <c r="L2291" i="51"/>
  <c r="K2291" i="51"/>
  <c r="J2291" i="51"/>
  <c r="I2291" i="51"/>
  <c r="H2291" i="51"/>
  <c r="G2291" i="51"/>
  <c r="E2291" i="51"/>
  <c r="D2291" i="51"/>
  <c r="C2291" i="51"/>
  <c r="B2291" i="51"/>
  <c r="S2290" i="51"/>
  <c r="Q2290" i="51"/>
  <c r="P2290" i="51"/>
  <c r="O2290" i="51"/>
  <c r="N2290" i="51"/>
  <c r="M2290" i="51"/>
  <c r="L2290" i="51"/>
  <c r="K2290" i="51"/>
  <c r="J2290" i="51"/>
  <c r="I2290" i="51"/>
  <c r="H2290" i="51"/>
  <c r="G2290" i="51"/>
  <c r="E2290" i="51"/>
  <c r="R2290" i="51" s="1"/>
  <c r="D2290" i="51"/>
  <c r="C2290" i="51"/>
  <c r="B2290" i="51"/>
  <c r="S2289" i="51"/>
  <c r="Q2289" i="51"/>
  <c r="P2289" i="51"/>
  <c r="O2289" i="51"/>
  <c r="N2289" i="51"/>
  <c r="M2289" i="51"/>
  <c r="L2289" i="51"/>
  <c r="K2289" i="51"/>
  <c r="J2289" i="51"/>
  <c r="I2289" i="51"/>
  <c r="H2289" i="51"/>
  <c r="G2289" i="51"/>
  <c r="E2289" i="51"/>
  <c r="D2289" i="51"/>
  <c r="C2289" i="51"/>
  <c r="B2289" i="51"/>
  <c r="S2288" i="51"/>
  <c r="Q2288" i="51"/>
  <c r="P2288" i="51"/>
  <c r="O2288" i="51"/>
  <c r="N2288" i="51"/>
  <c r="M2288" i="51"/>
  <c r="L2288" i="51"/>
  <c r="K2288" i="51"/>
  <c r="J2288" i="51"/>
  <c r="I2288" i="51"/>
  <c r="H2288" i="51"/>
  <c r="G2288" i="51"/>
  <c r="E2288" i="51"/>
  <c r="R2288" i="51" s="1"/>
  <c r="D2288" i="51"/>
  <c r="C2288" i="51"/>
  <c r="B2288" i="51"/>
  <c r="S2287" i="51"/>
  <c r="Q2287" i="51"/>
  <c r="P2287" i="51"/>
  <c r="O2287" i="51"/>
  <c r="N2287" i="51"/>
  <c r="M2287" i="51"/>
  <c r="L2287" i="51"/>
  <c r="K2287" i="51"/>
  <c r="J2287" i="51"/>
  <c r="I2287" i="51"/>
  <c r="H2287" i="51"/>
  <c r="G2287" i="51"/>
  <c r="E2287" i="51"/>
  <c r="R2287" i="51" s="1"/>
  <c r="D2287" i="51"/>
  <c r="C2287" i="51"/>
  <c r="B2287" i="51"/>
  <c r="S2286" i="51"/>
  <c r="Q2286" i="51"/>
  <c r="P2286" i="51"/>
  <c r="O2286" i="51"/>
  <c r="N2286" i="51"/>
  <c r="M2286" i="51"/>
  <c r="L2286" i="51"/>
  <c r="K2286" i="51"/>
  <c r="J2286" i="51"/>
  <c r="I2286" i="51"/>
  <c r="H2286" i="51"/>
  <c r="G2286" i="51"/>
  <c r="E2286" i="51"/>
  <c r="R2286" i="51" s="1"/>
  <c r="D2286" i="51"/>
  <c r="C2286" i="51"/>
  <c r="B2286" i="51"/>
  <c r="Q2285" i="51"/>
  <c r="P2285" i="51"/>
  <c r="O2285" i="51"/>
  <c r="S2285" i="51" s="1"/>
  <c r="N2285" i="51"/>
  <c r="M2285" i="51"/>
  <c r="L2285" i="51"/>
  <c r="K2285" i="51"/>
  <c r="J2285" i="51"/>
  <c r="I2285" i="51"/>
  <c r="H2285" i="51"/>
  <c r="G2285" i="51"/>
  <c r="E2285" i="51"/>
  <c r="R2285" i="51" s="1"/>
  <c r="D2285" i="51"/>
  <c r="C2285" i="51"/>
  <c r="B2285" i="51"/>
  <c r="S2284" i="51"/>
  <c r="R2284" i="51"/>
  <c r="Q2284" i="51"/>
  <c r="P2284" i="51"/>
  <c r="O2284" i="51"/>
  <c r="N2284" i="51"/>
  <c r="M2284" i="51"/>
  <c r="L2284" i="51"/>
  <c r="K2284" i="51"/>
  <c r="J2284" i="51"/>
  <c r="I2284" i="51"/>
  <c r="H2284" i="51"/>
  <c r="G2284" i="51"/>
  <c r="E2284" i="51"/>
  <c r="D2284" i="51"/>
  <c r="C2284" i="51"/>
  <c r="B2284" i="51"/>
  <c r="S2283" i="51"/>
  <c r="Q2283" i="51"/>
  <c r="P2283" i="51"/>
  <c r="O2283" i="51"/>
  <c r="N2283" i="51"/>
  <c r="M2283" i="51"/>
  <c r="L2283" i="51"/>
  <c r="K2283" i="51"/>
  <c r="J2283" i="51"/>
  <c r="I2283" i="51"/>
  <c r="H2283" i="51"/>
  <c r="G2283" i="51"/>
  <c r="E2283" i="51"/>
  <c r="D2283" i="51"/>
  <c r="C2283" i="51"/>
  <c r="B2283" i="51"/>
  <c r="Q2282" i="51"/>
  <c r="P2282" i="51"/>
  <c r="O2282" i="51"/>
  <c r="S2282" i="51" s="1"/>
  <c r="N2282" i="51"/>
  <c r="M2282" i="51"/>
  <c r="L2282" i="51"/>
  <c r="K2282" i="51"/>
  <c r="J2282" i="51"/>
  <c r="I2282" i="51"/>
  <c r="H2282" i="51"/>
  <c r="G2282" i="51"/>
  <c r="E2282" i="51"/>
  <c r="R2282" i="51" s="1"/>
  <c r="D2282" i="51"/>
  <c r="C2282" i="51"/>
  <c r="B2282" i="51"/>
  <c r="S2281" i="51"/>
  <c r="R2281" i="51"/>
  <c r="Q2281" i="51"/>
  <c r="P2281" i="51"/>
  <c r="O2281" i="51"/>
  <c r="N2281" i="51"/>
  <c r="M2281" i="51"/>
  <c r="L2281" i="51"/>
  <c r="K2281" i="51"/>
  <c r="J2281" i="51"/>
  <c r="I2281" i="51"/>
  <c r="H2281" i="51"/>
  <c r="G2281" i="51"/>
  <c r="E2281" i="51"/>
  <c r="D2281" i="51"/>
  <c r="C2281" i="51"/>
  <c r="B2281" i="51"/>
  <c r="S2280" i="51"/>
  <c r="Q2280" i="51"/>
  <c r="P2280" i="51"/>
  <c r="O2280" i="51"/>
  <c r="N2280" i="51"/>
  <c r="M2280" i="51"/>
  <c r="L2280" i="51"/>
  <c r="K2280" i="51"/>
  <c r="J2280" i="51"/>
  <c r="I2280" i="51"/>
  <c r="H2280" i="51"/>
  <c r="G2280" i="51"/>
  <c r="E2280" i="51"/>
  <c r="R2280" i="51" s="1"/>
  <c r="D2280" i="51"/>
  <c r="C2280" i="51"/>
  <c r="B2280" i="51"/>
  <c r="R2279" i="51"/>
  <c r="Q2279" i="51"/>
  <c r="P2279" i="51"/>
  <c r="O2279" i="51"/>
  <c r="S2279" i="51" s="1"/>
  <c r="N2279" i="51"/>
  <c r="M2279" i="51"/>
  <c r="L2279" i="51"/>
  <c r="K2279" i="51"/>
  <c r="J2279" i="51"/>
  <c r="I2279" i="51"/>
  <c r="H2279" i="51"/>
  <c r="G2279" i="51"/>
  <c r="E2279" i="51"/>
  <c r="D2279" i="51"/>
  <c r="C2279" i="51"/>
  <c r="B2279" i="51"/>
  <c r="Q2278" i="51"/>
  <c r="P2278" i="51"/>
  <c r="O2278" i="51"/>
  <c r="S2278" i="51" s="1"/>
  <c r="N2278" i="51"/>
  <c r="M2278" i="51"/>
  <c r="L2278" i="51"/>
  <c r="K2278" i="51"/>
  <c r="J2278" i="51"/>
  <c r="I2278" i="51"/>
  <c r="H2278" i="51"/>
  <c r="G2278" i="51"/>
  <c r="E2278" i="51"/>
  <c r="D2278" i="51"/>
  <c r="R2278" i="51" s="1"/>
  <c r="C2278" i="51"/>
  <c r="B2278" i="51"/>
  <c r="R2277" i="51"/>
  <c r="Q2277" i="51"/>
  <c r="P2277" i="51"/>
  <c r="O2277" i="51"/>
  <c r="S2277" i="51" s="1"/>
  <c r="N2277" i="51"/>
  <c r="M2277" i="51"/>
  <c r="L2277" i="51"/>
  <c r="K2277" i="51"/>
  <c r="J2277" i="51"/>
  <c r="I2277" i="51"/>
  <c r="H2277" i="51"/>
  <c r="G2277" i="51"/>
  <c r="E2277" i="51"/>
  <c r="D2277" i="51"/>
  <c r="C2277" i="51"/>
  <c r="B2277" i="51"/>
  <c r="R2276" i="51"/>
  <c r="Q2276" i="51"/>
  <c r="P2276" i="51"/>
  <c r="O2276" i="51"/>
  <c r="S2276" i="51" s="1"/>
  <c r="N2276" i="51"/>
  <c r="M2276" i="51"/>
  <c r="L2276" i="51"/>
  <c r="K2276" i="51"/>
  <c r="J2276" i="51"/>
  <c r="I2276" i="51"/>
  <c r="H2276" i="51"/>
  <c r="G2276" i="51"/>
  <c r="E2276" i="51"/>
  <c r="D2276" i="51"/>
  <c r="C2276" i="51"/>
  <c r="B2276" i="51"/>
  <c r="Q2275" i="51"/>
  <c r="P2275" i="51"/>
  <c r="O2275" i="51"/>
  <c r="S2275" i="51" s="1"/>
  <c r="N2275" i="51"/>
  <c r="M2275" i="51"/>
  <c r="L2275" i="51"/>
  <c r="K2275" i="51"/>
  <c r="J2275" i="51"/>
  <c r="I2275" i="51"/>
  <c r="H2275" i="51"/>
  <c r="G2275" i="51"/>
  <c r="E2275" i="51"/>
  <c r="D2275" i="51"/>
  <c r="R2275" i="51" s="1"/>
  <c r="C2275" i="51"/>
  <c r="B2275" i="51"/>
  <c r="R2274" i="51"/>
  <c r="Q2274" i="51"/>
  <c r="P2274" i="51"/>
  <c r="O2274" i="51"/>
  <c r="S2274" i="51" s="1"/>
  <c r="N2274" i="51"/>
  <c r="M2274" i="51"/>
  <c r="L2274" i="51"/>
  <c r="K2274" i="51"/>
  <c r="J2274" i="51"/>
  <c r="I2274" i="51"/>
  <c r="H2274" i="51"/>
  <c r="G2274" i="51"/>
  <c r="E2274" i="51"/>
  <c r="D2274" i="51"/>
  <c r="C2274" i="51"/>
  <c r="B2274" i="51"/>
  <c r="S2273" i="51"/>
  <c r="Q2273" i="51"/>
  <c r="P2273" i="51"/>
  <c r="O2273" i="51"/>
  <c r="N2273" i="51"/>
  <c r="M2273" i="51"/>
  <c r="L2273" i="51"/>
  <c r="K2273" i="51"/>
  <c r="J2273" i="51"/>
  <c r="I2273" i="51"/>
  <c r="H2273" i="51"/>
  <c r="G2273" i="51"/>
  <c r="E2273" i="51"/>
  <c r="R2273" i="51" s="1"/>
  <c r="D2273" i="51"/>
  <c r="C2273" i="51"/>
  <c r="B2273" i="51"/>
  <c r="S2272" i="51"/>
  <c r="Q2272" i="51"/>
  <c r="P2272" i="51"/>
  <c r="O2272" i="51"/>
  <c r="N2272" i="51"/>
  <c r="M2272" i="51"/>
  <c r="L2272" i="51"/>
  <c r="K2272" i="51"/>
  <c r="J2272" i="51"/>
  <c r="I2272" i="51"/>
  <c r="H2272" i="51"/>
  <c r="G2272" i="51"/>
  <c r="E2272" i="51"/>
  <c r="R2272" i="51" s="1"/>
  <c r="D2272" i="51"/>
  <c r="C2272" i="51"/>
  <c r="B2272" i="51"/>
  <c r="Q2271" i="51"/>
  <c r="P2271" i="51"/>
  <c r="O2271" i="51"/>
  <c r="S2271" i="51" s="1"/>
  <c r="N2271" i="51"/>
  <c r="M2271" i="51"/>
  <c r="L2271" i="51"/>
  <c r="K2271" i="51"/>
  <c r="J2271" i="51"/>
  <c r="I2271" i="51"/>
  <c r="H2271" i="51"/>
  <c r="G2271" i="51"/>
  <c r="E2271" i="51"/>
  <c r="R2271" i="51" s="1"/>
  <c r="D2271" i="51"/>
  <c r="C2271" i="51"/>
  <c r="B2271" i="51"/>
  <c r="S2270" i="51"/>
  <c r="R2270" i="51"/>
  <c r="Q2270" i="51"/>
  <c r="P2270" i="51"/>
  <c r="O2270" i="51"/>
  <c r="N2270" i="51"/>
  <c r="M2270" i="51"/>
  <c r="L2270" i="51"/>
  <c r="K2270" i="51"/>
  <c r="J2270" i="51"/>
  <c r="I2270" i="51"/>
  <c r="H2270" i="51"/>
  <c r="G2270" i="51"/>
  <c r="E2270" i="51"/>
  <c r="D2270" i="51"/>
  <c r="C2270" i="51"/>
  <c r="B2270" i="51"/>
  <c r="S2269" i="51"/>
  <c r="Q2269" i="51"/>
  <c r="P2269" i="51"/>
  <c r="O2269" i="51"/>
  <c r="N2269" i="51"/>
  <c r="M2269" i="51"/>
  <c r="L2269" i="51"/>
  <c r="K2269" i="51"/>
  <c r="J2269" i="51"/>
  <c r="I2269" i="51"/>
  <c r="H2269" i="51"/>
  <c r="G2269" i="51"/>
  <c r="E2269" i="51"/>
  <c r="D2269" i="51"/>
  <c r="C2269" i="51"/>
  <c r="B2269" i="51"/>
  <c r="Q2268" i="51"/>
  <c r="P2268" i="51"/>
  <c r="O2268" i="51"/>
  <c r="S2268" i="51" s="1"/>
  <c r="N2268" i="51"/>
  <c r="M2268" i="51"/>
  <c r="L2268" i="51"/>
  <c r="K2268" i="51"/>
  <c r="J2268" i="51"/>
  <c r="I2268" i="51"/>
  <c r="H2268" i="51"/>
  <c r="G2268" i="51"/>
  <c r="E2268" i="51"/>
  <c r="D2268" i="51"/>
  <c r="R2268" i="51" s="1"/>
  <c r="C2268" i="51"/>
  <c r="B2268" i="51"/>
  <c r="S2267" i="51"/>
  <c r="R2267" i="51"/>
  <c r="Q2267" i="51"/>
  <c r="P2267" i="51"/>
  <c r="O2267" i="51"/>
  <c r="N2267" i="51"/>
  <c r="M2267" i="51"/>
  <c r="L2267" i="51"/>
  <c r="K2267" i="51"/>
  <c r="J2267" i="51"/>
  <c r="I2267" i="51"/>
  <c r="H2267" i="51"/>
  <c r="G2267" i="51"/>
  <c r="E2267" i="51"/>
  <c r="D2267" i="51"/>
  <c r="C2267" i="51"/>
  <c r="B2267" i="51"/>
  <c r="S2266" i="51"/>
  <c r="Q2266" i="51"/>
  <c r="P2266" i="51"/>
  <c r="O2266" i="51"/>
  <c r="N2266" i="51"/>
  <c r="M2266" i="51"/>
  <c r="L2266" i="51"/>
  <c r="K2266" i="51"/>
  <c r="J2266" i="51"/>
  <c r="I2266" i="51"/>
  <c r="H2266" i="51"/>
  <c r="G2266" i="51"/>
  <c r="E2266" i="51"/>
  <c r="D2266" i="51"/>
  <c r="C2266" i="51"/>
  <c r="B2266" i="51"/>
  <c r="Q2265" i="51"/>
  <c r="P2265" i="51"/>
  <c r="O2265" i="51"/>
  <c r="S2265" i="51" s="1"/>
  <c r="N2265" i="51"/>
  <c r="M2265" i="51"/>
  <c r="L2265" i="51"/>
  <c r="K2265" i="51"/>
  <c r="J2265" i="51"/>
  <c r="I2265" i="51"/>
  <c r="H2265" i="51"/>
  <c r="G2265" i="51"/>
  <c r="E2265" i="51"/>
  <c r="R2265" i="51" s="1"/>
  <c r="D2265" i="51"/>
  <c r="C2265" i="51"/>
  <c r="B2265" i="51"/>
  <c r="S2264" i="51"/>
  <c r="Q2264" i="51"/>
  <c r="P2264" i="51"/>
  <c r="O2264" i="51"/>
  <c r="N2264" i="51"/>
  <c r="M2264" i="51"/>
  <c r="L2264" i="51"/>
  <c r="K2264" i="51"/>
  <c r="J2264" i="51"/>
  <c r="I2264" i="51"/>
  <c r="H2264" i="51"/>
  <c r="G2264" i="51"/>
  <c r="E2264" i="51"/>
  <c r="D2264" i="51"/>
  <c r="R2264" i="51" s="1"/>
  <c r="C2264" i="51"/>
  <c r="B2264" i="51"/>
  <c r="S2263" i="51"/>
  <c r="Q2263" i="51"/>
  <c r="P2263" i="51"/>
  <c r="O2263" i="51"/>
  <c r="N2263" i="51"/>
  <c r="M2263" i="51"/>
  <c r="L2263" i="51"/>
  <c r="K2263" i="51"/>
  <c r="J2263" i="51"/>
  <c r="I2263" i="51"/>
  <c r="H2263" i="51"/>
  <c r="G2263" i="51"/>
  <c r="E2263" i="51"/>
  <c r="D2263" i="51"/>
  <c r="C2263" i="51"/>
  <c r="B2263" i="51"/>
  <c r="Q2262" i="51"/>
  <c r="P2262" i="51"/>
  <c r="O2262" i="51"/>
  <c r="S2262" i="51" s="1"/>
  <c r="N2262" i="51"/>
  <c r="M2262" i="51"/>
  <c r="L2262" i="51"/>
  <c r="K2262" i="51"/>
  <c r="J2262" i="51"/>
  <c r="I2262" i="51"/>
  <c r="H2262" i="51"/>
  <c r="G2262" i="51"/>
  <c r="E2262" i="51"/>
  <c r="D2262" i="51"/>
  <c r="C2262" i="51"/>
  <c r="B2262" i="51"/>
  <c r="R2261" i="51"/>
  <c r="Q2261" i="51"/>
  <c r="P2261" i="51"/>
  <c r="O2261" i="51"/>
  <c r="S2261" i="51" s="1"/>
  <c r="N2261" i="51"/>
  <c r="M2261" i="51"/>
  <c r="L2261" i="51"/>
  <c r="K2261" i="51"/>
  <c r="J2261" i="51"/>
  <c r="I2261" i="51"/>
  <c r="H2261" i="51"/>
  <c r="G2261" i="51"/>
  <c r="E2261" i="51"/>
  <c r="D2261" i="51"/>
  <c r="C2261" i="51"/>
  <c r="B2261" i="51"/>
  <c r="Q2260" i="51"/>
  <c r="P2260" i="51"/>
  <c r="O2260" i="51"/>
  <c r="S2260" i="51" s="1"/>
  <c r="N2260" i="51"/>
  <c r="M2260" i="51"/>
  <c r="L2260" i="51"/>
  <c r="K2260" i="51"/>
  <c r="J2260" i="51"/>
  <c r="I2260" i="51"/>
  <c r="H2260" i="51"/>
  <c r="G2260" i="51"/>
  <c r="E2260" i="51"/>
  <c r="D2260" i="51"/>
  <c r="R2260" i="51" s="1"/>
  <c r="C2260" i="51"/>
  <c r="B2260" i="51"/>
  <c r="Q2259" i="51"/>
  <c r="P2259" i="51"/>
  <c r="O2259" i="51"/>
  <c r="S2259" i="51" s="1"/>
  <c r="N2259" i="51"/>
  <c r="M2259" i="51"/>
  <c r="L2259" i="51"/>
  <c r="K2259" i="51"/>
  <c r="J2259" i="51"/>
  <c r="I2259" i="51"/>
  <c r="H2259" i="51"/>
  <c r="G2259" i="51"/>
  <c r="E2259" i="51"/>
  <c r="D2259" i="51"/>
  <c r="R2259" i="51" s="1"/>
  <c r="C2259" i="51"/>
  <c r="B2259" i="51"/>
  <c r="S2258" i="51"/>
  <c r="R2258" i="51"/>
  <c r="Q2258" i="51"/>
  <c r="P2258" i="51"/>
  <c r="O2258" i="51"/>
  <c r="N2258" i="51"/>
  <c r="M2258" i="51"/>
  <c r="L2258" i="51"/>
  <c r="K2258" i="51"/>
  <c r="J2258" i="51"/>
  <c r="I2258" i="51"/>
  <c r="H2258" i="51"/>
  <c r="G2258" i="51"/>
  <c r="E2258" i="51"/>
  <c r="D2258" i="51"/>
  <c r="C2258" i="51"/>
  <c r="B2258" i="51"/>
  <c r="S2257" i="51"/>
  <c r="Q2257" i="51"/>
  <c r="P2257" i="51"/>
  <c r="O2257" i="51"/>
  <c r="N2257" i="51"/>
  <c r="M2257" i="51"/>
  <c r="L2257" i="51"/>
  <c r="K2257" i="51"/>
  <c r="J2257" i="51"/>
  <c r="I2257" i="51"/>
  <c r="H2257" i="51"/>
  <c r="G2257" i="51"/>
  <c r="E2257" i="51"/>
  <c r="R2257" i="51" s="1"/>
  <c r="D2257" i="51"/>
  <c r="C2257" i="51"/>
  <c r="B2257" i="51"/>
  <c r="S2256" i="51"/>
  <c r="Q2256" i="51"/>
  <c r="P2256" i="51"/>
  <c r="O2256" i="51"/>
  <c r="N2256" i="51"/>
  <c r="M2256" i="51"/>
  <c r="L2256" i="51"/>
  <c r="K2256" i="51"/>
  <c r="J2256" i="51"/>
  <c r="I2256" i="51"/>
  <c r="H2256" i="51"/>
  <c r="G2256" i="51"/>
  <c r="E2256" i="51"/>
  <c r="R2256" i="51" s="1"/>
  <c r="D2256" i="51"/>
  <c r="C2256" i="51"/>
  <c r="B2256" i="51"/>
  <c r="S2255" i="51"/>
  <c r="Q2255" i="51"/>
  <c r="P2255" i="51"/>
  <c r="O2255" i="51"/>
  <c r="N2255" i="51"/>
  <c r="M2255" i="51"/>
  <c r="L2255" i="51"/>
  <c r="K2255" i="51"/>
  <c r="J2255" i="51"/>
  <c r="I2255" i="51"/>
  <c r="H2255" i="51"/>
  <c r="G2255" i="51"/>
  <c r="E2255" i="51"/>
  <c r="R2255" i="51" s="1"/>
  <c r="D2255" i="51"/>
  <c r="C2255" i="51"/>
  <c r="B2255" i="51"/>
  <c r="Q2254" i="51"/>
  <c r="P2254" i="51"/>
  <c r="O2254" i="51"/>
  <c r="S2254" i="51" s="1"/>
  <c r="N2254" i="51"/>
  <c r="M2254" i="51"/>
  <c r="L2254" i="51"/>
  <c r="K2254" i="51"/>
  <c r="J2254" i="51"/>
  <c r="I2254" i="51"/>
  <c r="H2254" i="51"/>
  <c r="G2254" i="51"/>
  <c r="E2254" i="51"/>
  <c r="R2254" i="51" s="1"/>
  <c r="D2254" i="51"/>
  <c r="C2254" i="51"/>
  <c r="B2254" i="51"/>
  <c r="R2253" i="51"/>
  <c r="Q2253" i="51"/>
  <c r="P2253" i="51"/>
  <c r="O2253" i="51"/>
  <c r="S2253" i="51" s="1"/>
  <c r="N2253" i="51"/>
  <c r="M2253" i="51"/>
  <c r="L2253" i="51"/>
  <c r="K2253" i="51"/>
  <c r="J2253" i="51"/>
  <c r="I2253" i="51"/>
  <c r="H2253" i="51"/>
  <c r="G2253" i="51"/>
  <c r="E2253" i="51"/>
  <c r="D2253" i="51"/>
  <c r="C2253" i="51"/>
  <c r="B2253" i="51"/>
  <c r="S2252" i="51"/>
  <c r="R2252" i="51"/>
  <c r="Q2252" i="51"/>
  <c r="P2252" i="51"/>
  <c r="O2252" i="51"/>
  <c r="N2252" i="51"/>
  <c r="M2252" i="51"/>
  <c r="L2252" i="51"/>
  <c r="K2252" i="51"/>
  <c r="J2252" i="51"/>
  <c r="I2252" i="51"/>
  <c r="H2252" i="51"/>
  <c r="G2252" i="51"/>
  <c r="E2252" i="51"/>
  <c r="D2252" i="51"/>
  <c r="C2252" i="51"/>
  <c r="B2252" i="51"/>
  <c r="R2251" i="51"/>
  <c r="Q2251" i="51"/>
  <c r="P2251" i="51"/>
  <c r="O2251" i="51"/>
  <c r="S2251" i="51" s="1"/>
  <c r="N2251" i="51"/>
  <c r="M2251" i="51"/>
  <c r="L2251" i="51"/>
  <c r="K2251" i="51"/>
  <c r="J2251" i="51"/>
  <c r="I2251" i="51"/>
  <c r="H2251" i="51"/>
  <c r="G2251" i="51"/>
  <c r="E2251" i="51"/>
  <c r="D2251" i="51"/>
  <c r="C2251" i="51"/>
  <c r="B2251" i="51"/>
  <c r="S2250" i="51"/>
  <c r="Q2250" i="51"/>
  <c r="P2250" i="51"/>
  <c r="O2250" i="51"/>
  <c r="N2250" i="51"/>
  <c r="M2250" i="51"/>
  <c r="L2250" i="51"/>
  <c r="K2250" i="51"/>
  <c r="J2250" i="51"/>
  <c r="I2250" i="51"/>
  <c r="H2250" i="51"/>
  <c r="G2250" i="51"/>
  <c r="E2250" i="51"/>
  <c r="D2250" i="51"/>
  <c r="R2250" i="51" s="1"/>
  <c r="C2250" i="51"/>
  <c r="B2250" i="51"/>
  <c r="S2249" i="51"/>
  <c r="Q2249" i="51"/>
  <c r="P2249" i="51"/>
  <c r="O2249" i="51"/>
  <c r="N2249" i="51"/>
  <c r="M2249" i="51"/>
  <c r="L2249" i="51"/>
  <c r="K2249" i="51"/>
  <c r="J2249" i="51"/>
  <c r="I2249" i="51"/>
  <c r="H2249" i="51"/>
  <c r="G2249" i="51"/>
  <c r="E2249" i="51"/>
  <c r="D2249" i="51"/>
  <c r="C2249" i="51"/>
  <c r="B2249" i="51"/>
  <c r="S2248" i="51"/>
  <c r="Q2248" i="51"/>
  <c r="P2248" i="51"/>
  <c r="O2248" i="51"/>
  <c r="N2248" i="51"/>
  <c r="M2248" i="51"/>
  <c r="L2248" i="51"/>
  <c r="K2248" i="51"/>
  <c r="J2248" i="51"/>
  <c r="I2248" i="51"/>
  <c r="H2248" i="51"/>
  <c r="G2248" i="51"/>
  <c r="E2248" i="51"/>
  <c r="R2248" i="51" s="1"/>
  <c r="D2248" i="51"/>
  <c r="C2248" i="51"/>
  <c r="B2248" i="51"/>
  <c r="S2247" i="51"/>
  <c r="R2247" i="51"/>
  <c r="Q2247" i="51"/>
  <c r="P2247" i="51"/>
  <c r="O2247" i="51"/>
  <c r="N2247" i="51"/>
  <c r="M2247" i="51"/>
  <c r="L2247" i="51"/>
  <c r="K2247" i="51"/>
  <c r="J2247" i="51"/>
  <c r="I2247" i="51"/>
  <c r="H2247" i="51"/>
  <c r="G2247" i="51"/>
  <c r="E2247" i="51"/>
  <c r="D2247" i="51"/>
  <c r="C2247" i="51"/>
  <c r="B2247" i="51"/>
  <c r="Q2246" i="51"/>
  <c r="P2246" i="51"/>
  <c r="O2246" i="51"/>
  <c r="S2246" i="51" s="1"/>
  <c r="N2246" i="51"/>
  <c r="M2246" i="51"/>
  <c r="L2246" i="51"/>
  <c r="K2246" i="51"/>
  <c r="J2246" i="51"/>
  <c r="I2246" i="51"/>
  <c r="H2246" i="51"/>
  <c r="G2246" i="51"/>
  <c r="E2246" i="51"/>
  <c r="D2246" i="51"/>
  <c r="C2246" i="51"/>
  <c r="B2246" i="51"/>
  <c r="R2245" i="51"/>
  <c r="Q2245" i="51"/>
  <c r="P2245" i="51"/>
  <c r="O2245" i="51"/>
  <c r="S2245" i="51" s="1"/>
  <c r="N2245" i="51"/>
  <c r="M2245" i="51"/>
  <c r="L2245" i="51"/>
  <c r="K2245" i="51"/>
  <c r="J2245" i="51"/>
  <c r="I2245" i="51"/>
  <c r="H2245" i="51"/>
  <c r="G2245" i="51"/>
  <c r="E2245" i="51"/>
  <c r="D2245" i="51"/>
  <c r="C2245" i="51"/>
  <c r="B2245" i="51"/>
  <c r="Q2244" i="51"/>
  <c r="P2244" i="51"/>
  <c r="O2244" i="51"/>
  <c r="S2244" i="51" s="1"/>
  <c r="N2244" i="51"/>
  <c r="M2244" i="51"/>
  <c r="L2244" i="51"/>
  <c r="K2244" i="51"/>
  <c r="J2244" i="51"/>
  <c r="I2244" i="51"/>
  <c r="H2244" i="51"/>
  <c r="G2244" i="51"/>
  <c r="E2244" i="51"/>
  <c r="D2244" i="51"/>
  <c r="R2244" i="51" s="1"/>
  <c r="C2244" i="51"/>
  <c r="B2244" i="51"/>
  <c r="R2243" i="51"/>
  <c r="Q2243" i="51"/>
  <c r="P2243" i="51"/>
  <c r="O2243" i="51"/>
  <c r="S2243" i="51" s="1"/>
  <c r="N2243" i="51"/>
  <c r="M2243" i="51"/>
  <c r="L2243" i="51"/>
  <c r="K2243" i="51"/>
  <c r="J2243" i="51"/>
  <c r="I2243" i="51"/>
  <c r="H2243" i="51"/>
  <c r="G2243" i="51"/>
  <c r="E2243" i="51"/>
  <c r="D2243" i="51"/>
  <c r="C2243" i="51"/>
  <c r="B2243" i="51"/>
  <c r="S2242" i="51"/>
  <c r="R2242" i="51"/>
  <c r="Q2242" i="51"/>
  <c r="P2242" i="51"/>
  <c r="O2242" i="51"/>
  <c r="N2242" i="51"/>
  <c r="M2242" i="51"/>
  <c r="L2242" i="51"/>
  <c r="K2242" i="51"/>
  <c r="J2242" i="51"/>
  <c r="I2242" i="51"/>
  <c r="H2242" i="51"/>
  <c r="G2242" i="51"/>
  <c r="E2242" i="51"/>
  <c r="D2242" i="51"/>
  <c r="C2242" i="51"/>
  <c r="B2242" i="51"/>
  <c r="S2241" i="51"/>
  <c r="Q2241" i="51"/>
  <c r="P2241" i="51"/>
  <c r="O2241" i="51"/>
  <c r="N2241" i="51"/>
  <c r="M2241" i="51"/>
  <c r="L2241" i="51"/>
  <c r="K2241" i="51"/>
  <c r="J2241" i="51"/>
  <c r="I2241" i="51"/>
  <c r="H2241" i="51"/>
  <c r="G2241" i="51"/>
  <c r="E2241" i="51"/>
  <c r="R2241" i="51" s="1"/>
  <c r="D2241" i="51"/>
  <c r="C2241" i="51"/>
  <c r="B2241" i="51"/>
  <c r="S2240" i="51"/>
  <c r="Q2240" i="51"/>
  <c r="P2240" i="51"/>
  <c r="O2240" i="51"/>
  <c r="N2240" i="51"/>
  <c r="M2240" i="51"/>
  <c r="L2240" i="51"/>
  <c r="K2240" i="51"/>
  <c r="J2240" i="51"/>
  <c r="I2240" i="51"/>
  <c r="H2240" i="51"/>
  <c r="G2240" i="51"/>
  <c r="E2240" i="51"/>
  <c r="R2240" i="51" s="1"/>
  <c r="D2240" i="51"/>
  <c r="C2240" i="51"/>
  <c r="B2240" i="51"/>
  <c r="S2239" i="51"/>
  <c r="Q2239" i="51"/>
  <c r="P2239" i="51"/>
  <c r="O2239" i="51"/>
  <c r="N2239" i="51"/>
  <c r="M2239" i="51"/>
  <c r="L2239" i="51"/>
  <c r="K2239" i="51"/>
  <c r="J2239" i="51"/>
  <c r="I2239" i="51"/>
  <c r="H2239" i="51"/>
  <c r="G2239" i="51"/>
  <c r="E2239" i="51"/>
  <c r="R2239" i="51" s="1"/>
  <c r="D2239" i="51"/>
  <c r="C2239" i="51"/>
  <c r="B2239" i="51"/>
  <c r="Q2238" i="51"/>
  <c r="P2238" i="51"/>
  <c r="O2238" i="51"/>
  <c r="S2238" i="51" s="1"/>
  <c r="N2238" i="51"/>
  <c r="M2238" i="51"/>
  <c r="L2238" i="51"/>
  <c r="K2238" i="51"/>
  <c r="J2238" i="51"/>
  <c r="I2238" i="51"/>
  <c r="H2238" i="51"/>
  <c r="G2238" i="51"/>
  <c r="E2238" i="51"/>
  <c r="D2238" i="51"/>
  <c r="C2238" i="51"/>
  <c r="B2238" i="51"/>
  <c r="R2237" i="51"/>
  <c r="Q2237" i="51"/>
  <c r="P2237" i="51"/>
  <c r="O2237" i="51"/>
  <c r="S2237" i="51" s="1"/>
  <c r="N2237" i="51"/>
  <c r="M2237" i="51"/>
  <c r="L2237" i="51"/>
  <c r="K2237" i="51"/>
  <c r="J2237" i="51"/>
  <c r="I2237" i="51"/>
  <c r="H2237" i="51"/>
  <c r="G2237" i="51"/>
  <c r="E2237" i="51"/>
  <c r="D2237" i="51"/>
  <c r="C2237" i="51"/>
  <c r="B2237" i="51"/>
  <c r="S2236" i="51"/>
  <c r="Q2236" i="51"/>
  <c r="P2236" i="51"/>
  <c r="O2236" i="51"/>
  <c r="N2236" i="51"/>
  <c r="M2236" i="51"/>
  <c r="L2236" i="51"/>
  <c r="K2236" i="51"/>
  <c r="J2236" i="51"/>
  <c r="I2236" i="51"/>
  <c r="H2236" i="51"/>
  <c r="G2236" i="51"/>
  <c r="E2236" i="51"/>
  <c r="D2236" i="51"/>
  <c r="R2236" i="51" s="1"/>
  <c r="C2236" i="51"/>
  <c r="B2236" i="51"/>
  <c r="Q2235" i="51"/>
  <c r="P2235" i="51"/>
  <c r="O2235" i="51"/>
  <c r="S2235" i="51" s="1"/>
  <c r="N2235" i="51"/>
  <c r="M2235" i="51"/>
  <c r="L2235" i="51"/>
  <c r="K2235" i="51"/>
  <c r="J2235" i="51"/>
  <c r="I2235" i="51"/>
  <c r="H2235" i="51"/>
  <c r="G2235" i="51"/>
  <c r="E2235" i="51"/>
  <c r="R2235" i="51" s="1"/>
  <c r="D2235" i="51"/>
  <c r="C2235" i="51"/>
  <c r="B2235" i="51"/>
  <c r="S2234" i="51"/>
  <c r="Q2234" i="51"/>
  <c r="P2234" i="51"/>
  <c r="O2234" i="51"/>
  <c r="N2234" i="51"/>
  <c r="M2234" i="51"/>
  <c r="L2234" i="51"/>
  <c r="K2234" i="51"/>
  <c r="J2234" i="51"/>
  <c r="I2234" i="51"/>
  <c r="H2234" i="51"/>
  <c r="G2234" i="51"/>
  <c r="E2234" i="51"/>
  <c r="D2234" i="51"/>
  <c r="R2234" i="51" s="1"/>
  <c r="C2234" i="51"/>
  <c r="B2234" i="51"/>
  <c r="S2233" i="51"/>
  <c r="Q2233" i="51"/>
  <c r="P2233" i="51"/>
  <c r="O2233" i="51"/>
  <c r="N2233" i="51"/>
  <c r="M2233" i="51"/>
  <c r="L2233" i="51"/>
  <c r="K2233" i="51"/>
  <c r="J2233" i="51"/>
  <c r="I2233" i="51"/>
  <c r="H2233" i="51"/>
  <c r="G2233" i="51"/>
  <c r="E2233" i="51"/>
  <c r="R2233" i="51" s="1"/>
  <c r="D2233" i="51"/>
  <c r="C2233" i="51"/>
  <c r="B2233" i="51"/>
  <c r="Q2232" i="51"/>
  <c r="P2232" i="51"/>
  <c r="O2232" i="51"/>
  <c r="S2232" i="51" s="1"/>
  <c r="N2232" i="51"/>
  <c r="M2232" i="51"/>
  <c r="L2232" i="51"/>
  <c r="K2232" i="51"/>
  <c r="J2232" i="51"/>
  <c r="I2232" i="51"/>
  <c r="H2232" i="51"/>
  <c r="G2232" i="51"/>
  <c r="E2232" i="51"/>
  <c r="R2232" i="51" s="1"/>
  <c r="D2232" i="51"/>
  <c r="C2232" i="51"/>
  <c r="B2232" i="51"/>
  <c r="S2231" i="51"/>
  <c r="R2231" i="51"/>
  <c r="Q2231" i="51"/>
  <c r="P2231" i="51"/>
  <c r="O2231" i="51"/>
  <c r="N2231" i="51"/>
  <c r="M2231" i="51"/>
  <c r="L2231" i="51"/>
  <c r="K2231" i="51"/>
  <c r="J2231" i="51"/>
  <c r="I2231" i="51"/>
  <c r="H2231" i="51"/>
  <c r="G2231" i="51"/>
  <c r="E2231" i="51"/>
  <c r="D2231" i="51"/>
  <c r="C2231" i="51"/>
  <c r="B2231" i="51"/>
  <c r="Q2230" i="51"/>
  <c r="P2230" i="51"/>
  <c r="O2230" i="51"/>
  <c r="S2230" i="51" s="1"/>
  <c r="N2230" i="51"/>
  <c r="M2230" i="51"/>
  <c r="L2230" i="51"/>
  <c r="K2230" i="51"/>
  <c r="J2230" i="51"/>
  <c r="I2230" i="51"/>
  <c r="H2230" i="51"/>
  <c r="G2230" i="51"/>
  <c r="E2230" i="51"/>
  <c r="D2230" i="51"/>
  <c r="C2230" i="51"/>
  <c r="B2230" i="51"/>
  <c r="R2229" i="51"/>
  <c r="Q2229" i="51"/>
  <c r="P2229" i="51"/>
  <c r="O2229" i="51"/>
  <c r="S2229" i="51" s="1"/>
  <c r="N2229" i="51"/>
  <c r="M2229" i="51"/>
  <c r="L2229" i="51"/>
  <c r="K2229" i="51"/>
  <c r="J2229" i="51"/>
  <c r="I2229" i="51"/>
  <c r="H2229" i="51"/>
  <c r="G2229" i="51"/>
  <c r="E2229" i="51"/>
  <c r="D2229" i="51"/>
  <c r="C2229" i="51"/>
  <c r="B2229" i="51"/>
  <c r="Q2228" i="51"/>
  <c r="P2228" i="51"/>
  <c r="O2228" i="51"/>
  <c r="S2228" i="51" s="1"/>
  <c r="N2228" i="51"/>
  <c r="M2228" i="51"/>
  <c r="L2228" i="51"/>
  <c r="K2228" i="51"/>
  <c r="J2228" i="51"/>
  <c r="I2228" i="51"/>
  <c r="H2228" i="51"/>
  <c r="G2228" i="51"/>
  <c r="E2228" i="51"/>
  <c r="D2228" i="51"/>
  <c r="R2228" i="51" s="1"/>
  <c r="C2228" i="51"/>
  <c r="B2228" i="51"/>
  <c r="Q2227" i="51"/>
  <c r="P2227" i="51"/>
  <c r="O2227" i="51"/>
  <c r="S2227" i="51" s="1"/>
  <c r="N2227" i="51"/>
  <c r="M2227" i="51"/>
  <c r="L2227" i="51"/>
  <c r="K2227" i="51"/>
  <c r="J2227" i="51"/>
  <c r="I2227" i="51"/>
  <c r="H2227" i="51"/>
  <c r="G2227" i="51"/>
  <c r="E2227" i="51"/>
  <c r="R2227" i="51" s="1"/>
  <c r="D2227" i="51"/>
  <c r="C2227" i="51"/>
  <c r="B2227" i="51"/>
  <c r="S2226" i="51"/>
  <c r="R2226" i="51"/>
  <c r="Q2226" i="51"/>
  <c r="P2226" i="51"/>
  <c r="O2226" i="51"/>
  <c r="N2226" i="51"/>
  <c r="M2226" i="51"/>
  <c r="L2226" i="51"/>
  <c r="K2226" i="51"/>
  <c r="J2226" i="51"/>
  <c r="I2226" i="51"/>
  <c r="H2226" i="51"/>
  <c r="G2226" i="51"/>
  <c r="E2226" i="51"/>
  <c r="D2226" i="51"/>
  <c r="C2226" i="51"/>
  <c r="B2226" i="51"/>
  <c r="S2225" i="51"/>
  <c r="Q2225" i="51"/>
  <c r="P2225" i="51"/>
  <c r="O2225" i="51"/>
  <c r="N2225" i="51"/>
  <c r="M2225" i="51"/>
  <c r="L2225" i="51"/>
  <c r="K2225" i="51"/>
  <c r="J2225" i="51"/>
  <c r="I2225" i="51"/>
  <c r="H2225" i="51"/>
  <c r="G2225" i="51"/>
  <c r="E2225" i="51"/>
  <c r="R2225" i="51" s="1"/>
  <c r="D2225" i="51"/>
  <c r="C2225" i="51"/>
  <c r="B2225" i="51"/>
  <c r="S2224" i="51"/>
  <c r="Q2224" i="51"/>
  <c r="P2224" i="51"/>
  <c r="O2224" i="51"/>
  <c r="N2224" i="51"/>
  <c r="M2224" i="51"/>
  <c r="L2224" i="51"/>
  <c r="K2224" i="51"/>
  <c r="J2224" i="51"/>
  <c r="I2224" i="51"/>
  <c r="H2224" i="51"/>
  <c r="G2224" i="51"/>
  <c r="E2224" i="51"/>
  <c r="R2224" i="51" s="1"/>
  <c r="D2224" i="51"/>
  <c r="C2224" i="51"/>
  <c r="B2224" i="51"/>
  <c r="S2223" i="51"/>
  <c r="Q2223" i="51"/>
  <c r="P2223" i="51"/>
  <c r="O2223" i="51"/>
  <c r="N2223" i="51"/>
  <c r="M2223" i="51"/>
  <c r="L2223" i="51"/>
  <c r="K2223" i="51"/>
  <c r="J2223" i="51"/>
  <c r="I2223" i="51"/>
  <c r="H2223" i="51"/>
  <c r="G2223" i="51"/>
  <c r="E2223" i="51"/>
  <c r="R2223" i="51" s="1"/>
  <c r="D2223" i="51"/>
  <c r="C2223" i="51"/>
  <c r="B2223" i="51"/>
  <c r="Q2222" i="51"/>
  <c r="P2222" i="51"/>
  <c r="O2222" i="51"/>
  <c r="S2222" i="51" s="1"/>
  <c r="N2222" i="51"/>
  <c r="M2222" i="51"/>
  <c r="L2222" i="51"/>
  <c r="K2222" i="51"/>
  <c r="J2222" i="51"/>
  <c r="I2222" i="51"/>
  <c r="H2222" i="51"/>
  <c r="G2222" i="51"/>
  <c r="E2222" i="51"/>
  <c r="D2222" i="51"/>
  <c r="C2222" i="51"/>
  <c r="B2222" i="51"/>
  <c r="R2221" i="51"/>
  <c r="Q2221" i="51"/>
  <c r="P2221" i="51"/>
  <c r="O2221" i="51"/>
  <c r="S2221" i="51" s="1"/>
  <c r="N2221" i="51"/>
  <c r="M2221" i="51"/>
  <c r="L2221" i="51"/>
  <c r="K2221" i="51"/>
  <c r="J2221" i="51"/>
  <c r="I2221" i="51"/>
  <c r="H2221" i="51"/>
  <c r="G2221" i="51"/>
  <c r="E2221" i="51"/>
  <c r="D2221" i="51"/>
  <c r="C2221" i="51"/>
  <c r="B2221" i="51"/>
  <c r="S2220" i="51"/>
  <c r="Q2220" i="51"/>
  <c r="P2220" i="51"/>
  <c r="O2220" i="51"/>
  <c r="N2220" i="51"/>
  <c r="M2220" i="51"/>
  <c r="L2220" i="51"/>
  <c r="K2220" i="51"/>
  <c r="J2220" i="51"/>
  <c r="I2220" i="51"/>
  <c r="H2220" i="51"/>
  <c r="G2220" i="51"/>
  <c r="E2220" i="51"/>
  <c r="D2220" i="51"/>
  <c r="R2220" i="51" s="1"/>
  <c r="C2220" i="51"/>
  <c r="B2220" i="51"/>
  <c r="Q2219" i="51"/>
  <c r="P2219" i="51"/>
  <c r="O2219" i="51"/>
  <c r="S2219" i="51" s="1"/>
  <c r="N2219" i="51"/>
  <c r="M2219" i="51"/>
  <c r="L2219" i="51"/>
  <c r="K2219" i="51"/>
  <c r="J2219" i="51"/>
  <c r="I2219" i="51"/>
  <c r="H2219" i="51"/>
  <c r="G2219" i="51"/>
  <c r="E2219" i="51"/>
  <c r="R2219" i="51" s="1"/>
  <c r="D2219" i="51"/>
  <c r="C2219" i="51"/>
  <c r="B2219" i="51"/>
  <c r="S2218" i="51"/>
  <c r="Q2218" i="51"/>
  <c r="P2218" i="51"/>
  <c r="O2218" i="51"/>
  <c r="N2218" i="51"/>
  <c r="M2218" i="51"/>
  <c r="L2218" i="51"/>
  <c r="K2218" i="51"/>
  <c r="J2218" i="51"/>
  <c r="I2218" i="51"/>
  <c r="H2218" i="51"/>
  <c r="G2218" i="51"/>
  <c r="E2218" i="51"/>
  <c r="D2218" i="51"/>
  <c r="R2218" i="51" s="1"/>
  <c r="C2218" i="51"/>
  <c r="B2218" i="51"/>
  <c r="S2217" i="51"/>
  <c r="Q2217" i="51"/>
  <c r="P2217" i="51"/>
  <c r="O2217" i="51"/>
  <c r="N2217" i="51"/>
  <c r="M2217" i="51"/>
  <c r="L2217" i="51"/>
  <c r="K2217" i="51"/>
  <c r="J2217" i="51"/>
  <c r="I2217" i="51"/>
  <c r="H2217" i="51"/>
  <c r="G2217" i="51"/>
  <c r="E2217" i="51"/>
  <c r="R2217" i="51" s="1"/>
  <c r="D2217" i="51"/>
  <c r="C2217" i="51"/>
  <c r="B2217" i="51"/>
  <c r="Q2216" i="51"/>
  <c r="P2216" i="51"/>
  <c r="O2216" i="51"/>
  <c r="S2216" i="51" s="1"/>
  <c r="N2216" i="51"/>
  <c r="M2216" i="51"/>
  <c r="L2216" i="51"/>
  <c r="K2216" i="51"/>
  <c r="J2216" i="51"/>
  <c r="I2216" i="51"/>
  <c r="H2216" i="51"/>
  <c r="G2216" i="51"/>
  <c r="E2216" i="51"/>
  <c r="R2216" i="51" s="1"/>
  <c r="D2216" i="51"/>
  <c r="C2216" i="51"/>
  <c r="B2216" i="51"/>
  <c r="S2215" i="51"/>
  <c r="R2215" i="51"/>
  <c r="Q2215" i="51"/>
  <c r="P2215" i="51"/>
  <c r="O2215" i="51"/>
  <c r="N2215" i="51"/>
  <c r="M2215" i="51"/>
  <c r="L2215" i="51"/>
  <c r="K2215" i="51"/>
  <c r="J2215" i="51"/>
  <c r="I2215" i="51"/>
  <c r="H2215" i="51"/>
  <c r="G2215" i="51"/>
  <c r="E2215" i="51"/>
  <c r="D2215" i="51"/>
  <c r="C2215" i="51"/>
  <c r="B2215" i="51"/>
  <c r="Q2214" i="51"/>
  <c r="P2214" i="51"/>
  <c r="O2214" i="51"/>
  <c r="S2214" i="51" s="1"/>
  <c r="N2214" i="51"/>
  <c r="M2214" i="51"/>
  <c r="L2214" i="51"/>
  <c r="K2214" i="51"/>
  <c r="J2214" i="51"/>
  <c r="I2214" i="51"/>
  <c r="H2214" i="51"/>
  <c r="G2214" i="51"/>
  <c r="E2214" i="51"/>
  <c r="D2214" i="51"/>
  <c r="C2214" i="51"/>
  <c r="B2214" i="51"/>
  <c r="R2213" i="51"/>
  <c r="Q2213" i="51"/>
  <c r="P2213" i="51"/>
  <c r="O2213" i="51"/>
  <c r="S2213" i="51" s="1"/>
  <c r="N2213" i="51"/>
  <c r="M2213" i="51"/>
  <c r="L2213" i="51"/>
  <c r="K2213" i="51"/>
  <c r="J2213" i="51"/>
  <c r="I2213" i="51"/>
  <c r="H2213" i="51"/>
  <c r="G2213" i="51"/>
  <c r="E2213" i="51"/>
  <c r="D2213" i="51"/>
  <c r="C2213" i="51"/>
  <c r="B2213" i="51"/>
  <c r="Q2212" i="51"/>
  <c r="P2212" i="51"/>
  <c r="O2212" i="51"/>
  <c r="S2212" i="51" s="1"/>
  <c r="N2212" i="51"/>
  <c r="M2212" i="51"/>
  <c r="L2212" i="51"/>
  <c r="K2212" i="51"/>
  <c r="J2212" i="51"/>
  <c r="I2212" i="51"/>
  <c r="H2212" i="51"/>
  <c r="G2212" i="51"/>
  <c r="E2212" i="51"/>
  <c r="D2212" i="51"/>
  <c r="R2212" i="51" s="1"/>
  <c r="C2212" i="51"/>
  <c r="B2212" i="51"/>
  <c r="R2211" i="51"/>
  <c r="Q2211" i="51"/>
  <c r="P2211" i="51"/>
  <c r="O2211" i="51"/>
  <c r="S2211" i="51" s="1"/>
  <c r="N2211" i="51"/>
  <c r="M2211" i="51"/>
  <c r="L2211" i="51"/>
  <c r="K2211" i="51"/>
  <c r="J2211" i="51"/>
  <c r="I2211" i="51"/>
  <c r="H2211" i="51"/>
  <c r="G2211" i="51"/>
  <c r="E2211" i="51"/>
  <c r="D2211" i="51"/>
  <c r="C2211" i="51"/>
  <c r="B2211" i="51"/>
  <c r="S2210" i="51"/>
  <c r="R2210" i="51"/>
  <c r="Q2210" i="51"/>
  <c r="P2210" i="51"/>
  <c r="O2210" i="51"/>
  <c r="N2210" i="51"/>
  <c r="M2210" i="51"/>
  <c r="L2210" i="51"/>
  <c r="K2210" i="51"/>
  <c r="J2210" i="51"/>
  <c r="I2210" i="51"/>
  <c r="H2210" i="51"/>
  <c r="G2210" i="51"/>
  <c r="E2210" i="51"/>
  <c r="D2210" i="51"/>
  <c r="C2210" i="51"/>
  <c r="B2210" i="51"/>
  <c r="S2209" i="51"/>
  <c r="Q2209" i="51"/>
  <c r="P2209" i="51"/>
  <c r="O2209" i="51"/>
  <c r="N2209" i="51"/>
  <c r="M2209" i="51"/>
  <c r="L2209" i="51"/>
  <c r="K2209" i="51"/>
  <c r="J2209" i="51"/>
  <c r="I2209" i="51"/>
  <c r="H2209" i="51"/>
  <c r="G2209" i="51"/>
  <c r="E2209" i="51"/>
  <c r="R2209" i="51" s="1"/>
  <c r="D2209" i="51"/>
  <c r="C2209" i="51"/>
  <c r="B2209" i="51"/>
  <c r="S2208" i="51"/>
  <c r="Q2208" i="51"/>
  <c r="P2208" i="51"/>
  <c r="O2208" i="51"/>
  <c r="N2208" i="51"/>
  <c r="M2208" i="51"/>
  <c r="L2208" i="51"/>
  <c r="K2208" i="51"/>
  <c r="J2208" i="51"/>
  <c r="I2208" i="51"/>
  <c r="H2208" i="51"/>
  <c r="G2208" i="51"/>
  <c r="E2208" i="51"/>
  <c r="R2208" i="51" s="1"/>
  <c r="D2208" i="51"/>
  <c r="C2208" i="51"/>
  <c r="B2208" i="51"/>
  <c r="S2207" i="51"/>
  <c r="Q2207" i="51"/>
  <c r="P2207" i="51"/>
  <c r="O2207" i="51"/>
  <c r="N2207" i="51"/>
  <c r="M2207" i="51"/>
  <c r="L2207" i="51"/>
  <c r="K2207" i="51"/>
  <c r="J2207" i="51"/>
  <c r="I2207" i="51"/>
  <c r="H2207" i="51"/>
  <c r="G2207" i="51"/>
  <c r="E2207" i="51"/>
  <c r="R2207" i="51" s="1"/>
  <c r="D2207" i="51"/>
  <c r="C2207" i="51"/>
  <c r="B2207" i="51"/>
  <c r="Q2206" i="51"/>
  <c r="P2206" i="51"/>
  <c r="O2206" i="51"/>
  <c r="S2206" i="51" s="1"/>
  <c r="N2206" i="51"/>
  <c r="M2206" i="51"/>
  <c r="L2206" i="51"/>
  <c r="K2206" i="51"/>
  <c r="J2206" i="51"/>
  <c r="I2206" i="51"/>
  <c r="H2206" i="51"/>
  <c r="G2206" i="51"/>
  <c r="E2206" i="51"/>
  <c r="D2206" i="51"/>
  <c r="C2206" i="51"/>
  <c r="B2206" i="51"/>
  <c r="R2205" i="51"/>
  <c r="Q2205" i="51"/>
  <c r="P2205" i="51"/>
  <c r="O2205" i="51"/>
  <c r="S2205" i="51" s="1"/>
  <c r="N2205" i="51"/>
  <c r="M2205" i="51"/>
  <c r="L2205" i="51"/>
  <c r="K2205" i="51"/>
  <c r="J2205" i="51"/>
  <c r="I2205" i="51"/>
  <c r="H2205" i="51"/>
  <c r="G2205" i="51"/>
  <c r="E2205" i="51"/>
  <c r="D2205" i="51"/>
  <c r="C2205" i="51"/>
  <c r="B2205" i="51"/>
  <c r="S2204" i="51"/>
  <c r="R2204" i="51"/>
  <c r="Q2204" i="51"/>
  <c r="P2204" i="51"/>
  <c r="O2204" i="51"/>
  <c r="N2204" i="51"/>
  <c r="M2204" i="51"/>
  <c r="L2204" i="51"/>
  <c r="K2204" i="51"/>
  <c r="J2204" i="51"/>
  <c r="I2204" i="51"/>
  <c r="H2204" i="51"/>
  <c r="G2204" i="51"/>
  <c r="E2204" i="51"/>
  <c r="D2204" i="51"/>
  <c r="C2204" i="51"/>
  <c r="B2204" i="51"/>
  <c r="R2203" i="51"/>
  <c r="Q2203" i="51"/>
  <c r="P2203" i="51"/>
  <c r="O2203" i="51"/>
  <c r="S2203" i="51" s="1"/>
  <c r="N2203" i="51"/>
  <c r="M2203" i="51"/>
  <c r="L2203" i="51"/>
  <c r="K2203" i="51"/>
  <c r="J2203" i="51"/>
  <c r="I2203" i="51"/>
  <c r="H2203" i="51"/>
  <c r="G2203" i="51"/>
  <c r="E2203" i="51"/>
  <c r="D2203" i="51"/>
  <c r="C2203" i="51"/>
  <c r="B2203" i="51"/>
  <c r="S2202" i="51"/>
  <c r="Q2202" i="51"/>
  <c r="P2202" i="51"/>
  <c r="O2202" i="51"/>
  <c r="N2202" i="51"/>
  <c r="M2202" i="51"/>
  <c r="L2202" i="51"/>
  <c r="K2202" i="51"/>
  <c r="J2202" i="51"/>
  <c r="I2202" i="51"/>
  <c r="H2202" i="51"/>
  <c r="G2202" i="51"/>
  <c r="E2202" i="51"/>
  <c r="D2202" i="51"/>
  <c r="R2202" i="51" s="1"/>
  <c r="C2202" i="51"/>
  <c r="B2202" i="51"/>
  <c r="S2201" i="51"/>
  <c r="Q2201" i="51"/>
  <c r="P2201" i="51"/>
  <c r="O2201" i="51"/>
  <c r="N2201" i="51"/>
  <c r="M2201" i="51"/>
  <c r="L2201" i="51"/>
  <c r="K2201" i="51"/>
  <c r="J2201" i="51"/>
  <c r="I2201" i="51"/>
  <c r="H2201" i="51"/>
  <c r="G2201" i="51"/>
  <c r="E2201" i="51"/>
  <c r="R2201" i="51" s="1"/>
  <c r="D2201" i="51"/>
  <c r="C2201" i="51"/>
  <c r="B2201" i="51"/>
  <c r="S2200" i="51"/>
  <c r="Q2200" i="51"/>
  <c r="P2200" i="51"/>
  <c r="O2200" i="51"/>
  <c r="N2200" i="51"/>
  <c r="M2200" i="51"/>
  <c r="L2200" i="51"/>
  <c r="K2200" i="51"/>
  <c r="J2200" i="51"/>
  <c r="I2200" i="51"/>
  <c r="H2200" i="51"/>
  <c r="G2200" i="51"/>
  <c r="E2200" i="51"/>
  <c r="R2200" i="51" s="1"/>
  <c r="D2200" i="51"/>
  <c r="C2200" i="51"/>
  <c r="B2200" i="51"/>
  <c r="S2199" i="51"/>
  <c r="R2199" i="51"/>
  <c r="Q2199" i="51"/>
  <c r="P2199" i="51"/>
  <c r="O2199" i="51"/>
  <c r="N2199" i="51"/>
  <c r="M2199" i="51"/>
  <c r="L2199" i="51"/>
  <c r="K2199" i="51"/>
  <c r="J2199" i="51"/>
  <c r="I2199" i="51"/>
  <c r="H2199" i="51"/>
  <c r="G2199" i="51"/>
  <c r="E2199" i="51"/>
  <c r="D2199" i="51"/>
  <c r="C2199" i="51"/>
  <c r="B2199" i="51"/>
  <c r="Q2198" i="51"/>
  <c r="P2198" i="51"/>
  <c r="O2198" i="51"/>
  <c r="S2198" i="51" s="1"/>
  <c r="N2198" i="51"/>
  <c r="M2198" i="51"/>
  <c r="L2198" i="51"/>
  <c r="K2198" i="51"/>
  <c r="J2198" i="51"/>
  <c r="I2198" i="51"/>
  <c r="H2198" i="51"/>
  <c r="G2198" i="51"/>
  <c r="E2198" i="51"/>
  <c r="D2198" i="51"/>
  <c r="C2198" i="51"/>
  <c r="B2198" i="51"/>
  <c r="R2197" i="51"/>
  <c r="Q2197" i="51"/>
  <c r="P2197" i="51"/>
  <c r="O2197" i="51"/>
  <c r="S2197" i="51" s="1"/>
  <c r="N2197" i="51"/>
  <c r="M2197" i="51"/>
  <c r="L2197" i="51"/>
  <c r="K2197" i="51"/>
  <c r="J2197" i="51"/>
  <c r="I2197" i="51"/>
  <c r="H2197" i="51"/>
  <c r="G2197" i="51"/>
  <c r="E2197" i="51"/>
  <c r="D2197" i="51"/>
  <c r="C2197" i="51"/>
  <c r="B2197" i="51"/>
  <c r="Q2196" i="51"/>
  <c r="P2196" i="51"/>
  <c r="O2196" i="51"/>
  <c r="S2196" i="51" s="1"/>
  <c r="N2196" i="51"/>
  <c r="M2196" i="51"/>
  <c r="L2196" i="51"/>
  <c r="K2196" i="51"/>
  <c r="J2196" i="51"/>
  <c r="I2196" i="51"/>
  <c r="H2196" i="51"/>
  <c r="G2196" i="51"/>
  <c r="E2196" i="51"/>
  <c r="D2196" i="51"/>
  <c r="R2196" i="51" s="1"/>
  <c r="C2196" i="51"/>
  <c r="B2196" i="51"/>
  <c r="Q2195" i="51"/>
  <c r="P2195" i="51"/>
  <c r="O2195" i="51"/>
  <c r="S2195" i="51" s="1"/>
  <c r="N2195" i="51"/>
  <c r="M2195" i="51"/>
  <c r="L2195" i="51"/>
  <c r="K2195" i="51"/>
  <c r="J2195" i="51"/>
  <c r="I2195" i="51"/>
  <c r="H2195" i="51"/>
  <c r="G2195" i="51"/>
  <c r="E2195" i="51"/>
  <c r="R2195" i="51" s="1"/>
  <c r="D2195" i="51"/>
  <c r="C2195" i="51"/>
  <c r="B2195" i="51"/>
  <c r="S2194" i="51"/>
  <c r="R2194" i="51"/>
  <c r="Q2194" i="51"/>
  <c r="P2194" i="51"/>
  <c r="O2194" i="51"/>
  <c r="N2194" i="51"/>
  <c r="M2194" i="51"/>
  <c r="L2194" i="51"/>
  <c r="K2194" i="51"/>
  <c r="J2194" i="51"/>
  <c r="I2194" i="51"/>
  <c r="H2194" i="51"/>
  <c r="G2194" i="51"/>
  <c r="E2194" i="51"/>
  <c r="D2194" i="51"/>
  <c r="C2194" i="51"/>
  <c r="B2194" i="51"/>
  <c r="S2193" i="51"/>
  <c r="Q2193" i="51"/>
  <c r="P2193" i="51"/>
  <c r="O2193" i="51"/>
  <c r="N2193" i="51"/>
  <c r="M2193" i="51"/>
  <c r="L2193" i="51"/>
  <c r="K2193" i="51"/>
  <c r="J2193" i="51"/>
  <c r="I2193" i="51"/>
  <c r="H2193" i="51"/>
  <c r="G2193" i="51"/>
  <c r="E2193" i="51"/>
  <c r="R2193" i="51" s="1"/>
  <c r="D2193" i="51"/>
  <c r="C2193" i="51"/>
  <c r="B2193" i="51"/>
  <c r="S2192" i="51"/>
  <c r="Q2192" i="51"/>
  <c r="P2192" i="51"/>
  <c r="O2192" i="51"/>
  <c r="N2192" i="51"/>
  <c r="M2192" i="51"/>
  <c r="L2192" i="51"/>
  <c r="K2192" i="51"/>
  <c r="J2192" i="51"/>
  <c r="I2192" i="51"/>
  <c r="H2192" i="51"/>
  <c r="G2192" i="51"/>
  <c r="E2192" i="51"/>
  <c r="R2192" i="51" s="1"/>
  <c r="D2192" i="51"/>
  <c r="C2192" i="51"/>
  <c r="B2192" i="51"/>
  <c r="S2191" i="51"/>
  <c r="Q2191" i="51"/>
  <c r="P2191" i="51"/>
  <c r="O2191" i="51"/>
  <c r="N2191" i="51"/>
  <c r="M2191" i="51"/>
  <c r="L2191" i="51"/>
  <c r="K2191" i="51"/>
  <c r="J2191" i="51"/>
  <c r="I2191" i="51"/>
  <c r="H2191" i="51"/>
  <c r="G2191" i="51"/>
  <c r="E2191" i="51"/>
  <c r="R2191" i="51" s="1"/>
  <c r="D2191" i="51"/>
  <c r="C2191" i="51"/>
  <c r="B2191" i="51"/>
  <c r="Q2190" i="51"/>
  <c r="P2190" i="51"/>
  <c r="O2190" i="51"/>
  <c r="S2190" i="51" s="1"/>
  <c r="N2190" i="51"/>
  <c r="M2190" i="51"/>
  <c r="L2190" i="51"/>
  <c r="K2190" i="51"/>
  <c r="J2190" i="51"/>
  <c r="I2190" i="51"/>
  <c r="H2190" i="51"/>
  <c r="G2190" i="51"/>
  <c r="E2190" i="51"/>
  <c r="D2190" i="51"/>
  <c r="C2190" i="51"/>
  <c r="B2190" i="51"/>
  <c r="R2189" i="51"/>
  <c r="Q2189" i="51"/>
  <c r="P2189" i="51"/>
  <c r="O2189" i="51"/>
  <c r="S2189" i="51" s="1"/>
  <c r="N2189" i="51"/>
  <c r="M2189" i="51"/>
  <c r="L2189" i="51"/>
  <c r="K2189" i="51"/>
  <c r="J2189" i="51"/>
  <c r="I2189" i="51"/>
  <c r="H2189" i="51"/>
  <c r="G2189" i="51"/>
  <c r="E2189" i="51"/>
  <c r="D2189" i="51"/>
  <c r="C2189" i="51"/>
  <c r="B2189" i="51"/>
  <c r="S2188" i="51"/>
  <c r="Q2188" i="51"/>
  <c r="P2188" i="51"/>
  <c r="O2188" i="51"/>
  <c r="N2188" i="51"/>
  <c r="M2188" i="51"/>
  <c r="L2188" i="51"/>
  <c r="K2188" i="51"/>
  <c r="J2188" i="51"/>
  <c r="I2188" i="51"/>
  <c r="H2188" i="51"/>
  <c r="G2188" i="51"/>
  <c r="E2188" i="51"/>
  <c r="D2188" i="51"/>
  <c r="R2188" i="51" s="1"/>
  <c r="C2188" i="51"/>
  <c r="B2188" i="51"/>
  <c r="Q2187" i="51"/>
  <c r="P2187" i="51"/>
  <c r="O2187" i="51"/>
  <c r="S2187" i="51" s="1"/>
  <c r="N2187" i="51"/>
  <c r="M2187" i="51"/>
  <c r="L2187" i="51"/>
  <c r="K2187" i="51"/>
  <c r="J2187" i="51"/>
  <c r="I2187" i="51"/>
  <c r="H2187" i="51"/>
  <c r="G2187" i="51"/>
  <c r="E2187" i="51"/>
  <c r="R2187" i="51" s="1"/>
  <c r="D2187" i="51"/>
  <c r="C2187" i="51"/>
  <c r="B2187" i="51"/>
  <c r="S2186" i="51"/>
  <c r="Q2186" i="51"/>
  <c r="P2186" i="51"/>
  <c r="O2186" i="51"/>
  <c r="N2186" i="51"/>
  <c r="M2186" i="51"/>
  <c r="L2186" i="51"/>
  <c r="K2186" i="51"/>
  <c r="J2186" i="51"/>
  <c r="I2186" i="51"/>
  <c r="H2186" i="51"/>
  <c r="G2186" i="51"/>
  <c r="E2186" i="51"/>
  <c r="D2186" i="51"/>
  <c r="R2186" i="51" s="1"/>
  <c r="C2186" i="51"/>
  <c r="B2186" i="51"/>
  <c r="S2185" i="51"/>
  <c r="Q2185" i="51"/>
  <c r="P2185" i="51"/>
  <c r="O2185" i="51"/>
  <c r="N2185" i="51"/>
  <c r="M2185" i="51"/>
  <c r="L2185" i="51"/>
  <c r="K2185" i="51"/>
  <c r="J2185" i="51"/>
  <c r="I2185" i="51"/>
  <c r="H2185" i="51"/>
  <c r="G2185" i="51"/>
  <c r="E2185" i="51"/>
  <c r="D2185" i="51"/>
  <c r="C2185" i="51"/>
  <c r="B2185" i="51"/>
  <c r="Q2184" i="51"/>
  <c r="P2184" i="51"/>
  <c r="O2184" i="51"/>
  <c r="S2184" i="51" s="1"/>
  <c r="N2184" i="51"/>
  <c r="M2184" i="51"/>
  <c r="L2184" i="51"/>
  <c r="K2184" i="51"/>
  <c r="J2184" i="51"/>
  <c r="I2184" i="51"/>
  <c r="H2184" i="51"/>
  <c r="G2184" i="51"/>
  <c r="E2184" i="51"/>
  <c r="R2184" i="51" s="1"/>
  <c r="D2184" i="51"/>
  <c r="C2184" i="51"/>
  <c r="B2184" i="51"/>
  <c r="S2183" i="51"/>
  <c r="R2183" i="51"/>
  <c r="Q2183" i="51"/>
  <c r="P2183" i="51"/>
  <c r="O2183" i="51"/>
  <c r="N2183" i="51"/>
  <c r="M2183" i="51"/>
  <c r="L2183" i="51"/>
  <c r="K2183" i="51"/>
  <c r="J2183" i="51"/>
  <c r="I2183" i="51"/>
  <c r="H2183" i="51"/>
  <c r="G2183" i="51"/>
  <c r="E2183" i="51"/>
  <c r="D2183" i="51"/>
  <c r="C2183" i="51"/>
  <c r="B2183" i="51"/>
  <c r="Q2182" i="51"/>
  <c r="P2182" i="51"/>
  <c r="O2182" i="51"/>
  <c r="S2182" i="51" s="1"/>
  <c r="N2182" i="51"/>
  <c r="M2182" i="51"/>
  <c r="L2182" i="51"/>
  <c r="K2182" i="51"/>
  <c r="J2182" i="51"/>
  <c r="I2182" i="51"/>
  <c r="H2182" i="51"/>
  <c r="G2182" i="51"/>
  <c r="E2182" i="51"/>
  <c r="D2182" i="51"/>
  <c r="C2182" i="51"/>
  <c r="B2182" i="51"/>
  <c r="R2181" i="51"/>
  <c r="Q2181" i="51"/>
  <c r="P2181" i="51"/>
  <c r="O2181" i="51"/>
  <c r="S2181" i="51" s="1"/>
  <c r="N2181" i="51"/>
  <c r="M2181" i="51"/>
  <c r="L2181" i="51"/>
  <c r="K2181" i="51"/>
  <c r="J2181" i="51"/>
  <c r="I2181" i="51"/>
  <c r="H2181" i="51"/>
  <c r="G2181" i="51"/>
  <c r="E2181" i="51"/>
  <c r="D2181" i="51"/>
  <c r="C2181" i="51"/>
  <c r="B2181" i="51"/>
  <c r="Q2180" i="51"/>
  <c r="P2180" i="51"/>
  <c r="O2180" i="51"/>
  <c r="S2180" i="51" s="1"/>
  <c r="N2180" i="51"/>
  <c r="M2180" i="51"/>
  <c r="L2180" i="51"/>
  <c r="K2180" i="51"/>
  <c r="J2180" i="51"/>
  <c r="I2180" i="51"/>
  <c r="H2180" i="51"/>
  <c r="G2180" i="51"/>
  <c r="E2180" i="51"/>
  <c r="D2180" i="51"/>
  <c r="R2180" i="51" s="1"/>
  <c r="C2180" i="51"/>
  <c r="B2180" i="51"/>
  <c r="Q2179" i="51"/>
  <c r="P2179" i="51"/>
  <c r="O2179" i="51"/>
  <c r="S2179" i="51" s="1"/>
  <c r="N2179" i="51"/>
  <c r="M2179" i="51"/>
  <c r="L2179" i="51"/>
  <c r="K2179" i="51"/>
  <c r="J2179" i="51"/>
  <c r="I2179" i="51"/>
  <c r="H2179" i="51"/>
  <c r="G2179" i="51"/>
  <c r="E2179" i="51"/>
  <c r="D2179" i="51"/>
  <c r="C2179" i="51"/>
  <c r="B2179" i="51"/>
  <c r="S2178" i="51"/>
  <c r="R2178" i="51"/>
  <c r="Q2178" i="51"/>
  <c r="P2178" i="51"/>
  <c r="O2178" i="51"/>
  <c r="N2178" i="51"/>
  <c r="M2178" i="51"/>
  <c r="L2178" i="51"/>
  <c r="K2178" i="51"/>
  <c r="J2178" i="51"/>
  <c r="I2178" i="51"/>
  <c r="H2178" i="51"/>
  <c r="G2178" i="51"/>
  <c r="E2178" i="51"/>
  <c r="D2178" i="51"/>
  <c r="C2178" i="51"/>
  <c r="B2178" i="51"/>
  <c r="S2177" i="51"/>
  <c r="Q2177" i="51"/>
  <c r="P2177" i="51"/>
  <c r="O2177" i="51"/>
  <c r="N2177" i="51"/>
  <c r="M2177" i="51"/>
  <c r="L2177" i="51"/>
  <c r="K2177" i="51"/>
  <c r="J2177" i="51"/>
  <c r="I2177" i="51"/>
  <c r="H2177" i="51"/>
  <c r="G2177" i="51"/>
  <c r="E2177" i="51"/>
  <c r="R2177" i="51" s="1"/>
  <c r="D2177" i="51"/>
  <c r="C2177" i="51"/>
  <c r="B2177" i="51"/>
  <c r="S2176" i="51"/>
  <c r="Q2176" i="51"/>
  <c r="P2176" i="51"/>
  <c r="O2176" i="51"/>
  <c r="N2176" i="51"/>
  <c r="M2176" i="51"/>
  <c r="L2176" i="51"/>
  <c r="K2176" i="51"/>
  <c r="J2176" i="51"/>
  <c r="I2176" i="51"/>
  <c r="H2176" i="51"/>
  <c r="G2176" i="51"/>
  <c r="E2176" i="51"/>
  <c r="R2176" i="51" s="1"/>
  <c r="D2176" i="51"/>
  <c r="C2176" i="51"/>
  <c r="B2176" i="51"/>
  <c r="S2175" i="51"/>
  <c r="Q2175" i="51"/>
  <c r="P2175" i="51"/>
  <c r="O2175" i="51"/>
  <c r="N2175" i="51"/>
  <c r="M2175" i="51"/>
  <c r="L2175" i="51"/>
  <c r="K2175" i="51"/>
  <c r="J2175" i="51"/>
  <c r="I2175" i="51"/>
  <c r="H2175" i="51"/>
  <c r="G2175" i="51"/>
  <c r="E2175" i="51"/>
  <c r="R2175" i="51" s="1"/>
  <c r="D2175" i="51"/>
  <c r="C2175" i="51"/>
  <c r="B2175" i="51"/>
  <c r="Q2174" i="51"/>
  <c r="P2174" i="51"/>
  <c r="O2174" i="51"/>
  <c r="S2174" i="51" s="1"/>
  <c r="N2174" i="51"/>
  <c r="M2174" i="51"/>
  <c r="L2174" i="51"/>
  <c r="K2174" i="51"/>
  <c r="J2174" i="51"/>
  <c r="I2174" i="51"/>
  <c r="H2174" i="51"/>
  <c r="G2174" i="51"/>
  <c r="E2174" i="51"/>
  <c r="R2174" i="51" s="1"/>
  <c r="D2174" i="51"/>
  <c r="C2174" i="51"/>
  <c r="B2174" i="51"/>
  <c r="R2173" i="51"/>
  <c r="Q2173" i="51"/>
  <c r="P2173" i="51"/>
  <c r="O2173" i="51"/>
  <c r="S2173" i="51" s="1"/>
  <c r="N2173" i="51"/>
  <c r="M2173" i="51"/>
  <c r="L2173" i="51"/>
  <c r="K2173" i="51"/>
  <c r="J2173" i="51"/>
  <c r="I2173" i="51"/>
  <c r="H2173" i="51"/>
  <c r="G2173" i="51"/>
  <c r="E2173" i="51"/>
  <c r="D2173" i="51"/>
  <c r="C2173" i="51"/>
  <c r="B2173" i="51"/>
  <c r="S2172" i="51"/>
  <c r="R2172" i="51"/>
  <c r="Q2172" i="51"/>
  <c r="P2172" i="51"/>
  <c r="O2172" i="51"/>
  <c r="N2172" i="51"/>
  <c r="M2172" i="51"/>
  <c r="L2172" i="51"/>
  <c r="K2172" i="51"/>
  <c r="J2172" i="51"/>
  <c r="I2172" i="51"/>
  <c r="H2172" i="51"/>
  <c r="G2172" i="51"/>
  <c r="E2172" i="51"/>
  <c r="D2172" i="51"/>
  <c r="C2172" i="51"/>
  <c r="B2172" i="51"/>
  <c r="R2171" i="51"/>
  <c r="Q2171" i="51"/>
  <c r="P2171" i="51"/>
  <c r="O2171" i="51"/>
  <c r="S2171" i="51" s="1"/>
  <c r="N2171" i="51"/>
  <c r="M2171" i="51"/>
  <c r="L2171" i="51"/>
  <c r="K2171" i="51"/>
  <c r="J2171" i="51"/>
  <c r="I2171" i="51"/>
  <c r="H2171" i="51"/>
  <c r="G2171" i="51"/>
  <c r="E2171" i="51"/>
  <c r="D2171" i="51"/>
  <c r="C2171" i="51"/>
  <c r="B2171" i="51"/>
  <c r="S2170" i="51"/>
  <c r="Q2170" i="51"/>
  <c r="P2170" i="51"/>
  <c r="O2170" i="51"/>
  <c r="N2170" i="51"/>
  <c r="M2170" i="51"/>
  <c r="L2170" i="51"/>
  <c r="K2170" i="51"/>
  <c r="J2170" i="51"/>
  <c r="I2170" i="51"/>
  <c r="H2170" i="51"/>
  <c r="G2170" i="51"/>
  <c r="E2170" i="51"/>
  <c r="D2170" i="51"/>
  <c r="R2170" i="51" s="1"/>
  <c r="C2170" i="51"/>
  <c r="B2170" i="51"/>
  <c r="S2169" i="51"/>
  <c r="Q2169" i="51"/>
  <c r="P2169" i="51"/>
  <c r="O2169" i="51"/>
  <c r="N2169" i="51"/>
  <c r="M2169" i="51"/>
  <c r="L2169" i="51"/>
  <c r="K2169" i="51"/>
  <c r="J2169" i="51"/>
  <c r="I2169" i="51"/>
  <c r="H2169" i="51"/>
  <c r="G2169" i="51"/>
  <c r="E2169" i="51"/>
  <c r="R2169" i="51" s="1"/>
  <c r="D2169" i="51"/>
  <c r="C2169" i="51"/>
  <c r="B2169" i="51"/>
  <c r="S2168" i="51"/>
  <c r="Q2168" i="51"/>
  <c r="P2168" i="51"/>
  <c r="O2168" i="51"/>
  <c r="N2168" i="51"/>
  <c r="M2168" i="51"/>
  <c r="L2168" i="51"/>
  <c r="K2168" i="51"/>
  <c r="J2168" i="51"/>
  <c r="I2168" i="51"/>
  <c r="H2168" i="51"/>
  <c r="G2168" i="51"/>
  <c r="E2168" i="51"/>
  <c r="R2168" i="51" s="1"/>
  <c r="D2168" i="51"/>
  <c r="C2168" i="51"/>
  <c r="B2168" i="51"/>
  <c r="S2167" i="51"/>
  <c r="R2167" i="51"/>
  <c r="Q2167" i="51"/>
  <c r="P2167" i="51"/>
  <c r="O2167" i="51"/>
  <c r="N2167" i="51"/>
  <c r="M2167" i="51"/>
  <c r="L2167" i="51"/>
  <c r="K2167" i="51"/>
  <c r="J2167" i="51"/>
  <c r="I2167" i="51"/>
  <c r="H2167" i="51"/>
  <c r="G2167" i="51"/>
  <c r="E2167" i="51"/>
  <c r="D2167" i="51"/>
  <c r="C2167" i="51"/>
  <c r="B2167" i="51"/>
  <c r="Q2166" i="51"/>
  <c r="P2166" i="51"/>
  <c r="O2166" i="51"/>
  <c r="S2166" i="51" s="1"/>
  <c r="N2166" i="51"/>
  <c r="M2166" i="51"/>
  <c r="L2166" i="51"/>
  <c r="K2166" i="51"/>
  <c r="J2166" i="51"/>
  <c r="I2166" i="51"/>
  <c r="H2166" i="51"/>
  <c r="G2166" i="51"/>
  <c r="E2166" i="51"/>
  <c r="D2166" i="51"/>
  <c r="C2166" i="51"/>
  <c r="B2166" i="51"/>
  <c r="R2165" i="51"/>
  <c r="Q2165" i="51"/>
  <c r="P2165" i="51"/>
  <c r="O2165" i="51"/>
  <c r="S2165" i="51" s="1"/>
  <c r="N2165" i="51"/>
  <c r="M2165" i="51"/>
  <c r="L2165" i="51"/>
  <c r="K2165" i="51"/>
  <c r="J2165" i="51"/>
  <c r="I2165" i="51"/>
  <c r="H2165" i="51"/>
  <c r="G2165" i="51"/>
  <c r="E2165" i="51"/>
  <c r="D2165" i="51"/>
  <c r="C2165" i="51"/>
  <c r="B2165" i="51"/>
  <c r="Q2164" i="51"/>
  <c r="P2164" i="51"/>
  <c r="O2164" i="51"/>
  <c r="S2164" i="51" s="1"/>
  <c r="N2164" i="51"/>
  <c r="M2164" i="51"/>
  <c r="L2164" i="51"/>
  <c r="K2164" i="51"/>
  <c r="J2164" i="51"/>
  <c r="I2164" i="51"/>
  <c r="H2164" i="51"/>
  <c r="G2164" i="51"/>
  <c r="E2164" i="51"/>
  <c r="D2164" i="51"/>
  <c r="R2164" i="51" s="1"/>
  <c r="C2164" i="51"/>
  <c r="B2164" i="51"/>
  <c r="R2163" i="51"/>
  <c r="Q2163" i="51"/>
  <c r="P2163" i="51"/>
  <c r="O2163" i="51"/>
  <c r="S2163" i="51" s="1"/>
  <c r="N2163" i="51"/>
  <c r="M2163" i="51"/>
  <c r="L2163" i="51"/>
  <c r="K2163" i="51"/>
  <c r="J2163" i="51"/>
  <c r="I2163" i="51"/>
  <c r="H2163" i="51"/>
  <c r="G2163" i="51"/>
  <c r="E2163" i="51"/>
  <c r="D2163" i="51"/>
  <c r="C2163" i="51"/>
  <c r="B2163" i="51"/>
  <c r="S2162" i="51"/>
  <c r="R2162" i="51"/>
  <c r="Q2162" i="51"/>
  <c r="P2162" i="51"/>
  <c r="O2162" i="51"/>
  <c r="N2162" i="51"/>
  <c r="M2162" i="51"/>
  <c r="L2162" i="51"/>
  <c r="K2162" i="51"/>
  <c r="J2162" i="51"/>
  <c r="I2162" i="51"/>
  <c r="H2162" i="51"/>
  <c r="G2162" i="51"/>
  <c r="E2162" i="51"/>
  <c r="D2162" i="51"/>
  <c r="C2162" i="51"/>
  <c r="B2162" i="51"/>
  <c r="S2161" i="51"/>
  <c r="Q2161" i="51"/>
  <c r="P2161" i="51"/>
  <c r="O2161" i="51"/>
  <c r="N2161" i="51"/>
  <c r="M2161" i="51"/>
  <c r="L2161" i="51"/>
  <c r="K2161" i="51"/>
  <c r="J2161" i="51"/>
  <c r="I2161" i="51"/>
  <c r="H2161" i="51"/>
  <c r="G2161" i="51"/>
  <c r="E2161" i="51"/>
  <c r="R2161" i="51" s="1"/>
  <c r="D2161" i="51"/>
  <c r="C2161" i="51"/>
  <c r="B2161" i="51"/>
  <c r="S2160" i="51"/>
  <c r="Q2160" i="51"/>
  <c r="P2160" i="51"/>
  <c r="O2160" i="51"/>
  <c r="N2160" i="51"/>
  <c r="M2160" i="51"/>
  <c r="L2160" i="51"/>
  <c r="K2160" i="51"/>
  <c r="J2160" i="51"/>
  <c r="I2160" i="51"/>
  <c r="H2160" i="51"/>
  <c r="G2160" i="51"/>
  <c r="E2160" i="51"/>
  <c r="R2160" i="51" s="1"/>
  <c r="D2160" i="51"/>
  <c r="C2160" i="51"/>
  <c r="B2160" i="51"/>
  <c r="S2159" i="51"/>
  <c r="Q2159" i="51"/>
  <c r="P2159" i="51"/>
  <c r="O2159" i="51"/>
  <c r="N2159" i="51"/>
  <c r="M2159" i="51"/>
  <c r="L2159" i="51"/>
  <c r="K2159" i="51"/>
  <c r="J2159" i="51"/>
  <c r="I2159" i="51"/>
  <c r="H2159" i="51"/>
  <c r="G2159" i="51"/>
  <c r="E2159" i="51"/>
  <c r="R2159" i="51" s="1"/>
  <c r="D2159" i="51"/>
  <c r="C2159" i="51"/>
  <c r="B2159" i="51"/>
  <c r="Q2158" i="51"/>
  <c r="P2158" i="51"/>
  <c r="O2158" i="51"/>
  <c r="S2158" i="51" s="1"/>
  <c r="N2158" i="51"/>
  <c r="M2158" i="51"/>
  <c r="L2158" i="51"/>
  <c r="K2158" i="51"/>
  <c r="J2158" i="51"/>
  <c r="I2158" i="51"/>
  <c r="H2158" i="51"/>
  <c r="G2158" i="51"/>
  <c r="E2158" i="51"/>
  <c r="R2158" i="51" s="1"/>
  <c r="D2158" i="51"/>
  <c r="C2158" i="51"/>
  <c r="B2158" i="51"/>
  <c r="R2157" i="51"/>
  <c r="Q2157" i="51"/>
  <c r="P2157" i="51"/>
  <c r="O2157" i="51"/>
  <c r="S2157" i="51" s="1"/>
  <c r="N2157" i="51"/>
  <c r="M2157" i="51"/>
  <c r="L2157" i="51"/>
  <c r="K2157" i="51"/>
  <c r="J2157" i="51"/>
  <c r="I2157" i="51"/>
  <c r="H2157" i="51"/>
  <c r="G2157" i="51"/>
  <c r="E2157" i="51"/>
  <c r="D2157" i="51"/>
  <c r="C2157" i="51"/>
  <c r="B2157" i="51"/>
  <c r="S2156" i="51"/>
  <c r="Q2156" i="51"/>
  <c r="P2156" i="51"/>
  <c r="O2156" i="51"/>
  <c r="N2156" i="51"/>
  <c r="M2156" i="51"/>
  <c r="L2156" i="51"/>
  <c r="K2156" i="51"/>
  <c r="J2156" i="51"/>
  <c r="I2156" i="51"/>
  <c r="H2156" i="51"/>
  <c r="G2156" i="51"/>
  <c r="E2156" i="51"/>
  <c r="D2156" i="51"/>
  <c r="R2156" i="51" s="1"/>
  <c r="C2156" i="51"/>
  <c r="B2156" i="51"/>
  <c r="Q2155" i="51"/>
  <c r="P2155" i="51"/>
  <c r="O2155" i="51"/>
  <c r="S2155" i="51" s="1"/>
  <c r="N2155" i="51"/>
  <c r="M2155" i="51"/>
  <c r="L2155" i="51"/>
  <c r="K2155" i="51"/>
  <c r="J2155" i="51"/>
  <c r="I2155" i="51"/>
  <c r="H2155" i="51"/>
  <c r="G2155" i="51"/>
  <c r="E2155" i="51"/>
  <c r="R2155" i="51" s="1"/>
  <c r="D2155" i="51"/>
  <c r="C2155" i="51"/>
  <c r="B2155" i="51"/>
  <c r="S2154" i="51"/>
  <c r="Q2154" i="51"/>
  <c r="P2154" i="51"/>
  <c r="O2154" i="51"/>
  <c r="N2154" i="51"/>
  <c r="M2154" i="51"/>
  <c r="L2154" i="51"/>
  <c r="K2154" i="51"/>
  <c r="J2154" i="51"/>
  <c r="I2154" i="51"/>
  <c r="H2154" i="51"/>
  <c r="G2154" i="51"/>
  <c r="E2154" i="51"/>
  <c r="D2154" i="51"/>
  <c r="R2154" i="51" s="1"/>
  <c r="C2154" i="51"/>
  <c r="B2154" i="51"/>
  <c r="S2153" i="51"/>
  <c r="Q2153" i="51"/>
  <c r="P2153" i="51"/>
  <c r="O2153" i="51"/>
  <c r="N2153" i="51"/>
  <c r="M2153" i="51"/>
  <c r="L2153" i="51"/>
  <c r="K2153" i="51"/>
  <c r="J2153" i="51"/>
  <c r="I2153" i="51"/>
  <c r="H2153" i="51"/>
  <c r="G2153" i="51"/>
  <c r="E2153" i="51"/>
  <c r="D2153" i="51"/>
  <c r="C2153" i="51"/>
  <c r="B2153" i="51"/>
  <c r="S2152" i="51"/>
  <c r="Q2152" i="51"/>
  <c r="P2152" i="51"/>
  <c r="O2152" i="51"/>
  <c r="N2152" i="51"/>
  <c r="M2152" i="51"/>
  <c r="L2152" i="51"/>
  <c r="K2152" i="51"/>
  <c r="J2152" i="51"/>
  <c r="I2152" i="51"/>
  <c r="H2152" i="51"/>
  <c r="G2152" i="51"/>
  <c r="E2152" i="51"/>
  <c r="R2152" i="51" s="1"/>
  <c r="D2152" i="51"/>
  <c r="C2152" i="51"/>
  <c r="B2152" i="51"/>
  <c r="S2151" i="51"/>
  <c r="R2151" i="51"/>
  <c r="Q2151" i="51"/>
  <c r="P2151" i="51"/>
  <c r="O2151" i="51"/>
  <c r="N2151" i="51"/>
  <c r="M2151" i="51"/>
  <c r="L2151" i="51"/>
  <c r="K2151" i="51"/>
  <c r="J2151" i="51"/>
  <c r="I2151" i="51"/>
  <c r="H2151" i="51"/>
  <c r="G2151" i="51"/>
  <c r="E2151" i="51"/>
  <c r="D2151" i="51"/>
  <c r="C2151" i="51"/>
  <c r="B2151" i="51"/>
  <c r="Q2150" i="51"/>
  <c r="P2150" i="51"/>
  <c r="O2150" i="51"/>
  <c r="S2150" i="51" s="1"/>
  <c r="N2150" i="51"/>
  <c r="M2150" i="51"/>
  <c r="L2150" i="51"/>
  <c r="K2150" i="51"/>
  <c r="J2150" i="51"/>
  <c r="I2150" i="51"/>
  <c r="H2150" i="51"/>
  <c r="G2150" i="51"/>
  <c r="E2150" i="51"/>
  <c r="D2150" i="51"/>
  <c r="C2150" i="51"/>
  <c r="B2150" i="51"/>
  <c r="R2149" i="51"/>
  <c r="Q2149" i="51"/>
  <c r="P2149" i="51"/>
  <c r="O2149" i="51"/>
  <c r="S2149" i="51" s="1"/>
  <c r="N2149" i="51"/>
  <c r="M2149" i="51"/>
  <c r="L2149" i="51"/>
  <c r="K2149" i="51"/>
  <c r="J2149" i="51"/>
  <c r="I2149" i="51"/>
  <c r="H2149" i="51"/>
  <c r="G2149" i="51"/>
  <c r="E2149" i="51"/>
  <c r="D2149" i="51"/>
  <c r="C2149" i="51"/>
  <c r="B2149" i="51"/>
  <c r="Q2148" i="51"/>
  <c r="P2148" i="51"/>
  <c r="O2148" i="51"/>
  <c r="S2148" i="51" s="1"/>
  <c r="N2148" i="51"/>
  <c r="M2148" i="51"/>
  <c r="L2148" i="51"/>
  <c r="K2148" i="51"/>
  <c r="J2148" i="51"/>
  <c r="I2148" i="51"/>
  <c r="H2148" i="51"/>
  <c r="G2148" i="51"/>
  <c r="E2148" i="51"/>
  <c r="D2148" i="51"/>
  <c r="R2148" i="51" s="1"/>
  <c r="C2148" i="51"/>
  <c r="B2148" i="51"/>
  <c r="Q2147" i="51"/>
  <c r="P2147" i="51"/>
  <c r="O2147" i="51"/>
  <c r="S2147" i="51" s="1"/>
  <c r="N2147" i="51"/>
  <c r="M2147" i="51"/>
  <c r="L2147" i="51"/>
  <c r="K2147" i="51"/>
  <c r="J2147" i="51"/>
  <c r="I2147" i="51"/>
  <c r="H2147" i="51"/>
  <c r="G2147" i="51"/>
  <c r="E2147" i="51"/>
  <c r="R2147" i="51" s="1"/>
  <c r="D2147" i="51"/>
  <c r="C2147" i="51"/>
  <c r="B2147" i="51"/>
  <c r="S2146" i="51"/>
  <c r="R2146" i="51"/>
  <c r="Q2146" i="51"/>
  <c r="P2146" i="51"/>
  <c r="O2146" i="51"/>
  <c r="N2146" i="51"/>
  <c r="M2146" i="51"/>
  <c r="L2146" i="51"/>
  <c r="K2146" i="51"/>
  <c r="J2146" i="51"/>
  <c r="I2146" i="51"/>
  <c r="H2146" i="51"/>
  <c r="G2146" i="51"/>
  <c r="E2146" i="51"/>
  <c r="D2146" i="51"/>
  <c r="C2146" i="51"/>
  <c r="B2146" i="51"/>
  <c r="S2145" i="51"/>
  <c r="Q2145" i="51"/>
  <c r="P2145" i="51"/>
  <c r="O2145" i="51"/>
  <c r="N2145" i="51"/>
  <c r="M2145" i="51"/>
  <c r="L2145" i="51"/>
  <c r="K2145" i="51"/>
  <c r="J2145" i="51"/>
  <c r="I2145" i="51"/>
  <c r="H2145" i="51"/>
  <c r="G2145" i="51"/>
  <c r="E2145" i="51"/>
  <c r="R2145" i="51" s="1"/>
  <c r="D2145" i="51"/>
  <c r="C2145" i="51"/>
  <c r="B2145" i="51"/>
  <c r="S2144" i="51"/>
  <c r="Q2144" i="51"/>
  <c r="P2144" i="51"/>
  <c r="O2144" i="51"/>
  <c r="N2144" i="51"/>
  <c r="M2144" i="51"/>
  <c r="L2144" i="51"/>
  <c r="K2144" i="51"/>
  <c r="J2144" i="51"/>
  <c r="I2144" i="51"/>
  <c r="H2144" i="51"/>
  <c r="G2144" i="51"/>
  <c r="E2144" i="51"/>
  <c r="R2144" i="51" s="1"/>
  <c r="D2144" i="51"/>
  <c r="C2144" i="51"/>
  <c r="B2144" i="51"/>
  <c r="S2143" i="51"/>
  <c r="Q2143" i="51"/>
  <c r="P2143" i="51"/>
  <c r="O2143" i="51"/>
  <c r="N2143" i="51"/>
  <c r="M2143" i="51"/>
  <c r="L2143" i="51"/>
  <c r="K2143" i="51"/>
  <c r="J2143" i="51"/>
  <c r="I2143" i="51"/>
  <c r="H2143" i="51"/>
  <c r="G2143" i="51"/>
  <c r="E2143" i="51"/>
  <c r="R2143" i="51" s="1"/>
  <c r="D2143" i="51"/>
  <c r="C2143" i="51"/>
  <c r="B2143" i="51"/>
  <c r="Q2142" i="51"/>
  <c r="P2142" i="51"/>
  <c r="O2142" i="51"/>
  <c r="S2142" i="51" s="1"/>
  <c r="N2142" i="51"/>
  <c r="M2142" i="51"/>
  <c r="L2142" i="51"/>
  <c r="K2142" i="51"/>
  <c r="J2142" i="51"/>
  <c r="I2142" i="51"/>
  <c r="H2142" i="51"/>
  <c r="G2142" i="51"/>
  <c r="E2142" i="51"/>
  <c r="R2142" i="51" s="1"/>
  <c r="D2142" i="51"/>
  <c r="C2142" i="51"/>
  <c r="B2142" i="51"/>
  <c r="R2141" i="51"/>
  <c r="Q2141" i="51"/>
  <c r="P2141" i="51"/>
  <c r="O2141" i="51"/>
  <c r="S2141" i="51" s="1"/>
  <c r="N2141" i="51"/>
  <c r="M2141" i="51"/>
  <c r="L2141" i="51"/>
  <c r="K2141" i="51"/>
  <c r="J2141" i="51"/>
  <c r="I2141" i="51"/>
  <c r="H2141" i="51"/>
  <c r="G2141" i="51"/>
  <c r="E2141" i="51"/>
  <c r="D2141" i="51"/>
  <c r="C2141" i="51"/>
  <c r="B2141" i="51"/>
  <c r="S2140" i="51"/>
  <c r="Q2140" i="51"/>
  <c r="P2140" i="51"/>
  <c r="O2140" i="51"/>
  <c r="N2140" i="51"/>
  <c r="M2140" i="51"/>
  <c r="L2140" i="51"/>
  <c r="K2140" i="51"/>
  <c r="J2140" i="51"/>
  <c r="I2140" i="51"/>
  <c r="H2140" i="51"/>
  <c r="G2140" i="51"/>
  <c r="E2140" i="51"/>
  <c r="D2140" i="51"/>
  <c r="R2140" i="51" s="1"/>
  <c r="C2140" i="51"/>
  <c r="B2140" i="51"/>
  <c r="Q2139" i="51"/>
  <c r="P2139" i="51"/>
  <c r="O2139" i="51"/>
  <c r="S2139" i="51" s="1"/>
  <c r="N2139" i="51"/>
  <c r="M2139" i="51"/>
  <c r="L2139" i="51"/>
  <c r="K2139" i="51"/>
  <c r="J2139" i="51"/>
  <c r="I2139" i="51"/>
  <c r="H2139" i="51"/>
  <c r="G2139" i="51"/>
  <c r="E2139" i="51"/>
  <c r="R2139" i="51" s="1"/>
  <c r="D2139" i="51"/>
  <c r="C2139" i="51"/>
  <c r="B2139" i="51"/>
  <c r="S2138" i="51"/>
  <c r="Q2138" i="51"/>
  <c r="P2138" i="51"/>
  <c r="O2138" i="51"/>
  <c r="N2138" i="51"/>
  <c r="M2138" i="51"/>
  <c r="L2138" i="51"/>
  <c r="K2138" i="51"/>
  <c r="J2138" i="51"/>
  <c r="I2138" i="51"/>
  <c r="H2138" i="51"/>
  <c r="G2138" i="51"/>
  <c r="E2138" i="51"/>
  <c r="D2138" i="51"/>
  <c r="R2138" i="51" s="1"/>
  <c r="C2138" i="51"/>
  <c r="B2138" i="51"/>
  <c r="S2137" i="51"/>
  <c r="Q2137" i="51"/>
  <c r="P2137" i="51"/>
  <c r="O2137" i="51"/>
  <c r="N2137" i="51"/>
  <c r="M2137" i="51"/>
  <c r="L2137" i="51"/>
  <c r="K2137" i="51"/>
  <c r="J2137" i="51"/>
  <c r="I2137" i="51"/>
  <c r="H2137" i="51"/>
  <c r="G2137" i="51"/>
  <c r="E2137" i="51"/>
  <c r="R2137" i="51" s="1"/>
  <c r="D2137" i="51"/>
  <c r="C2137" i="51"/>
  <c r="B2137" i="51"/>
  <c r="Q2136" i="51"/>
  <c r="P2136" i="51"/>
  <c r="O2136" i="51"/>
  <c r="S2136" i="51" s="1"/>
  <c r="N2136" i="51"/>
  <c r="M2136" i="51"/>
  <c r="L2136" i="51"/>
  <c r="K2136" i="51"/>
  <c r="J2136" i="51"/>
  <c r="I2136" i="51"/>
  <c r="H2136" i="51"/>
  <c r="G2136" i="51"/>
  <c r="E2136" i="51"/>
  <c r="R2136" i="51" s="1"/>
  <c r="D2136" i="51"/>
  <c r="C2136" i="51"/>
  <c r="B2136" i="51"/>
  <c r="S2135" i="51"/>
  <c r="R2135" i="51"/>
  <c r="Q2135" i="51"/>
  <c r="P2135" i="51"/>
  <c r="O2135" i="51"/>
  <c r="N2135" i="51"/>
  <c r="M2135" i="51"/>
  <c r="L2135" i="51"/>
  <c r="K2135" i="51"/>
  <c r="J2135" i="51"/>
  <c r="I2135" i="51"/>
  <c r="H2135" i="51"/>
  <c r="G2135" i="51"/>
  <c r="E2135" i="51"/>
  <c r="D2135" i="51"/>
  <c r="C2135" i="51"/>
  <c r="B2135" i="51"/>
  <c r="Q2134" i="51"/>
  <c r="P2134" i="51"/>
  <c r="O2134" i="51"/>
  <c r="S2134" i="51" s="1"/>
  <c r="N2134" i="51"/>
  <c r="M2134" i="51"/>
  <c r="L2134" i="51"/>
  <c r="K2134" i="51"/>
  <c r="J2134" i="51"/>
  <c r="I2134" i="51"/>
  <c r="H2134" i="51"/>
  <c r="G2134" i="51"/>
  <c r="E2134" i="51"/>
  <c r="D2134" i="51"/>
  <c r="C2134" i="51"/>
  <c r="B2134" i="51"/>
  <c r="R2133" i="51"/>
  <c r="Q2133" i="51"/>
  <c r="P2133" i="51"/>
  <c r="O2133" i="51"/>
  <c r="S2133" i="51" s="1"/>
  <c r="N2133" i="51"/>
  <c r="M2133" i="51"/>
  <c r="L2133" i="51"/>
  <c r="K2133" i="51"/>
  <c r="J2133" i="51"/>
  <c r="I2133" i="51"/>
  <c r="H2133" i="51"/>
  <c r="G2133" i="51"/>
  <c r="E2133" i="51"/>
  <c r="D2133" i="51"/>
  <c r="C2133" i="51"/>
  <c r="B2133" i="51"/>
  <c r="Q2132" i="51"/>
  <c r="P2132" i="51"/>
  <c r="O2132" i="51"/>
  <c r="S2132" i="51" s="1"/>
  <c r="N2132" i="51"/>
  <c r="M2132" i="51"/>
  <c r="L2132" i="51"/>
  <c r="K2132" i="51"/>
  <c r="J2132" i="51"/>
  <c r="I2132" i="51"/>
  <c r="H2132" i="51"/>
  <c r="G2132" i="51"/>
  <c r="E2132" i="51"/>
  <c r="D2132" i="51"/>
  <c r="R2132" i="51" s="1"/>
  <c r="C2132" i="51"/>
  <c r="B2132" i="51"/>
  <c r="R2131" i="51"/>
  <c r="Q2131" i="51"/>
  <c r="P2131" i="51"/>
  <c r="O2131" i="51"/>
  <c r="S2131" i="51" s="1"/>
  <c r="N2131" i="51"/>
  <c r="M2131" i="51"/>
  <c r="L2131" i="51"/>
  <c r="K2131" i="51"/>
  <c r="J2131" i="51"/>
  <c r="I2131" i="51"/>
  <c r="H2131" i="51"/>
  <c r="G2131" i="51"/>
  <c r="E2131" i="51"/>
  <c r="D2131" i="51"/>
  <c r="C2131" i="51"/>
  <c r="B2131" i="51"/>
  <c r="S2130" i="51"/>
  <c r="R2130" i="51"/>
  <c r="Q2130" i="51"/>
  <c r="P2130" i="51"/>
  <c r="O2130" i="51"/>
  <c r="N2130" i="51"/>
  <c r="M2130" i="51"/>
  <c r="L2130" i="51"/>
  <c r="K2130" i="51"/>
  <c r="J2130" i="51"/>
  <c r="I2130" i="51"/>
  <c r="H2130" i="51"/>
  <c r="G2130" i="51"/>
  <c r="E2130" i="51"/>
  <c r="D2130" i="51"/>
  <c r="C2130" i="51"/>
  <c r="B2130" i="51"/>
  <c r="S2129" i="51"/>
  <c r="Q2129" i="51"/>
  <c r="P2129" i="51"/>
  <c r="O2129" i="51"/>
  <c r="N2129" i="51"/>
  <c r="M2129" i="51"/>
  <c r="L2129" i="51"/>
  <c r="K2129" i="51"/>
  <c r="J2129" i="51"/>
  <c r="I2129" i="51"/>
  <c r="H2129" i="51"/>
  <c r="G2129" i="51"/>
  <c r="E2129" i="51"/>
  <c r="R2129" i="51" s="1"/>
  <c r="D2129" i="51"/>
  <c r="C2129" i="51"/>
  <c r="B2129" i="51"/>
  <c r="S2128" i="51"/>
  <c r="Q2128" i="51"/>
  <c r="P2128" i="51"/>
  <c r="O2128" i="51"/>
  <c r="N2128" i="51"/>
  <c r="M2128" i="51"/>
  <c r="L2128" i="51"/>
  <c r="K2128" i="51"/>
  <c r="J2128" i="51"/>
  <c r="I2128" i="51"/>
  <c r="H2128" i="51"/>
  <c r="G2128" i="51"/>
  <c r="E2128" i="51"/>
  <c r="R2128" i="51" s="1"/>
  <c r="D2128" i="51"/>
  <c r="C2128" i="51"/>
  <c r="B2128" i="51"/>
  <c r="S2127" i="51"/>
  <c r="Q2127" i="51"/>
  <c r="P2127" i="51"/>
  <c r="O2127" i="51"/>
  <c r="N2127" i="51"/>
  <c r="M2127" i="51"/>
  <c r="L2127" i="51"/>
  <c r="K2127" i="51"/>
  <c r="J2127" i="51"/>
  <c r="I2127" i="51"/>
  <c r="H2127" i="51"/>
  <c r="G2127" i="51"/>
  <c r="E2127" i="51"/>
  <c r="R2127" i="51" s="1"/>
  <c r="D2127" i="51"/>
  <c r="C2127" i="51"/>
  <c r="B2127" i="51"/>
  <c r="Q2126" i="51"/>
  <c r="P2126" i="51"/>
  <c r="O2126" i="51"/>
  <c r="S2126" i="51" s="1"/>
  <c r="N2126" i="51"/>
  <c r="M2126" i="51"/>
  <c r="L2126" i="51"/>
  <c r="K2126" i="51"/>
  <c r="J2126" i="51"/>
  <c r="I2126" i="51"/>
  <c r="H2126" i="51"/>
  <c r="G2126" i="51"/>
  <c r="E2126" i="51"/>
  <c r="D2126" i="51"/>
  <c r="C2126" i="51"/>
  <c r="B2126" i="51"/>
  <c r="R2125" i="51"/>
  <c r="Q2125" i="51"/>
  <c r="P2125" i="51"/>
  <c r="O2125" i="51"/>
  <c r="S2125" i="51" s="1"/>
  <c r="N2125" i="51"/>
  <c r="M2125" i="51"/>
  <c r="L2125" i="51"/>
  <c r="K2125" i="51"/>
  <c r="J2125" i="51"/>
  <c r="I2125" i="51"/>
  <c r="H2125" i="51"/>
  <c r="G2125" i="51"/>
  <c r="E2125" i="51"/>
  <c r="D2125" i="51"/>
  <c r="C2125" i="51"/>
  <c r="B2125" i="51"/>
  <c r="S2124" i="51"/>
  <c r="R2124" i="51"/>
  <c r="Q2124" i="51"/>
  <c r="P2124" i="51"/>
  <c r="O2124" i="51"/>
  <c r="N2124" i="51"/>
  <c r="M2124" i="51"/>
  <c r="L2124" i="51"/>
  <c r="K2124" i="51"/>
  <c r="J2124" i="51"/>
  <c r="I2124" i="51"/>
  <c r="H2124" i="51"/>
  <c r="G2124" i="51"/>
  <c r="E2124" i="51"/>
  <c r="D2124" i="51"/>
  <c r="C2124" i="51"/>
  <c r="B2124" i="51"/>
  <c r="R2123" i="51"/>
  <c r="Q2123" i="51"/>
  <c r="P2123" i="51"/>
  <c r="O2123" i="51"/>
  <c r="S2123" i="51" s="1"/>
  <c r="N2123" i="51"/>
  <c r="M2123" i="51"/>
  <c r="L2123" i="51"/>
  <c r="K2123" i="51"/>
  <c r="J2123" i="51"/>
  <c r="I2123" i="51"/>
  <c r="H2123" i="51"/>
  <c r="G2123" i="51"/>
  <c r="E2123" i="51"/>
  <c r="D2123" i="51"/>
  <c r="C2123" i="51"/>
  <c r="B2123" i="51"/>
  <c r="S2122" i="51"/>
  <c r="Q2122" i="51"/>
  <c r="P2122" i="51"/>
  <c r="O2122" i="51"/>
  <c r="N2122" i="51"/>
  <c r="M2122" i="51"/>
  <c r="L2122" i="51"/>
  <c r="K2122" i="51"/>
  <c r="J2122" i="51"/>
  <c r="I2122" i="51"/>
  <c r="H2122" i="51"/>
  <c r="G2122" i="51"/>
  <c r="E2122" i="51"/>
  <c r="D2122" i="51"/>
  <c r="R2122" i="51" s="1"/>
  <c r="C2122" i="51"/>
  <c r="B2122" i="51"/>
  <c r="S2121" i="51"/>
  <c r="Q2121" i="51"/>
  <c r="P2121" i="51"/>
  <c r="O2121" i="51"/>
  <c r="N2121" i="51"/>
  <c r="M2121" i="51"/>
  <c r="L2121" i="51"/>
  <c r="K2121" i="51"/>
  <c r="J2121" i="51"/>
  <c r="I2121" i="51"/>
  <c r="H2121" i="51"/>
  <c r="G2121" i="51"/>
  <c r="E2121" i="51"/>
  <c r="D2121" i="51"/>
  <c r="C2121" i="51"/>
  <c r="B2121" i="51"/>
  <c r="S2120" i="51"/>
  <c r="Q2120" i="51"/>
  <c r="P2120" i="51"/>
  <c r="O2120" i="51"/>
  <c r="N2120" i="51"/>
  <c r="M2120" i="51"/>
  <c r="L2120" i="51"/>
  <c r="K2120" i="51"/>
  <c r="J2120" i="51"/>
  <c r="I2120" i="51"/>
  <c r="H2120" i="51"/>
  <c r="G2120" i="51"/>
  <c r="E2120" i="51"/>
  <c r="R2120" i="51" s="1"/>
  <c r="D2120" i="51"/>
  <c r="C2120" i="51"/>
  <c r="B2120" i="51"/>
  <c r="S2119" i="51"/>
  <c r="R2119" i="51"/>
  <c r="Q2119" i="51"/>
  <c r="P2119" i="51"/>
  <c r="O2119" i="51"/>
  <c r="N2119" i="51"/>
  <c r="M2119" i="51"/>
  <c r="L2119" i="51"/>
  <c r="K2119" i="51"/>
  <c r="J2119" i="51"/>
  <c r="I2119" i="51"/>
  <c r="H2119" i="51"/>
  <c r="G2119" i="51"/>
  <c r="E2119" i="51"/>
  <c r="D2119" i="51"/>
  <c r="C2119" i="51"/>
  <c r="B2119" i="51"/>
  <c r="Q2118" i="51"/>
  <c r="P2118" i="51"/>
  <c r="O2118" i="51"/>
  <c r="S2118" i="51" s="1"/>
  <c r="N2118" i="51"/>
  <c r="M2118" i="51"/>
  <c r="L2118" i="51"/>
  <c r="K2118" i="51"/>
  <c r="J2118" i="51"/>
  <c r="I2118" i="51"/>
  <c r="H2118" i="51"/>
  <c r="G2118" i="51"/>
  <c r="E2118" i="51"/>
  <c r="D2118" i="51"/>
  <c r="C2118" i="51"/>
  <c r="B2118" i="51"/>
  <c r="R2117" i="51"/>
  <c r="Q2117" i="51"/>
  <c r="P2117" i="51"/>
  <c r="O2117" i="51"/>
  <c r="S2117" i="51" s="1"/>
  <c r="N2117" i="51"/>
  <c r="M2117" i="51"/>
  <c r="L2117" i="51"/>
  <c r="K2117" i="51"/>
  <c r="J2117" i="51"/>
  <c r="I2117" i="51"/>
  <c r="H2117" i="51"/>
  <c r="G2117" i="51"/>
  <c r="E2117" i="51"/>
  <c r="D2117" i="51"/>
  <c r="C2117" i="51"/>
  <c r="B2117" i="51"/>
  <c r="Q2116" i="51"/>
  <c r="P2116" i="51"/>
  <c r="O2116" i="51"/>
  <c r="S2116" i="51" s="1"/>
  <c r="N2116" i="51"/>
  <c r="M2116" i="51"/>
  <c r="L2116" i="51"/>
  <c r="K2116" i="51"/>
  <c r="J2116" i="51"/>
  <c r="I2116" i="51"/>
  <c r="H2116" i="51"/>
  <c r="G2116" i="51"/>
  <c r="E2116" i="51"/>
  <c r="D2116" i="51"/>
  <c r="R2116" i="51" s="1"/>
  <c r="C2116" i="51"/>
  <c r="B2116" i="51"/>
  <c r="Q2115" i="51"/>
  <c r="P2115" i="51"/>
  <c r="O2115" i="51"/>
  <c r="S2115" i="51" s="1"/>
  <c r="N2115" i="51"/>
  <c r="M2115" i="51"/>
  <c r="L2115" i="51"/>
  <c r="K2115" i="51"/>
  <c r="J2115" i="51"/>
  <c r="I2115" i="51"/>
  <c r="H2115" i="51"/>
  <c r="G2115" i="51"/>
  <c r="E2115" i="51"/>
  <c r="R2115" i="51" s="1"/>
  <c r="D2115" i="51"/>
  <c r="C2115" i="51"/>
  <c r="B2115" i="51"/>
  <c r="S2114" i="51"/>
  <c r="R2114" i="51"/>
  <c r="Q2114" i="51"/>
  <c r="P2114" i="51"/>
  <c r="O2114" i="51"/>
  <c r="N2114" i="51"/>
  <c r="M2114" i="51"/>
  <c r="L2114" i="51"/>
  <c r="K2114" i="51"/>
  <c r="J2114" i="51"/>
  <c r="I2114" i="51"/>
  <c r="H2114" i="51"/>
  <c r="G2114" i="51"/>
  <c r="E2114" i="51"/>
  <c r="D2114" i="51"/>
  <c r="C2114" i="51"/>
  <c r="B2114" i="51"/>
  <c r="S2113" i="51"/>
  <c r="Q2113" i="51"/>
  <c r="P2113" i="51"/>
  <c r="O2113" i="51"/>
  <c r="N2113" i="51"/>
  <c r="M2113" i="51"/>
  <c r="L2113" i="51"/>
  <c r="K2113" i="51"/>
  <c r="J2113" i="51"/>
  <c r="I2113" i="51"/>
  <c r="H2113" i="51"/>
  <c r="G2113" i="51"/>
  <c r="E2113" i="51"/>
  <c r="R2113" i="51" s="1"/>
  <c r="D2113" i="51"/>
  <c r="C2113" i="51"/>
  <c r="B2113" i="51"/>
  <c r="S2112" i="51"/>
  <c r="Q2112" i="51"/>
  <c r="P2112" i="51"/>
  <c r="O2112" i="51"/>
  <c r="N2112" i="51"/>
  <c r="M2112" i="51"/>
  <c r="L2112" i="51"/>
  <c r="K2112" i="51"/>
  <c r="J2112" i="51"/>
  <c r="I2112" i="51"/>
  <c r="H2112" i="51"/>
  <c r="G2112" i="51"/>
  <c r="E2112" i="51"/>
  <c r="R2112" i="51" s="1"/>
  <c r="D2112" i="51"/>
  <c r="C2112" i="51"/>
  <c r="B2112" i="51"/>
  <c r="S2111" i="51"/>
  <c r="Q2111" i="51"/>
  <c r="P2111" i="51"/>
  <c r="O2111" i="51"/>
  <c r="N2111" i="51"/>
  <c r="M2111" i="51"/>
  <c r="L2111" i="51"/>
  <c r="K2111" i="51"/>
  <c r="J2111" i="51"/>
  <c r="I2111" i="51"/>
  <c r="H2111" i="51"/>
  <c r="G2111" i="51"/>
  <c r="E2111" i="51"/>
  <c r="R2111" i="51" s="1"/>
  <c r="D2111" i="51"/>
  <c r="C2111" i="51"/>
  <c r="B2111" i="51"/>
  <c r="Q2110" i="51"/>
  <c r="P2110" i="51"/>
  <c r="O2110" i="51"/>
  <c r="S2110" i="51" s="1"/>
  <c r="N2110" i="51"/>
  <c r="M2110" i="51"/>
  <c r="L2110" i="51"/>
  <c r="K2110" i="51"/>
  <c r="J2110" i="51"/>
  <c r="I2110" i="51"/>
  <c r="H2110" i="51"/>
  <c r="G2110" i="51"/>
  <c r="E2110" i="51"/>
  <c r="D2110" i="51"/>
  <c r="C2110" i="51"/>
  <c r="B2110" i="51"/>
  <c r="R2109" i="51"/>
  <c r="Q2109" i="51"/>
  <c r="P2109" i="51"/>
  <c r="O2109" i="51"/>
  <c r="S2109" i="51" s="1"/>
  <c r="N2109" i="51"/>
  <c r="M2109" i="51"/>
  <c r="L2109" i="51"/>
  <c r="K2109" i="51"/>
  <c r="J2109" i="51"/>
  <c r="I2109" i="51"/>
  <c r="H2109" i="51"/>
  <c r="G2109" i="51"/>
  <c r="E2109" i="51"/>
  <c r="D2109" i="51"/>
  <c r="C2109" i="51"/>
  <c r="B2109" i="51"/>
  <c r="S2108" i="51"/>
  <c r="Q2108" i="51"/>
  <c r="P2108" i="51"/>
  <c r="O2108" i="51"/>
  <c r="N2108" i="51"/>
  <c r="M2108" i="51"/>
  <c r="L2108" i="51"/>
  <c r="K2108" i="51"/>
  <c r="J2108" i="51"/>
  <c r="I2108" i="51"/>
  <c r="H2108" i="51"/>
  <c r="G2108" i="51"/>
  <c r="E2108" i="51"/>
  <c r="D2108" i="51"/>
  <c r="R2108" i="51" s="1"/>
  <c r="C2108" i="51"/>
  <c r="B2108" i="51"/>
  <c r="Q2107" i="51"/>
  <c r="P2107" i="51"/>
  <c r="O2107" i="51"/>
  <c r="S2107" i="51" s="1"/>
  <c r="N2107" i="51"/>
  <c r="M2107" i="51"/>
  <c r="L2107" i="51"/>
  <c r="K2107" i="51"/>
  <c r="J2107" i="51"/>
  <c r="I2107" i="51"/>
  <c r="H2107" i="51"/>
  <c r="G2107" i="51"/>
  <c r="E2107" i="51"/>
  <c r="R2107" i="51" s="1"/>
  <c r="D2107" i="51"/>
  <c r="C2107" i="51"/>
  <c r="B2107" i="51"/>
  <c r="S2106" i="51"/>
  <c r="Q2106" i="51"/>
  <c r="P2106" i="51"/>
  <c r="O2106" i="51"/>
  <c r="N2106" i="51"/>
  <c r="M2106" i="51"/>
  <c r="L2106" i="51"/>
  <c r="K2106" i="51"/>
  <c r="J2106" i="51"/>
  <c r="I2106" i="51"/>
  <c r="H2106" i="51"/>
  <c r="G2106" i="51"/>
  <c r="E2106" i="51"/>
  <c r="D2106" i="51"/>
  <c r="R2106" i="51" s="1"/>
  <c r="C2106" i="51"/>
  <c r="B2106" i="51"/>
  <c r="S2105" i="51"/>
  <c r="Q2105" i="51"/>
  <c r="P2105" i="51"/>
  <c r="O2105" i="51"/>
  <c r="N2105" i="51"/>
  <c r="M2105" i="51"/>
  <c r="L2105" i="51"/>
  <c r="K2105" i="51"/>
  <c r="J2105" i="51"/>
  <c r="I2105" i="51"/>
  <c r="H2105" i="51"/>
  <c r="G2105" i="51"/>
  <c r="E2105" i="51"/>
  <c r="R2105" i="51" s="1"/>
  <c r="D2105" i="51"/>
  <c r="C2105" i="51"/>
  <c r="B2105" i="51"/>
  <c r="S2104" i="51"/>
  <c r="Q2104" i="51"/>
  <c r="P2104" i="51"/>
  <c r="O2104" i="51"/>
  <c r="N2104" i="51"/>
  <c r="M2104" i="51"/>
  <c r="L2104" i="51"/>
  <c r="K2104" i="51"/>
  <c r="J2104" i="51"/>
  <c r="I2104" i="51"/>
  <c r="H2104" i="51"/>
  <c r="G2104" i="51"/>
  <c r="E2104" i="51"/>
  <c r="R2104" i="51" s="1"/>
  <c r="D2104" i="51"/>
  <c r="C2104" i="51"/>
  <c r="B2104" i="51"/>
  <c r="S2103" i="51"/>
  <c r="R2103" i="51"/>
  <c r="Q2103" i="51"/>
  <c r="P2103" i="51"/>
  <c r="O2103" i="51"/>
  <c r="N2103" i="51"/>
  <c r="M2103" i="51"/>
  <c r="L2103" i="51"/>
  <c r="K2103" i="51"/>
  <c r="J2103" i="51"/>
  <c r="I2103" i="51"/>
  <c r="H2103" i="51"/>
  <c r="G2103" i="51"/>
  <c r="E2103" i="51"/>
  <c r="D2103" i="51"/>
  <c r="C2103" i="51"/>
  <c r="B2103" i="51"/>
  <c r="Q2102" i="51"/>
  <c r="P2102" i="51"/>
  <c r="O2102" i="51"/>
  <c r="S2102" i="51" s="1"/>
  <c r="N2102" i="51"/>
  <c r="M2102" i="51"/>
  <c r="L2102" i="51"/>
  <c r="K2102" i="51"/>
  <c r="J2102" i="51"/>
  <c r="I2102" i="51"/>
  <c r="H2102" i="51"/>
  <c r="G2102" i="51"/>
  <c r="E2102" i="51"/>
  <c r="D2102" i="51"/>
  <c r="C2102" i="51"/>
  <c r="B2102" i="51"/>
  <c r="R2101" i="51"/>
  <c r="Q2101" i="51"/>
  <c r="P2101" i="51"/>
  <c r="O2101" i="51"/>
  <c r="S2101" i="51" s="1"/>
  <c r="N2101" i="51"/>
  <c r="M2101" i="51"/>
  <c r="L2101" i="51"/>
  <c r="K2101" i="51"/>
  <c r="J2101" i="51"/>
  <c r="I2101" i="51"/>
  <c r="H2101" i="51"/>
  <c r="G2101" i="51"/>
  <c r="E2101" i="51"/>
  <c r="D2101" i="51"/>
  <c r="C2101" i="51"/>
  <c r="B2101" i="51"/>
  <c r="Q2100" i="51"/>
  <c r="P2100" i="51"/>
  <c r="O2100" i="51"/>
  <c r="S2100" i="51" s="1"/>
  <c r="N2100" i="51"/>
  <c r="M2100" i="51"/>
  <c r="L2100" i="51"/>
  <c r="K2100" i="51"/>
  <c r="J2100" i="51"/>
  <c r="I2100" i="51"/>
  <c r="H2100" i="51"/>
  <c r="G2100" i="51"/>
  <c r="E2100" i="51"/>
  <c r="D2100" i="51"/>
  <c r="R2100" i="51" s="1"/>
  <c r="C2100" i="51"/>
  <c r="B2100" i="51"/>
  <c r="Q2099" i="51"/>
  <c r="P2099" i="51"/>
  <c r="O2099" i="51"/>
  <c r="S2099" i="51" s="1"/>
  <c r="N2099" i="51"/>
  <c r="M2099" i="51"/>
  <c r="L2099" i="51"/>
  <c r="K2099" i="51"/>
  <c r="J2099" i="51"/>
  <c r="I2099" i="51"/>
  <c r="H2099" i="51"/>
  <c r="G2099" i="51"/>
  <c r="E2099" i="51"/>
  <c r="R2099" i="51" s="1"/>
  <c r="D2099" i="51"/>
  <c r="C2099" i="51"/>
  <c r="B2099" i="51"/>
  <c r="S2098" i="51"/>
  <c r="R2098" i="51"/>
  <c r="Q2098" i="51"/>
  <c r="P2098" i="51"/>
  <c r="O2098" i="51"/>
  <c r="N2098" i="51"/>
  <c r="M2098" i="51"/>
  <c r="L2098" i="51"/>
  <c r="K2098" i="51"/>
  <c r="J2098" i="51"/>
  <c r="I2098" i="51"/>
  <c r="H2098" i="51"/>
  <c r="G2098" i="51"/>
  <c r="E2098" i="51"/>
  <c r="D2098" i="51"/>
  <c r="C2098" i="51"/>
  <c r="B2098" i="51"/>
  <c r="S2097" i="51"/>
  <c r="Q2097" i="51"/>
  <c r="P2097" i="51"/>
  <c r="O2097" i="51"/>
  <c r="N2097" i="51"/>
  <c r="M2097" i="51"/>
  <c r="L2097" i="51"/>
  <c r="K2097" i="51"/>
  <c r="J2097" i="51"/>
  <c r="I2097" i="51"/>
  <c r="H2097" i="51"/>
  <c r="G2097" i="51"/>
  <c r="E2097" i="51"/>
  <c r="R2097" i="51" s="1"/>
  <c r="D2097" i="51"/>
  <c r="C2097" i="51"/>
  <c r="B2097" i="51"/>
  <c r="S2096" i="51"/>
  <c r="Q2096" i="51"/>
  <c r="P2096" i="51"/>
  <c r="O2096" i="51"/>
  <c r="N2096" i="51"/>
  <c r="M2096" i="51"/>
  <c r="L2096" i="51"/>
  <c r="K2096" i="51"/>
  <c r="J2096" i="51"/>
  <c r="I2096" i="51"/>
  <c r="H2096" i="51"/>
  <c r="G2096" i="51"/>
  <c r="E2096" i="51"/>
  <c r="R2096" i="51" s="1"/>
  <c r="D2096" i="51"/>
  <c r="C2096" i="51"/>
  <c r="B2096" i="51"/>
  <c r="S2095" i="51"/>
  <c r="Q2095" i="51"/>
  <c r="P2095" i="51"/>
  <c r="O2095" i="51"/>
  <c r="N2095" i="51"/>
  <c r="M2095" i="51"/>
  <c r="L2095" i="51"/>
  <c r="K2095" i="51"/>
  <c r="J2095" i="51"/>
  <c r="I2095" i="51"/>
  <c r="H2095" i="51"/>
  <c r="G2095" i="51"/>
  <c r="E2095" i="51"/>
  <c r="R2095" i="51" s="1"/>
  <c r="D2095" i="51"/>
  <c r="C2095" i="51"/>
  <c r="B2095" i="51"/>
  <c r="Q2094" i="51"/>
  <c r="P2094" i="51"/>
  <c r="O2094" i="51"/>
  <c r="S2094" i="51" s="1"/>
  <c r="N2094" i="51"/>
  <c r="M2094" i="51"/>
  <c r="L2094" i="51"/>
  <c r="K2094" i="51"/>
  <c r="J2094" i="51"/>
  <c r="I2094" i="51"/>
  <c r="H2094" i="51"/>
  <c r="G2094" i="51"/>
  <c r="E2094" i="51"/>
  <c r="D2094" i="51"/>
  <c r="C2094" i="51"/>
  <c r="B2094" i="51"/>
  <c r="R2093" i="51"/>
  <c r="Q2093" i="51"/>
  <c r="P2093" i="51"/>
  <c r="O2093" i="51"/>
  <c r="S2093" i="51" s="1"/>
  <c r="N2093" i="51"/>
  <c r="M2093" i="51"/>
  <c r="L2093" i="51"/>
  <c r="K2093" i="51"/>
  <c r="J2093" i="51"/>
  <c r="I2093" i="51"/>
  <c r="H2093" i="51"/>
  <c r="G2093" i="51"/>
  <c r="E2093" i="51"/>
  <c r="D2093" i="51"/>
  <c r="C2093" i="51"/>
  <c r="B2093" i="51"/>
  <c r="S2092" i="51"/>
  <c r="Q2092" i="51"/>
  <c r="P2092" i="51"/>
  <c r="O2092" i="51"/>
  <c r="N2092" i="51"/>
  <c r="M2092" i="51"/>
  <c r="L2092" i="51"/>
  <c r="K2092" i="51"/>
  <c r="J2092" i="51"/>
  <c r="I2092" i="51"/>
  <c r="H2092" i="51"/>
  <c r="G2092" i="51"/>
  <c r="E2092" i="51"/>
  <c r="D2092" i="51"/>
  <c r="R2092" i="51" s="1"/>
  <c r="C2092" i="51"/>
  <c r="B2092" i="51"/>
  <c r="Q2091" i="51"/>
  <c r="P2091" i="51"/>
  <c r="O2091" i="51"/>
  <c r="S2091" i="51" s="1"/>
  <c r="N2091" i="51"/>
  <c r="M2091" i="51"/>
  <c r="L2091" i="51"/>
  <c r="K2091" i="51"/>
  <c r="J2091" i="51"/>
  <c r="I2091" i="51"/>
  <c r="H2091" i="51"/>
  <c r="G2091" i="51"/>
  <c r="E2091" i="51"/>
  <c r="R2091" i="51" s="1"/>
  <c r="D2091" i="51"/>
  <c r="C2091" i="51"/>
  <c r="B2091" i="51"/>
  <c r="S2090" i="51"/>
  <c r="Q2090" i="51"/>
  <c r="P2090" i="51"/>
  <c r="O2090" i="51"/>
  <c r="N2090" i="51"/>
  <c r="M2090" i="51"/>
  <c r="L2090" i="51"/>
  <c r="K2090" i="51"/>
  <c r="J2090" i="51"/>
  <c r="I2090" i="51"/>
  <c r="H2090" i="51"/>
  <c r="G2090" i="51"/>
  <c r="E2090" i="51"/>
  <c r="D2090" i="51"/>
  <c r="R2090" i="51" s="1"/>
  <c r="C2090" i="51"/>
  <c r="B2090" i="51"/>
  <c r="S2089" i="51"/>
  <c r="Q2089" i="51"/>
  <c r="P2089" i="51"/>
  <c r="O2089" i="51"/>
  <c r="N2089" i="51"/>
  <c r="M2089" i="51"/>
  <c r="L2089" i="51"/>
  <c r="K2089" i="51"/>
  <c r="J2089" i="51"/>
  <c r="I2089" i="51"/>
  <c r="H2089" i="51"/>
  <c r="G2089" i="51"/>
  <c r="E2089" i="51"/>
  <c r="D2089" i="51"/>
  <c r="C2089" i="51"/>
  <c r="B2089" i="51"/>
  <c r="Q2088" i="51"/>
  <c r="P2088" i="51"/>
  <c r="O2088" i="51"/>
  <c r="S2088" i="51" s="1"/>
  <c r="N2088" i="51"/>
  <c r="M2088" i="51"/>
  <c r="L2088" i="51"/>
  <c r="K2088" i="51"/>
  <c r="J2088" i="51"/>
  <c r="I2088" i="51"/>
  <c r="H2088" i="51"/>
  <c r="G2088" i="51"/>
  <c r="E2088" i="51"/>
  <c r="R2088" i="51" s="1"/>
  <c r="D2088" i="51"/>
  <c r="C2088" i="51"/>
  <c r="B2088" i="51"/>
  <c r="S2087" i="51"/>
  <c r="R2087" i="51"/>
  <c r="Q2087" i="51"/>
  <c r="P2087" i="51"/>
  <c r="O2087" i="51"/>
  <c r="N2087" i="51"/>
  <c r="M2087" i="51"/>
  <c r="L2087" i="51"/>
  <c r="K2087" i="51"/>
  <c r="J2087" i="51"/>
  <c r="I2087" i="51"/>
  <c r="H2087" i="51"/>
  <c r="G2087" i="51"/>
  <c r="E2087" i="51"/>
  <c r="D2087" i="51"/>
  <c r="C2087" i="51"/>
  <c r="B2087" i="51"/>
  <c r="Q2086" i="51"/>
  <c r="P2086" i="51"/>
  <c r="O2086" i="51"/>
  <c r="S2086" i="51" s="1"/>
  <c r="N2086" i="51"/>
  <c r="M2086" i="51"/>
  <c r="L2086" i="51"/>
  <c r="K2086" i="51"/>
  <c r="J2086" i="51"/>
  <c r="I2086" i="51"/>
  <c r="H2086" i="51"/>
  <c r="G2086" i="51"/>
  <c r="E2086" i="51"/>
  <c r="R2086" i="51" s="1"/>
  <c r="D2086" i="51"/>
  <c r="C2086" i="51"/>
  <c r="B2086" i="51"/>
  <c r="R2085" i="51"/>
  <c r="Q2085" i="51"/>
  <c r="P2085" i="51"/>
  <c r="O2085" i="51"/>
  <c r="S2085" i="51" s="1"/>
  <c r="N2085" i="51"/>
  <c r="M2085" i="51"/>
  <c r="L2085" i="51"/>
  <c r="K2085" i="51"/>
  <c r="J2085" i="51"/>
  <c r="I2085" i="51"/>
  <c r="H2085" i="51"/>
  <c r="G2085" i="51"/>
  <c r="E2085" i="51"/>
  <c r="D2085" i="51"/>
  <c r="C2085" i="51"/>
  <c r="B2085" i="51"/>
  <c r="Q2084" i="51"/>
  <c r="P2084" i="51"/>
  <c r="O2084" i="51"/>
  <c r="S2084" i="51" s="1"/>
  <c r="N2084" i="51"/>
  <c r="M2084" i="51"/>
  <c r="L2084" i="51"/>
  <c r="K2084" i="51"/>
  <c r="J2084" i="51"/>
  <c r="I2084" i="51"/>
  <c r="H2084" i="51"/>
  <c r="G2084" i="51"/>
  <c r="E2084" i="51"/>
  <c r="D2084" i="51"/>
  <c r="R2084" i="51" s="1"/>
  <c r="C2084" i="51"/>
  <c r="B2084" i="51"/>
  <c r="Q2083" i="51"/>
  <c r="P2083" i="51"/>
  <c r="O2083" i="51"/>
  <c r="S2083" i="51" s="1"/>
  <c r="N2083" i="51"/>
  <c r="M2083" i="51"/>
  <c r="L2083" i="51"/>
  <c r="K2083" i="51"/>
  <c r="J2083" i="51"/>
  <c r="I2083" i="51"/>
  <c r="H2083" i="51"/>
  <c r="G2083" i="51"/>
  <c r="E2083" i="51"/>
  <c r="R2083" i="51" s="1"/>
  <c r="D2083" i="51"/>
  <c r="C2083" i="51"/>
  <c r="B2083" i="51"/>
  <c r="S2082" i="51"/>
  <c r="R2082" i="51"/>
  <c r="Q2082" i="51"/>
  <c r="P2082" i="51"/>
  <c r="O2082" i="51"/>
  <c r="N2082" i="51"/>
  <c r="M2082" i="51"/>
  <c r="L2082" i="51"/>
  <c r="K2082" i="51"/>
  <c r="J2082" i="51"/>
  <c r="I2082" i="51"/>
  <c r="H2082" i="51"/>
  <c r="G2082" i="51"/>
  <c r="E2082" i="51"/>
  <c r="D2082" i="51"/>
  <c r="C2082" i="51"/>
  <c r="B2082" i="51"/>
  <c r="S2081" i="51"/>
  <c r="Q2081" i="51"/>
  <c r="P2081" i="51"/>
  <c r="O2081" i="51"/>
  <c r="N2081" i="51"/>
  <c r="M2081" i="51"/>
  <c r="L2081" i="51"/>
  <c r="K2081" i="51"/>
  <c r="J2081" i="51"/>
  <c r="I2081" i="51"/>
  <c r="H2081" i="51"/>
  <c r="G2081" i="51"/>
  <c r="E2081" i="51"/>
  <c r="R2081" i="51" s="1"/>
  <c r="D2081" i="51"/>
  <c r="C2081" i="51"/>
  <c r="B2081" i="51"/>
  <c r="S2080" i="51"/>
  <c r="Q2080" i="51"/>
  <c r="P2080" i="51"/>
  <c r="O2080" i="51"/>
  <c r="N2080" i="51"/>
  <c r="M2080" i="51"/>
  <c r="L2080" i="51"/>
  <c r="K2080" i="51"/>
  <c r="J2080" i="51"/>
  <c r="I2080" i="51"/>
  <c r="H2080" i="51"/>
  <c r="G2080" i="51"/>
  <c r="E2080" i="51"/>
  <c r="R2080" i="51" s="1"/>
  <c r="D2080" i="51"/>
  <c r="C2080" i="51"/>
  <c r="B2080" i="51"/>
  <c r="S2079" i="51"/>
  <c r="Q2079" i="51"/>
  <c r="P2079" i="51"/>
  <c r="O2079" i="51"/>
  <c r="N2079" i="51"/>
  <c r="M2079" i="51"/>
  <c r="L2079" i="51"/>
  <c r="K2079" i="51"/>
  <c r="J2079" i="51"/>
  <c r="I2079" i="51"/>
  <c r="H2079" i="51"/>
  <c r="G2079" i="51"/>
  <c r="E2079" i="51"/>
  <c r="R2079" i="51" s="1"/>
  <c r="D2079" i="51"/>
  <c r="C2079" i="51"/>
  <c r="B2079" i="51"/>
  <c r="Q2078" i="51"/>
  <c r="P2078" i="51"/>
  <c r="O2078" i="51"/>
  <c r="S2078" i="51" s="1"/>
  <c r="N2078" i="51"/>
  <c r="M2078" i="51"/>
  <c r="L2078" i="51"/>
  <c r="K2078" i="51"/>
  <c r="J2078" i="51"/>
  <c r="I2078" i="51"/>
  <c r="H2078" i="51"/>
  <c r="G2078" i="51"/>
  <c r="E2078" i="51"/>
  <c r="D2078" i="51"/>
  <c r="C2078" i="51"/>
  <c r="B2078" i="51"/>
  <c r="R2077" i="51"/>
  <c r="Q2077" i="51"/>
  <c r="P2077" i="51"/>
  <c r="O2077" i="51"/>
  <c r="S2077" i="51" s="1"/>
  <c r="N2077" i="51"/>
  <c r="M2077" i="51"/>
  <c r="L2077" i="51"/>
  <c r="K2077" i="51"/>
  <c r="J2077" i="51"/>
  <c r="I2077" i="51"/>
  <c r="H2077" i="51"/>
  <c r="G2077" i="51"/>
  <c r="E2077" i="51"/>
  <c r="D2077" i="51"/>
  <c r="C2077" i="51"/>
  <c r="B2077" i="51"/>
  <c r="S2076" i="51"/>
  <c r="R2076" i="51"/>
  <c r="Q2076" i="51"/>
  <c r="P2076" i="51"/>
  <c r="O2076" i="51"/>
  <c r="N2076" i="51"/>
  <c r="M2076" i="51"/>
  <c r="L2076" i="51"/>
  <c r="K2076" i="51"/>
  <c r="J2076" i="51"/>
  <c r="I2076" i="51"/>
  <c r="H2076" i="51"/>
  <c r="G2076" i="51"/>
  <c r="E2076" i="51"/>
  <c r="D2076" i="51"/>
  <c r="C2076" i="51"/>
  <c r="B2076" i="51"/>
  <c r="R2075" i="51"/>
  <c r="Q2075" i="51"/>
  <c r="P2075" i="51"/>
  <c r="O2075" i="51"/>
  <c r="S2075" i="51" s="1"/>
  <c r="N2075" i="51"/>
  <c r="M2075" i="51"/>
  <c r="L2075" i="51"/>
  <c r="K2075" i="51"/>
  <c r="J2075" i="51"/>
  <c r="I2075" i="51"/>
  <c r="H2075" i="51"/>
  <c r="G2075" i="51"/>
  <c r="E2075" i="51"/>
  <c r="D2075" i="51"/>
  <c r="C2075" i="51"/>
  <c r="B2075" i="51"/>
  <c r="S2074" i="51"/>
  <c r="Q2074" i="51"/>
  <c r="P2074" i="51"/>
  <c r="O2074" i="51"/>
  <c r="N2074" i="51"/>
  <c r="M2074" i="51"/>
  <c r="L2074" i="51"/>
  <c r="K2074" i="51"/>
  <c r="J2074" i="51"/>
  <c r="I2074" i="51"/>
  <c r="H2074" i="51"/>
  <c r="G2074" i="51"/>
  <c r="E2074" i="51"/>
  <c r="D2074" i="51"/>
  <c r="R2074" i="51" s="1"/>
  <c r="C2074" i="51"/>
  <c r="B2074" i="51"/>
  <c r="S2073" i="51"/>
  <c r="Q2073" i="51"/>
  <c r="P2073" i="51"/>
  <c r="O2073" i="51"/>
  <c r="N2073" i="51"/>
  <c r="M2073" i="51"/>
  <c r="L2073" i="51"/>
  <c r="K2073" i="51"/>
  <c r="J2073" i="51"/>
  <c r="I2073" i="51"/>
  <c r="H2073" i="51"/>
  <c r="G2073" i="51"/>
  <c r="E2073" i="51"/>
  <c r="D2073" i="51"/>
  <c r="C2073" i="51"/>
  <c r="B2073" i="51"/>
  <c r="S2072" i="51"/>
  <c r="Q2072" i="51"/>
  <c r="P2072" i="51"/>
  <c r="O2072" i="51"/>
  <c r="N2072" i="51"/>
  <c r="M2072" i="51"/>
  <c r="L2072" i="51"/>
  <c r="K2072" i="51"/>
  <c r="J2072" i="51"/>
  <c r="I2072" i="51"/>
  <c r="H2072" i="51"/>
  <c r="G2072" i="51"/>
  <c r="E2072" i="51"/>
  <c r="R2072" i="51" s="1"/>
  <c r="D2072" i="51"/>
  <c r="C2072" i="51"/>
  <c r="B2072" i="51"/>
  <c r="S2071" i="51"/>
  <c r="R2071" i="51"/>
  <c r="Q2071" i="51"/>
  <c r="P2071" i="51"/>
  <c r="O2071" i="51"/>
  <c r="N2071" i="51"/>
  <c r="M2071" i="51"/>
  <c r="L2071" i="51"/>
  <c r="K2071" i="51"/>
  <c r="J2071" i="51"/>
  <c r="I2071" i="51"/>
  <c r="H2071" i="51"/>
  <c r="G2071" i="51"/>
  <c r="E2071" i="51"/>
  <c r="D2071" i="51"/>
  <c r="C2071" i="51"/>
  <c r="B2071" i="51"/>
  <c r="Q2070" i="51"/>
  <c r="P2070" i="51"/>
  <c r="O2070" i="51"/>
  <c r="S2070" i="51" s="1"/>
  <c r="N2070" i="51"/>
  <c r="M2070" i="51"/>
  <c r="L2070" i="51"/>
  <c r="K2070" i="51"/>
  <c r="J2070" i="51"/>
  <c r="I2070" i="51"/>
  <c r="H2070" i="51"/>
  <c r="G2070" i="51"/>
  <c r="E2070" i="51"/>
  <c r="D2070" i="51"/>
  <c r="C2070" i="51"/>
  <c r="B2070" i="51"/>
  <c r="R2069" i="51"/>
  <c r="Q2069" i="51"/>
  <c r="P2069" i="51"/>
  <c r="O2069" i="51"/>
  <c r="S2069" i="51" s="1"/>
  <c r="N2069" i="51"/>
  <c r="M2069" i="51"/>
  <c r="L2069" i="51"/>
  <c r="K2069" i="51"/>
  <c r="J2069" i="51"/>
  <c r="I2069" i="51"/>
  <c r="H2069" i="51"/>
  <c r="G2069" i="51"/>
  <c r="E2069" i="51"/>
  <c r="D2069" i="51"/>
  <c r="C2069" i="51"/>
  <c r="B2069" i="51"/>
  <c r="R2068" i="51"/>
  <c r="Q2068" i="51"/>
  <c r="P2068" i="51"/>
  <c r="O2068" i="51"/>
  <c r="S2068" i="51" s="1"/>
  <c r="N2068" i="51"/>
  <c r="M2068" i="51"/>
  <c r="L2068" i="51"/>
  <c r="K2068" i="51"/>
  <c r="J2068" i="51"/>
  <c r="I2068" i="51"/>
  <c r="H2068" i="51"/>
  <c r="G2068" i="51"/>
  <c r="E2068" i="51"/>
  <c r="D2068" i="51"/>
  <c r="C2068" i="51"/>
  <c r="B2068" i="51"/>
  <c r="R2067" i="51"/>
  <c r="Q2067" i="51"/>
  <c r="P2067" i="51"/>
  <c r="O2067" i="51"/>
  <c r="S2067" i="51" s="1"/>
  <c r="N2067" i="51"/>
  <c r="M2067" i="51"/>
  <c r="L2067" i="51"/>
  <c r="K2067" i="51"/>
  <c r="J2067" i="51"/>
  <c r="I2067" i="51"/>
  <c r="H2067" i="51"/>
  <c r="G2067" i="51"/>
  <c r="E2067" i="51"/>
  <c r="D2067" i="51"/>
  <c r="C2067" i="51"/>
  <c r="B2067" i="51"/>
  <c r="S2066" i="51"/>
  <c r="Q2066" i="51"/>
  <c r="P2066" i="51"/>
  <c r="O2066" i="51"/>
  <c r="N2066" i="51"/>
  <c r="M2066" i="51"/>
  <c r="L2066" i="51"/>
  <c r="K2066" i="51"/>
  <c r="J2066" i="51"/>
  <c r="I2066" i="51"/>
  <c r="H2066" i="51"/>
  <c r="G2066" i="51"/>
  <c r="E2066" i="51"/>
  <c r="D2066" i="51"/>
  <c r="R2066" i="51" s="1"/>
  <c r="C2066" i="51"/>
  <c r="B2066" i="51"/>
  <c r="S2065" i="51"/>
  <c r="Q2065" i="51"/>
  <c r="P2065" i="51"/>
  <c r="O2065" i="51"/>
  <c r="N2065" i="51"/>
  <c r="M2065" i="51"/>
  <c r="L2065" i="51"/>
  <c r="K2065" i="51"/>
  <c r="J2065" i="51"/>
  <c r="I2065" i="51"/>
  <c r="H2065" i="51"/>
  <c r="G2065" i="51"/>
  <c r="E2065" i="51"/>
  <c r="R2065" i="51" s="1"/>
  <c r="D2065" i="51"/>
  <c r="C2065" i="51"/>
  <c r="B2065" i="51"/>
  <c r="Q2064" i="51"/>
  <c r="P2064" i="51"/>
  <c r="O2064" i="51"/>
  <c r="S2064" i="51" s="1"/>
  <c r="N2064" i="51"/>
  <c r="M2064" i="51"/>
  <c r="L2064" i="51"/>
  <c r="K2064" i="51"/>
  <c r="J2064" i="51"/>
  <c r="I2064" i="51"/>
  <c r="H2064" i="51"/>
  <c r="G2064" i="51"/>
  <c r="E2064" i="51"/>
  <c r="R2064" i="51" s="1"/>
  <c r="D2064" i="51"/>
  <c r="C2064" i="51"/>
  <c r="B2064" i="51"/>
  <c r="Q2063" i="51"/>
  <c r="P2063" i="51"/>
  <c r="O2063" i="51"/>
  <c r="N2063" i="51"/>
  <c r="M2063" i="51"/>
  <c r="L2063" i="51"/>
  <c r="K2063" i="51"/>
  <c r="S2063" i="51" s="1"/>
  <c r="J2063" i="51"/>
  <c r="I2063" i="51"/>
  <c r="H2063" i="51"/>
  <c r="G2063" i="51"/>
  <c r="E2063" i="51"/>
  <c r="R2063" i="51" s="1"/>
  <c r="D2063" i="51"/>
  <c r="C2063" i="51"/>
  <c r="B2063" i="51"/>
  <c r="Q2062" i="51"/>
  <c r="P2062" i="51"/>
  <c r="O2062" i="51"/>
  <c r="S2062" i="51" s="1"/>
  <c r="N2062" i="51"/>
  <c r="M2062" i="51"/>
  <c r="L2062" i="51"/>
  <c r="K2062" i="51"/>
  <c r="J2062" i="51"/>
  <c r="I2062" i="51"/>
  <c r="H2062" i="51"/>
  <c r="G2062" i="51"/>
  <c r="E2062" i="51"/>
  <c r="R2062" i="51" s="1"/>
  <c r="D2062" i="51"/>
  <c r="C2062" i="51"/>
  <c r="B2062" i="51"/>
  <c r="R2061" i="51"/>
  <c r="Q2061" i="51"/>
  <c r="P2061" i="51"/>
  <c r="O2061" i="51"/>
  <c r="S2061" i="51" s="1"/>
  <c r="N2061" i="51"/>
  <c r="M2061" i="51"/>
  <c r="L2061" i="51"/>
  <c r="K2061" i="51"/>
  <c r="J2061" i="51"/>
  <c r="I2061" i="51"/>
  <c r="H2061" i="51"/>
  <c r="G2061" i="51"/>
  <c r="E2061" i="51"/>
  <c r="D2061" i="51"/>
  <c r="C2061" i="51"/>
  <c r="B2061" i="51"/>
  <c r="S2060" i="51"/>
  <c r="R2060" i="51"/>
  <c r="Q2060" i="51"/>
  <c r="P2060" i="51"/>
  <c r="O2060" i="51"/>
  <c r="N2060" i="51"/>
  <c r="M2060" i="51"/>
  <c r="L2060" i="51"/>
  <c r="K2060" i="51"/>
  <c r="J2060" i="51"/>
  <c r="I2060" i="51"/>
  <c r="H2060" i="51"/>
  <c r="G2060" i="51"/>
  <c r="E2060" i="51"/>
  <c r="D2060" i="51"/>
  <c r="C2060" i="51"/>
  <c r="B2060" i="51"/>
  <c r="R2059" i="51"/>
  <c r="Q2059" i="51"/>
  <c r="P2059" i="51"/>
  <c r="O2059" i="51"/>
  <c r="S2059" i="51" s="1"/>
  <c r="N2059" i="51"/>
  <c r="M2059" i="51"/>
  <c r="L2059" i="51"/>
  <c r="K2059" i="51"/>
  <c r="J2059" i="51"/>
  <c r="I2059" i="51"/>
  <c r="H2059" i="51"/>
  <c r="G2059" i="51"/>
  <c r="E2059" i="51"/>
  <c r="D2059" i="51"/>
  <c r="C2059" i="51"/>
  <c r="B2059" i="51"/>
  <c r="S2058" i="51"/>
  <c r="Q2058" i="51"/>
  <c r="P2058" i="51"/>
  <c r="O2058" i="51"/>
  <c r="N2058" i="51"/>
  <c r="M2058" i="51"/>
  <c r="L2058" i="51"/>
  <c r="K2058" i="51"/>
  <c r="J2058" i="51"/>
  <c r="I2058" i="51"/>
  <c r="H2058" i="51"/>
  <c r="G2058" i="51"/>
  <c r="E2058" i="51"/>
  <c r="D2058" i="51"/>
  <c r="R2058" i="51" s="1"/>
  <c r="C2058" i="51"/>
  <c r="B2058" i="51"/>
  <c r="S2057" i="51"/>
  <c r="Q2057" i="51"/>
  <c r="P2057" i="51"/>
  <c r="O2057" i="51"/>
  <c r="N2057" i="51"/>
  <c r="M2057" i="51"/>
  <c r="L2057" i="51"/>
  <c r="K2057" i="51"/>
  <c r="J2057" i="51"/>
  <c r="I2057" i="51"/>
  <c r="H2057" i="51"/>
  <c r="G2057" i="51"/>
  <c r="E2057" i="51"/>
  <c r="R2057" i="51" s="1"/>
  <c r="D2057" i="51"/>
  <c r="C2057" i="51"/>
  <c r="B2057" i="51"/>
  <c r="Q2056" i="51"/>
  <c r="P2056" i="51"/>
  <c r="O2056" i="51"/>
  <c r="S2056" i="51" s="1"/>
  <c r="N2056" i="51"/>
  <c r="M2056" i="51"/>
  <c r="L2056" i="51"/>
  <c r="K2056" i="51"/>
  <c r="J2056" i="51"/>
  <c r="I2056" i="51"/>
  <c r="H2056" i="51"/>
  <c r="G2056" i="51"/>
  <c r="E2056" i="51"/>
  <c r="R2056" i="51" s="1"/>
  <c r="D2056" i="51"/>
  <c r="C2056" i="51"/>
  <c r="B2056" i="51"/>
  <c r="S2055" i="51"/>
  <c r="R2055" i="51"/>
  <c r="Q2055" i="51"/>
  <c r="P2055" i="51"/>
  <c r="O2055" i="51"/>
  <c r="N2055" i="51"/>
  <c r="M2055" i="51"/>
  <c r="L2055" i="51"/>
  <c r="K2055" i="51"/>
  <c r="J2055" i="51"/>
  <c r="I2055" i="51"/>
  <c r="H2055" i="51"/>
  <c r="G2055" i="51"/>
  <c r="E2055" i="51"/>
  <c r="D2055" i="51"/>
  <c r="C2055" i="51"/>
  <c r="B2055" i="51"/>
  <c r="Q2054" i="51"/>
  <c r="P2054" i="51"/>
  <c r="O2054" i="51"/>
  <c r="S2054" i="51" s="1"/>
  <c r="N2054" i="51"/>
  <c r="M2054" i="51"/>
  <c r="L2054" i="51"/>
  <c r="K2054" i="51"/>
  <c r="J2054" i="51"/>
  <c r="I2054" i="51"/>
  <c r="H2054" i="51"/>
  <c r="G2054" i="51"/>
  <c r="E2054" i="51"/>
  <c r="R2054" i="51" s="1"/>
  <c r="D2054" i="51"/>
  <c r="C2054" i="51"/>
  <c r="B2054" i="51"/>
  <c r="R2053" i="51"/>
  <c r="Q2053" i="51"/>
  <c r="P2053" i="51"/>
  <c r="O2053" i="51"/>
  <c r="S2053" i="51" s="1"/>
  <c r="N2053" i="51"/>
  <c r="M2053" i="51"/>
  <c r="L2053" i="51"/>
  <c r="K2053" i="51"/>
  <c r="J2053" i="51"/>
  <c r="I2053" i="51"/>
  <c r="H2053" i="51"/>
  <c r="G2053" i="51"/>
  <c r="E2053" i="51"/>
  <c r="D2053" i="51"/>
  <c r="C2053" i="51"/>
  <c r="B2053" i="51"/>
  <c r="R2052" i="51"/>
  <c r="Q2052" i="51"/>
  <c r="P2052" i="51"/>
  <c r="O2052" i="51"/>
  <c r="S2052" i="51" s="1"/>
  <c r="N2052" i="51"/>
  <c r="M2052" i="51"/>
  <c r="L2052" i="51"/>
  <c r="K2052" i="51"/>
  <c r="J2052" i="51"/>
  <c r="I2052" i="51"/>
  <c r="H2052" i="51"/>
  <c r="G2052" i="51"/>
  <c r="E2052" i="51"/>
  <c r="D2052" i="51"/>
  <c r="C2052" i="51"/>
  <c r="B2052" i="51"/>
  <c r="Q2051" i="51"/>
  <c r="P2051" i="51"/>
  <c r="O2051" i="51"/>
  <c r="S2051" i="51" s="1"/>
  <c r="N2051" i="51"/>
  <c r="M2051" i="51"/>
  <c r="L2051" i="51"/>
  <c r="K2051" i="51"/>
  <c r="J2051" i="51"/>
  <c r="I2051" i="51"/>
  <c r="H2051" i="51"/>
  <c r="G2051" i="51"/>
  <c r="E2051" i="51"/>
  <c r="D2051" i="51"/>
  <c r="R2051" i="51" s="1"/>
  <c r="C2051" i="51"/>
  <c r="B2051" i="51"/>
  <c r="S2050" i="51"/>
  <c r="Q2050" i="51"/>
  <c r="P2050" i="51"/>
  <c r="O2050" i="51"/>
  <c r="N2050" i="51"/>
  <c r="M2050" i="51"/>
  <c r="L2050" i="51"/>
  <c r="K2050" i="51"/>
  <c r="J2050" i="51"/>
  <c r="I2050" i="51"/>
  <c r="H2050" i="51"/>
  <c r="G2050" i="51"/>
  <c r="E2050" i="51"/>
  <c r="D2050" i="51"/>
  <c r="R2050" i="51" s="1"/>
  <c r="C2050" i="51"/>
  <c r="B2050" i="51"/>
  <c r="Q2049" i="51"/>
  <c r="P2049" i="51"/>
  <c r="O2049" i="51"/>
  <c r="S2049" i="51" s="1"/>
  <c r="N2049" i="51"/>
  <c r="M2049" i="51"/>
  <c r="L2049" i="51"/>
  <c r="K2049" i="51"/>
  <c r="J2049" i="51"/>
  <c r="I2049" i="51"/>
  <c r="H2049" i="51"/>
  <c r="G2049" i="51"/>
  <c r="E2049" i="51"/>
  <c r="R2049" i="51" s="1"/>
  <c r="D2049" i="51"/>
  <c r="C2049" i="51"/>
  <c r="B2049" i="51"/>
  <c r="R2048" i="51"/>
  <c r="Q2048" i="51"/>
  <c r="P2048" i="51"/>
  <c r="O2048" i="51"/>
  <c r="S2048" i="51" s="1"/>
  <c r="N2048" i="51"/>
  <c r="M2048" i="51"/>
  <c r="L2048" i="51"/>
  <c r="K2048" i="51"/>
  <c r="J2048" i="51"/>
  <c r="I2048" i="51"/>
  <c r="H2048" i="51"/>
  <c r="G2048" i="51"/>
  <c r="E2048" i="51"/>
  <c r="D2048" i="51"/>
  <c r="C2048" i="51"/>
  <c r="B2048" i="51"/>
  <c r="S2047" i="51"/>
  <c r="Q2047" i="51"/>
  <c r="P2047" i="51"/>
  <c r="O2047" i="51"/>
  <c r="N2047" i="51"/>
  <c r="M2047" i="51"/>
  <c r="L2047" i="51"/>
  <c r="K2047" i="51"/>
  <c r="J2047" i="51"/>
  <c r="I2047" i="51"/>
  <c r="H2047" i="51"/>
  <c r="G2047" i="51"/>
  <c r="E2047" i="51"/>
  <c r="D2047" i="51"/>
  <c r="R2047" i="51" s="1"/>
  <c r="C2047" i="51"/>
  <c r="B2047" i="51"/>
  <c r="S2046" i="51"/>
  <c r="Q2046" i="51"/>
  <c r="P2046" i="51"/>
  <c r="O2046" i="51"/>
  <c r="N2046" i="51"/>
  <c r="M2046" i="51"/>
  <c r="L2046" i="51"/>
  <c r="K2046" i="51"/>
  <c r="J2046" i="51"/>
  <c r="I2046" i="51"/>
  <c r="H2046" i="51"/>
  <c r="G2046" i="51"/>
  <c r="E2046" i="51"/>
  <c r="D2046" i="51"/>
  <c r="C2046" i="51"/>
  <c r="B2046" i="51"/>
  <c r="S2045" i="51"/>
  <c r="Q2045" i="51"/>
  <c r="P2045" i="51"/>
  <c r="O2045" i="51"/>
  <c r="N2045" i="51"/>
  <c r="M2045" i="51"/>
  <c r="L2045" i="51"/>
  <c r="K2045" i="51"/>
  <c r="J2045" i="51"/>
  <c r="I2045" i="51"/>
  <c r="H2045" i="51"/>
  <c r="G2045" i="51"/>
  <c r="E2045" i="51"/>
  <c r="D2045" i="51"/>
  <c r="C2045" i="51"/>
  <c r="B2045" i="51"/>
  <c r="Q2044" i="51"/>
  <c r="P2044" i="51"/>
  <c r="O2044" i="51"/>
  <c r="S2044" i="51" s="1"/>
  <c r="N2044" i="51"/>
  <c r="M2044" i="51"/>
  <c r="L2044" i="51"/>
  <c r="K2044" i="51"/>
  <c r="J2044" i="51"/>
  <c r="I2044" i="51"/>
  <c r="H2044" i="51"/>
  <c r="G2044" i="51"/>
  <c r="E2044" i="51"/>
  <c r="R2044" i="51" s="1"/>
  <c r="D2044" i="51"/>
  <c r="C2044" i="51"/>
  <c r="B2044" i="51"/>
  <c r="S2043" i="51"/>
  <c r="R2043" i="51"/>
  <c r="Q2043" i="51"/>
  <c r="P2043" i="51"/>
  <c r="O2043" i="51"/>
  <c r="N2043" i="51"/>
  <c r="M2043" i="51"/>
  <c r="L2043" i="51"/>
  <c r="K2043" i="51"/>
  <c r="J2043" i="51"/>
  <c r="I2043" i="51"/>
  <c r="H2043" i="51"/>
  <c r="G2043" i="51"/>
  <c r="E2043" i="51"/>
  <c r="D2043" i="51"/>
  <c r="C2043" i="51"/>
  <c r="B2043" i="51"/>
  <c r="Q2042" i="51"/>
  <c r="P2042" i="51"/>
  <c r="O2042" i="51"/>
  <c r="S2042" i="51" s="1"/>
  <c r="N2042" i="51"/>
  <c r="M2042" i="51"/>
  <c r="L2042" i="51"/>
  <c r="K2042" i="51"/>
  <c r="J2042" i="51"/>
  <c r="I2042" i="51"/>
  <c r="H2042" i="51"/>
  <c r="G2042" i="51"/>
  <c r="E2042" i="51"/>
  <c r="R2042" i="51" s="1"/>
  <c r="D2042" i="51"/>
  <c r="C2042" i="51"/>
  <c r="B2042" i="51"/>
  <c r="Q2041" i="51"/>
  <c r="P2041" i="51"/>
  <c r="O2041" i="51"/>
  <c r="S2041" i="51" s="1"/>
  <c r="N2041" i="51"/>
  <c r="M2041" i="51"/>
  <c r="L2041" i="51"/>
  <c r="K2041" i="51"/>
  <c r="J2041" i="51"/>
  <c r="I2041" i="51"/>
  <c r="H2041" i="51"/>
  <c r="G2041" i="51"/>
  <c r="E2041" i="51"/>
  <c r="D2041" i="51"/>
  <c r="R2041" i="51" s="1"/>
  <c r="C2041" i="51"/>
  <c r="B2041" i="51"/>
  <c r="R2040" i="51"/>
  <c r="Q2040" i="51"/>
  <c r="P2040" i="51"/>
  <c r="O2040" i="51"/>
  <c r="S2040" i="51" s="1"/>
  <c r="N2040" i="51"/>
  <c r="M2040" i="51"/>
  <c r="L2040" i="51"/>
  <c r="K2040" i="51"/>
  <c r="J2040" i="51"/>
  <c r="I2040" i="51"/>
  <c r="H2040" i="51"/>
  <c r="G2040" i="51"/>
  <c r="E2040" i="51"/>
  <c r="D2040" i="51"/>
  <c r="C2040" i="51"/>
  <c r="B2040" i="51"/>
  <c r="S2039" i="51"/>
  <c r="R2039" i="51"/>
  <c r="Q2039" i="51"/>
  <c r="P2039" i="51"/>
  <c r="O2039" i="51"/>
  <c r="N2039" i="51"/>
  <c r="M2039" i="51"/>
  <c r="L2039" i="51"/>
  <c r="K2039" i="51"/>
  <c r="J2039" i="51"/>
  <c r="I2039" i="51"/>
  <c r="H2039" i="51"/>
  <c r="G2039" i="51"/>
  <c r="E2039" i="51"/>
  <c r="D2039" i="51"/>
  <c r="C2039" i="51"/>
  <c r="B2039" i="51"/>
  <c r="S2038" i="51"/>
  <c r="Q2038" i="51"/>
  <c r="P2038" i="51"/>
  <c r="O2038" i="51"/>
  <c r="N2038" i="51"/>
  <c r="M2038" i="51"/>
  <c r="L2038" i="51"/>
  <c r="K2038" i="51"/>
  <c r="J2038" i="51"/>
  <c r="I2038" i="51"/>
  <c r="H2038" i="51"/>
  <c r="G2038" i="51"/>
  <c r="E2038" i="51"/>
  <c r="D2038" i="51"/>
  <c r="C2038" i="51"/>
  <c r="B2038" i="51"/>
  <c r="S2037" i="51"/>
  <c r="Q2037" i="51"/>
  <c r="P2037" i="51"/>
  <c r="O2037" i="51"/>
  <c r="N2037" i="51"/>
  <c r="M2037" i="51"/>
  <c r="L2037" i="51"/>
  <c r="K2037" i="51"/>
  <c r="J2037" i="51"/>
  <c r="I2037" i="51"/>
  <c r="H2037" i="51"/>
  <c r="G2037" i="51"/>
  <c r="E2037" i="51"/>
  <c r="D2037" i="51"/>
  <c r="C2037" i="51"/>
  <c r="B2037" i="51"/>
  <c r="S2036" i="51"/>
  <c r="Q2036" i="51"/>
  <c r="P2036" i="51"/>
  <c r="O2036" i="51"/>
  <c r="N2036" i="51"/>
  <c r="M2036" i="51"/>
  <c r="L2036" i="51"/>
  <c r="K2036" i="51"/>
  <c r="J2036" i="51"/>
  <c r="I2036" i="51"/>
  <c r="H2036" i="51"/>
  <c r="G2036" i="51"/>
  <c r="E2036" i="51"/>
  <c r="R2036" i="51" s="1"/>
  <c r="D2036" i="51"/>
  <c r="C2036" i="51"/>
  <c r="B2036" i="51"/>
  <c r="S2035" i="51"/>
  <c r="R2035" i="51"/>
  <c r="Q2035" i="51"/>
  <c r="P2035" i="51"/>
  <c r="O2035" i="51"/>
  <c r="N2035" i="51"/>
  <c r="M2035" i="51"/>
  <c r="L2035" i="51"/>
  <c r="K2035" i="51"/>
  <c r="J2035" i="51"/>
  <c r="I2035" i="51"/>
  <c r="H2035" i="51"/>
  <c r="G2035" i="51"/>
  <c r="E2035" i="51"/>
  <c r="D2035" i="51"/>
  <c r="C2035" i="51"/>
  <c r="B2035" i="51"/>
  <c r="Q2034" i="51"/>
  <c r="P2034" i="51"/>
  <c r="O2034" i="51"/>
  <c r="S2034" i="51" s="1"/>
  <c r="N2034" i="51"/>
  <c r="M2034" i="51"/>
  <c r="L2034" i="51"/>
  <c r="K2034" i="51"/>
  <c r="J2034" i="51"/>
  <c r="I2034" i="51"/>
  <c r="H2034" i="51"/>
  <c r="G2034" i="51"/>
  <c r="E2034" i="51"/>
  <c r="D2034" i="51"/>
  <c r="C2034" i="51"/>
  <c r="B2034" i="51"/>
  <c r="Q2033" i="51"/>
  <c r="P2033" i="51"/>
  <c r="O2033" i="51"/>
  <c r="S2033" i="51" s="1"/>
  <c r="N2033" i="51"/>
  <c r="M2033" i="51"/>
  <c r="L2033" i="51"/>
  <c r="K2033" i="51"/>
  <c r="J2033" i="51"/>
  <c r="I2033" i="51"/>
  <c r="H2033" i="51"/>
  <c r="G2033" i="51"/>
  <c r="E2033" i="51"/>
  <c r="D2033" i="51"/>
  <c r="R2033" i="51" s="1"/>
  <c r="C2033" i="51"/>
  <c r="B2033" i="51"/>
  <c r="R2032" i="51"/>
  <c r="Q2032" i="51"/>
  <c r="P2032" i="51"/>
  <c r="O2032" i="51"/>
  <c r="S2032" i="51" s="1"/>
  <c r="N2032" i="51"/>
  <c r="M2032" i="51"/>
  <c r="L2032" i="51"/>
  <c r="K2032" i="51"/>
  <c r="J2032" i="51"/>
  <c r="I2032" i="51"/>
  <c r="H2032" i="51"/>
  <c r="G2032" i="51"/>
  <c r="E2032" i="51"/>
  <c r="D2032" i="51"/>
  <c r="C2032" i="51"/>
  <c r="B2032" i="51"/>
  <c r="S2031" i="51"/>
  <c r="R2031" i="51"/>
  <c r="Q2031" i="51"/>
  <c r="P2031" i="51"/>
  <c r="O2031" i="51"/>
  <c r="N2031" i="51"/>
  <c r="M2031" i="51"/>
  <c r="L2031" i="51"/>
  <c r="K2031" i="51"/>
  <c r="J2031" i="51"/>
  <c r="I2031" i="51"/>
  <c r="H2031" i="51"/>
  <c r="G2031" i="51"/>
  <c r="E2031" i="51"/>
  <c r="D2031" i="51"/>
  <c r="C2031" i="51"/>
  <c r="B2031" i="51"/>
  <c r="S2030" i="51"/>
  <c r="Q2030" i="51"/>
  <c r="P2030" i="51"/>
  <c r="O2030" i="51"/>
  <c r="N2030" i="51"/>
  <c r="M2030" i="51"/>
  <c r="L2030" i="51"/>
  <c r="K2030" i="51"/>
  <c r="J2030" i="51"/>
  <c r="I2030" i="51"/>
  <c r="H2030" i="51"/>
  <c r="G2030" i="51"/>
  <c r="E2030" i="51"/>
  <c r="D2030" i="51"/>
  <c r="C2030" i="51"/>
  <c r="B2030" i="51"/>
  <c r="S2029" i="51"/>
  <c r="Q2029" i="51"/>
  <c r="P2029" i="51"/>
  <c r="O2029" i="51"/>
  <c r="N2029" i="51"/>
  <c r="M2029" i="51"/>
  <c r="L2029" i="51"/>
  <c r="K2029" i="51"/>
  <c r="J2029" i="51"/>
  <c r="I2029" i="51"/>
  <c r="H2029" i="51"/>
  <c r="G2029" i="51"/>
  <c r="E2029" i="51"/>
  <c r="D2029" i="51"/>
  <c r="C2029" i="51"/>
  <c r="B2029" i="51"/>
  <c r="Q2028" i="51"/>
  <c r="P2028" i="51"/>
  <c r="O2028" i="51"/>
  <c r="S2028" i="51" s="1"/>
  <c r="N2028" i="51"/>
  <c r="M2028" i="51"/>
  <c r="L2028" i="51"/>
  <c r="K2028" i="51"/>
  <c r="J2028" i="51"/>
  <c r="I2028" i="51"/>
  <c r="H2028" i="51"/>
  <c r="G2028" i="51"/>
  <c r="E2028" i="51"/>
  <c r="R2028" i="51" s="1"/>
  <c r="D2028" i="51"/>
  <c r="C2028" i="51"/>
  <c r="B2028" i="51"/>
  <c r="S2027" i="51"/>
  <c r="R2027" i="51"/>
  <c r="Q2027" i="51"/>
  <c r="P2027" i="51"/>
  <c r="O2027" i="51"/>
  <c r="N2027" i="51"/>
  <c r="M2027" i="51"/>
  <c r="L2027" i="51"/>
  <c r="K2027" i="51"/>
  <c r="J2027" i="51"/>
  <c r="I2027" i="51"/>
  <c r="H2027" i="51"/>
  <c r="G2027" i="51"/>
  <c r="E2027" i="51"/>
  <c r="D2027" i="51"/>
  <c r="C2027" i="51"/>
  <c r="B2027" i="51"/>
  <c r="Q2026" i="51"/>
  <c r="P2026" i="51"/>
  <c r="O2026" i="51"/>
  <c r="S2026" i="51" s="1"/>
  <c r="N2026" i="51"/>
  <c r="M2026" i="51"/>
  <c r="L2026" i="51"/>
  <c r="K2026" i="51"/>
  <c r="J2026" i="51"/>
  <c r="I2026" i="51"/>
  <c r="H2026" i="51"/>
  <c r="G2026" i="51"/>
  <c r="E2026" i="51"/>
  <c r="R2026" i="51" s="1"/>
  <c r="D2026" i="51"/>
  <c r="C2026" i="51"/>
  <c r="B2026" i="51"/>
  <c r="Q2025" i="51"/>
  <c r="P2025" i="51"/>
  <c r="O2025" i="51"/>
  <c r="S2025" i="51" s="1"/>
  <c r="N2025" i="51"/>
  <c r="M2025" i="51"/>
  <c r="L2025" i="51"/>
  <c r="K2025" i="51"/>
  <c r="J2025" i="51"/>
  <c r="I2025" i="51"/>
  <c r="H2025" i="51"/>
  <c r="G2025" i="51"/>
  <c r="E2025" i="51"/>
  <c r="D2025" i="51"/>
  <c r="R2025" i="51" s="1"/>
  <c r="C2025" i="51"/>
  <c r="B2025" i="51"/>
  <c r="R2024" i="51"/>
  <c r="Q2024" i="51"/>
  <c r="P2024" i="51"/>
  <c r="O2024" i="51"/>
  <c r="S2024" i="51" s="1"/>
  <c r="N2024" i="51"/>
  <c r="M2024" i="51"/>
  <c r="L2024" i="51"/>
  <c r="K2024" i="51"/>
  <c r="J2024" i="51"/>
  <c r="I2024" i="51"/>
  <c r="H2024" i="51"/>
  <c r="G2024" i="51"/>
  <c r="E2024" i="51"/>
  <c r="D2024" i="51"/>
  <c r="C2024" i="51"/>
  <c r="B2024" i="51"/>
  <c r="S2023" i="51"/>
  <c r="R2023" i="51"/>
  <c r="Q2023" i="51"/>
  <c r="P2023" i="51"/>
  <c r="O2023" i="51"/>
  <c r="N2023" i="51"/>
  <c r="M2023" i="51"/>
  <c r="L2023" i="51"/>
  <c r="K2023" i="51"/>
  <c r="J2023" i="51"/>
  <c r="I2023" i="51"/>
  <c r="H2023" i="51"/>
  <c r="G2023" i="51"/>
  <c r="E2023" i="51"/>
  <c r="D2023" i="51"/>
  <c r="C2023" i="51"/>
  <c r="B2023" i="51"/>
  <c r="S2022" i="51"/>
  <c r="Q2022" i="51"/>
  <c r="P2022" i="51"/>
  <c r="O2022" i="51"/>
  <c r="N2022" i="51"/>
  <c r="M2022" i="51"/>
  <c r="L2022" i="51"/>
  <c r="K2022" i="51"/>
  <c r="J2022" i="51"/>
  <c r="I2022" i="51"/>
  <c r="H2022" i="51"/>
  <c r="G2022" i="51"/>
  <c r="E2022" i="51"/>
  <c r="D2022" i="51"/>
  <c r="C2022" i="51"/>
  <c r="B2022" i="51"/>
  <c r="S2021" i="51"/>
  <c r="Q2021" i="51"/>
  <c r="P2021" i="51"/>
  <c r="O2021" i="51"/>
  <c r="N2021" i="51"/>
  <c r="M2021" i="51"/>
  <c r="L2021" i="51"/>
  <c r="K2021" i="51"/>
  <c r="J2021" i="51"/>
  <c r="I2021" i="51"/>
  <c r="H2021" i="51"/>
  <c r="G2021" i="51"/>
  <c r="E2021" i="51"/>
  <c r="D2021" i="51"/>
  <c r="C2021" i="51"/>
  <c r="B2021" i="51"/>
  <c r="S2020" i="51"/>
  <c r="Q2020" i="51"/>
  <c r="P2020" i="51"/>
  <c r="O2020" i="51"/>
  <c r="N2020" i="51"/>
  <c r="M2020" i="51"/>
  <c r="L2020" i="51"/>
  <c r="K2020" i="51"/>
  <c r="J2020" i="51"/>
  <c r="I2020" i="51"/>
  <c r="H2020" i="51"/>
  <c r="G2020" i="51"/>
  <c r="E2020" i="51"/>
  <c r="R2020" i="51" s="1"/>
  <c r="D2020" i="51"/>
  <c r="C2020" i="51"/>
  <c r="B2020" i="51"/>
  <c r="S2019" i="51"/>
  <c r="R2019" i="51"/>
  <c r="Q2019" i="51"/>
  <c r="P2019" i="51"/>
  <c r="O2019" i="51"/>
  <c r="N2019" i="51"/>
  <c r="M2019" i="51"/>
  <c r="L2019" i="51"/>
  <c r="K2019" i="51"/>
  <c r="J2019" i="51"/>
  <c r="I2019" i="51"/>
  <c r="H2019" i="51"/>
  <c r="G2019" i="51"/>
  <c r="E2019" i="51"/>
  <c r="D2019" i="51"/>
  <c r="C2019" i="51"/>
  <c r="B2019" i="51"/>
  <c r="Q2018" i="51"/>
  <c r="P2018" i="51"/>
  <c r="O2018" i="51"/>
  <c r="S2018" i="51" s="1"/>
  <c r="N2018" i="51"/>
  <c r="M2018" i="51"/>
  <c r="L2018" i="51"/>
  <c r="K2018" i="51"/>
  <c r="J2018" i="51"/>
  <c r="I2018" i="51"/>
  <c r="H2018" i="51"/>
  <c r="G2018" i="51"/>
  <c r="E2018" i="51"/>
  <c r="D2018" i="51"/>
  <c r="C2018" i="51"/>
  <c r="B2018" i="51"/>
  <c r="Q2017" i="51"/>
  <c r="P2017" i="51"/>
  <c r="O2017" i="51"/>
  <c r="S2017" i="51" s="1"/>
  <c r="N2017" i="51"/>
  <c r="M2017" i="51"/>
  <c r="L2017" i="51"/>
  <c r="K2017" i="51"/>
  <c r="J2017" i="51"/>
  <c r="I2017" i="51"/>
  <c r="H2017" i="51"/>
  <c r="G2017" i="51"/>
  <c r="E2017" i="51"/>
  <c r="D2017" i="51"/>
  <c r="R2017" i="51" s="1"/>
  <c r="C2017" i="51"/>
  <c r="B2017" i="51"/>
  <c r="R2016" i="51"/>
  <c r="Q2016" i="51"/>
  <c r="P2016" i="51"/>
  <c r="O2016" i="51"/>
  <c r="S2016" i="51" s="1"/>
  <c r="N2016" i="51"/>
  <c r="M2016" i="51"/>
  <c r="L2016" i="51"/>
  <c r="K2016" i="51"/>
  <c r="J2016" i="51"/>
  <c r="I2016" i="51"/>
  <c r="H2016" i="51"/>
  <c r="G2016" i="51"/>
  <c r="E2016" i="51"/>
  <c r="D2016" i="51"/>
  <c r="C2016" i="51"/>
  <c r="B2016" i="51"/>
  <c r="S2015" i="51"/>
  <c r="R2015" i="51"/>
  <c r="Q2015" i="51"/>
  <c r="P2015" i="51"/>
  <c r="O2015" i="51"/>
  <c r="N2015" i="51"/>
  <c r="M2015" i="51"/>
  <c r="L2015" i="51"/>
  <c r="K2015" i="51"/>
  <c r="J2015" i="51"/>
  <c r="I2015" i="51"/>
  <c r="H2015" i="51"/>
  <c r="G2015" i="51"/>
  <c r="E2015" i="51"/>
  <c r="D2015" i="51"/>
  <c r="C2015" i="51"/>
  <c r="B2015" i="51"/>
  <c r="S2014" i="51"/>
  <c r="Q2014" i="51"/>
  <c r="P2014" i="51"/>
  <c r="O2014" i="51"/>
  <c r="N2014" i="51"/>
  <c r="M2014" i="51"/>
  <c r="L2014" i="51"/>
  <c r="K2014" i="51"/>
  <c r="J2014" i="51"/>
  <c r="I2014" i="51"/>
  <c r="H2014" i="51"/>
  <c r="G2014" i="51"/>
  <c r="E2014" i="51"/>
  <c r="D2014" i="51"/>
  <c r="C2014" i="51"/>
  <c r="B2014" i="51"/>
  <c r="S2013" i="51"/>
  <c r="Q2013" i="51"/>
  <c r="P2013" i="51"/>
  <c r="O2013" i="51"/>
  <c r="N2013" i="51"/>
  <c r="M2013" i="51"/>
  <c r="L2013" i="51"/>
  <c r="K2013" i="51"/>
  <c r="J2013" i="51"/>
  <c r="I2013" i="51"/>
  <c r="H2013" i="51"/>
  <c r="G2013" i="51"/>
  <c r="E2013" i="51"/>
  <c r="D2013" i="51"/>
  <c r="C2013" i="51"/>
  <c r="B2013" i="51"/>
  <c r="S2012" i="51"/>
  <c r="Q2012" i="51"/>
  <c r="P2012" i="51"/>
  <c r="O2012" i="51"/>
  <c r="N2012" i="51"/>
  <c r="M2012" i="51"/>
  <c r="L2012" i="51"/>
  <c r="K2012" i="51"/>
  <c r="J2012" i="51"/>
  <c r="I2012" i="51"/>
  <c r="H2012" i="51"/>
  <c r="G2012" i="51"/>
  <c r="E2012" i="51"/>
  <c r="R2012" i="51" s="1"/>
  <c r="D2012" i="51"/>
  <c r="C2012" i="51"/>
  <c r="B2012" i="51"/>
  <c r="S2011" i="51"/>
  <c r="R2011" i="51"/>
  <c r="Q2011" i="51"/>
  <c r="P2011" i="51"/>
  <c r="O2011" i="51"/>
  <c r="N2011" i="51"/>
  <c r="M2011" i="51"/>
  <c r="L2011" i="51"/>
  <c r="K2011" i="51"/>
  <c r="J2011" i="51"/>
  <c r="I2011" i="51"/>
  <c r="H2011" i="51"/>
  <c r="G2011" i="51"/>
  <c r="E2011" i="51"/>
  <c r="D2011" i="51"/>
  <c r="C2011" i="51"/>
  <c r="B2011" i="51"/>
  <c r="Q2010" i="51"/>
  <c r="P2010" i="51"/>
  <c r="O2010" i="51"/>
  <c r="S2010" i="51" s="1"/>
  <c r="N2010" i="51"/>
  <c r="M2010" i="51"/>
  <c r="L2010" i="51"/>
  <c r="K2010" i="51"/>
  <c r="J2010" i="51"/>
  <c r="I2010" i="51"/>
  <c r="H2010" i="51"/>
  <c r="G2010" i="51"/>
  <c r="E2010" i="51"/>
  <c r="R2010" i="51" s="1"/>
  <c r="D2010" i="51"/>
  <c r="C2010" i="51"/>
  <c r="B2010" i="51"/>
  <c r="Q2009" i="51"/>
  <c r="P2009" i="51"/>
  <c r="O2009" i="51"/>
  <c r="S2009" i="51" s="1"/>
  <c r="N2009" i="51"/>
  <c r="M2009" i="51"/>
  <c r="L2009" i="51"/>
  <c r="K2009" i="51"/>
  <c r="J2009" i="51"/>
  <c r="I2009" i="51"/>
  <c r="H2009" i="51"/>
  <c r="G2009" i="51"/>
  <c r="E2009" i="51"/>
  <c r="D2009" i="51"/>
  <c r="R2009" i="51" s="1"/>
  <c r="C2009" i="51"/>
  <c r="B2009" i="51"/>
  <c r="R2008" i="51"/>
  <c r="Q2008" i="51"/>
  <c r="P2008" i="51"/>
  <c r="O2008" i="51"/>
  <c r="S2008" i="51" s="1"/>
  <c r="N2008" i="51"/>
  <c r="M2008" i="51"/>
  <c r="L2008" i="51"/>
  <c r="K2008" i="51"/>
  <c r="J2008" i="51"/>
  <c r="I2008" i="51"/>
  <c r="H2008" i="51"/>
  <c r="G2008" i="51"/>
  <c r="E2008" i="51"/>
  <c r="D2008" i="51"/>
  <c r="C2008" i="51"/>
  <c r="B2008" i="51"/>
  <c r="S2007" i="51"/>
  <c r="R2007" i="51"/>
  <c r="Q2007" i="51"/>
  <c r="P2007" i="51"/>
  <c r="O2007" i="51"/>
  <c r="N2007" i="51"/>
  <c r="M2007" i="51"/>
  <c r="L2007" i="51"/>
  <c r="K2007" i="51"/>
  <c r="J2007" i="51"/>
  <c r="I2007" i="51"/>
  <c r="H2007" i="51"/>
  <c r="G2007" i="51"/>
  <c r="E2007" i="51"/>
  <c r="D2007" i="51"/>
  <c r="C2007" i="51"/>
  <c r="B2007" i="51"/>
  <c r="S2006" i="51"/>
  <c r="Q2006" i="51"/>
  <c r="P2006" i="51"/>
  <c r="O2006" i="51"/>
  <c r="N2006" i="51"/>
  <c r="M2006" i="51"/>
  <c r="L2006" i="51"/>
  <c r="K2006" i="51"/>
  <c r="J2006" i="51"/>
  <c r="I2006" i="51"/>
  <c r="H2006" i="51"/>
  <c r="G2006" i="51"/>
  <c r="E2006" i="51"/>
  <c r="D2006" i="51"/>
  <c r="C2006" i="51"/>
  <c r="B2006" i="51"/>
  <c r="S2005" i="51"/>
  <c r="Q2005" i="51"/>
  <c r="P2005" i="51"/>
  <c r="O2005" i="51"/>
  <c r="N2005" i="51"/>
  <c r="M2005" i="51"/>
  <c r="L2005" i="51"/>
  <c r="K2005" i="51"/>
  <c r="J2005" i="51"/>
  <c r="I2005" i="51"/>
  <c r="H2005" i="51"/>
  <c r="G2005" i="51"/>
  <c r="E2005" i="51"/>
  <c r="D2005" i="51"/>
  <c r="C2005" i="51"/>
  <c r="B2005" i="51"/>
  <c r="Q2004" i="51"/>
  <c r="P2004" i="51"/>
  <c r="O2004" i="51"/>
  <c r="S2004" i="51" s="1"/>
  <c r="N2004" i="51"/>
  <c r="M2004" i="51"/>
  <c r="L2004" i="51"/>
  <c r="K2004" i="51"/>
  <c r="J2004" i="51"/>
  <c r="I2004" i="51"/>
  <c r="H2004" i="51"/>
  <c r="G2004" i="51"/>
  <c r="E2004" i="51"/>
  <c r="R2004" i="51" s="1"/>
  <c r="D2004" i="51"/>
  <c r="C2004" i="51"/>
  <c r="B2004" i="51"/>
  <c r="S2003" i="51"/>
  <c r="R2003" i="51"/>
  <c r="Q2003" i="51"/>
  <c r="P2003" i="51"/>
  <c r="O2003" i="51"/>
  <c r="N2003" i="51"/>
  <c r="M2003" i="51"/>
  <c r="L2003" i="51"/>
  <c r="K2003" i="51"/>
  <c r="J2003" i="51"/>
  <c r="I2003" i="51"/>
  <c r="H2003" i="51"/>
  <c r="G2003" i="51"/>
  <c r="E2003" i="51"/>
  <c r="D2003" i="51"/>
  <c r="C2003" i="51"/>
  <c r="B2003" i="51"/>
  <c r="Q2002" i="51"/>
  <c r="P2002" i="51"/>
  <c r="O2002" i="51"/>
  <c r="S2002" i="51" s="1"/>
  <c r="N2002" i="51"/>
  <c r="M2002" i="51"/>
  <c r="L2002" i="51"/>
  <c r="K2002" i="51"/>
  <c r="J2002" i="51"/>
  <c r="I2002" i="51"/>
  <c r="H2002" i="51"/>
  <c r="G2002" i="51"/>
  <c r="E2002" i="51"/>
  <c r="D2002" i="51"/>
  <c r="C2002" i="51"/>
  <c r="B2002" i="51"/>
  <c r="Q2001" i="51"/>
  <c r="P2001" i="51"/>
  <c r="O2001" i="51"/>
  <c r="S2001" i="51" s="1"/>
  <c r="N2001" i="51"/>
  <c r="M2001" i="51"/>
  <c r="L2001" i="51"/>
  <c r="K2001" i="51"/>
  <c r="J2001" i="51"/>
  <c r="I2001" i="51"/>
  <c r="H2001" i="51"/>
  <c r="G2001" i="51"/>
  <c r="E2001" i="51"/>
  <c r="D2001" i="51"/>
  <c r="R2001" i="51" s="1"/>
  <c r="C2001" i="51"/>
  <c r="B2001" i="51"/>
  <c r="R2000" i="51"/>
  <c r="Q2000" i="51"/>
  <c r="P2000" i="51"/>
  <c r="O2000" i="51"/>
  <c r="S2000" i="51" s="1"/>
  <c r="N2000" i="51"/>
  <c r="M2000" i="51"/>
  <c r="L2000" i="51"/>
  <c r="K2000" i="51"/>
  <c r="J2000" i="51"/>
  <c r="I2000" i="51"/>
  <c r="H2000" i="51"/>
  <c r="G2000" i="51"/>
  <c r="E2000" i="51"/>
  <c r="D2000" i="51"/>
  <c r="C2000" i="51"/>
  <c r="B2000" i="51"/>
  <c r="S1999" i="51"/>
  <c r="R1999" i="51"/>
  <c r="Q1999" i="51"/>
  <c r="P1999" i="51"/>
  <c r="O1999" i="51"/>
  <c r="N1999" i="51"/>
  <c r="M1999" i="51"/>
  <c r="L1999" i="51"/>
  <c r="K1999" i="51"/>
  <c r="J1999" i="51"/>
  <c r="I1999" i="51"/>
  <c r="H1999" i="51"/>
  <c r="G1999" i="51"/>
  <c r="E1999" i="51"/>
  <c r="D1999" i="51"/>
  <c r="C1999" i="51"/>
  <c r="B1999" i="51"/>
  <c r="S1998" i="51"/>
  <c r="Q1998" i="51"/>
  <c r="P1998" i="51"/>
  <c r="O1998" i="51"/>
  <c r="N1998" i="51"/>
  <c r="M1998" i="51"/>
  <c r="L1998" i="51"/>
  <c r="K1998" i="51"/>
  <c r="J1998" i="51"/>
  <c r="I1998" i="51"/>
  <c r="H1998" i="51"/>
  <c r="G1998" i="51"/>
  <c r="E1998" i="51"/>
  <c r="D1998" i="51"/>
  <c r="C1998" i="51"/>
  <c r="B1998" i="51"/>
  <c r="S1997" i="51"/>
  <c r="Q1997" i="51"/>
  <c r="P1997" i="51"/>
  <c r="O1997" i="51"/>
  <c r="N1997" i="51"/>
  <c r="M1997" i="51"/>
  <c r="L1997" i="51"/>
  <c r="K1997" i="51"/>
  <c r="J1997" i="51"/>
  <c r="I1997" i="51"/>
  <c r="H1997" i="51"/>
  <c r="G1997" i="51"/>
  <c r="E1997" i="51"/>
  <c r="D1997" i="51"/>
  <c r="C1997" i="51"/>
  <c r="B1997" i="51"/>
  <c r="S1996" i="51"/>
  <c r="Q1996" i="51"/>
  <c r="P1996" i="51"/>
  <c r="O1996" i="51"/>
  <c r="N1996" i="51"/>
  <c r="M1996" i="51"/>
  <c r="L1996" i="51"/>
  <c r="K1996" i="51"/>
  <c r="J1996" i="51"/>
  <c r="I1996" i="51"/>
  <c r="H1996" i="51"/>
  <c r="G1996" i="51"/>
  <c r="E1996" i="51"/>
  <c r="R1996" i="51" s="1"/>
  <c r="D1996" i="51"/>
  <c r="C1996" i="51"/>
  <c r="B1996" i="51"/>
  <c r="S1995" i="51"/>
  <c r="R1995" i="51"/>
  <c r="Q1995" i="51"/>
  <c r="P1995" i="51"/>
  <c r="O1995" i="51"/>
  <c r="N1995" i="51"/>
  <c r="M1995" i="51"/>
  <c r="L1995" i="51"/>
  <c r="K1995" i="51"/>
  <c r="J1995" i="51"/>
  <c r="I1995" i="51"/>
  <c r="H1995" i="51"/>
  <c r="G1995" i="51"/>
  <c r="E1995" i="51"/>
  <c r="D1995" i="51"/>
  <c r="C1995" i="51"/>
  <c r="B1995" i="51"/>
  <c r="Q1994" i="51"/>
  <c r="P1994" i="51"/>
  <c r="O1994" i="51"/>
  <c r="S1994" i="51" s="1"/>
  <c r="N1994" i="51"/>
  <c r="M1994" i="51"/>
  <c r="L1994" i="51"/>
  <c r="K1994" i="51"/>
  <c r="J1994" i="51"/>
  <c r="I1994" i="51"/>
  <c r="H1994" i="51"/>
  <c r="G1994" i="51"/>
  <c r="E1994" i="51"/>
  <c r="D1994" i="51"/>
  <c r="C1994" i="51"/>
  <c r="B1994" i="51"/>
  <c r="Q1993" i="51"/>
  <c r="P1993" i="51"/>
  <c r="O1993" i="51"/>
  <c r="S1993" i="51" s="1"/>
  <c r="N1993" i="51"/>
  <c r="M1993" i="51"/>
  <c r="L1993" i="51"/>
  <c r="K1993" i="51"/>
  <c r="J1993" i="51"/>
  <c r="I1993" i="51"/>
  <c r="H1993" i="51"/>
  <c r="G1993" i="51"/>
  <c r="E1993" i="51"/>
  <c r="D1993" i="51"/>
  <c r="R1993" i="51" s="1"/>
  <c r="C1993" i="51"/>
  <c r="B1993" i="51"/>
  <c r="R1992" i="51"/>
  <c r="Q1992" i="51"/>
  <c r="P1992" i="51"/>
  <c r="O1992" i="51"/>
  <c r="S1992" i="51" s="1"/>
  <c r="N1992" i="51"/>
  <c r="M1992" i="51"/>
  <c r="L1992" i="51"/>
  <c r="K1992" i="51"/>
  <c r="J1992" i="51"/>
  <c r="I1992" i="51"/>
  <c r="H1992" i="51"/>
  <c r="G1992" i="51"/>
  <c r="E1992" i="51"/>
  <c r="D1992" i="51"/>
  <c r="C1992" i="51"/>
  <c r="B1992" i="51"/>
  <c r="S1991" i="51"/>
  <c r="R1991" i="51"/>
  <c r="Q1991" i="51"/>
  <c r="P1991" i="51"/>
  <c r="O1991" i="51"/>
  <c r="N1991" i="51"/>
  <c r="M1991" i="51"/>
  <c r="L1991" i="51"/>
  <c r="K1991" i="51"/>
  <c r="J1991" i="51"/>
  <c r="I1991" i="51"/>
  <c r="H1991" i="51"/>
  <c r="G1991" i="51"/>
  <c r="E1991" i="51"/>
  <c r="D1991" i="51"/>
  <c r="C1991" i="51"/>
  <c r="B1991" i="51"/>
  <c r="S1990" i="51"/>
  <c r="Q1990" i="51"/>
  <c r="P1990" i="51"/>
  <c r="O1990" i="51"/>
  <c r="N1990" i="51"/>
  <c r="M1990" i="51"/>
  <c r="L1990" i="51"/>
  <c r="K1990" i="51"/>
  <c r="J1990" i="51"/>
  <c r="I1990" i="51"/>
  <c r="H1990" i="51"/>
  <c r="G1990" i="51"/>
  <c r="E1990" i="51"/>
  <c r="D1990" i="51"/>
  <c r="C1990" i="51"/>
  <c r="B1990" i="51"/>
  <c r="S1989" i="51"/>
  <c r="Q1989" i="51"/>
  <c r="P1989" i="51"/>
  <c r="O1989" i="51"/>
  <c r="N1989" i="51"/>
  <c r="M1989" i="51"/>
  <c r="L1989" i="51"/>
  <c r="K1989" i="51"/>
  <c r="J1989" i="51"/>
  <c r="I1989" i="51"/>
  <c r="H1989" i="51"/>
  <c r="G1989" i="51"/>
  <c r="E1989" i="51"/>
  <c r="D1989" i="51"/>
  <c r="C1989" i="51"/>
  <c r="B1989" i="51"/>
  <c r="S1988" i="51"/>
  <c r="Q1988" i="51"/>
  <c r="P1988" i="51"/>
  <c r="O1988" i="51"/>
  <c r="N1988" i="51"/>
  <c r="M1988" i="51"/>
  <c r="L1988" i="51"/>
  <c r="K1988" i="51"/>
  <c r="J1988" i="51"/>
  <c r="I1988" i="51"/>
  <c r="H1988" i="51"/>
  <c r="G1988" i="51"/>
  <c r="E1988" i="51"/>
  <c r="R1988" i="51" s="1"/>
  <c r="D1988" i="51"/>
  <c r="C1988" i="51"/>
  <c r="B1988" i="51"/>
  <c r="S1987" i="51"/>
  <c r="R1987" i="51"/>
  <c r="Q1987" i="51"/>
  <c r="P1987" i="51"/>
  <c r="O1987" i="51"/>
  <c r="N1987" i="51"/>
  <c r="M1987" i="51"/>
  <c r="L1987" i="51"/>
  <c r="K1987" i="51"/>
  <c r="J1987" i="51"/>
  <c r="I1987" i="51"/>
  <c r="H1987" i="51"/>
  <c r="G1987" i="51"/>
  <c r="E1987" i="51"/>
  <c r="D1987" i="51"/>
  <c r="C1987" i="51"/>
  <c r="B1987" i="51"/>
  <c r="Q1986" i="51"/>
  <c r="P1986" i="51"/>
  <c r="O1986" i="51"/>
  <c r="S1986" i="51" s="1"/>
  <c r="N1986" i="51"/>
  <c r="M1986" i="51"/>
  <c r="L1986" i="51"/>
  <c r="K1986" i="51"/>
  <c r="J1986" i="51"/>
  <c r="I1986" i="51"/>
  <c r="H1986" i="51"/>
  <c r="G1986" i="51"/>
  <c r="E1986" i="51"/>
  <c r="R1986" i="51" s="1"/>
  <c r="D1986" i="51"/>
  <c r="C1986" i="51"/>
  <c r="B1986" i="51"/>
  <c r="Q1985" i="51"/>
  <c r="P1985" i="51"/>
  <c r="O1985" i="51"/>
  <c r="S1985" i="51" s="1"/>
  <c r="N1985" i="51"/>
  <c r="M1985" i="51"/>
  <c r="L1985" i="51"/>
  <c r="K1985" i="51"/>
  <c r="J1985" i="51"/>
  <c r="I1985" i="51"/>
  <c r="H1985" i="51"/>
  <c r="G1985" i="51"/>
  <c r="E1985" i="51"/>
  <c r="D1985" i="51"/>
  <c r="R1985" i="51" s="1"/>
  <c r="C1985" i="51"/>
  <c r="B1985" i="51"/>
  <c r="R1984" i="51"/>
  <c r="Q1984" i="51"/>
  <c r="P1984" i="51"/>
  <c r="O1984" i="51"/>
  <c r="S1984" i="51" s="1"/>
  <c r="N1984" i="51"/>
  <c r="M1984" i="51"/>
  <c r="L1984" i="51"/>
  <c r="K1984" i="51"/>
  <c r="J1984" i="51"/>
  <c r="I1984" i="51"/>
  <c r="H1984" i="51"/>
  <c r="G1984" i="51"/>
  <c r="E1984" i="51"/>
  <c r="D1984" i="51"/>
  <c r="C1984" i="51"/>
  <c r="B1984" i="51"/>
  <c r="S1983" i="51"/>
  <c r="R1983" i="51"/>
  <c r="Q1983" i="51"/>
  <c r="P1983" i="51"/>
  <c r="O1983" i="51"/>
  <c r="N1983" i="51"/>
  <c r="M1983" i="51"/>
  <c r="L1983" i="51"/>
  <c r="K1983" i="51"/>
  <c r="J1983" i="51"/>
  <c r="I1983" i="51"/>
  <c r="H1983" i="51"/>
  <c r="G1983" i="51"/>
  <c r="E1983" i="51"/>
  <c r="D1983" i="51"/>
  <c r="C1983" i="51"/>
  <c r="B1983" i="51"/>
  <c r="S1982" i="51"/>
  <c r="Q1982" i="51"/>
  <c r="P1982" i="51"/>
  <c r="O1982" i="51"/>
  <c r="N1982" i="51"/>
  <c r="M1982" i="51"/>
  <c r="L1982" i="51"/>
  <c r="K1982" i="51"/>
  <c r="J1982" i="51"/>
  <c r="I1982" i="51"/>
  <c r="H1982" i="51"/>
  <c r="G1982" i="51"/>
  <c r="E1982" i="51"/>
  <c r="R1982" i="51" s="1"/>
  <c r="D1982" i="51"/>
  <c r="C1982" i="51"/>
  <c r="B1982" i="51"/>
  <c r="S1981" i="51"/>
  <c r="Q1981" i="51"/>
  <c r="P1981" i="51"/>
  <c r="O1981" i="51"/>
  <c r="N1981" i="51"/>
  <c r="M1981" i="51"/>
  <c r="L1981" i="51"/>
  <c r="K1981" i="51"/>
  <c r="J1981" i="51"/>
  <c r="I1981" i="51"/>
  <c r="H1981" i="51"/>
  <c r="G1981" i="51"/>
  <c r="E1981" i="51"/>
  <c r="R1981" i="51" s="1"/>
  <c r="D1981" i="51"/>
  <c r="C1981" i="51"/>
  <c r="B1981" i="51"/>
  <c r="Q1980" i="51"/>
  <c r="P1980" i="51"/>
  <c r="O1980" i="51"/>
  <c r="S1980" i="51" s="1"/>
  <c r="N1980" i="51"/>
  <c r="M1980" i="51"/>
  <c r="L1980" i="51"/>
  <c r="K1980" i="51"/>
  <c r="J1980" i="51"/>
  <c r="I1980" i="51"/>
  <c r="H1980" i="51"/>
  <c r="G1980" i="51"/>
  <c r="E1980" i="51"/>
  <c r="R1980" i="51" s="1"/>
  <c r="D1980" i="51"/>
  <c r="C1980" i="51"/>
  <c r="B1980" i="51"/>
  <c r="S1979" i="51"/>
  <c r="R1979" i="51"/>
  <c r="Q1979" i="51"/>
  <c r="P1979" i="51"/>
  <c r="O1979" i="51"/>
  <c r="N1979" i="51"/>
  <c r="M1979" i="51"/>
  <c r="L1979" i="51"/>
  <c r="K1979" i="51"/>
  <c r="J1979" i="51"/>
  <c r="I1979" i="51"/>
  <c r="H1979" i="51"/>
  <c r="G1979" i="51"/>
  <c r="E1979" i="51"/>
  <c r="D1979" i="51"/>
  <c r="C1979" i="51"/>
  <c r="B1979" i="51"/>
  <c r="Q1978" i="51"/>
  <c r="P1978" i="51"/>
  <c r="O1978" i="51"/>
  <c r="S1978" i="51" s="1"/>
  <c r="N1978" i="51"/>
  <c r="M1978" i="51"/>
  <c r="L1978" i="51"/>
  <c r="K1978" i="51"/>
  <c r="J1978" i="51"/>
  <c r="I1978" i="51"/>
  <c r="H1978" i="51"/>
  <c r="G1978" i="51"/>
  <c r="E1978" i="51"/>
  <c r="R1978" i="51" s="1"/>
  <c r="D1978" i="51"/>
  <c r="C1978" i="51"/>
  <c r="B1978" i="51"/>
  <c r="Q1977" i="51"/>
  <c r="P1977" i="51"/>
  <c r="O1977" i="51"/>
  <c r="S1977" i="51" s="1"/>
  <c r="N1977" i="51"/>
  <c r="M1977" i="51"/>
  <c r="L1977" i="51"/>
  <c r="K1977" i="51"/>
  <c r="J1977" i="51"/>
  <c r="I1977" i="51"/>
  <c r="H1977" i="51"/>
  <c r="G1977" i="51"/>
  <c r="E1977" i="51"/>
  <c r="D1977" i="51"/>
  <c r="R1977" i="51" s="1"/>
  <c r="C1977" i="51"/>
  <c r="B1977" i="51"/>
  <c r="R1976" i="51"/>
  <c r="Q1976" i="51"/>
  <c r="P1976" i="51"/>
  <c r="O1976" i="51"/>
  <c r="S1976" i="51" s="1"/>
  <c r="N1976" i="51"/>
  <c r="M1976" i="51"/>
  <c r="L1976" i="51"/>
  <c r="K1976" i="51"/>
  <c r="J1976" i="51"/>
  <c r="I1976" i="51"/>
  <c r="H1976" i="51"/>
  <c r="G1976" i="51"/>
  <c r="E1976" i="51"/>
  <c r="D1976" i="51"/>
  <c r="C1976" i="51"/>
  <c r="B1976" i="51"/>
  <c r="S1975" i="51"/>
  <c r="R1975" i="51"/>
  <c r="Q1975" i="51"/>
  <c r="P1975" i="51"/>
  <c r="O1975" i="51"/>
  <c r="N1975" i="51"/>
  <c r="M1975" i="51"/>
  <c r="L1975" i="51"/>
  <c r="K1975" i="51"/>
  <c r="J1975" i="51"/>
  <c r="I1975" i="51"/>
  <c r="H1975" i="51"/>
  <c r="G1975" i="51"/>
  <c r="E1975" i="51"/>
  <c r="D1975" i="51"/>
  <c r="C1975" i="51"/>
  <c r="B1975" i="51"/>
  <c r="S1974" i="51"/>
  <c r="Q1974" i="51"/>
  <c r="P1974" i="51"/>
  <c r="O1974" i="51"/>
  <c r="N1974" i="51"/>
  <c r="M1974" i="51"/>
  <c r="L1974" i="51"/>
  <c r="K1974" i="51"/>
  <c r="J1974" i="51"/>
  <c r="I1974" i="51"/>
  <c r="H1974" i="51"/>
  <c r="G1974" i="51"/>
  <c r="E1974" i="51"/>
  <c r="R1974" i="51" s="1"/>
  <c r="D1974" i="51"/>
  <c r="C1974" i="51"/>
  <c r="B1974" i="51"/>
  <c r="S1973" i="51"/>
  <c r="Q1973" i="51"/>
  <c r="P1973" i="51"/>
  <c r="O1973" i="51"/>
  <c r="N1973" i="51"/>
  <c r="M1973" i="51"/>
  <c r="L1973" i="51"/>
  <c r="K1973" i="51"/>
  <c r="J1973" i="51"/>
  <c r="I1973" i="51"/>
  <c r="H1973" i="51"/>
  <c r="G1973" i="51"/>
  <c r="E1973" i="51"/>
  <c r="R1973" i="51" s="1"/>
  <c r="D1973" i="51"/>
  <c r="C1973" i="51"/>
  <c r="B1973" i="51"/>
  <c r="S1972" i="51"/>
  <c r="Q1972" i="51"/>
  <c r="P1972" i="51"/>
  <c r="O1972" i="51"/>
  <c r="N1972" i="51"/>
  <c r="M1972" i="51"/>
  <c r="L1972" i="51"/>
  <c r="K1972" i="51"/>
  <c r="J1972" i="51"/>
  <c r="I1972" i="51"/>
  <c r="H1972" i="51"/>
  <c r="G1972" i="51"/>
  <c r="E1972" i="51"/>
  <c r="R1972" i="51" s="1"/>
  <c r="D1972" i="51"/>
  <c r="C1972" i="51"/>
  <c r="B1972" i="51"/>
  <c r="S1971" i="51"/>
  <c r="R1971" i="51"/>
  <c r="Q1971" i="51"/>
  <c r="P1971" i="51"/>
  <c r="O1971" i="51"/>
  <c r="N1971" i="51"/>
  <c r="M1971" i="51"/>
  <c r="L1971" i="51"/>
  <c r="K1971" i="51"/>
  <c r="J1971" i="51"/>
  <c r="I1971" i="51"/>
  <c r="H1971" i="51"/>
  <c r="G1971" i="51"/>
  <c r="E1971" i="51"/>
  <c r="D1971" i="51"/>
  <c r="C1971" i="51"/>
  <c r="B1971" i="51"/>
  <c r="Q1970" i="51"/>
  <c r="P1970" i="51"/>
  <c r="O1970" i="51"/>
  <c r="S1970" i="51" s="1"/>
  <c r="N1970" i="51"/>
  <c r="M1970" i="51"/>
  <c r="L1970" i="51"/>
  <c r="K1970" i="51"/>
  <c r="J1970" i="51"/>
  <c r="I1970" i="51"/>
  <c r="H1970" i="51"/>
  <c r="G1970" i="51"/>
  <c r="E1970" i="51"/>
  <c r="D1970" i="51"/>
  <c r="C1970" i="51"/>
  <c r="B1970" i="51"/>
  <c r="Q1969" i="51"/>
  <c r="P1969" i="51"/>
  <c r="O1969" i="51"/>
  <c r="S1969" i="51" s="1"/>
  <c r="N1969" i="51"/>
  <c r="M1969" i="51"/>
  <c r="L1969" i="51"/>
  <c r="K1969" i="51"/>
  <c r="J1969" i="51"/>
  <c r="I1969" i="51"/>
  <c r="H1969" i="51"/>
  <c r="G1969" i="51"/>
  <c r="E1969" i="51"/>
  <c r="D1969" i="51"/>
  <c r="R1969" i="51" s="1"/>
  <c r="C1969" i="51"/>
  <c r="B1969" i="51"/>
  <c r="R1968" i="51"/>
  <c r="Q1968" i="51"/>
  <c r="P1968" i="51"/>
  <c r="O1968" i="51"/>
  <c r="S1968" i="51" s="1"/>
  <c r="N1968" i="51"/>
  <c r="M1968" i="51"/>
  <c r="L1968" i="51"/>
  <c r="K1968" i="51"/>
  <c r="J1968" i="51"/>
  <c r="I1968" i="51"/>
  <c r="H1968" i="51"/>
  <c r="G1968" i="51"/>
  <c r="E1968" i="51"/>
  <c r="D1968" i="51"/>
  <c r="C1968" i="51"/>
  <c r="B1968" i="51"/>
  <c r="S1967" i="51"/>
  <c r="R1967" i="51"/>
  <c r="Q1967" i="51"/>
  <c r="P1967" i="51"/>
  <c r="O1967" i="51"/>
  <c r="N1967" i="51"/>
  <c r="M1967" i="51"/>
  <c r="L1967" i="51"/>
  <c r="K1967" i="51"/>
  <c r="J1967" i="51"/>
  <c r="I1967" i="51"/>
  <c r="H1967" i="51"/>
  <c r="G1967" i="51"/>
  <c r="E1967" i="51"/>
  <c r="D1967" i="51"/>
  <c r="C1967" i="51"/>
  <c r="B1967" i="51"/>
  <c r="S1966" i="51"/>
  <c r="Q1966" i="51"/>
  <c r="P1966" i="51"/>
  <c r="O1966" i="51"/>
  <c r="N1966" i="51"/>
  <c r="M1966" i="51"/>
  <c r="L1966" i="51"/>
  <c r="K1966" i="51"/>
  <c r="J1966" i="51"/>
  <c r="I1966" i="51"/>
  <c r="H1966" i="51"/>
  <c r="G1966" i="51"/>
  <c r="E1966" i="51"/>
  <c r="R1966" i="51" s="1"/>
  <c r="D1966" i="51"/>
  <c r="C1966" i="51"/>
  <c r="B1966" i="51"/>
  <c r="S1965" i="51"/>
  <c r="Q1965" i="51"/>
  <c r="P1965" i="51"/>
  <c r="O1965" i="51"/>
  <c r="N1965" i="51"/>
  <c r="M1965" i="51"/>
  <c r="L1965" i="51"/>
  <c r="K1965" i="51"/>
  <c r="J1965" i="51"/>
  <c r="I1965" i="51"/>
  <c r="H1965" i="51"/>
  <c r="G1965" i="51"/>
  <c r="E1965" i="51"/>
  <c r="R1965" i="51" s="1"/>
  <c r="D1965" i="51"/>
  <c r="C1965" i="51"/>
  <c r="B1965" i="51"/>
  <c r="Q1964" i="51"/>
  <c r="P1964" i="51"/>
  <c r="O1964" i="51"/>
  <c r="S1964" i="51" s="1"/>
  <c r="N1964" i="51"/>
  <c r="M1964" i="51"/>
  <c r="L1964" i="51"/>
  <c r="K1964" i="51"/>
  <c r="J1964" i="51"/>
  <c r="I1964" i="51"/>
  <c r="H1964" i="51"/>
  <c r="G1964" i="51"/>
  <c r="E1964" i="51"/>
  <c r="R1964" i="51" s="1"/>
  <c r="D1964" i="51"/>
  <c r="C1964" i="51"/>
  <c r="B1964" i="51"/>
  <c r="S1963" i="51"/>
  <c r="R1963" i="51"/>
  <c r="Q1963" i="51"/>
  <c r="P1963" i="51"/>
  <c r="O1963" i="51"/>
  <c r="N1963" i="51"/>
  <c r="M1963" i="51"/>
  <c r="L1963" i="51"/>
  <c r="K1963" i="51"/>
  <c r="J1963" i="51"/>
  <c r="I1963" i="51"/>
  <c r="H1963" i="51"/>
  <c r="G1963" i="51"/>
  <c r="E1963" i="51"/>
  <c r="D1963" i="51"/>
  <c r="C1963" i="51"/>
  <c r="B1963" i="51"/>
  <c r="Q1962" i="51"/>
  <c r="P1962" i="51"/>
  <c r="O1962" i="51"/>
  <c r="S1962" i="51" s="1"/>
  <c r="N1962" i="51"/>
  <c r="M1962" i="51"/>
  <c r="L1962" i="51"/>
  <c r="K1962" i="51"/>
  <c r="J1962" i="51"/>
  <c r="I1962" i="51"/>
  <c r="H1962" i="51"/>
  <c r="G1962" i="51"/>
  <c r="E1962" i="51"/>
  <c r="R1962" i="51" s="1"/>
  <c r="D1962" i="51"/>
  <c r="C1962" i="51"/>
  <c r="B1962" i="51"/>
  <c r="Q1961" i="51"/>
  <c r="P1961" i="51"/>
  <c r="O1961" i="51"/>
  <c r="S1961" i="51" s="1"/>
  <c r="N1961" i="51"/>
  <c r="M1961" i="51"/>
  <c r="L1961" i="51"/>
  <c r="K1961" i="51"/>
  <c r="J1961" i="51"/>
  <c r="I1961" i="51"/>
  <c r="H1961" i="51"/>
  <c r="G1961" i="51"/>
  <c r="E1961" i="51"/>
  <c r="D1961" i="51"/>
  <c r="R1961" i="51" s="1"/>
  <c r="C1961" i="51"/>
  <c r="B1961" i="51"/>
  <c r="R1960" i="51"/>
  <c r="Q1960" i="51"/>
  <c r="P1960" i="51"/>
  <c r="O1960" i="51"/>
  <c r="S1960" i="51" s="1"/>
  <c r="N1960" i="51"/>
  <c r="M1960" i="51"/>
  <c r="L1960" i="51"/>
  <c r="K1960" i="51"/>
  <c r="J1960" i="51"/>
  <c r="I1960" i="51"/>
  <c r="H1960" i="51"/>
  <c r="G1960" i="51"/>
  <c r="E1960" i="51"/>
  <c r="D1960" i="51"/>
  <c r="C1960" i="51"/>
  <c r="B1960" i="51"/>
  <c r="S1959" i="51"/>
  <c r="R1959" i="51"/>
  <c r="Q1959" i="51"/>
  <c r="P1959" i="51"/>
  <c r="O1959" i="51"/>
  <c r="N1959" i="51"/>
  <c r="M1959" i="51"/>
  <c r="L1959" i="51"/>
  <c r="K1959" i="51"/>
  <c r="J1959" i="51"/>
  <c r="I1959" i="51"/>
  <c r="H1959" i="51"/>
  <c r="G1959" i="51"/>
  <c r="E1959" i="51"/>
  <c r="D1959" i="51"/>
  <c r="C1959" i="51"/>
  <c r="B1959" i="51"/>
  <c r="S1958" i="51"/>
  <c r="Q1958" i="51"/>
  <c r="P1958" i="51"/>
  <c r="O1958" i="51"/>
  <c r="N1958" i="51"/>
  <c r="M1958" i="51"/>
  <c r="L1958" i="51"/>
  <c r="K1958" i="51"/>
  <c r="J1958" i="51"/>
  <c r="I1958" i="51"/>
  <c r="H1958" i="51"/>
  <c r="G1958" i="51"/>
  <c r="E1958" i="51"/>
  <c r="R1958" i="51" s="1"/>
  <c r="D1958" i="51"/>
  <c r="C1958" i="51"/>
  <c r="B1958" i="51"/>
  <c r="S1957" i="51"/>
  <c r="Q1957" i="51"/>
  <c r="P1957" i="51"/>
  <c r="O1957" i="51"/>
  <c r="N1957" i="51"/>
  <c r="M1957" i="51"/>
  <c r="L1957" i="51"/>
  <c r="K1957" i="51"/>
  <c r="J1957" i="51"/>
  <c r="I1957" i="51"/>
  <c r="H1957" i="51"/>
  <c r="G1957" i="51"/>
  <c r="E1957" i="51"/>
  <c r="R1957" i="51" s="1"/>
  <c r="D1957" i="51"/>
  <c r="C1957" i="51"/>
  <c r="B1957" i="51"/>
  <c r="Q1956" i="51"/>
  <c r="P1956" i="51"/>
  <c r="O1956" i="51"/>
  <c r="S1956" i="51" s="1"/>
  <c r="N1956" i="51"/>
  <c r="M1956" i="51"/>
  <c r="L1956" i="51"/>
  <c r="K1956" i="51"/>
  <c r="J1956" i="51"/>
  <c r="I1956" i="51"/>
  <c r="H1956" i="51"/>
  <c r="G1956" i="51"/>
  <c r="E1956" i="51"/>
  <c r="R1956" i="51" s="1"/>
  <c r="D1956" i="51"/>
  <c r="C1956" i="51"/>
  <c r="B1956" i="51"/>
  <c r="S1955" i="51"/>
  <c r="R1955" i="51"/>
  <c r="Q1955" i="51"/>
  <c r="P1955" i="51"/>
  <c r="O1955" i="51"/>
  <c r="N1955" i="51"/>
  <c r="M1955" i="51"/>
  <c r="L1955" i="51"/>
  <c r="K1955" i="51"/>
  <c r="J1955" i="51"/>
  <c r="I1955" i="51"/>
  <c r="H1955" i="51"/>
  <c r="G1955" i="51"/>
  <c r="E1955" i="51"/>
  <c r="D1955" i="51"/>
  <c r="C1955" i="51"/>
  <c r="B1955" i="51"/>
  <c r="Q1954" i="51"/>
  <c r="P1954" i="51"/>
  <c r="O1954" i="51"/>
  <c r="S1954" i="51" s="1"/>
  <c r="N1954" i="51"/>
  <c r="M1954" i="51"/>
  <c r="L1954" i="51"/>
  <c r="K1954" i="51"/>
  <c r="J1954" i="51"/>
  <c r="I1954" i="51"/>
  <c r="H1954" i="51"/>
  <c r="G1954" i="51"/>
  <c r="E1954" i="51"/>
  <c r="D1954" i="51"/>
  <c r="C1954" i="51"/>
  <c r="B1954" i="51"/>
  <c r="Q1953" i="51"/>
  <c r="P1953" i="51"/>
  <c r="O1953" i="51"/>
  <c r="S1953" i="51" s="1"/>
  <c r="N1953" i="51"/>
  <c r="M1953" i="51"/>
  <c r="L1953" i="51"/>
  <c r="K1953" i="51"/>
  <c r="J1953" i="51"/>
  <c r="I1953" i="51"/>
  <c r="H1953" i="51"/>
  <c r="G1953" i="51"/>
  <c r="E1953" i="51"/>
  <c r="D1953" i="51"/>
  <c r="R1953" i="51" s="1"/>
  <c r="C1953" i="51"/>
  <c r="B1953" i="51"/>
  <c r="R1952" i="51"/>
  <c r="Q1952" i="51"/>
  <c r="P1952" i="51"/>
  <c r="O1952" i="51"/>
  <c r="S1952" i="51" s="1"/>
  <c r="N1952" i="51"/>
  <c r="M1952" i="51"/>
  <c r="L1952" i="51"/>
  <c r="K1952" i="51"/>
  <c r="J1952" i="51"/>
  <c r="I1952" i="51"/>
  <c r="H1952" i="51"/>
  <c r="G1952" i="51"/>
  <c r="E1952" i="51"/>
  <c r="D1952" i="51"/>
  <c r="C1952" i="51"/>
  <c r="B1952" i="51"/>
  <c r="S1951" i="51"/>
  <c r="R1951" i="51"/>
  <c r="Q1951" i="51"/>
  <c r="P1951" i="51"/>
  <c r="O1951" i="51"/>
  <c r="N1951" i="51"/>
  <c r="M1951" i="51"/>
  <c r="L1951" i="51"/>
  <c r="K1951" i="51"/>
  <c r="J1951" i="51"/>
  <c r="I1951" i="51"/>
  <c r="H1951" i="51"/>
  <c r="G1951" i="51"/>
  <c r="E1951" i="51"/>
  <c r="D1951" i="51"/>
  <c r="C1951" i="51"/>
  <c r="B1951" i="51"/>
  <c r="S1950" i="51"/>
  <c r="Q1950" i="51"/>
  <c r="P1950" i="51"/>
  <c r="O1950" i="51"/>
  <c r="N1950" i="51"/>
  <c r="M1950" i="51"/>
  <c r="L1950" i="51"/>
  <c r="K1950" i="51"/>
  <c r="J1950" i="51"/>
  <c r="I1950" i="51"/>
  <c r="H1950" i="51"/>
  <c r="G1950" i="51"/>
  <c r="E1950" i="51"/>
  <c r="R1950" i="51" s="1"/>
  <c r="D1950" i="51"/>
  <c r="C1950" i="51"/>
  <c r="B1950" i="51"/>
  <c r="S1949" i="51"/>
  <c r="Q1949" i="51"/>
  <c r="P1949" i="51"/>
  <c r="O1949" i="51"/>
  <c r="N1949" i="51"/>
  <c r="M1949" i="51"/>
  <c r="L1949" i="51"/>
  <c r="K1949" i="51"/>
  <c r="J1949" i="51"/>
  <c r="I1949" i="51"/>
  <c r="H1949" i="51"/>
  <c r="G1949" i="51"/>
  <c r="E1949" i="51"/>
  <c r="R1949" i="51" s="1"/>
  <c r="D1949" i="51"/>
  <c r="C1949" i="51"/>
  <c r="B1949" i="51"/>
  <c r="S1948" i="51"/>
  <c r="Q1948" i="51"/>
  <c r="P1948" i="51"/>
  <c r="O1948" i="51"/>
  <c r="N1948" i="51"/>
  <c r="M1948" i="51"/>
  <c r="L1948" i="51"/>
  <c r="K1948" i="51"/>
  <c r="J1948" i="51"/>
  <c r="I1948" i="51"/>
  <c r="H1948" i="51"/>
  <c r="G1948" i="51"/>
  <c r="E1948" i="51"/>
  <c r="R1948" i="51" s="1"/>
  <c r="D1948" i="51"/>
  <c r="C1948" i="51"/>
  <c r="B1948" i="51"/>
  <c r="S1947" i="51"/>
  <c r="R1947" i="51"/>
  <c r="Q1947" i="51"/>
  <c r="P1947" i="51"/>
  <c r="O1947" i="51"/>
  <c r="N1947" i="51"/>
  <c r="M1947" i="51"/>
  <c r="L1947" i="51"/>
  <c r="K1947" i="51"/>
  <c r="J1947" i="51"/>
  <c r="I1947" i="51"/>
  <c r="H1947" i="51"/>
  <c r="G1947" i="51"/>
  <c r="E1947" i="51"/>
  <c r="D1947" i="51"/>
  <c r="C1947" i="51"/>
  <c r="B1947" i="51"/>
  <c r="Q1946" i="51"/>
  <c r="P1946" i="51"/>
  <c r="O1946" i="51"/>
  <c r="S1946" i="51" s="1"/>
  <c r="N1946" i="51"/>
  <c r="M1946" i="51"/>
  <c r="L1946" i="51"/>
  <c r="K1946" i="51"/>
  <c r="J1946" i="51"/>
  <c r="I1946" i="51"/>
  <c r="H1946" i="51"/>
  <c r="G1946" i="51"/>
  <c r="E1946" i="51"/>
  <c r="D1946" i="51"/>
  <c r="C1946" i="51"/>
  <c r="B1946" i="51"/>
  <c r="Q1945" i="51"/>
  <c r="P1945" i="51"/>
  <c r="O1945" i="51"/>
  <c r="S1945" i="51" s="1"/>
  <c r="N1945" i="51"/>
  <c r="M1945" i="51"/>
  <c r="L1945" i="51"/>
  <c r="K1945" i="51"/>
  <c r="J1945" i="51"/>
  <c r="I1945" i="51"/>
  <c r="H1945" i="51"/>
  <c r="G1945" i="51"/>
  <c r="E1945" i="51"/>
  <c r="D1945" i="51"/>
  <c r="R1945" i="51" s="1"/>
  <c r="C1945" i="51"/>
  <c r="B1945" i="51"/>
  <c r="R1944" i="51"/>
  <c r="Q1944" i="51"/>
  <c r="P1944" i="51"/>
  <c r="O1944" i="51"/>
  <c r="S1944" i="51" s="1"/>
  <c r="N1944" i="51"/>
  <c r="M1944" i="51"/>
  <c r="L1944" i="51"/>
  <c r="K1944" i="51"/>
  <c r="J1944" i="51"/>
  <c r="I1944" i="51"/>
  <c r="H1944" i="51"/>
  <c r="G1944" i="51"/>
  <c r="E1944" i="51"/>
  <c r="D1944" i="51"/>
  <c r="C1944" i="51"/>
  <c r="B1944" i="51"/>
  <c r="S1943" i="51"/>
  <c r="R1943" i="51"/>
  <c r="Q1943" i="51"/>
  <c r="P1943" i="51"/>
  <c r="O1943" i="51"/>
  <c r="N1943" i="51"/>
  <c r="M1943" i="51"/>
  <c r="L1943" i="51"/>
  <c r="K1943" i="51"/>
  <c r="J1943" i="51"/>
  <c r="I1943" i="51"/>
  <c r="H1943" i="51"/>
  <c r="G1943" i="51"/>
  <c r="E1943" i="51"/>
  <c r="D1943" i="51"/>
  <c r="C1943" i="51"/>
  <c r="B1943" i="51"/>
  <c r="S1942" i="51"/>
  <c r="Q1942" i="51"/>
  <c r="P1942" i="51"/>
  <c r="O1942" i="51"/>
  <c r="N1942" i="51"/>
  <c r="M1942" i="51"/>
  <c r="L1942" i="51"/>
  <c r="K1942" i="51"/>
  <c r="J1942" i="51"/>
  <c r="I1942" i="51"/>
  <c r="H1942" i="51"/>
  <c r="G1942" i="51"/>
  <c r="E1942" i="51"/>
  <c r="R1942" i="51" s="1"/>
  <c r="D1942" i="51"/>
  <c r="C1942" i="51"/>
  <c r="B1942" i="51"/>
  <c r="S1941" i="51"/>
  <c r="Q1941" i="51"/>
  <c r="P1941" i="51"/>
  <c r="O1941" i="51"/>
  <c r="N1941" i="51"/>
  <c r="M1941" i="51"/>
  <c r="L1941" i="51"/>
  <c r="K1941" i="51"/>
  <c r="J1941" i="51"/>
  <c r="I1941" i="51"/>
  <c r="H1941" i="51"/>
  <c r="G1941" i="51"/>
  <c r="E1941" i="51"/>
  <c r="R1941" i="51" s="1"/>
  <c r="D1941" i="51"/>
  <c r="C1941" i="51"/>
  <c r="B1941" i="51"/>
  <c r="Q1940" i="51"/>
  <c r="P1940" i="51"/>
  <c r="O1940" i="51"/>
  <c r="S1940" i="51" s="1"/>
  <c r="N1940" i="51"/>
  <c r="M1940" i="51"/>
  <c r="L1940" i="51"/>
  <c r="K1940" i="51"/>
  <c r="J1940" i="51"/>
  <c r="I1940" i="51"/>
  <c r="H1940" i="51"/>
  <c r="G1940" i="51"/>
  <c r="E1940" i="51"/>
  <c r="R1940" i="51" s="1"/>
  <c r="D1940" i="51"/>
  <c r="C1940" i="51"/>
  <c r="B1940" i="51"/>
  <c r="S1939" i="51"/>
  <c r="R1939" i="51"/>
  <c r="Q1939" i="51"/>
  <c r="P1939" i="51"/>
  <c r="O1939" i="51"/>
  <c r="N1939" i="51"/>
  <c r="M1939" i="51"/>
  <c r="L1939" i="51"/>
  <c r="K1939" i="51"/>
  <c r="J1939" i="51"/>
  <c r="I1939" i="51"/>
  <c r="H1939" i="51"/>
  <c r="G1939" i="51"/>
  <c r="E1939" i="51"/>
  <c r="D1939" i="51"/>
  <c r="C1939" i="51"/>
  <c r="B1939" i="51"/>
  <c r="Q1938" i="51"/>
  <c r="P1938" i="51"/>
  <c r="O1938" i="51"/>
  <c r="S1938" i="51" s="1"/>
  <c r="N1938" i="51"/>
  <c r="M1938" i="51"/>
  <c r="L1938" i="51"/>
  <c r="K1938" i="51"/>
  <c r="J1938" i="51"/>
  <c r="I1938" i="51"/>
  <c r="H1938" i="51"/>
  <c r="G1938" i="51"/>
  <c r="E1938" i="51"/>
  <c r="D1938" i="51"/>
  <c r="C1938" i="51"/>
  <c r="B1938" i="51"/>
  <c r="Q1937" i="51"/>
  <c r="P1937" i="51"/>
  <c r="O1937" i="51"/>
  <c r="S1937" i="51" s="1"/>
  <c r="N1937" i="51"/>
  <c r="M1937" i="51"/>
  <c r="L1937" i="51"/>
  <c r="K1937" i="51"/>
  <c r="J1937" i="51"/>
  <c r="I1937" i="51"/>
  <c r="H1937" i="51"/>
  <c r="G1937" i="51"/>
  <c r="E1937" i="51"/>
  <c r="D1937" i="51"/>
  <c r="R1937" i="51" s="1"/>
  <c r="C1937" i="51"/>
  <c r="B1937" i="51"/>
  <c r="R1936" i="51"/>
  <c r="Q1936" i="51"/>
  <c r="P1936" i="51"/>
  <c r="O1936" i="51"/>
  <c r="S1936" i="51" s="1"/>
  <c r="N1936" i="51"/>
  <c r="M1936" i="51"/>
  <c r="L1936" i="51"/>
  <c r="K1936" i="51"/>
  <c r="J1936" i="51"/>
  <c r="I1936" i="51"/>
  <c r="H1936" i="51"/>
  <c r="G1936" i="51"/>
  <c r="E1936" i="51"/>
  <c r="D1936" i="51"/>
  <c r="C1936" i="51"/>
  <c r="B1936" i="51"/>
  <c r="S1935" i="51"/>
  <c r="R1935" i="51"/>
  <c r="Q1935" i="51"/>
  <c r="P1935" i="51"/>
  <c r="O1935" i="51"/>
  <c r="N1935" i="51"/>
  <c r="M1935" i="51"/>
  <c r="L1935" i="51"/>
  <c r="K1935" i="51"/>
  <c r="J1935" i="51"/>
  <c r="I1935" i="51"/>
  <c r="H1935" i="51"/>
  <c r="G1935" i="51"/>
  <c r="E1935" i="51"/>
  <c r="D1935" i="51"/>
  <c r="C1935" i="51"/>
  <c r="B1935" i="51"/>
  <c r="S1934" i="51"/>
  <c r="Q1934" i="51"/>
  <c r="P1934" i="51"/>
  <c r="O1934" i="51"/>
  <c r="N1934" i="51"/>
  <c r="M1934" i="51"/>
  <c r="L1934" i="51"/>
  <c r="K1934" i="51"/>
  <c r="J1934" i="51"/>
  <c r="I1934" i="51"/>
  <c r="H1934" i="51"/>
  <c r="G1934" i="51"/>
  <c r="E1934" i="51"/>
  <c r="R1934" i="51" s="1"/>
  <c r="D1934" i="51"/>
  <c r="C1934" i="51"/>
  <c r="B1934" i="51"/>
  <c r="S1933" i="51"/>
  <c r="Q1933" i="51"/>
  <c r="P1933" i="51"/>
  <c r="O1933" i="51"/>
  <c r="N1933" i="51"/>
  <c r="M1933" i="51"/>
  <c r="L1933" i="51"/>
  <c r="K1933" i="51"/>
  <c r="J1933" i="51"/>
  <c r="I1933" i="51"/>
  <c r="H1933" i="51"/>
  <c r="G1933" i="51"/>
  <c r="E1933" i="51"/>
  <c r="R1933" i="51" s="1"/>
  <c r="D1933" i="51"/>
  <c r="C1933" i="51"/>
  <c r="B1933" i="51"/>
  <c r="S1932" i="51"/>
  <c r="Q1932" i="51"/>
  <c r="P1932" i="51"/>
  <c r="O1932" i="51"/>
  <c r="N1932" i="51"/>
  <c r="M1932" i="51"/>
  <c r="L1932" i="51"/>
  <c r="K1932" i="51"/>
  <c r="J1932" i="51"/>
  <c r="I1932" i="51"/>
  <c r="H1932" i="51"/>
  <c r="G1932" i="51"/>
  <c r="E1932" i="51"/>
  <c r="R1932" i="51" s="1"/>
  <c r="D1932" i="51"/>
  <c r="C1932" i="51"/>
  <c r="B1932" i="51"/>
  <c r="S1931" i="51"/>
  <c r="R1931" i="51"/>
  <c r="Q1931" i="51"/>
  <c r="P1931" i="51"/>
  <c r="O1931" i="51"/>
  <c r="N1931" i="51"/>
  <c r="M1931" i="51"/>
  <c r="L1931" i="51"/>
  <c r="K1931" i="51"/>
  <c r="J1931" i="51"/>
  <c r="I1931" i="51"/>
  <c r="H1931" i="51"/>
  <c r="G1931" i="51"/>
  <c r="E1931" i="51"/>
  <c r="D1931" i="51"/>
  <c r="C1931" i="51"/>
  <c r="B1931" i="51"/>
  <c r="Q1930" i="51"/>
  <c r="P1930" i="51"/>
  <c r="O1930" i="51"/>
  <c r="S1930" i="51" s="1"/>
  <c r="N1930" i="51"/>
  <c r="M1930" i="51"/>
  <c r="L1930" i="51"/>
  <c r="K1930" i="51"/>
  <c r="J1930" i="51"/>
  <c r="I1930" i="51"/>
  <c r="H1930" i="51"/>
  <c r="G1930" i="51"/>
  <c r="E1930" i="51"/>
  <c r="D1930" i="51"/>
  <c r="C1930" i="51"/>
  <c r="B1930" i="51"/>
  <c r="Q1929" i="51"/>
  <c r="P1929" i="51"/>
  <c r="O1929" i="51"/>
  <c r="S1929" i="51" s="1"/>
  <c r="N1929" i="51"/>
  <c r="M1929" i="51"/>
  <c r="L1929" i="51"/>
  <c r="K1929" i="51"/>
  <c r="J1929" i="51"/>
  <c r="I1929" i="51"/>
  <c r="H1929" i="51"/>
  <c r="G1929" i="51"/>
  <c r="E1929" i="51"/>
  <c r="D1929" i="51"/>
  <c r="R1929" i="51" s="1"/>
  <c r="C1929" i="51"/>
  <c r="B1929" i="51"/>
  <c r="R1928" i="51"/>
  <c r="Q1928" i="51"/>
  <c r="P1928" i="51"/>
  <c r="O1928" i="51"/>
  <c r="S1928" i="51" s="1"/>
  <c r="N1928" i="51"/>
  <c r="M1928" i="51"/>
  <c r="L1928" i="51"/>
  <c r="K1928" i="51"/>
  <c r="J1928" i="51"/>
  <c r="I1928" i="51"/>
  <c r="H1928" i="51"/>
  <c r="G1928" i="51"/>
  <c r="E1928" i="51"/>
  <c r="D1928" i="51"/>
  <c r="C1928" i="51"/>
  <c r="B1928" i="51"/>
  <c r="S1927" i="51"/>
  <c r="R1927" i="51"/>
  <c r="Q1927" i="51"/>
  <c r="P1927" i="51"/>
  <c r="O1927" i="51"/>
  <c r="N1927" i="51"/>
  <c r="M1927" i="51"/>
  <c r="L1927" i="51"/>
  <c r="K1927" i="51"/>
  <c r="J1927" i="51"/>
  <c r="I1927" i="51"/>
  <c r="H1927" i="51"/>
  <c r="G1927" i="51"/>
  <c r="E1927" i="51"/>
  <c r="D1927" i="51"/>
  <c r="C1927" i="51"/>
  <c r="B1927" i="51"/>
  <c r="S1926" i="51"/>
  <c r="Q1926" i="51"/>
  <c r="P1926" i="51"/>
  <c r="O1926" i="51"/>
  <c r="N1926" i="51"/>
  <c r="M1926" i="51"/>
  <c r="L1926" i="51"/>
  <c r="K1926" i="51"/>
  <c r="J1926" i="51"/>
  <c r="I1926" i="51"/>
  <c r="H1926" i="51"/>
  <c r="G1926" i="51"/>
  <c r="E1926" i="51"/>
  <c r="R1926" i="51" s="1"/>
  <c r="D1926" i="51"/>
  <c r="C1926" i="51"/>
  <c r="B1926" i="51"/>
  <c r="S1925" i="51"/>
  <c r="Q1925" i="51"/>
  <c r="P1925" i="51"/>
  <c r="O1925" i="51"/>
  <c r="N1925" i="51"/>
  <c r="M1925" i="51"/>
  <c r="L1925" i="51"/>
  <c r="K1925" i="51"/>
  <c r="J1925" i="51"/>
  <c r="I1925" i="51"/>
  <c r="H1925" i="51"/>
  <c r="G1925" i="51"/>
  <c r="E1925" i="51"/>
  <c r="R1925" i="51" s="1"/>
  <c r="D1925" i="51"/>
  <c r="C1925" i="51"/>
  <c r="B1925" i="51"/>
  <c r="S1924" i="51"/>
  <c r="Q1924" i="51"/>
  <c r="P1924" i="51"/>
  <c r="O1924" i="51"/>
  <c r="N1924" i="51"/>
  <c r="M1924" i="51"/>
  <c r="L1924" i="51"/>
  <c r="K1924" i="51"/>
  <c r="J1924" i="51"/>
  <c r="I1924" i="51"/>
  <c r="H1924" i="51"/>
  <c r="G1924" i="51"/>
  <c r="E1924" i="51"/>
  <c r="R1924" i="51" s="1"/>
  <c r="D1924" i="51"/>
  <c r="C1924" i="51"/>
  <c r="B1924" i="51"/>
  <c r="S1923" i="51"/>
  <c r="R1923" i="51"/>
  <c r="Q1923" i="51"/>
  <c r="P1923" i="51"/>
  <c r="O1923" i="51"/>
  <c r="N1923" i="51"/>
  <c r="M1923" i="51"/>
  <c r="L1923" i="51"/>
  <c r="K1923" i="51"/>
  <c r="J1923" i="51"/>
  <c r="I1923" i="51"/>
  <c r="H1923" i="51"/>
  <c r="G1923" i="51"/>
  <c r="E1923" i="51"/>
  <c r="D1923" i="51"/>
  <c r="C1923" i="51"/>
  <c r="B1923" i="51"/>
  <c r="Q1922" i="51"/>
  <c r="P1922" i="51"/>
  <c r="O1922" i="51"/>
  <c r="S1922" i="51" s="1"/>
  <c r="N1922" i="51"/>
  <c r="M1922" i="51"/>
  <c r="L1922" i="51"/>
  <c r="K1922" i="51"/>
  <c r="J1922" i="51"/>
  <c r="I1922" i="51"/>
  <c r="H1922" i="51"/>
  <c r="G1922" i="51"/>
  <c r="E1922" i="51"/>
  <c r="R1922" i="51" s="1"/>
  <c r="D1922" i="51"/>
  <c r="C1922" i="51"/>
  <c r="B1922" i="51"/>
  <c r="Q1921" i="51"/>
  <c r="P1921" i="51"/>
  <c r="O1921" i="51"/>
  <c r="S1921" i="51" s="1"/>
  <c r="N1921" i="51"/>
  <c r="M1921" i="51"/>
  <c r="L1921" i="51"/>
  <c r="K1921" i="51"/>
  <c r="J1921" i="51"/>
  <c r="I1921" i="51"/>
  <c r="H1921" i="51"/>
  <c r="G1921" i="51"/>
  <c r="E1921" i="51"/>
  <c r="D1921" i="51"/>
  <c r="R1921" i="51" s="1"/>
  <c r="C1921" i="51"/>
  <c r="B1921" i="51"/>
  <c r="R1920" i="51"/>
  <c r="Q1920" i="51"/>
  <c r="P1920" i="51"/>
  <c r="O1920" i="51"/>
  <c r="S1920" i="51" s="1"/>
  <c r="N1920" i="51"/>
  <c r="M1920" i="51"/>
  <c r="L1920" i="51"/>
  <c r="K1920" i="51"/>
  <c r="J1920" i="51"/>
  <c r="I1920" i="51"/>
  <c r="H1920" i="51"/>
  <c r="G1920" i="51"/>
  <c r="E1920" i="51"/>
  <c r="D1920" i="51"/>
  <c r="C1920" i="51"/>
  <c r="B1920" i="51"/>
  <c r="S1919" i="51"/>
  <c r="R1919" i="51"/>
  <c r="Q1919" i="51"/>
  <c r="P1919" i="51"/>
  <c r="O1919" i="51"/>
  <c r="N1919" i="51"/>
  <c r="M1919" i="51"/>
  <c r="L1919" i="51"/>
  <c r="K1919" i="51"/>
  <c r="J1919" i="51"/>
  <c r="I1919" i="51"/>
  <c r="H1919" i="51"/>
  <c r="G1919" i="51"/>
  <c r="E1919" i="51"/>
  <c r="D1919" i="51"/>
  <c r="C1919" i="51"/>
  <c r="B1919" i="51"/>
  <c r="S1918" i="51"/>
  <c r="Q1918" i="51"/>
  <c r="P1918" i="51"/>
  <c r="O1918" i="51"/>
  <c r="N1918" i="51"/>
  <c r="M1918" i="51"/>
  <c r="L1918" i="51"/>
  <c r="K1918" i="51"/>
  <c r="J1918" i="51"/>
  <c r="I1918" i="51"/>
  <c r="H1918" i="51"/>
  <c r="G1918" i="51"/>
  <c r="E1918" i="51"/>
  <c r="R1918" i="51" s="1"/>
  <c r="D1918" i="51"/>
  <c r="C1918" i="51"/>
  <c r="B1918" i="51"/>
  <c r="S1917" i="51"/>
  <c r="Q1917" i="51"/>
  <c r="P1917" i="51"/>
  <c r="O1917" i="51"/>
  <c r="N1917" i="51"/>
  <c r="M1917" i="51"/>
  <c r="L1917" i="51"/>
  <c r="K1917" i="51"/>
  <c r="J1917" i="51"/>
  <c r="I1917" i="51"/>
  <c r="H1917" i="51"/>
  <c r="G1917" i="51"/>
  <c r="E1917" i="51"/>
  <c r="R1917" i="51" s="1"/>
  <c r="D1917" i="51"/>
  <c r="C1917" i="51"/>
  <c r="B1917" i="51"/>
  <c r="Q1916" i="51"/>
  <c r="P1916" i="51"/>
  <c r="O1916" i="51"/>
  <c r="S1916" i="51" s="1"/>
  <c r="N1916" i="51"/>
  <c r="M1916" i="51"/>
  <c r="L1916" i="51"/>
  <c r="K1916" i="51"/>
  <c r="J1916" i="51"/>
  <c r="I1916" i="51"/>
  <c r="H1916" i="51"/>
  <c r="G1916" i="51"/>
  <c r="E1916" i="51"/>
  <c r="R1916" i="51" s="1"/>
  <c r="D1916" i="51"/>
  <c r="C1916" i="51"/>
  <c r="B1916" i="51"/>
  <c r="S1915" i="51"/>
  <c r="R1915" i="51"/>
  <c r="Q1915" i="51"/>
  <c r="P1915" i="51"/>
  <c r="O1915" i="51"/>
  <c r="N1915" i="51"/>
  <c r="M1915" i="51"/>
  <c r="L1915" i="51"/>
  <c r="K1915" i="51"/>
  <c r="J1915" i="51"/>
  <c r="I1915" i="51"/>
  <c r="H1915" i="51"/>
  <c r="G1915" i="51"/>
  <c r="E1915" i="51"/>
  <c r="D1915" i="51"/>
  <c r="C1915" i="51"/>
  <c r="B1915" i="51"/>
  <c r="Q1914" i="51"/>
  <c r="P1914" i="51"/>
  <c r="O1914" i="51"/>
  <c r="S1914" i="51" s="1"/>
  <c r="N1914" i="51"/>
  <c r="M1914" i="51"/>
  <c r="L1914" i="51"/>
  <c r="K1914" i="51"/>
  <c r="J1914" i="51"/>
  <c r="I1914" i="51"/>
  <c r="H1914" i="51"/>
  <c r="G1914" i="51"/>
  <c r="E1914" i="51"/>
  <c r="R1914" i="51" s="1"/>
  <c r="D1914" i="51"/>
  <c r="C1914" i="51"/>
  <c r="B1914" i="51"/>
  <c r="Q1913" i="51"/>
  <c r="P1913" i="51"/>
  <c r="O1913" i="51"/>
  <c r="S1913" i="51" s="1"/>
  <c r="N1913" i="51"/>
  <c r="M1913" i="51"/>
  <c r="L1913" i="51"/>
  <c r="K1913" i="51"/>
  <c r="J1913" i="51"/>
  <c r="I1913" i="51"/>
  <c r="H1913" i="51"/>
  <c r="G1913" i="51"/>
  <c r="E1913" i="51"/>
  <c r="D1913" i="51"/>
  <c r="C1913" i="51"/>
  <c r="B1913" i="51"/>
  <c r="S1912" i="51"/>
  <c r="R1912" i="51"/>
  <c r="Q1912" i="51"/>
  <c r="P1912" i="51"/>
  <c r="O1912" i="51"/>
  <c r="N1912" i="51"/>
  <c r="M1912" i="51"/>
  <c r="L1912" i="51"/>
  <c r="K1912" i="51"/>
  <c r="J1912" i="51"/>
  <c r="I1912" i="51"/>
  <c r="H1912" i="51"/>
  <c r="G1912" i="51"/>
  <c r="E1912" i="51"/>
  <c r="D1912" i="51"/>
  <c r="C1912" i="51"/>
  <c r="B1912" i="51"/>
  <c r="S1911" i="51"/>
  <c r="Q1911" i="51"/>
  <c r="P1911" i="51"/>
  <c r="O1911" i="51"/>
  <c r="N1911" i="51"/>
  <c r="M1911" i="51"/>
  <c r="L1911" i="51"/>
  <c r="K1911" i="51"/>
  <c r="J1911" i="51"/>
  <c r="I1911" i="51"/>
  <c r="H1911" i="51"/>
  <c r="G1911" i="51"/>
  <c r="E1911" i="51"/>
  <c r="R1911" i="51" s="1"/>
  <c r="D1911" i="51"/>
  <c r="C1911" i="51"/>
  <c r="B1911" i="51"/>
  <c r="R1910" i="51"/>
  <c r="Q1910" i="51"/>
  <c r="P1910" i="51"/>
  <c r="O1910" i="51"/>
  <c r="S1910" i="51" s="1"/>
  <c r="N1910" i="51"/>
  <c r="M1910" i="51"/>
  <c r="L1910" i="51"/>
  <c r="K1910" i="51"/>
  <c r="J1910" i="51"/>
  <c r="I1910" i="51"/>
  <c r="H1910" i="51"/>
  <c r="G1910" i="51"/>
  <c r="E1910" i="51"/>
  <c r="D1910" i="51"/>
  <c r="C1910" i="51"/>
  <c r="B1910" i="51"/>
  <c r="S1909" i="51"/>
  <c r="Q1909" i="51"/>
  <c r="P1909" i="51"/>
  <c r="O1909" i="51"/>
  <c r="N1909" i="51"/>
  <c r="M1909" i="51"/>
  <c r="L1909" i="51"/>
  <c r="K1909" i="51"/>
  <c r="J1909" i="51"/>
  <c r="I1909" i="51"/>
  <c r="H1909" i="51"/>
  <c r="G1909" i="51"/>
  <c r="E1909" i="51"/>
  <c r="D1909" i="51"/>
  <c r="R1909" i="51" s="1"/>
  <c r="C1909" i="51"/>
  <c r="B1909" i="51"/>
  <c r="Q1908" i="51"/>
  <c r="P1908" i="51"/>
  <c r="O1908" i="51"/>
  <c r="S1908" i="51" s="1"/>
  <c r="N1908" i="51"/>
  <c r="M1908" i="51"/>
  <c r="L1908" i="51"/>
  <c r="K1908" i="51"/>
  <c r="J1908" i="51"/>
  <c r="I1908" i="51"/>
  <c r="H1908" i="51"/>
  <c r="G1908" i="51"/>
  <c r="E1908" i="51"/>
  <c r="D1908" i="51"/>
  <c r="C1908" i="51"/>
  <c r="B1908" i="51"/>
  <c r="R1907" i="51"/>
  <c r="Q1907" i="51"/>
  <c r="P1907" i="51"/>
  <c r="O1907" i="51"/>
  <c r="S1907" i="51" s="1"/>
  <c r="N1907" i="51"/>
  <c r="M1907" i="51"/>
  <c r="L1907" i="51"/>
  <c r="K1907" i="51"/>
  <c r="J1907" i="51"/>
  <c r="I1907" i="51"/>
  <c r="H1907" i="51"/>
  <c r="G1907" i="51"/>
  <c r="E1907" i="51"/>
  <c r="D1907" i="51"/>
  <c r="C1907" i="51"/>
  <c r="B1907" i="51"/>
  <c r="S1906" i="51"/>
  <c r="R1906" i="51"/>
  <c r="Q1906" i="51"/>
  <c r="P1906" i="51"/>
  <c r="O1906" i="51"/>
  <c r="N1906" i="51"/>
  <c r="M1906" i="51"/>
  <c r="L1906" i="51"/>
  <c r="K1906" i="51"/>
  <c r="J1906" i="51"/>
  <c r="I1906" i="51"/>
  <c r="H1906" i="51"/>
  <c r="G1906" i="51"/>
  <c r="E1906" i="51"/>
  <c r="D1906" i="51"/>
  <c r="C1906" i="51"/>
  <c r="B1906" i="51"/>
  <c r="Q1905" i="51"/>
  <c r="P1905" i="51"/>
  <c r="O1905" i="51"/>
  <c r="S1905" i="51" s="1"/>
  <c r="N1905" i="51"/>
  <c r="M1905" i="51"/>
  <c r="L1905" i="51"/>
  <c r="K1905" i="51"/>
  <c r="J1905" i="51"/>
  <c r="I1905" i="51"/>
  <c r="H1905" i="51"/>
  <c r="G1905" i="51"/>
  <c r="E1905" i="51"/>
  <c r="R1905" i="51" s="1"/>
  <c r="D1905" i="51"/>
  <c r="C1905" i="51"/>
  <c r="B1905" i="51"/>
  <c r="S1904" i="51"/>
  <c r="R1904" i="51"/>
  <c r="Q1904" i="51"/>
  <c r="P1904" i="51"/>
  <c r="O1904" i="51"/>
  <c r="N1904" i="51"/>
  <c r="M1904" i="51"/>
  <c r="L1904" i="51"/>
  <c r="K1904" i="51"/>
  <c r="J1904" i="51"/>
  <c r="I1904" i="51"/>
  <c r="H1904" i="51"/>
  <c r="G1904" i="51"/>
  <c r="E1904" i="51"/>
  <c r="D1904" i="51"/>
  <c r="C1904" i="51"/>
  <c r="B1904" i="51"/>
  <c r="Q1903" i="51"/>
  <c r="P1903" i="51"/>
  <c r="O1903" i="51"/>
  <c r="S1903" i="51" s="1"/>
  <c r="N1903" i="51"/>
  <c r="M1903" i="51"/>
  <c r="L1903" i="51"/>
  <c r="K1903" i="51"/>
  <c r="J1903" i="51"/>
  <c r="I1903" i="51"/>
  <c r="H1903" i="51"/>
  <c r="G1903" i="51"/>
  <c r="E1903" i="51"/>
  <c r="D1903" i="51"/>
  <c r="C1903" i="51"/>
  <c r="B1903" i="51"/>
  <c r="Q1902" i="51"/>
  <c r="P1902" i="51"/>
  <c r="O1902" i="51"/>
  <c r="S1902" i="51" s="1"/>
  <c r="N1902" i="51"/>
  <c r="M1902" i="51"/>
  <c r="L1902" i="51"/>
  <c r="K1902" i="51"/>
  <c r="J1902" i="51"/>
  <c r="I1902" i="51"/>
  <c r="H1902" i="51"/>
  <c r="G1902" i="51"/>
  <c r="E1902" i="51"/>
  <c r="R1902" i="51" s="1"/>
  <c r="D1902" i="51"/>
  <c r="C1902" i="51"/>
  <c r="B1902" i="51"/>
  <c r="S1901" i="51"/>
  <c r="R1901" i="51"/>
  <c r="Q1901" i="51"/>
  <c r="P1901" i="51"/>
  <c r="O1901" i="51"/>
  <c r="N1901" i="51"/>
  <c r="M1901" i="51"/>
  <c r="L1901" i="51"/>
  <c r="K1901" i="51"/>
  <c r="J1901" i="51"/>
  <c r="I1901" i="51"/>
  <c r="H1901" i="51"/>
  <c r="G1901" i="51"/>
  <c r="E1901" i="51"/>
  <c r="D1901" i="51"/>
  <c r="C1901" i="51"/>
  <c r="B1901" i="51"/>
  <c r="Q1900" i="51"/>
  <c r="P1900" i="51"/>
  <c r="O1900" i="51"/>
  <c r="S1900" i="51" s="1"/>
  <c r="N1900" i="51"/>
  <c r="M1900" i="51"/>
  <c r="L1900" i="51"/>
  <c r="K1900" i="51"/>
  <c r="J1900" i="51"/>
  <c r="I1900" i="51"/>
  <c r="H1900" i="51"/>
  <c r="G1900" i="51"/>
  <c r="E1900" i="51"/>
  <c r="R1900" i="51" s="1"/>
  <c r="D1900" i="51"/>
  <c r="C1900" i="51"/>
  <c r="B1900" i="51"/>
  <c r="R1899" i="51"/>
  <c r="Q1899" i="51"/>
  <c r="P1899" i="51"/>
  <c r="O1899" i="51"/>
  <c r="N1899" i="51"/>
  <c r="M1899" i="51"/>
  <c r="L1899" i="51"/>
  <c r="K1899" i="51"/>
  <c r="S1899" i="51" s="1"/>
  <c r="J1899" i="51"/>
  <c r="I1899" i="51"/>
  <c r="H1899" i="51"/>
  <c r="G1899" i="51"/>
  <c r="E1899" i="51"/>
  <c r="D1899" i="51"/>
  <c r="C1899" i="51"/>
  <c r="B1899" i="51"/>
  <c r="S1898" i="51"/>
  <c r="Q1898" i="51"/>
  <c r="P1898" i="51"/>
  <c r="O1898" i="51"/>
  <c r="N1898" i="51"/>
  <c r="M1898" i="51"/>
  <c r="L1898" i="51"/>
  <c r="K1898" i="51"/>
  <c r="J1898" i="51"/>
  <c r="I1898" i="51"/>
  <c r="H1898" i="51"/>
  <c r="G1898" i="51"/>
  <c r="E1898" i="51"/>
  <c r="D1898" i="51"/>
  <c r="C1898" i="51"/>
  <c r="B1898" i="51"/>
  <c r="Q1897" i="51"/>
  <c r="P1897" i="51"/>
  <c r="O1897" i="51"/>
  <c r="S1897" i="51" s="1"/>
  <c r="N1897" i="51"/>
  <c r="M1897" i="51"/>
  <c r="L1897" i="51"/>
  <c r="K1897" i="51"/>
  <c r="J1897" i="51"/>
  <c r="I1897" i="51"/>
  <c r="H1897" i="51"/>
  <c r="G1897" i="51"/>
  <c r="E1897" i="51"/>
  <c r="R1897" i="51" s="1"/>
  <c r="D1897" i="51"/>
  <c r="C1897" i="51"/>
  <c r="B1897" i="51"/>
  <c r="S1896" i="51"/>
  <c r="R1896" i="51"/>
  <c r="Q1896" i="51"/>
  <c r="P1896" i="51"/>
  <c r="O1896" i="51"/>
  <c r="N1896" i="51"/>
  <c r="M1896" i="51"/>
  <c r="L1896" i="51"/>
  <c r="K1896" i="51"/>
  <c r="J1896" i="51"/>
  <c r="I1896" i="51"/>
  <c r="H1896" i="51"/>
  <c r="G1896" i="51"/>
  <c r="E1896" i="51"/>
  <c r="D1896" i="51"/>
  <c r="C1896" i="51"/>
  <c r="B1896" i="51"/>
  <c r="Q1895" i="51"/>
  <c r="P1895" i="51"/>
  <c r="O1895" i="51"/>
  <c r="S1895" i="51" s="1"/>
  <c r="N1895" i="51"/>
  <c r="M1895" i="51"/>
  <c r="L1895" i="51"/>
  <c r="K1895" i="51"/>
  <c r="J1895" i="51"/>
  <c r="I1895" i="51"/>
  <c r="H1895" i="51"/>
  <c r="G1895" i="51"/>
  <c r="E1895" i="51"/>
  <c r="R1895" i="51" s="1"/>
  <c r="D1895" i="51"/>
  <c r="C1895" i="51"/>
  <c r="B1895" i="51"/>
  <c r="R1894" i="51"/>
  <c r="Q1894" i="51"/>
  <c r="P1894" i="51"/>
  <c r="O1894" i="51"/>
  <c r="N1894" i="51"/>
  <c r="M1894" i="51"/>
  <c r="L1894" i="51"/>
  <c r="K1894" i="51"/>
  <c r="J1894" i="51"/>
  <c r="I1894" i="51"/>
  <c r="H1894" i="51"/>
  <c r="G1894" i="51"/>
  <c r="E1894" i="51"/>
  <c r="D1894" i="51"/>
  <c r="C1894" i="51"/>
  <c r="B1894" i="51"/>
  <c r="S1893" i="51"/>
  <c r="R1893" i="51"/>
  <c r="Q1893" i="51"/>
  <c r="P1893" i="51"/>
  <c r="O1893" i="51"/>
  <c r="N1893" i="51"/>
  <c r="M1893" i="51"/>
  <c r="L1893" i="51"/>
  <c r="K1893" i="51"/>
  <c r="J1893" i="51"/>
  <c r="I1893" i="51"/>
  <c r="H1893" i="51"/>
  <c r="G1893" i="51"/>
  <c r="E1893" i="51"/>
  <c r="D1893" i="51"/>
  <c r="C1893" i="51"/>
  <c r="B1893" i="51"/>
  <c r="Q1892" i="51"/>
  <c r="P1892" i="51"/>
  <c r="O1892" i="51"/>
  <c r="S1892" i="51" s="1"/>
  <c r="N1892" i="51"/>
  <c r="M1892" i="51"/>
  <c r="L1892" i="51"/>
  <c r="K1892" i="51"/>
  <c r="J1892" i="51"/>
  <c r="I1892" i="51"/>
  <c r="H1892" i="51"/>
  <c r="G1892" i="51"/>
  <c r="E1892" i="51"/>
  <c r="R1892" i="51" s="1"/>
  <c r="D1892" i="51"/>
  <c r="C1892" i="51"/>
  <c r="B1892" i="51"/>
  <c r="R1891" i="51"/>
  <c r="Q1891" i="51"/>
  <c r="P1891" i="51"/>
  <c r="O1891" i="51"/>
  <c r="S1891" i="51" s="1"/>
  <c r="N1891" i="51"/>
  <c r="M1891" i="51"/>
  <c r="L1891" i="51"/>
  <c r="K1891" i="51"/>
  <c r="J1891" i="51"/>
  <c r="I1891" i="51"/>
  <c r="H1891" i="51"/>
  <c r="G1891" i="51"/>
  <c r="E1891" i="51"/>
  <c r="D1891" i="51"/>
  <c r="C1891" i="51"/>
  <c r="B1891" i="51"/>
  <c r="S1890" i="51"/>
  <c r="R1890" i="51"/>
  <c r="Q1890" i="51"/>
  <c r="P1890" i="51"/>
  <c r="O1890" i="51"/>
  <c r="N1890" i="51"/>
  <c r="M1890" i="51"/>
  <c r="L1890" i="51"/>
  <c r="K1890" i="51"/>
  <c r="J1890" i="51"/>
  <c r="I1890" i="51"/>
  <c r="H1890" i="51"/>
  <c r="G1890" i="51"/>
  <c r="E1890" i="51"/>
  <c r="D1890" i="51"/>
  <c r="C1890" i="51"/>
  <c r="B1890" i="51"/>
  <c r="Q1889" i="51"/>
  <c r="P1889" i="51"/>
  <c r="O1889" i="51"/>
  <c r="S1889" i="51" s="1"/>
  <c r="N1889" i="51"/>
  <c r="M1889" i="51"/>
  <c r="L1889" i="51"/>
  <c r="K1889" i="51"/>
  <c r="J1889" i="51"/>
  <c r="I1889" i="51"/>
  <c r="H1889" i="51"/>
  <c r="G1889" i="51"/>
  <c r="E1889" i="51"/>
  <c r="R1889" i="51" s="1"/>
  <c r="D1889" i="51"/>
  <c r="C1889" i="51"/>
  <c r="B1889" i="51"/>
  <c r="S1888" i="51"/>
  <c r="R1888" i="51"/>
  <c r="Q1888" i="51"/>
  <c r="P1888" i="51"/>
  <c r="O1888" i="51"/>
  <c r="N1888" i="51"/>
  <c r="M1888" i="51"/>
  <c r="L1888" i="51"/>
  <c r="K1888" i="51"/>
  <c r="J1888" i="51"/>
  <c r="I1888" i="51"/>
  <c r="H1888" i="51"/>
  <c r="G1888" i="51"/>
  <c r="E1888" i="51"/>
  <c r="D1888" i="51"/>
  <c r="C1888" i="51"/>
  <c r="B1888" i="51"/>
  <c r="Q1887" i="51"/>
  <c r="P1887" i="51"/>
  <c r="O1887" i="51"/>
  <c r="S1887" i="51" s="1"/>
  <c r="N1887" i="51"/>
  <c r="M1887" i="51"/>
  <c r="L1887" i="51"/>
  <c r="K1887" i="51"/>
  <c r="J1887" i="51"/>
  <c r="I1887" i="51"/>
  <c r="H1887" i="51"/>
  <c r="G1887" i="51"/>
  <c r="E1887" i="51"/>
  <c r="R1887" i="51" s="1"/>
  <c r="D1887" i="51"/>
  <c r="C1887" i="51"/>
  <c r="B1887" i="51"/>
  <c r="Q1886" i="51"/>
  <c r="P1886" i="51"/>
  <c r="O1886" i="51"/>
  <c r="S1886" i="51" s="1"/>
  <c r="N1886" i="51"/>
  <c r="M1886" i="51"/>
  <c r="L1886" i="51"/>
  <c r="K1886" i="51"/>
  <c r="J1886" i="51"/>
  <c r="I1886" i="51"/>
  <c r="H1886" i="51"/>
  <c r="G1886" i="51"/>
  <c r="E1886" i="51"/>
  <c r="R1886" i="51" s="1"/>
  <c r="D1886" i="51"/>
  <c r="C1886" i="51"/>
  <c r="B1886" i="51"/>
  <c r="S1885" i="51"/>
  <c r="R1885" i="51"/>
  <c r="Q1885" i="51"/>
  <c r="P1885" i="51"/>
  <c r="O1885" i="51"/>
  <c r="N1885" i="51"/>
  <c r="M1885" i="51"/>
  <c r="L1885" i="51"/>
  <c r="K1885" i="51"/>
  <c r="J1885" i="51"/>
  <c r="I1885" i="51"/>
  <c r="H1885" i="51"/>
  <c r="G1885" i="51"/>
  <c r="E1885" i="51"/>
  <c r="D1885" i="51"/>
  <c r="C1885" i="51"/>
  <c r="B1885" i="51"/>
  <c r="Q1884" i="51"/>
  <c r="P1884" i="51"/>
  <c r="O1884" i="51"/>
  <c r="S1884" i="51" s="1"/>
  <c r="N1884" i="51"/>
  <c r="M1884" i="51"/>
  <c r="L1884" i="51"/>
  <c r="K1884" i="51"/>
  <c r="J1884" i="51"/>
  <c r="I1884" i="51"/>
  <c r="H1884" i="51"/>
  <c r="G1884" i="51"/>
  <c r="E1884" i="51"/>
  <c r="R1884" i="51" s="1"/>
  <c r="D1884" i="51"/>
  <c r="C1884" i="51"/>
  <c r="B1884" i="51"/>
  <c r="S1883" i="51"/>
  <c r="R1883" i="51"/>
  <c r="Q1883" i="51"/>
  <c r="P1883" i="51"/>
  <c r="O1883" i="51"/>
  <c r="N1883" i="51"/>
  <c r="M1883" i="51"/>
  <c r="L1883" i="51"/>
  <c r="K1883" i="51"/>
  <c r="J1883" i="51"/>
  <c r="I1883" i="51"/>
  <c r="H1883" i="51"/>
  <c r="G1883" i="51"/>
  <c r="E1883" i="51"/>
  <c r="D1883" i="51"/>
  <c r="C1883" i="51"/>
  <c r="B1883" i="51"/>
  <c r="S1882" i="51"/>
  <c r="Q1882" i="51"/>
  <c r="P1882" i="51"/>
  <c r="O1882" i="51"/>
  <c r="N1882" i="51"/>
  <c r="M1882" i="51"/>
  <c r="L1882" i="51"/>
  <c r="K1882" i="51"/>
  <c r="J1882" i="51"/>
  <c r="I1882" i="51"/>
  <c r="H1882" i="51"/>
  <c r="G1882" i="51"/>
  <c r="E1882" i="51"/>
  <c r="R1882" i="51" s="1"/>
  <c r="D1882" i="51"/>
  <c r="C1882" i="51"/>
  <c r="B1882" i="51"/>
  <c r="Q1881" i="51"/>
  <c r="P1881" i="51"/>
  <c r="O1881" i="51"/>
  <c r="S1881" i="51" s="1"/>
  <c r="N1881" i="51"/>
  <c r="M1881" i="51"/>
  <c r="L1881" i="51"/>
  <c r="K1881" i="51"/>
  <c r="J1881" i="51"/>
  <c r="I1881" i="51"/>
  <c r="H1881" i="51"/>
  <c r="G1881" i="51"/>
  <c r="E1881" i="51"/>
  <c r="D1881" i="51"/>
  <c r="C1881" i="51"/>
  <c r="B1881" i="51"/>
  <c r="S1880" i="51"/>
  <c r="R1880" i="51"/>
  <c r="Q1880" i="51"/>
  <c r="P1880" i="51"/>
  <c r="O1880" i="51"/>
  <c r="N1880" i="51"/>
  <c r="M1880" i="51"/>
  <c r="L1880" i="51"/>
  <c r="K1880" i="51"/>
  <c r="J1880" i="51"/>
  <c r="I1880" i="51"/>
  <c r="H1880" i="51"/>
  <c r="G1880" i="51"/>
  <c r="E1880" i="51"/>
  <c r="D1880" i="51"/>
  <c r="C1880" i="51"/>
  <c r="B1880" i="51"/>
  <c r="S1879" i="51"/>
  <c r="Q1879" i="51"/>
  <c r="P1879" i="51"/>
  <c r="O1879" i="51"/>
  <c r="N1879" i="51"/>
  <c r="M1879" i="51"/>
  <c r="L1879" i="51"/>
  <c r="K1879" i="51"/>
  <c r="J1879" i="51"/>
  <c r="I1879" i="51"/>
  <c r="H1879" i="51"/>
  <c r="G1879" i="51"/>
  <c r="E1879" i="51"/>
  <c r="R1879" i="51" s="1"/>
  <c r="D1879" i="51"/>
  <c r="C1879" i="51"/>
  <c r="B1879" i="51"/>
  <c r="R1878" i="51"/>
  <c r="Q1878" i="51"/>
  <c r="P1878" i="51"/>
  <c r="O1878" i="51"/>
  <c r="S1878" i="51" s="1"/>
  <c r="N1878" i="51"/>
  <c r="M1878" i="51"/>
  <c r="L1878" i="51"/>
  <c r="K1878" i="51"/>
  <c r="J1878" i="51"/>
  <c r="I1878" i="51"/>
  <c r="H1878" i="51"/>
  <c r="G1878" i="51"/>
  <c r="E1878" i="51"/>
  <c r="D1878" i="51"/>
  <c r="C1878" i="51"/>
  <c r="B1878" i="51"/>
  <c r="S1877" i="51"/>
  <c r="Q1877" i="51"/>
  <c r="P1877" i="51"/>
  <c r="O1877" i="51"/>
  <c r="N1877" i="51"/>
  <c r="M1877" i="51"/>
  <c r="L1877" i="51"/>
  <c r="K1877" i="51"/>
  <c r="J1877" i="51"/>
  <c r="I1877" i="51"/>
  <c r="H1877" i="51"/>
  <c r="G1877" i="51"/>
  <c r="E1877" i="51"/>
  <c r="D1877" i="51"/>
  <c r="R1877" i="51" s="1"/>
  <c r="C1877" i="51"/>
  <c r="B1877" i="51"/>
  <c r="Q1876" i="51"/>
  <c r="P1876" i="51"/>
  <c r="O1876" i="51"/>
  <c r="S1876" i="51" s="1"/>
  <c r="N1876" i="51"/>
  <c r="M1876" i="51"/>
  <c r="L1876" i="51"/>
  <c r="K1876" i="51"/>
  <c r="J1876" i="51"/>
  <c r="I1876" i="51"/>
  <c r="H1876" i="51"/>
  <c r="G1876" i="51"/>
  <c r="E1876" i="51"/>
  <c r="R1876" i="51" s="1"/>
  <c r="D1876" i="51"/>
  <c r="C1876" i="51"/>
  <c r="B1876" i="51"/>
  <c r="R1875" i="51"/>
  <c r="Q1875" i="51"/>
  <c r="P1875" i="51"/>
  <c r="O1875" i="51"/>
  <c r="S1875" i="51" s="1"/>
  <c r="N1875" i="51"/>
  <c r="M1875" i="51"/>
  <c r="L1875" i="51"/>
  <c r="K1875" i="51"/>
  <c r="J1875" i="51"/>
  <c r="I1875" i="51"/>
  <c r="H1875" i="51"/>
  <c r="G1875" i="51"/>
  <c r="E1875" i="51"/>
  <c r="D1875" i="51"/>
  <c r="C1875" i="51"/>
  <c r="B1875" i="51"/>
  <c r="S1874" i="51"/>
  <c r="R1874" i="51"/>
  <c r="Q1874" i="51"/>
  <c r="P1874" i="51"/>
  <c r="O1874" i="51"/>
  <c r="N1874" i="51"/>
  <c r="M1874" i="51"/>
  <c r="L1874" i="51"/>
  <c r="K1874" i="51"/>
  <c r="J1874" i="51"/>
  <c r="I1874" i="51"/>
  <c r="H1874" i="51"/>
  <c r="G1874" i="51"/>
  <c r="E1874" i="51"/>
  <c r="D1874" i="51"/>
  <c r="C1874" i="51"/>
  <c r="B1874" i="51"/>
  <c r="Q1873" i="51"/>
  <c r="P1873" i="51"/>
  <c r="O1873" i="51"/>
  <c r="S1873" i="51" s="1"/>
  <c r="N1873" i="51"/>
  <c r="M1873" i="51"/>
  <c r="L1873" i="51"/>
  <c r="K1873" i="51"/>
  <c r="J1873" i="51"/>
  <c r="I1873" i="51"/>
  <c r="H1873" i="51"/>
  <c r="G1873" i="51"/>
  <c r="E1873" i="51"/>
  <c r="R1873" i="51" s="1"/>
  <c r="D1873" i="51"/>
  <c r="C1873" i="51"/>
  <c r="B1873" i="51"/>
  <c r="R1872" i="51"/>
  <c r="Q1872" i="51"/>
  <c r="P1872" i="51"/>
  <c r="O1872" i="51"/>
  <c r="N1872" i="51"/>
  <c r="M1872" i="51"/>
  <c r="L1872" i="51"/>
  <c r="K1872" i="51"/>
  <c r="S1872" i="51" s="1"/>
  <c r="J1872" i="51"/>
  <c r="I1872" i="51"/>
  <c r="H1872" i="51"/>
  <c r="G1872" i="51"/>
  <c r="E1872" i="51"/>
  <c r="D1872" i="51"/>
  <c r="C1872" i="51"/>
  <c r="B1872" i="51"/>
  <c r="Q1871" i="51"/>
  <c r="P1871" i="51"/>
  <c r="O1871" i="51"/>
  <c r="S1871" i="51" s="1"/>
  <c r="N1871" i="51"/>
  <c r="M1871" i="51"/>
  <c r="L1871" i="51"/>
  <c r="K1871" i="51"/>
  <c r="J1871" i="51"/>
  <c r="I1871" i="51"/>
  <c r="H1871" i="51"/>
  <c r="G1871" i="51"/>
  <c r="E1871" i="51"/>
  <c r="D1871" i="51"/>
  <c r="C1871" i="51"/>
  <c r="B1871" i="51"/>
  <c r="Q1870" i="51"/>
  <c r="P1870" i="51"/>
  <c r="O1870" i="51"/>
  <c r="S1870" i="51" s="1"/>
  <c r="N1870" i="51"/>
  <c r="M1870" i="51"/>
  <c r="L1870" i="51"/>
  <c r="K1870" i="51"/>
  <c r="J1870" i="51"/>
  <c r="I1870" i="51"/>
  <c r="H1870" i="51"/>
  <c r="G1870" i="51"/>
  <c r="E1870" i="51"/>
  <c r="R1870" i="51" s="1"/>
  <c r="D1870" i="51"/>
  <c r="C1870" i="51"/>
  <c r="B1870" i="51"/>
  <c r="S1869" i="51"/>
  <c r="R1869" i="51"/>
  <c r="Q1869" i="51"/>
  <c r="P1869" i="51"/>
  <c r="O1869" i="51"/>
  <c r="N1869" i="51"/>
  <c r="M1869" i="51"/>
  <c r="L1869" i="51"/>
  <c r="K1869" i="51"/>
  <c r="J1869" i="51"/>
  <c r="I1869" i="51"/>
  <c r="H1869" i="51"/>
  <c r="G1869" i="51"/>
  <c r="E1869" i="51"/>
  <c r="D1869" i="51"/>
  <c r="C1869" i="51"/>
  <c r="B1869" i="51"/>
  <c r="Q1868" i="51"/>
  <c r="P1868" i="51"/>
  <c r="O1868" i="51"/>
  <c r="S1868" i="51" s="1"/>
  <c r="N1868" i="51"/>
  <c r="M1868" i="51"/>
  <c r="L1868" i="51"/>
  <c r="K1868" i="51"/>
  <c r="J1868" i="51"/>
  <c r="I1868" i="51"/>
  <c r="H1868" i="51"/>
  <c r="G1868" i="51"/>
  <c r="E1868" i="51"/>
  <c r="R1868" i="51" s="1"/>
  <c r="D1868" i="51"/>
  <c r="C1868" i="51"/>
  <c r="B1868" i="51"/>
  <c r="S1867" i="51"/>
  <c r="R1867" i="51"/>
  <c r="Q1867" i="51"/>
  <c r="P1867" i="51"/>
  <c r="O1867" i="51"/>
  <c r="N1867" i="51"/>
  <c r="M1867" i="51"/>
  <c r="L1867" i="51"/>
  <c r="K1867" i="51"/>
  <c r="J1867" i="51"/>
  <c r="I1867" i="51"/>
  <c r="H1867" i="51"/>
  <c r="G1867" i="51"/>
  <c r="E1867" i="51"/>
  <c r="D1867" i="51"/>
  <c r="C1867" i="51"/>
  <c r="B1867" i="51"/>
  <c r="S1866" i="51"/>
  <c r="Q1866" i="51"/>
  <c r="P1866" i="51"/>
  <c r="O1866" i="51"/>
  <c r="N1866" i="51"/>
  <c r="M1866" i="51"/>
  <c r="L1866" i="51"/>
  <c r="K1866" i="51"/>
  <c r="J1866" i="51"/>
  <c r="I1866" i="51"/>
  <c r="H1866" i="51"/>
  <c r="G1866" i="51"/>
  <c r="E1866" i="51"/>
  <c r="R1866" i="51" s="1"/>
  <c r="D1866" i="51"/>
  <c r="C1866" i="51"/>
  <c r="B1866" i="51"/>
  <c r="Q1865" i="51"/>
  <c r="P1865" i="51"/>
  <c r="O1865" i="51"/>
  <c r="S1865" i="51" s="1"/>
  <c r="N1865" i="51"/>
  <c r="M1865" i="51"/>
  <c r="L1865" i="51"/>
  <c r="K1865" i="51"/>
  <c r="J1865" i="51"/>
  <c r="I1865" i="51"/>
  <c r="H1865" i="51"/>
  <c r="G1865" i="51"/>
  <c r="E1865" i="51"/>
  <c r="D1865" i="51"/>
  <c r="C1865" i="51"/>
  <c r="B1865" i="51"/>
  <c r="S1864" i="51"/>
  <c r="R1864" i="51"/>
  <c r="Q1864" i="51"/>
  <c r="P1864" i="51"/>
  <c r="O1864" i="51"/>
  <c r="N1864" i="51"/>
  <c r="M1864" i="51"/>
  <c r="L1864" i="51"/>
  <c r="K1864" i="51"/>
  <c r="J1864" i="51"/>
  <c r="I1864" i="51"/>
  <c r="H1864" i="51"/>
  <c r="G1864" i="51"/>
  <c r="E1864" i="51"/>
  <c r="D1864" i="51"/>
  <c r="C1864" i="51"/>
  <c r="B1864" i="51"/>
  <c r="Q1863" i="51"/>
  <c r="P1863" i="51"/>
  <c r="O1863" i="51"/>
  <c r="S1863" i="51" s="1"/>
  <c r="N1863" i="51"/>
  <c r="M1863" i="51"/>
  <c r="L1863" i="51"/>
  <c r="K1863" i="51"/>
  <c r="J1863" i="51"/>
  <c r="I1863" i="51"/>
  <c r="H1863" i="51"/>
  <c r="G1863" i="51"/>
  <c r="E1863" i="51"/>
  <c r="R1863" i="51" s="1"/>
  <c r="D1863" i="51"/>
  <c r="C1863" i="51"/>
  <c r="B1863" i="51"/>
  <c r="R1862" i="51"/>
  <c r="Q1862" i="51"/>
  <c r="P1862" i="51"/>
  <c r="O1862" i="51"/>
  <c r="S1862" i="51" s="1"/>
  <c r="N1862" i="51"/>
  <c r="M1862" i="51"/>
  <c r="L1862" i="51"/>
  <c r="K1862" i="51"/>
  <c r="J1862" i="51"/>
  <c r="I1862" i="51"/>
  <c r="H1862" i="51"/>
  <c r="G1862" i="51"/>
  <c r="E1862" i="51"/>
  <c r="D1862" i="51"/>
  <c r="C1862" i="51"/>
  <c r="B1862" i="51"/>
  <c r="S1861" i="51"/>
  <c r="R1861" i="51"/>
  <c r="Q1861" i="51"/>
  <c r="P1861" i="51"/>
  <c r="O1861" i="51"/>
  <c r="N1861" i="51"/>
  <c r="M1861" i="51"/>
  <c r="L1861" i="51"/>
  <c r="K1861" i="51"/>
  <c r="J1861" i="51"/>
  <c r="I1861" i="51"/>
  <c r="H1861" i="51"/>
  <c r="G1861" i="51"/>
  <c r="E1861" i="51"/>
  <c r="D1861" i="51"/>
  <c r="C1861" i="51"/>
  <c r="B1861" i="51"/>
  <c r="Q1860" i="51"/>
  <c r="P1860" i="51"/>
  <c r="O1860" i="51"/>
  <c r="S1860" i="51" s="1"/>
  <c r="N1860" i="51"/>
  <c r="M1860" i="51"/>
  <c r="L1860" i="51"/>
  <c r="K1860" i="51"/>
  <c r="J1860" i="51"/>
  <c r="I1860" i="51"/>
  <c r="H1860" i="51"/>
  <c r="G1860" i="51"/>
  <c r="E1860" i="51"/>
  <c r="R1860" i="51" s="1"/>
  <c r="D1860" i="51"/>
  <c r="C1860" i="51"/>
  <c r="B1860" i="51"/>
  <c r="R1859" i="51"/>
  <c r="Q1859" i="51"/>
  <c r="P1859" i="51"/>
  <c r="O1859" i="51"/>
  <c r="S1859" i="51" s="1"/>
  <c r="N1859" i="51"/>
  <c r="M1859" i="51"/>
  <c r="L1859" i="51"/>
  <c r="K1859" i="51"/>
  <c r="J1859" i="51"/>
  <c r="I1859" i="51"/>
  <c r="H1859" i="51"/>
  <c r="G1859" i="51"/>
  <c r="E1859" i="51"/>
  <c r="D1859" i="51"/>
  <c r="C1859" i="51"/>
  <c r="B1859" i="51"/>
  <c r="S1858" i="51"/>
  <c r="R1858" i="51"/>
  <c r="Q1858" i="51"/>
  <c r="P1858" i="51"/>
  <c r="O1858" i="51"/>
  <c r="N1858" i="51"/>
  <c r="M1858" i="51"/>
  <c r="L1858" i="51"/>
  <c r="K1858" i="51"/>
  <c r="J1858" i="51"/>
  <c r="I1858" i="51"/>
  <c r="H1858" i="51"/>
  <c r="G1858" i="51"/>
  <c r="E1858" i="51"/>
  <c r="D1858" i="51"/>
  <c r="C1858" i="51"/>
  <c r="B1858" i="51"/>
  <c r="Q1857" i="51"/>
  <c r="P1857" i="51"/>
  <c r="O1857" i="51"/>
  <c r="S1857" i="51" s="1"/>
  <c r="N1857" i="51"/>
  <c r="M1857" i="51"/>
  <c r="L1857" i="51"/>
  <c r="K1857" i="51"/>
  <c r="J1857" i="51"/>
  <c r="I1857" i="51"/>
  <c r="H1857" i="51"/>
  <c r="G1857" i="51"/>
  <c r="E1857" i="51"/>
  <c r="R1857" i="51" s="1"/>
  <c r="D1857" i="51"/>
  <c r="C1857" i="51"/>
  <c r="B1857" i="51"/>
  <c r="S1856" i="51"/>
  <c r="R1856" i="51"/>
  <c r="Q1856" i="51"/>
  <c r="P1856" i="51"/>
  <c r="O1856" i="51"/>
  <c r="N1856" i="51"/>
  <c r="M1856" i="51"/>
  <c r="L1856" i="51"/>
  <c r="K1856" i="51"/>
  <c r="J1856" i="51"/>
  <c r="I1856" i="51"/>
  <c r="H1856" i="51"/>
  <c r="G1856" i="51"/>
  <c r="E1856" i="51"/>
  <c r="D1856" i="51"/>
  <c r="C1856" i="51"/>
  <c r="B1856" i="51"/>
  <c r="Q1855" i="51"/>
  <c r="P1855" i="51"/>
  <c r="O1855" i="51"/>
  <c r="S1855" i="51" s="1"/>
  <c r="N1855" i="51"/>
  <c r="M1855" i="51"/>
  <c r="L1855" i="51"/>
  <c r="K1855" i="51"/>
  <c r="J1855" i="51"/>
  <c r="I1855" i="51"/>
  <c r="H1855" i="51"/>
  <c r="G1855" i="51"/>
  <c r="E1855" i="51"/>
  <c r="R1855" i="51" s="1"/>
  <c r="D1855" i="51"/>
  <c r="C1855" i="51"/>
  <c r="B1855" i="51"/>
  <c r="Q1854" i="51"/>
  <c r="P1854" i="51"/>
  <c r="O1854" i="51"/>
  <c r="S1854" i="51" s="1"/>
  <c r="N1854" i="51"/>
  <c r="M1854" i="51"/>
  <c r="L1854" i="51"/>
  <c r="K1854" i="51"/>
  <c r="J1854" i="51"/>
  <c r="I1854" i="51"/>
  <c r="H1854" i="51"/>
  <c r="G1854" i="51"/>
  <c r="E1854" i="51"/>
  <c r="R1854" i="51" s="1"/>
  <c r="D1854" i="51"/>
  <c r="C1854" i="51"/>
  <c r="B1854" i="51"/>
  <c r="S1853" i="51"/>
  <c r="R1853" i="51"/>
  <c r="Q1853" i="51"/>
  <c r="P1853" i="51"/>
  <c r="O1853" i="51"/>
  <c r="N1853" i="51"/>
  <c r="M1853" i="51"/>
  <c r="L1853" i="51"/>
  <c r="K1853" i="51"/>
  <c r="J1853" i="51"/>
  <c r="I1853" i="51"/>
  <c r="H1853" i="51"/>
  <c r="G1853" i="51"/>
  <c r="E1853" i="51"/>
  <c r="D1853" i="51"/>
  <c r="C1853" i="51"/>
  <c r="B1853" i="51"/>
  <c r="Q1852" i="51"/>
  <c r="P1852" i="51"/>
  <c r="O1852" i="51"/>
  <c r="S1852" i="51" s="1"/>
  <c r="N1852" i="51"/>
  <c r="M1852" i="51"/>
  <c r="L1852" i="51"/>
  <c r="K1852" i="51"/>
  <c r="J1852" i="51"/>
  <c r="I1852" i="51"/>
  <c r="H1852" i="51"/>
  <c r="G1852" i="51"/>
  <c r="E1852" i="51"/>
  <c r="R1852" i="51" s="1"/>
  <c r="D1852" i="51"/>
  <c r="C1852" i="51"/>
  <c r="B1852" i="51"/>
  <c r="S1851" i="51"/>
  <c r="R1851" i="51"/>
  <c r="Q1851" i="51"/>
  <c r="P1851" i="51"/>
  <c r="O1851" i="51"/>
  <c r="N1851" i="51"/>
  <c r="M1851" i="51"/>
  <c r="L1851" i="51"/>
  <c r="K1851" i="51"/>
  <c r="J1851" i="51"/>
  <c r="I1851" i="51"/>
  <c r="H1851" i="51"/>
  <c r="G1851" i="51"/>
  <c r="E1851" i="51"/>
  <c r="D1851" i="51"/>
  <c r="C1851" i="51"/>
  <c r="B1851" i="51"/>
  <c r="S1850" i="51"/>
  <c r="Q1850" i="51"/>
  <c r="P1850" i="51"/>
  <c r="O1850" i="51"/>
  <c r="N1850" i="51"/>
  <c r="M1850" i="51"/>
  <c r="L1850" i="51"/>
  <c r="K1850" i="51"/>
  <c r="J1850" i="51"/>
  <c r="I1850" i="51"/>
  <c r="H1850" i="51"/>
  <c r="G1850" i="51"/>
  <c r="E1850" i="51"/>
  <c r="R1850" i="51" s="1"/>
  <c r="D1850" i="51"/>
  <c r="C1850" i="51"/>
  <c r="B1850" i="51"/>
  <c r="Q1849" i="51"/>
  <c r="P1849" i="51"/>
  <c r="O1849" i="51"/>
  <c r="S1849" i="51" s="1"/>
  <c r="N1849" i="51"/>
  <c r="M1849" i="51"/>
  <c r="L1849" i="51"/>
  <c r="K1849" i="51"/>
  <c r="J1849" i="51"/>
  <c r="I1849" i="51"/>
  <c r="H1849" i="51"/>
  <c r="G1849" i="51"/>
  <c r="E1849" i="51"/>
  <c r="D1849" i="51"/>
  <c r="C1849" i="51"/>
  <c r="B1849" i="51"/>
  <c r="S1848" i="51"/>
  <c r="R1848" i="51"/>
  <c r="Q1848" i="51"/>
  <c r="P1848" i="51"/>
  <c r="O1848" i="51"/>
  <c r="N1848" i="51"/>
  <c r="M1848" i="51"/>
  <c r="L1848" i="51"/>
  <c r="K1848" i="51"/>
  <c r="J1848" i="51"/>
  <c r="I1848" i="51"/>
  <c r="H1848" i="51"/>
  <c r="G1848" i="51"/>
  <c r="E1848" i="51"/>
  <c r="D1848" i="51"/>
  <c r="C1848" i="51"/>
  <c r="B1848" i="51"/>
  <c r="S1847" i="51"/>
  <c r="Q1847" i="51"/>
  <c r="P1847" i="51"/>
  <c r="O1847" i="51"/>
  <c r="N1847" i="51"/>
  <c r="M1847" i="51"/>
  <c r="L1847" i="51"/>
  <c r="K1847" i="51"/>
  <c r="J1847" i="51"/>
  <c r="I1847" i="51"/>
  <c r="H1847" i="51"/>
  <c r="G1847" i="51"/>
  <c r="E1847" i="51"/>
  <c r="R1847" i="51" s="1"/>
  <c r="D1847" i="51"/>
  <c r="C1847" i="51"/>
  <c r="B1847" i="51"/>
  <c r="R1846" i="51"/>
  <c r="Q1846" i="51"/>
  <c r="P1846" i="51"/>
  <c r="O1846" i="51"/>
  <c r="S1846" i="51" s="1"/>
  <c r="N1846" i="51"/>
  <c r="M1846" i="51"/>
  <c r="L1846" i="51"/>
  <c r="K1846" i="51"/>
  <c r="J1846" i="51"/>
  <c r="I1846" i="51"/>
  <c r="H1846" i="51"/>
  <c r="G1846" i="51"/>
  <c r="E1846" i="51"/>
  <c r="D1846" i="51"/>
  <c r="C1846" i="51"/>
  <c r="B1846" i="51"/>
  <c r="S1845" i="51"/>
  <c r="Q1845" i="51"/>
  <c r="P1845" i="51"/>
  <c r="O1845" i="51"/>
  <c r="N1845" i="51"/>
  <c r="M1845" i="51"/>
  <c r="L1845" i="51"/>
  <c r="K1845" i="51"/>
  <c r="J1845" i="51"/>
  <c r="I1845" i="51"/>
  <c r="H1845" i="51"/>
  <c r="G1845" i="51"/>
  <c r="E1845" i="51"/>
  <c r="D1845" i="51"/>
  <c r="R1845" i="51" s="1"/>
  <c r="C1845" i="51"/>
  <c r="B1845" i="51"/>
  <c r="Q1844" i="51"/>
  <c r="P1844" i="51"/>
  <c r="O1844" i="51"/>
  <c r="S1844" i="51" s="1"/>
  <c r="N1844" i="51"/>
  <c r="M1844" i="51"/>
  <c r="L1844" i="51"/>
  <c r="K1844" i="51"/>
  <c r="J1844" i="51"/>
  <c r="I1844" i="51"/>
  <c r="H1844" i="51"/>
  <c r="G1844" i="51"/>
  <c r="E1844" i="51"/>
  <c r="R1844" i="51" s="1"/>
  <c r="D1844" i="51"/>
  <c r="C1844" i="51"/>
  <c r="B1844" i="51"/>
  <c r="R1843" i="51"/>
  <c r="Q1843" i="51"/>
  <c r="P1843" i="51"/>
  <c r="O1843" i="51"/>
  <c r="S1843" i="51" s="1"/>
  <c r="N1843" i="51"/>
  <c r="M1843" i="51"/>
  <c r="L1843" i="51"/>
  <c r="K1843" i="51"/>
  <c r="J1843" i="51"/>
  <c r="I1843" i="51"/>
  <c r="H1843" i="51"/>
  <c r="G1843" i="51"/>
  <c r="E1843" i="51"/>
  <c r="D1843" i="51"/>
  <c r="C1843" i="51"/>
  <c r="B1843" i="51"/>
  <c r="S1842" i="51"/>
  <c r="R1842" i="51"/>
  <c r="Q1842" i="51"/>
  <c r="P1842" i="51"/>
  <c r="O1842" i="51"/>
  <c r="N1842" i="51"/>
  <c r="M1842" i="51"/>
  <c r="L1842" i="51"/>
  <c r="K1842" i="51"/>
  <c r="J1842" i="51"/>
  <c r="I1842" i="51"/>
  <c r="H1842" i="51"/>
  <c r="G1842" i="51"/>
  <c r="E1842" i="51"/>
  <c r="D1842" i="51"/>
  <c r="C1842" i="51"/>
  <c r="B1842" i="51"/>
  <c r="Q1841" i="51"/>
  <c r="P1841" i="51"/>
  <c r="O1841" i="51"/>
  <c r="S1841" i="51" s="1"/>
  <c r="N1841" i="51"/>
  <c r="M1841" i="51"/>
  <c r="L1841" i="51"/>
  <c r="K1841" i="51"/>
  <c r="J1841" i="51"/>
  <c r="I1841" i="51"/>
  <c r="H1841" i="51"/>
  <c r="G1841" i="51"/>
  <c r="E1841" i="51"/>
  <c r="R1841" i="51" s="1"/>
  <c r="D1841" i="51"/>
  <c r="C1841" i="51"/>
  <c r="B1841" i="51"/>
  <c r="S1840" i="51"/>
  <c r="R1840" i="51"/>
  <c r="Q1840" i="51"/>
  <c r="P1840" i="51"/>
  <c r="O1840" i="51"/>
  <c r="N1840" i="51"/>
  <c r="M1840" i="51"/>
  <c r="L1840" i="51"/>
  <c r="K1840" i="51"/>
  <c r="J1840" i="51"/>
  <c r="I1840" i="51"/>
  <c r="H1840" i="51"/>
  <c r="G1840" i="51"/>
  <c r="E1840" i="51"/>
  <c r="D1840" i="51"/>
  <c r="C1840" i="51"/>
  <c r="B1840" i="51"/>
  <c r="Q1839" i="51"/>
  <c r="P1839" i="51"/>
  <c r="O1839" i="51"/>
  <c r="S1839" i="51" s="1"/>
  <c r="N1839" i="51"/>
  <c r="M1839" i="51"/>
  <c r="L1839" i="51"/>
  <c r="K1839" i="51"/>
  <c r="J1839" i="51"/>
  <c r="I1839" i="51"/>
  <c r="H1839" i="51"/>
  <c r="G1839" i="51"/>
  <c r="E1839" i="51"/>
  <c r="D1839" i="51"/>
  <c r="C1839" i="51"/>
  <c r="B1839" i="51"/>
  <c r="Q1838" i="51"/>
  <c r="P1838" i="51"/>
  <c r="O1838" i="51"/>
  <c r="S1838" i="51" s="1"/>
  <c r="N1838" i="51"/>
  <c r="M1838" i="51"/>
  <c r="L1838" i="51"/>
  <c r="K1838" i="51"/>
  <c r="J1838" i="51"/>
  <c r="I1838" i="51"/>
  <c r="H1838" i="51"/>
  <c r="G1838" i="51"/>
  <c r="E1838" i="51"/>
  <c r="R1838" i="51" s="1"/>
  <c r="D1838" i="51"/>
  <c r="C1838" i="51"/>
  <c r="B1838" i="51"/>
  <c r="S1837" i="51"/>
  <c r="R1837" i="51"/>
  <c r="Q1837" i="51"/>
  <c r="P1837" i="51"/>
  <c r="O1837" i="51"/>
  <c r="N1837" i="51"/>
  <c r="M1837" i="51"/>
  <c r="L1837" i="51"/>
  <c r="K1837" i="51"/>
  <c r="J1837" i="51"/>
  <c r="I1837" i="51"/>
  <c r="H1837" i="51"/>
  <c r="G1837" i="51"/>
  <c r="E1837" i="51"/>
  <c r="D1837" i="51"/>
  <c r="C1837" i="51"/>
  <c r="B1837" i="51"/>
  <c r="Q1836" i="51"/>
  <c r="P1836" i="51"/>
  <c r="O1836" i="51"/>
  <c r="S1836" i="51" s="1"/>
  <c r="N1836" i="51"/>
  <c r="M1836" i="51"/>
  <c r="L1836" i="51"/>
  <c r="K1836" i="51"/>
  <c r="J1836" i="51"/>
  <c r="I1836" i="51"/>
  <c r="H1836" i="51"/>
  <c r="G1836" i="51"/>
  <c r="E1836" i="51"/>
  <c r="R1836" i="51" s="1"/>
  <c r="D1836" i="51"/>
  <c r="C1836" i="51"/>
  <c r="B1836" i="51"/>
  <c r="S1835" i="51"/>
  <c r="R1835" i="51"/>
  <c r="Q1835" i="51"/>
  <c r="P1835" i="51"/>
  <c r="O1835" i="51"/>
  <c r="N1835" i="51"/>
  <c r="M1835" i="51"/>
  <c r="L1835" i="51"/>
  <c r="K1835" i="51"/>
  <c r="J1835" i="51"/>
  <c r="I1835" i="51"/>
  <c r="H1835" i="51"/>
  <c r="G1835" i="51"/>
  <c r="E1835" i="51"/>
  <c r="D1835" i="51"/>
  <c r="C1835" i="51"/>
  <c r="B1835" i="51"/>
  <c r="S1834" i="51"/>
  <c r="Q1834" i="51"/>
  <c r="P1834" i="51"/>
  <c r="O1834" i="51"/>
  <c r="N1834" i="51"/>
  <c r="M1834" i="51"/>
  <c r="L1834" i="51"/>
  <c r="K1834" i="51"/>
  <c r="J1834" i="51"/>
  <c r="I1834" i="51"/>
  <c r="H1834" i="51"/>
  <c r="G1834" i="51"/>
  <c r="E1834" i="51"/>
  <c r="R1834" i="51" s="1"/>
  <c r="D1834" i="51"/>
  <c r="C1834" i="51"/>
  <c r="B1834" i="51"/>
  <c r="Q1833" i="51"/>
  <c r="P1833" i="51"/>
  <c r="O1833" i="51"/>
  <c r="S1833" i="51" s="1"/>
  <c r="N1833" i="51"/>
  <c r="M1833" i="51"/>
  <c r="L1833" i="51"/>
  <c r="K1833" i="51"/>
  <c r="J1833" i="51"/>
  <c r="I1833" i="51"/>
  <c r="H1833" i="51"/>
  <c r="G1833" i="51"/>
  <c r="E1833" i="51"/>
  <c r="D1833" i="51"/>
  <c r="C1833" i="51"/>
  <c r="B1833" i="51"/>
  <c r="S1832" i="51"/>
  <c r="R1832" i="51"/>
  <c r="Q1832" i="51"/>
  <c r="P1832" i="51"/>
  <c r="O1832" i="51"/>
  <c r="N1832" i="51"/>
  <c r="M1832" i="51"/>
  <c r="L1832" i="51"/>
  <c r="K1832" i="51"/>
  <c r="J1832" i="51"/>
  <c r="I1832" i="51"/>
  <c r="H1832" i="51"/>
  <c r="G1832" i="51"/>
  <c r="E1832" i="51"/>
  <c r="D1832" i="51"/>
  <c r="C1832" i="51"/>
  <c r="B1832" i="51"/>
  <c r="Q1831" i="51"/>
  <c r="P1831" i="51"/>
  <c r="O1831" i="51"/>
  <c r="S1831" i="51" s="1"/>
  <c r="N1831" i="51"/>
  <c r="M1831" i="51"/>
  <c r="L1831" i="51"/>
  <c r="K1831" i="51"/>
  <c r="J1831" i="51"/>
  <c r="I1831" i="51"/>
  <c r="H1831" i="51"/>
  <c r="G1831" i="51"/>
  <c r="E1831" i="51"/>
  <c r="R1831" i="51" s="1"/>
  <c r="D1831" i="51"/>
  <c r="C1831" i="51"/>
  <c r="B1831" i="51"/>
  <c r="R1830" i="51"/>
  <c r="Q1830" i="51"/>
  <c r="P1830" i="51"/>
  <c r="O1830" i="51"/>
  <c r="S1830" i="51" s="1"/>
  <c r="N1830" i="51"/>
  <c r="M1830" i="51"/>
  <c r="L1830" i="51"/>
  <c r="K1830" i="51"/>
  <c r="J1830" i="51"/>
  <c r="I1830" i="51"/>
  <c r="H1830" i="51"/>
  <c r="G1830" i="51"/>
  <c r="E1830" i="51"/>
  <c r="D1830" i="51"/>
  <c r="C1830" i="51"/>
  <c r="B1830" i="51"/>
  <c r="S1829" i="51"/>
  <c r="R1829" i="51"/>
  <c r="Q1829" i="51"/>
  <c r="P1829" i="51"/>
  <c r="O1829" i="51"/>
  <c r="N1829" i="51"/>
  <c r="M1829" i="51"/>
  <c r="L1829" i="51"/>
  <c r="K1829" i="51"/>
  <c r="J1829" i="51"/>
  <c r="I1829" i="51"/>
  <c r="H1829" i="51"/>
  <c r="G1829" i="51"/>
  <c r="E1829" i="51"/>
  <c r="D1829" i="51"/>
  <c r="C1829" i="51"/>
  <c r="B1829" i="51"/>
  <c r="Q1828" i="51"/>
  <c r="P1828" i="51"/>
  <c r="O1828" i="51"/>
  <c r="S1828" i="51" s="1"/>
  <c r="N1828" i="51"/>
  <c r="M1828" i="51"/>
  <c r="L1828" i="51"/>
  <c r="K1828" i="51"/>
  <c r="J1828" i="51"/>
  <c r="I1828" i="51"/>
  <c r="H1828" i="51"/>
  <c r="G1828" i="51"/>
  <c r="E1828" i="51"/>
  <c r="R1828" i="51" s="1"/>
  <c r="D1828" i="51"/>
  <c r="C1828" i="51"/>
  <c r="B1828" i="51"/>
  <c r="R1827" i="51"/>
  <c r="Q1827" i="51"/>
  <c r="P1827" i="51"/>
  <c r="O1827" i="51"/>
  <c r="S1827" i="51" s="1"/>
  <c r="N1827" i="51"/>
  <c r="M1827" i="51"/>
  <c r="L1827" i="51"/>
  <c r="K1827" i="51"/>
  <c r="J1827" i="51"/>
  <c r="I1827" i="51"/>
  <c r="H1827" i="51"/>
  <c r="G1827" i="51"/>
  <c r="E1827" i="51"/>
  <c r="D1827" i="51"/>
  <c r="C1827" i="51"/>
  <c r="B1827" i="51"/>
  <c r="S1826" i="51"/>
  <c r="R1826" i="51"/>
  <c r="Q1826" i="51"/>
  <c r="P1826" i="51"/>
  <c r="O1826" i="51"/>
  <c r="N1826" i="51"/>
  <c r="M1826" i="51"/>
  <c r="L1826" i="51"/>
  <c r="K1826" i="51"/>
  <c r="J1826" i="51"/>
  <c r="I1826" i="51"/>
  <c r="H1826" i="51"/>
  <c r="G1826" i="51"/>
  <c r="E1826" i="51"/>
  <c r="D1826" i="51"/>
  <c r="C1826" i="51"/>
  <c r="B1826" i="51"/>
  <c r="Q1825" i="51"/>
  <c r="P1825" i="51"/>
  <c r="O1825" i="51"/>
  <c r="S1825" i="51" s="1"/>
  <c r="N1825" i="51"/>
  <c r="M1825" i="51"/>
  <c r="L1825" i="51"/>
  <c r="K1825" i="51"/>
  <c r="J1825" i="51"/>
  <c r="I1825" i="51"/>
  <c r="H1825" i="51"/>
  <c r="G1825" i="51"/>
  <c r="E1825" i="51"/>
  <c r="R1825" i="51" s="1"/>
  <c r="D1825" i="51"/>
  <c r="C1825" i="51"/>
  <c r="B1825" i="51"/>
  <c r="S1824" i="51"/>
  <c r="R1824" i="51"/>
  <c r="Q1824" i="51"/>
  <c r="P1824" i="51"/>
  <c r="O1824" i="51"/>
  <c r="N1824" i="51"/>
  <c r="M1824" i="51"/>
  <c r="L1824" i="51"/>
  <c r="K1824" i="51"/>
  <c r="J1824" i="51"/>
  <c r="I1824" i="51"/>
  <c r="H1824" i="51"/>
  <c r="G1824" i="51"/>
  <c r="E1824" i="51"/>
  <c r="D1824" i="51"/>
  <c r="C1824" i="51"/>
  <c r="B1824" i="51"/>
  <c r="Q1823" i="51"/>
  <c r="P1823" i="51"/>
  <c r="O1823" i="51"/>
  <c r="S1823" i="51" s="1"/>
  <c r="N1823" i="51"/>
  <c r="M1823" i="51"/>
  <c r="L1823" i="51"/>
  <c r="K1823" i="51"/>
  <c r="J1823" i="51"/>
  <c r="I1823" i="51"/>
  <c r="H1823" i="51"/>
  <c r="G1823" i="51"/>
  <c r="E1823" i="51"/>
  <c r="R1823" i="51" s="1"/>
  <c r="D1823" i="51"/>
  <c r="C1823" i="51"/>
  <c r="B1823" i="51"/>
  <c r="Q1822" i="51"/>
  <c r="P1822" i="51"/>
  <c r="O1822" i="51"/>
  <c r="S1822" i="51" s="1"/>
  <c r="N1822" i="51"/>
  <c r="M1822" i="51"/>
  <c r="L1822" i="51"/>
  <c r="K1822" i="51"/>
  <c r="J1822" i="51"/>
  <c r="I1822" i="51"/>
  <c r="H1822" i="51"/>
  <c r="G1822" i="51"/>
  <c r="E1822" i="51"/>
  <c r="R1822" i="51" s="1"/>
  <c r="D1822" i="51"/>
  <c r="C1822" i="51"/>
  <c r="B1822" i="51"/>
  <c r="S1821" i="51"/>
  <c r="R1821" i="51"/>
  <c r="Q1821" i="51"/>
  <c r="P1821" i="51"/>
  <c r="O1821" i="51"/>
  <c r="N1821" i="51"/>
  <c r="M1821" i="51"/>
  <c r="L1821" i="51"/>
  <c r="K1821" i="51"/>
  <c r="J1821" i="51"/>
  <c r="I1821" i="51"/>
  <c r="H1821" i="51"/>
  <c r="G1821" i="51"/>
  <c r="E1821" i="51"/>
  <c r="D1821" i="51"/>
  <c r="C1821" i="51"/>
  <c r="B1821" i="51"/>
  <c r="Q1820" i="51"/>
  <c r="P1820" i="51"/>
  <c r="O1820" i="51"/>
  <c r="S1820" i="51" s="1"/>
  <c r="N1820" i="51"/>
  <c r="M1820" i="51"/>
  <c r="L1820" i="51"/>
  <c r="K1820" i="51"/>
  <c r="J1820" i="51"/>
  <c r="I1820" i="51"/>
  <c r="H1820" i="51"/>
  <c r="G1820" i="51"/>
  <c r="E1820" i="51"/>
  <c r="R1820" i="51" s="1"/>
  <c r="D1820" i="51"/>
  <c r="C1820" i="51"/>
  <c r="B1820" i="51"/>
  <c r="S1819" i="51"/>
  <c r="R1819" i="51"/>
  <c r="Q1819" i="51"/>
  <c r="P1819" i="51"/>
  <c r="O1819" i="51"/>
  <c r="N1819" i="51"/>
  <c r="M1819" i="51"/>
  <c r="L1819" i="51"/>
  <c r="K1819" i="51"/>
  <c r="J1819" i="51"/>
  <c r="I1819" i="51"/>
  <c r="H1819" i="51"/>
  <c r="G1819" i="51"/>
  <c r="E1819" i="51"/>
  <c r="D1819" i="51"/>
  <c r="C1819" i="51"/>
  <c r="B1819" i="51"/>
  <c r="S1818" i="51"/>
  <c r="Q1818" i="51"/>
  <c r="P1818" i="51"/>
  <c r="O1818" i="51"/>
  <c r="N1818" i="51"/>
  <c r="M1818" i="51"/>
  <c r="L1818" i="51"/>
  <c r="K1818" i="51"/>
  <c r="J1818" i="51"/>
  <c r="I1818" i="51"/>
  <c r="H1818" i="51"/>
  <c r="G1818" i="51"/>
  <c r="E1818" i="51"/>
  <c r="R1818" i="51" s="1"/>
  <c r="D1818" i="51"/>
  <c r="C1818" i="51"/>
  <c r="B1818" i="51"/>
  <c r="Q1817" i="51"/>
  <c r="P1817" i="51"/>
  <c r="O1817" i="51"/>
  <c r="S1817" i="51" s="1"/>
  <c r="N1817" i="51"/>
  <c r="M1817" i="51"/>
  <c r="L1817" i="51"/>
  <c r="K1817" i="51"/>
  <c r="J1817" i="51"/>
  <c r="I1817" i="51"/>
  <c r="H1817" i="51"/>
  <c r="G1817" i="51"/>
  <c r="E1817" i="51"/>
  <c r="D1817" i="51"/>
  <c r="C1817" i="51"/>
  <c r="B1817" i="51"/>
  <c r="S1816" i="51"/>
  <c r="R1816" i="51"/>
  <c r="Q1816" i="51"/>
  <c r="P1816" i="51"/>
  <c r="O1816" i="51"/>
  <c r="N1816" i="51"/>
  <c r="M1816" i="51"/>
  <c r="L1816" i="51"/>
  <c r="K1816" i="51"/>
  <c r="J1816" i="51"/>
  <c r="I1816" i="51"/>
  <c r="H1816" i="51"/>
  <c r="G1816" i="51"/>
  <c r="E1816" i="51"/>
  <c r="D1816" i="51"/>
  <c r="C1816" i="51"/>
  <c r="B1816" i="51"/>
  <c r="S1815" i="51"/>
  <c r="Q1815" i="51"/>
  <c r="P1815" i="51"/>
  <c r="O1815" i="51"/>
  <c r="N1815" i="51"/>
  <c r="M1815" i="51"/>
  <c r="L1815" i="51"/>
  <c r="K1815" i="51"/>
  <c r="J1815" i="51"/>
  <c r="I1815" i="51"/>
  <c r="H1815" i="51"/>
  <c r="G1815" i="51"/>
  <c r="E1815" i="51"/>
  <c r="R1815" i="51" s="1"/>
  <c r="D1815" i="51"/>
  <c r="C1815" i="51"/>
  <c r="B1815" i="51"/>
  <c r="R1814" i="51"/>
  <c r="Q1814" i="51"/>
  <c r="P1814" i="51"/>
  <c r="O1814" i="51"/>
  <c r="S1814" i="51" s="1"/>
  <c r="N1814" i="51"/>
  <c r="M1814" i="51"/>
  <c r="L1814" i="51"/>
  <c r="K1814" i="51"/>
  <c r="J1814" i="51"/>
  <c r="I1814" i="51"/>
  <c r="H1814" i="51"/>
  <c r="G1814" i="51"/>
  <c r="E1814" i="51"/>
  <c r="D1814" i="51"/>
  <c r="C1814" i="51"/>
  <c r="B1814" i="51"/>
  <c r="S1813" i="51"/>
  <c r="Q1813" i="51"/>
  <c r="P1813" i="51"/>
  <c r="O1813" i="51"/>
  <c r="N1813" i="51"/>
  <c r="M1813" i="51"/>
  <c r="L1813" i="51"/>
  <c r="K1813" i="51"/>
  <c r="J1813" i="51"/>
  <c r="I1813" i="51"/>
  <c r="H1813" i="51"/>
  <c r="G1813" i="51"/>
  <c r="E1813" i="51"/>
  <c r="D1813" i="51"/>
  <c r="R1813" i="51" s="1"/>
  <c r="C1813" i="51"/>
  <c r="B1813" i="51"/>
  <c r="Q1812" i="51"/>
  <c r="P1812" i="51"/>
  <c r="O1812" i="51"/>
  <c r="S1812" i="51" s="1"/>
  <c r="N1812" i="51"/>
  <c r="M1812" i="51"/>
  <c r="L1812" i="51"/>
  <c r="K1812" i="51"/>
  <c r="J1812" i="51"/>
  <c r="I1812" i="51"/>
  <c r="H1812" i="51"/>
  <c r="G1812" i="51"/>
  <c r="E1812" i="51"/>
  <c r="R1812" i="51" s="1"/>
  <c r="D1812" i="51"/>
  <c r="C1812" i="51"/>
  <c r="B1812" i="51"/>
  <c r="R1811" i="51"/>
  <c r="Q1811" i="51"/>
  <c r="P1811" i="51"/>
  <c r="O1811" i="51"/>
  <c r="S1811" i="51" s="1"/>
  <c r="N1811" i="51"/>
  <c r="M1811" i="51"/>
  <c r="L1811" i="51"/>
  <c r="K1811" i="51"/>
  <c r="J1811" i="51"/>
  <c r="I1811" i="51"/>
  <c r="H1811" i="51"/>
  <c r="G1811" i="51"/>
  <c r="E1811" i="51"/>
  <c r="D1811" i="51"/>
  <c r="C1811" i="51"/>
  <c r="B1811" i="51"/>
  <c r="S1810" i="51"/>
  <c r="R1810" i="51"/>
  <c r="Q1810" i="51"/>
  <c r="P1810" i="51"/>
  <c r="O1810" i="51"/>
  <c r="N1810" i="51"/>
  <c r="M1810" i="51"/>
  <c r="L1810" i="51"/>
  <c r="K1810" i="51"/>
  <c r="J1810" i="51"/>
  <c r="I1810" i="51"/>
  <c r="H1810" i="51"/>
  <c r="G1810" i="51"/>
  <c r="E1810" i="51"/>
  <c r="D1810" i="51"/>
  <c r="C1810" i="51"/>
  <c r="B1810" i="51"/>
  <c r="Q1809" i="51"/>
  <c r="P1809" i="51"/>
  <c r="O1809" i="51"/>
  <c r="S1809" i="51" s="1"/>
  <c r="N1809" i="51"/>
  <c r="M1809" i="51"/>
  <c r="L1809" i="51"/>
  <c r="K1809" i="51"/>
  <c r="J1809" i="51"/>
  <c r="I1809" i="51"/>
  <c r="H1809" i="51"/>
  <c r="G1809" i="51"/>
  <c r="E1809" i="51"/>
  <c r="R1809" i="51" s="1"/>
  <c r="D1809" i="51"/>
  <c r="C1809" i="51"/>
  <c r="B1809" i="51"/>
  <c r="S1808" i="51"/>
  <c r="R1808" i="51"/>
  <c r="Q1808" i="51"/>
  <c r="P1808" i="51"/>
  <c r="O1808" i="51"/>
  <c r="N1808" i="51"/>
  <c r="M1808" i="51"/>
  <c r="L1808" i="51"/>
  <c r="K1808" i="51"/>
  <c r="J1808" i="51"/>
  <c r="I1808" i="51"/>
  <c r="H1808" i="51"/>
  <c r="G1808" i="51"/>
  <c r="E1808" i="51"/>
  <c r="D1808" i="51"/>
  <c r="C1808" i="51"/>
  <c r="B1808" i="51"/>
  <c r="Q1807" i="51"/>
  <c r="P1807" i="51"/>
  <c r="O1807" i="51"/>
  <c r="S1807" i="51" s="1"/>
  <c r="N1807" i="51"/>
  <c r="M1807" i="51"/>
  <c r="L1807" i="51"/>
  <c r="K1807" i="51"/>
  <c r="J1807" i="51"/>
  <c r="I1807" i="51"/>
  <c r="H1807" i="51"/>
  <c r="G1807" i="51"/>
  <c r="E1807" i="51"/>
  <c r="D1807" i="51"/>
  <c r="C1807" i="51"/>
  <c r="B1807" i="51"/>
  <c r="Q1806" i="51"/>
  <c r="P1806" i="51"/>
  <c r="O1806" i="51"/>
  <c r="S1806" i="51" s="1"/>
  <c r="N1806" i="51"/>
  <c r="M1806" i="51"/>
  <c r="L1806" i="51"/>
  <c r="K1806" i="51"/>
  <c r="J1806" i="51"/>
  <c r="I1806" i="51"/>
  <c r="H1806" i="51"/>
  <c r="G1806" i="51"/>
  <c r="E1806" i="51"/>
  <c r="R1806" i="51" s="1"/>
  <c r="D1806" i="51"/>
  <c r="C1806" i="51"/>
  <c r="B1806" i="51"/>
  <c r="S1805" i="51"/>
  <c r="R1805" i="51"/>
  <c r="Q1805" i="51"/>
  <c r="P1805" i="51"/>
  <c r="O1805" i="51"/>
  <c r="N1805" i="51"/>
  <c r="M1805" i="51"/>
  <c r="L1805" i="51"/>
  <c r="K1805" i="51"/>
  <c r="J1805" i="51"/>
  <c r="I1805" i="51"/>
  <c r="H1805" i="51"/>
  <c r="G1805" i="51"/>
  <c r="E1805" i="51"/>
  <c r="D1805" i="51"/>
  <c r="C1805" i="51"/>
  <c r="B1805" i="51"/>
  <c r="Q1804" i="51"/>
  <c r="P1804" i="51"/>
  <c r="O1804" i="51"/>
  <c r="S1804" i="51" s="1"/>
  <c r="N1804" i="51"/>
  <c r="M1804" i="51"/>
  <c r="L1804" i="51"/>
  <c r="K1804" i="51"/>
  <c r="J1804" i="51"/>
  <c r="I1804" i="51"/>
  <c r="H1804" i="51"/>
  <c r="G1804" i="51"/>
  <c r="E1804" i="51"/>
  <c r="R1804" i="51" s="1"/>
  <c r="D1804" i="51"/>
  <c r="C1804" i="51"/>
  <c r="B1804" i="51"/>
  <c r="S1803" i="51"/>
  <c r="R1803" i="51"/>
  <c r="Q1803" i="51"/>
  <c r="P1803" i="51"/>
  <c r="O1803" i="51"/>
  <c r="N1803" i="51"/>
  <c r="M1803" i="51"/>
  <c r="L1803" i="51"/>
  <c r="K1803" i="51"/>
  <c r="J1803" i="51"/>
  <c r="I1803" i="51"/>
  <c r="H1803" i="51"/>
  <c r="G1803" i="51"/>
  <c r="E1803" i="51"/>
  <c r="D1803" i="51"/>
  <c r="C1803" i="51"/>
  <c r="B1803" i="51"/>
  <c r="S1802" i="51"/>
  <c r="Q1802" i="51"/>
  <c r="P1802" i="51"/>
  <c r="O1802" i="51"/>
  <c r="N1802" i="51"/>
  <c r="M1802" i="51"/>
  <c r="L1802" i="51"/>
  <c r="K1802" i="51"/>
  <c r="J1802" i="51"/>
  <c r="I1802" i="51"/>
  <c r="H1802" i="51"/>
  <c r="G1802" i="51"/>
  <c r="E1802" i="51"/>
  <c r="D1802" i="51"/>
  <c r="C1802" i="51"/>
  <c r="B1802" i="51"/>
  <c r="Q1801" i="51"/>
  <c r="P1801" i="51"/>
  <c r="O1801" i="51"/>
  <c r="S1801" i="51" s="1"/>
  <c r="N1801" i="51"/>
  <c r="M1801" i="51"/>
  <c r="L1801" i="51"/>
  <c r="K1801" i="51"/>
  <c r="J1801" i="51"/>
  <c r="I1801" i="51"/>
  <c r="H1801" i="51"/>
  <c r="G1801" i="51"/>
  <c r="E1801" i="51"/>
  <c r="R1801" i="51" s="1"/>
  <c r="D1801" i="51"/>
  <c r="C1801" i="51"/>
  <c r="B1801" i="51"/>
  <c r="R1800" i="51"/>
  <c r="Q1800" i="51"/>
  <c r="P1800" i="51"/>
  <c r="O1800" i="51"/>
  <c r="S1800" i="51" s="1"/>
  <c r="N1800" i="51"/>
  <c r="M1800" i="51"/>
  <c r="L1800" i="51"/>
  <c r="K1800" i="51"/>
  <c r="J1800" i="51"/>
  <c r="I1800" i="51"/>
  <c r="H1800" i="51"/>
  <c r="G1800" i="51"/>
  <c r="E1800" i="51"/>
  <c r="D1800" i="51"/>
  <c r="C1800" i="51"/>
  <c r="B1800" i="51"/>
  <c r="S1799" i="51"/>
  <c r="Q1799" i="51"/>
  <c r="P1799" i="51"/>
  <c r="O1799" i="51"/>
  <c r="N1799" i="51"/>
  <c r="M1799" i="51"/>
  <c r="L1799" i="51"/>
  <c r="K1799" i="51"/>
  <c r="J1799" i="51"/>
  <c r="I1799" i="51"/>
  <c r="H1799" i="51"/>
  <c r="G1799" i="51"/>
  <c r="E1799" i="51"/>
  <c r="D1799" i="51"/>
  <c r="R1799" i="51" s="1"/>
  <c r="C1799" i="51"/>
  <c r="B1799" i="51"/>
  <c r="R1798" i="51"/>
  <c r="Q1798" i="51"/>
  <c r="P1798" i="51"/>
  <c r="O1798" i="51"/>
  <c r="S1798" i="51" s="1"/>
  <c r="N1798" i="51"/>
  <c r="M1798" i="51"/>
  <c r="L1798" i="51"/>
  <c r="K1798" i="51"/>
  <c r="J1798" i="51"/>
  <c r="I1798" i="51"/>
  <c r="H1798" i="51"/>
  <c r="G1798" i="51"/>
  <c r="E1798" i="51"/>
  <c r="D1798" i="51"/>
  <c r="C1798" i="51"/>
  <c r="B1798" i="51"/>
  <c r="S1797" i="51"/>
  <c r="Q1797" i="51"/>
  <c r="P1797" i="51"/>
  <c r="O1797" i="51"/>
  <c r="N1797" i="51"/>
  <c r="M1797" i="51"/>
  <c r="L1797" i="51"/>
  <c r="K1797" i="51"/>
  <c r="J1797" i="51"/>
  <c r="I1797" i="51"/>
  <c r="H1797" i="51"/>
  <c r="G1797" i="51"/>
  <c r="E1797" i="51"/>
  <c r="D1797" i="51"/>
  <c r="R1797" i="51" s="1"/>
  <c r="C1797" i="51"/>
  <c r="B1797" i="51"/>
  <c r="Q1796" i="51"/>
  <c r="P1796" i="51"/>
  <c r="O1796" i="51"/>
  <c r="N1796" i="51"/>
  <c r="M1796" i="51"/>
  <c r="L1796" i="51"/>
  <c r="K1796" i="51"/>
  <c r="J1796" i="51"/>
  <c r="I1796" i="51"/>
  <c r="H1796" i="51"/>
  <c r="G1796" i="51"/>
  <c r="E1796" i="51"/>
  <c r="R1796" i="51" s="1"/>
  <c r="D1796" i="51"/>
  <c r="C1796" i="51"/>
  <c r="B1796" i="51"/>
  <c r="R1795" i="51"/>
  <c r="Q1795" i="51"/>
  <c r="P1795" i="51"/>
  <c r="O1795" i="51"/>
  <c r="S1795" i="51" s="1"/>
  <c r="N1795" i="51"/>
  <c r="M1795" i="51"/>
  <c r="L1795" i="51"/>
  <c r="K1795" i="51"/>
  <c r="J1795" i="51"/>
  <c r="I1795" i="51"/>
  <c r="H1795" i="51"/>
  <c r="G1795" i="51"/>
  <c r="E1795" i="51"/>
  <c r="D1795" i="51"/>
  <c r="C1795" i="51"/>
  <c r="B1795" i="51"/>
  <c r="Q1794" i="51"/>
  <c r="P1794" i="51"/>
  <c r="O1794" i="51"/>
  <c r="S1794" i="51" s="1"/>
  <c r="N1794" i="51"/>
  <c r="M1794" i="51"/>
  <c r="L1794" i="51"/>
  <c r="K1794" i="51"/>
  <c r="J1794" i="51"/>
  <c r="I1794" i="51"/>
  <c r="H1794" i="51"/>
  <c r="G1794" i="51"/>
  <c r="E1794" i="51"/>
  <c r="D1794" i="51"/>
  <c r="C1794" i="51"/>
  <c r="B1794" i="51"/>
  <c r="Q1793" i="51"/>
  <c r="P1793" i="51"/>
  <c r="O1793" i="51"/>
  <c r="S1793" i="51" s="1"/>
  <c r="N1793" i="51"/>
  <c r="M1793" i="51"/>
  <c r="L1793" i="51"/>
  <c r="K1793" i="51"/>
  <c r="J1793" i="51"/>
  <c r="I1793" i="51"/>
  <c r="H1793" i="51"/>
  <c r="G1793" i="51"/>
  <c r="E1793" i="51"/>
  <c r="R1793" i="51" s="1"/>
  <c r="D1793" i="51"/>
  <c r="C1793" i="51"/>
  <c r="B1793" i="51"/>
  <c r="R1792" i="51"/>
  <c r="Q1792" i="51"/>
  <c r="P1792" i="51"/>
  <c r="O1792" i="51"/>
  <c r="S1792" i="51" s="1"/>
  <c r="N1792" i="51"/>
  <c r="M1792" i="51"/>
  <c r="L1792" i="51"/>
  <c r="K1792" i="51"/>
  <c r="J1792" i="51"/>
  <c r="I1792" i="51"/>
  <c r="H1792" i="51"/>
  <c r="G1792" i="51"/>
  <c r="E1792" i="51"/>
  <c r="D1792" i="51"/>
  <c r="C1792" i="51"/>
  <c r="B1792" i="51"/>
  <c r="S1791" i="51"/>
  <c r="R1791" i="51"/>
  <c r="Q1791" i="51"/>
  <c r="P1791" i="51"/>
  <c r="O1791" i="51"/>
  <c r="N1791" i="51"/>
  <c r="M1791" i="51"/>
  <c r="L1791" i="51"/>
  <c r="K1791" i="51"/>
  <c r="J1791" i="51"/>
  <c r="I1791" i="51"/>
  <c r="H1791" i="51"/>
  <c r="G1791" i="51"/>
  <c r="E1791" i="51"/>
  <c r="D1791" i="51"/>
  <c r="C1791" i="51"/>
  <c r="B1791" i="51"/>
  <c r="Q1790" i="51"/>
  <c r="P1790" i="51"/>
  <c r="O1790" i="51"/>
  <c r="S1790" i="51" s="1"/>
  <c r="N1790" i="51"/>
  <c r="M1790" i="51"/>
  <c r="L1790" i="51"/>
  <c r="K1790" i="51"/>
  <c r="J1790" i="51"/>
  <c r="I1790" i="51"/>
  <c r="H1790" i="51"/>
  <c r="G1790" i="51"/>
  <c r="E1790" i="51"/>
  <c r="D1790" i="51"/>
  <c r="R1790" i="51" s="1"/>
  <c r="C1790" i="51"/>
  <c r="B1790" i="51"/>
  <c r="S1789" i="51"/>
  <c r="Q1789" i="51"/>
  <c r="P1789" i="51"/>
  <c r="O1789" i="51"/>
  <c r="N1789" i="51"/>
  <c r="M1789" i="51"/>
  <c r="L1789" i="51"/>
  <c r="K1789" i="51"/>
  <c r="J1789" i="51"/>
  <c r="I1789" i="51"/>
  <c r="H1789" i="51"/>
  <c r="G1789" i="51"/>
  <c r="E1789" i="51"/>
  <c r="D1789" i="51"/>
  <c r="R1789" i="51" s="1"/>
  <c r="C1789" i="51"/>
  <c r="B1789" i="51"/>
  <c r="Q1788" i="51"/>
  <c r="P1788" i="51"/>
  <c r="O1788" i="51"/>
  <c r="S1788" i="51" s="1"/>
  <c r="N1788" i="51"/>
  <c r="M1788" i="51"/>
  <c r="L1788" i="51"/>
  <c r="K1788" i="51"/>
  <c r="J1788" i="51"/>
  <c r="I1788" i="51"/>
  <c r="H1788" i="51"/>
  <c r="G1788" i="51"/>
  <c r="E1788" i="51"/>
  <c r="D1788" i="51"/>
  <c r="C1788" i="51"/>
  <c r="B1788" i="51"/>
  <c r="S1787" i="51"/>
  <c r="R1787" i="51"/>
  <c r="Q1787" i="51"/>
  <c r="P1787" i="51"/>
  <c r="O1787" i="51"/>
  <c r="N1787" i="51"/>
  <c r="M1787" i="51"/>
  <c r="L1787" i="51"/>
  <c r="K1787" i="51"/>
  <c r="J1787" i="51"/>
  <c r="I1787" i="51"/>
  <c r="H1787" i="51"/>
  <c r="G1787" i="51"/>
  <c r="E1787" i="51"/>
  <c r="D1787" i="51"/>
  <c r="C1787" i="51"/>
  <c r="B1787" i="51"/>
  <c r="S1786" i="51"/>
  <c r="Q1786" i="51"/>
  <c r="P1786" i="51"/>
  <c r="O1786" i="51"/>
  <c r="N1786" i="51"/>
  <c r="M1786" i="51"/>
  <c r="L1786" i="51"/>
  <c r="K1786" i="51"/>
  <c r="J1786" i="51"/>
  <c r="I1786" i="51"/>
  <c r="H1786" i="51"/>
  <c r="G1786" i="51"/>
  <c r="E1786" i="51"/>
  <c r="D1786" i="51"/>
  <c r="C1786" i="51"/>
  <c r="B1786" i="51"/>
  <c r="Q1785" i="51"/>
  <c r="P1785" i="51"/>
  <c r="O1785" i="51"/>
  <c r="S1785" i="51" s="1"/>
  <c r="N1785" i="51"/>
  <c r="M1785" i="51"/>
  <c r="L1785" i="51"/>
  <c r="K1785" i="51"/>
  <c r="J1785" i="51"/>
  <c r="I1785" i="51"/>
  <c r="H1785" i="51"/>
  <c r="G1785" i="51"/>
  <c r="E1785" i="51"/>
  <c r="R1785" i="51" s="1"/>
  <c r="D1785" i="51"/>
  <c r="C1785" i="51"/>
  <c r="B1785" i="51"/>
  <c r="R1784" i="51"/>
  <c r="Q1784" i="51"/>
  <c r="P1784" i="51"/>
  <c r="O1784" i="51"/>
  <c r="S1784" i="51" s="1"/>
  <c r="N1784" i="51"/>
  <c r="M1784" i="51"/>
  <c r="L1784" i="51"/>
  <c r="K1784" i="51"/>
  <c r="J1784" i="51"/>
  <c r="I1784" i="51"/>
  <c r="H1784" i="51"/>
  <c r="G1784" i="51"/>
  <c r="E1784" i="51"/>
  <c r="D1784" i="51"/>
  <c r="C1784" i="51"/>
  <c r="B1784" i="51"/>
  <c r="S1783" i="51"/>
  <c r="R1783" i="51"/>
  <c r="Q1783" i="51"/>
  <c r="P1783" i="51"/>
  <c r="O1783" i="51"/>
  <c r="N1783" i="51"/>
  <c r="M1783" i="51"/>
  <c r="L1783" i="51"/>
  <c r="K1783" i="51"/>
  <c r="J1783" i="51"/>
  <c r="I1783" i="51"/>
  <c r="H1783" i="51"/>
  <c r="G1783" i="51"/>
  <c r="E1783" i="51"/>
  <c r="D1783" i="51"/>
  <c r="C1783" i="51"/>
  <c r="B1783" i="51"/>
  <c r="Q1782" i="51"/>
  <c r="P1782" i="51"/>
  <c r="O1782" i="51"/>
  <c r="S1782" i="51" s="1"/>
  <c r="N1782" i="51"/>
  <c r="M1782" i="51"/>
  <c r="L1782" i="51"/>
  <c r="K1782" i="51"/>
  <c r="J1782" i="51"/>
  <c r="I1782" i="51"/>
  <c r="H1782" i="51"/>
  <c r="G1782" i="51"/>
  <c r="E1782" i="51"/>
  <c r="D1782" i="51"/>
  <c r="R1782" i="51" s="1"/>
  <c r="C1782" i="51"/>
  <c r="B1782" i="51"/>
  <c r="S1781" i="51"/>
  <c r="Q1781" i="51"/>
  <c r="P1781" i="51"/>
  <c r="O1781" i="51"/>
  <c r="N1781" i="51"/>
  <c r="M1781" i="51"/>
  <c r="L1781" i="51"/>
  <c r="K1781" i="51"/>
  <c r="J1781" i="51"/>
  <c r="I1781" i="51"/>
  <c r="H1781" i="51"/>
  <c r="G1781" i="51"/>
  <c r="E1781" i="51"/>
  <c r="D1781" i="51"/>
  <c r="R1781" i="51" s="1"/>
  <c r="C1781" i="51"/>
  <c r="B1781" i="51"/>
  <c r="S1780" i="51"/>
  <c r="Q1780" i="51"/>
  <c r="P1780" i="51"/>
  <c r="O1780" i="51"/>
  <c r="N1780" i="51"/>
  <c r="M1780" i="51"/>
  <c r="L1780" i="51"/>
  <c r="K1780" i="51"/>
  <c r="J1780" i="51"/>
  <c r="I1780" i="51"/>
  <c r="H1780" i="51"/>
  <c r="G1780" i="51"/>
  <c r="E1780" i="51"/>
  <c r="D1780" i="51"/>
  <c r="C1780" i="51"/>
  <c r="B1780" i="51"/>
  <c r="S1779" i="51"/>
  <c r="R1779" i="51"/>
  <c r="Q1779" i="51"/>
  <c r="P1779" i="51"/>
  <c r="O1779" i="51"/>
  <c r="N1779" i="51"/>
  <c r="M1779" i="51"/>
  <c r="L1779" i="51"/>
  <c r="K1779" i="51"/>
  <c r="J1779" i="51"/>
  <c r="I1779" i="51"/>
  <c r="H1779" i="51"/>
  <c r="G1779" i="51"/>
  <c r="E1779" i="51"/>
  <c r="D1779" i="51"/>
  <c r="C1779" i="51"/>
  <c r="B1779" i="51"/>
  <c r="S1778" i="51"/>
  <c r="Q1778" i="51"/>
  <c r="P1778" i="51"/>
  <c r="O1778" i="51"/>
  <c r="N1778" i="51"/>
  <c r="M1778" i="51"/>
  <c r="L1778" i="51"/>
  <c r="K1778" i="51"/>
  <c r="J1778" i="51"/>
  <c r="I1778" i="51"/>
  <c r="H1778" i="51"/>
  <c r="G1778" i="51"/>
  <c r="E1778" i="51"/>
  <c r="R1778" i="51" s="1"/>
  <c r="D1778" i="51"/>
  <c r="C1778" i="51"/>
  <c r="B1778" i="51"/>
  <c r="Q1777" i="51"/>
  <c r="P1777" i="51"/>
  <c r="O1777" i="51"/>
  <c r="S1777" i="51" s="1"/>
  <c r="N1777" i="51"/>
  <c r="M1777" i="51"/>
  <c r="L1777" i="51"/>
  <c r="K1777" i="51"/>
  <c r="J1777" i="51"/>
  <c r="I1777" i="51"/>
  <c r="H1777" i="51"/>
  <c r="G1777" i="51"/>
  <c r="E1777" i="51"/>
  <c r="R1777" i="51" s="1"/>
  <c r="D1777" i="51"/>
  <c r="C1777" i="51"/>
  <c r="B1777" i="51"/>
  <c r="R1776" i="51"/>
  <c r="Q1776" i="51"/>
  <c r="P1776" i="51"/>
  <c r="O1776" i="51"/>
  <c r="S1776" i="51" s="1"/>
  <c r="N1776" i="51"/>
  <c r="M1776" i="51"/>
  <c r="L1776" i="51"/>
  <c r="K1776" i="51"/>
  <c r="J1776" i="51"/>
  <c r="I1776" i="51"/>
  <c r="H1776" i="51"/>
  <c r="G1776" i="51"/>
  <c r="E1776" i="51"/>
  <c r="D1776" i="51"/>
  <c r="C1776" i="51"/>
  <c r="B1776" i="51"/>
  <c r="S1775" i="51"/>
  <c r="R1775" i="51"/>
  <c r="Q1775" i="51"/>
  <c r="P1775" i="51"/>
  <c r="O1775" i="51"/>
  <c r="N1775" i="51"/>
  <c r="M1775" i="51"/>
  <c r="L1775" i="51"/>
  <c r="K1775" i="51"/>
  <c r="J1775" i="51"/>
  <c r="I1775" i="51"/>
  <c r="H1775" i="51"/>
  <c r="G1775" i="51"/>
  <c r="E1775" i="51"/>
  <c r="D1775" i="51"/>
  <c r="C1775" i="51"/>
  <c r="B1775" i="51"/>
  <c r="R1774" i="51"/>
  <c r="Q1774" i="51"/>
  <c r="P1774" i="51"/>
  <c r="O1774" i="51"/>
  <c r="S1774" i="51" s="1"/>
  <c r="N1774" i="51"/>
  <c r="M1774" i="51"/>
  <c r="L1774" i="51"/>
  <c r="K1774" i="51"/>
  <c r="J1774" i="51"/>
  <c r="I1774" i="51"/>
  <c r="H1774" i="51"/>
  <c r="G1774" i="51"/>
  <c r="E1774" i="51"/>
  <c r="D1774" i="51"/>
  <c r="C1774" i="51"/>
  <c r="B1774" i="51"/>
  <c r="S1773" i="51"/>
  <c r="Q1773" i="51"/>
  <c r="P1773" i="51"/>
  <c r="O1773" i="51"/>
  <c r="N1773" i="51"/>
  <c r="M1773" i="51"/>
  <c r="L1773" i="51"/>
  <c r="K1773" i="51"/>
  <c r="J1773" i="51"/>
  <c r="I1773" i="51"/>
  <c r="H1773" i="51"/>
  <c r="G1773" i="51"/>
  <c r="E1773" i="51"/>
  <c r="D1773" i="51"/>
  <c r="R1773" i="51" s="1"/>
  <c r="C1773" i="51"/>
  <c r="B1773" i="51"/>
  <c r="S1772" i="51"/>
  <c r="Q1772" i="51"/>
  <c r="P1772" i="51"/>
  <c r="O1772" i="51"/>
  <c r="N1772" i="51"/>
  <c r="M1772" i="51"/>
  <c r="L1772" i="51"/>
  <c r="K1772" i="51"/>
  <c r="J1772" i="51"/>
  <c r="I1772" i="51"/>
  <c r="H1772" i="51"/>
  <c r="G1772" i="51"/>
  <c r="E1772" i="51"/>
  <c r="D1772" i="51"/>
  <c r="C1772" i="51"/>
  <c r="B1772" i="51"/>
  <c r="S1771" i="51"/>
  <c r="R1771" i="51"/>
  <c r="Q1771" i="51"/>
  <c r="P1771" i="51"/>
  <c r="O1771" i="51"/>
  <c r="N1771" i="51"/>
  <c r="M1771" i="51"/>
  <c r="L1771" i="51"/>
  <c r="K1771" i="51"/>
  <c r="J1771" i="51"/>
  <c r="I1771" i="51"/>
  <c r="H1771" i="51"/>
  <c r="G1771" i="51"/>
  <c r="E1771" i="51"/>
  <c r="D1771" i="51"/>
  <c r="C1771" i="51"/>
  <c r="B1771" i="51"/>
  <c r="S1770" i="51"/>
  <c r="Q1770" i="51"/>
  <c r="P1770" i="51"/>
  <c r="O1770" i="51"/>
  <c r="N1770" i="51"/>
  <c r="M1770" i="51"/>
  <c r="L1770" i="51"/>
  <c r="K1770" i="51"/>
  <c r="J1770" i="51"/>
  <c r="I1770" i="51"/>
  <c r="H1770" i="51"/>
  <c r="G1770" i="51"/>
  <c r="E1770" i="51"/>
  <c r="R1770" i="51" s="1"/>
  <c r="D1770" i="51"/>
  <c r="C1770" i="51"/>
  <c r="B1770" i="51"/>
  <c r="Q1769" i="51"/>
  <c r="P1769" i="51"/>
  <c r="O1769" i="51"/>
  <c r="S1769" i="51" s="1"/>
  <c r="N1769" i="51"/>
  <c r="M1769" i="51"/>
  <c r="L1769" i="51"/>
  <c r="K1769" i="51"/>
  <c r="J1769" i="51"/>
  <c r="I1769" i="51"/>
  <c r="H1769" i="51"/>
  <c r="G1769" i="51"/>
  <c r="E1769" i="51"/>
  <c r="D1769" i="51"/>
  <c r="C1769" i="51"/>
  <c r="B1769" i="51"/>
  <c r="R1768" i="51"/>
  <c r="Q1768" i="51"/>
  <c r="P1768" i="51"/>
  <c r="O1768" i="51"/>
  <c r="S1768" i="51" s="1"/>
  <c r="N1768" i="51"/>
  <c r="M1768" i="51"/>
  <c r="L1768" i="51"/>
  <c r="K1768" i="51"/>
  <c r="J1768" i="51"/>
  <c r="I1768" i="51"/>
  <c r="H1768" i="51"/>
  <c r="G1768" i="51"/>
  <c r="E1768" i="51"/>
  <c r="D1768" i="51"/>
  <c r="C1768" i="51"/>
  <c r="B1768" i="51"/>
  <c r="S1767" i="51"/>
  <c r="R1767" i="51"/>
  <c r="Q1767" i="51"/>
  <c r="P1767" i="51"/>
  <c r="O1767" i="51"/>
  <c r="N1767" i="51"/>
  <c r="M1767" i="51"/>
  <c r="L1767" i="51"/>
  <c r="K1767" i="51"/>
  <c r="J1767" i="51"/>
  <c r="I1767" i="51"/>
  <c r="H1767" i="51"/>
  <c r="G1767" i="51"/>
  <c r="E1767" i="51"/>
  <c r="D1767" i="51"/>
  <c r="C1767" i="51"/>
  <c r="B1767" i="51"/>
  <c r="Q1766" i="51"/>
  <c r="P1766" i="51"/>
  <c r="O1766" i="51"/>
  <c r="S1766" i="51" s="1"/>
  <c r="N1766" i="51"/>
  <c r="M1766" i="51"/>
  <c r="L1766" i="51"/>
  <c r="K1766" i="51"/>
  <c r="J1766" i="51"/>
  <c r="I1766" i="51"/>
  <c r="H1766" i="51"/>
  <c r="G1766" i="51"/>
  <c r="E1766" i="51"/>
  <c r="D1766" i="51"/>
  <c r="R1766" i="51" s="1"/>
  <c r="C1766" i="51"/>
  <c r="B1766" i="51"/>
  <c r="S1765" i="51"/>
  <c r="Q1765" i="51"/>
  <c r="P1765" i="51"/>
  <c r="O1765" i="51"/>
  <c r="N1765" i="51"/>
  <c r="M1765" i="51"/>
  <c r="L1765" i="51"/>
  <c r="K1765" i="51"/>
  <c r="J1765" i="51"/>
  <c r="I1765" i="51"/>
  <c r="H1765" i="51"/>
  <c r="G1765" i="51"/>
  <c r="E1765" i="51"/>
  <c r="D1765" i="51"/>
  <c r="R1765" i="51" s="1"/>
  <c r="C1765" i="51"/>
  <c r="B1765" i="51"/>
  <c r="S1764" i="51"/>
  <c r="Q1764" i="51"/>
  <c r="P1764" i="51"/>
  <c r="O1764" i="51"/>
  <c r="N1764" i="51"/>
  <c r="M1764" i="51"/>
  <c r="L1764" i="51"/>
  <c r="K1764" i="51"/>
  <c r="J1764" i="51"/>
  <c r="I1764" i="51"/>
  <c r="H1764" i="51"/>
  <c r="G1764" i="51"/>
  <c r="E1764" i="51"/>
  <c r="D1764" i="51"/>
  <c r="C1764" i="51"/>
  <c r="B1764" i="51"/>
  <c r="S1763" i="51"/>
  <c r="R1763" i="51"/>
  <c r="Q1763" i="51"/>
  <c r="P1763" i="51"/>
  <c r="O1763" i="51"/>
  <c r="N1763" i="51"/>
  <c r="M1763" i="51"/>
  <c r="L1763" i="51"/>
  <c r="K1763" i="51"/>
  <c r="J1763" i="51"/>
  <c r="I1763" i="51"/>
  <c r="H1763" i="51"/>
  <c r="G1763" i="51"/>
  <c r="E1763" i="51"/>
  <c r="D1763" i="51"/>
  <c r="C1763" i="51"/>
  <c r="B1763" i="51"/>
  <c r="S1762" i="51"/>
  <c r="Q1762" i="51"/>
  <c r="P1762" i="51"/>
  <c r="O1762" i="51"/>
  <c r="N1762" i="51"/>
  <c r="M1762" i="51"/>
  <c r="L1762" i="51"/>
  <c r="K1762" i="51"/>
  <c r="J1762" i="51"/>
  <c r="I1762" i="51"/>
  <c r="H1762" i="51"/>
  <c r="G1762" i="51"/>
  <c r="E1762" i="51"/>
  <c r="D1762" i="51"/>
  <c r="C1762" i="51"/>
  <c r="B1762" i="51"/>
  <c r="Q1761" i="51"/>
  <c r="P1761" i="51"/>
  <c r="O1761" i="51"/>
  <c r="S1761" i="51" s="1"/>
  <c r="N1761" i="51"/>
  <c r="M1761" i="51"/>
  <c r="L1761" i="51"/>
  <c r="K1761" i="51"/>
  <c r="J1761" i="51"/>
  <c r="I1761" i="51"/>
  <c r="H1761" i="51"/>
  <c r="G1761" i="51"/>
  <c r="E1761" i="51"/>
  <c r="R1761" i="51" s="1"/>
  <c r="D1761" i="51"/>
  <c r="C1761" i="51"/>
  <c r="B1761" i="51"/>
  <c r="R1760" i="51"/>
  <c r="Q1760" i="51"/>
  <c r="P1760" i="51"/>
  <c r="O1760" i="51"/>
  <c r="S1760" i="51" s="1"/>
  <c r="N1760" i="51"/>
  <c r="M1760" i="51"/>
  <c r="L1760" i="51"/>
  <c r="K1760" i="51"/>
  <c r="J1760" i="51"/>
  <c r="I1760" i="51"/>
  <c r="H1760" i="51"/>
  <c r="G1760" i="51"/>
  <c r="E1760" i="51"/>
  <c r="D1760" i="51"/>
  <c r="C1760" i="51"/>
  <c r="B1760" i="51"/>
  <c r="S1759" i="51"/>
  <c r="R1759" i="51"/>
  <c r="Q1759" i="51"/>
  <c r="P1759" i="51"/>
  <c r="O1759" i="51"/>
  <c r="N1759" i="51"/>
  <c r="M1759" i="51"/>
  <c r="L1759" i="51"/>
  <c r="K1759" i="51"/>
  <c r="J1759" i="51"/>
  <c r="I1759" i="51"/>
  <c r="H1759" i="51"/>
  <c r="G1759" i="51"/>
  <c r="E1759" i="51"/>
  <c r="D1759" i="51"/>
  <c r="C1759" i="51"/>
  <c r="B1759" i="51"/>
  <c r="Q1758" i="51"/>
  <c r="P1758" i="51"/>
  <c r="O1758" i="51"/>
  <c r="S1758" i="51" s="1"/>
  <c r="N1758" i="51"/>
  <c r="M1758" i="51"/>
  <c r="L1758" i="51"/>
  <c r="K1758" i="51"/>
  <c r="J1758" i="51"/>
  <c r="I1758" i="51"/>
  <c r="H1758" i="51"/>
  <c r="G1758" i="51"/>
  <c r="E1758" i="51"/>
  <c r="D1758" i="51"/>
  <c r="R1758" i="51" s="1"/>
  <c r="C1758" i="51"/>
  <c r="B1758" i="51"/>
  <c r="S1757" i="51"/>
  <c r="Q1757" i="51"/>
  <c r="P1757" i="51"/>
  <c r="O1757" i="51"/>
  <c r="N1757" i="51"/>
  <c r="M1757" i="51"/>
  <c r="L1757" i="51"/>
  <c r="K1757" i="51"/>
  <c r="J1757" i="51"/>
  <c r="I1757" i="51"/>
  <c r="H1757" i="51"/>
  <c r="G1757" i="51"/>
  <c r="E1757" i="51"/>
  <c r="D1757" i="51"/>
  <c r="R1757" i="51" s="1"/>
  <c r="C1757" i="51"/>
  <c r="B1757" i="51"/>
  <c r="Q1756" i="51"/>
  <c r="P1756" i="51"/>
  <c r="O1756" i="51"/>
  <c r="S1756" i="51" s="1"/>
  <c r="N1756" i="51"/>
  <c r="M1756" i="51"/>
  <c r="L1756" i="51"/>
  <c r="K1756" i="51"/>
  <c r="J1756" i="51"/>
  <c r="I1756" i="51"/>
  <c r="H1756" i="51"/>
  <c r="G1756" i="51"/>
  <c r="E1756" i="51"/>
  <c r="D1756" i="51"/>
  <c r="C1756" i="51"/>
  <c r="B1756" i="51"/>
  <c r="S1755" i="51"/>
  <c r="R1755" i="51"/>
  <c r="Q1755" i="51"/>
  <c r="P1755" i="51"/>
  <c r="O1755" i="51"/>
  <c r="N1755" i="51"/>
  <c r="M1755" i="51"/>
  <c r="L1755" i="51"/>
  <c r="K1755" i="51"/>
  <c r="J1755" i="51"/>
  <c r="I1755" i="51"/>
  <c r="H1755" i="51"/>
  <c r="G1755" i="51"/>
  <c r="E1755" i="51"/>
  <c r="D1755" i="51"/>
  <c r="C1755" i="51"/>
  <c r="B1755" i="51"/>
  <c r="Q1754" i="51"/>
  <c r="P1754" i="51"/>
  <c r="O1754" i="51"/>
  <c r="N1754" i="51"/>
  <c r="M1754" i="51"/>
  <c r="L1754" i="51"/>
  <c r="K1754" i="51"/>
  <c r="S1754" i="51" s="1"/>
  <c r="J1754" i="51"/>
  <c r="I1754" i="51"/>
  <c r="H1754" i="51"/>
  <c r="G1754" i="51"/>
  <c r="E1754" i="51"/>
  <c r="D1754" i="51"/>
  <c r="C1754" i="51"/>
  <c r="B1754" i="51"/>
  <c r="Q1753" i="51"/>
  <c r="P1753" i="51"/>
  <c r="O1753" i="51"/>
  <c r="S1753" i="51" s="1"/>
  <c r="N1753" i="51"/>
  <c r="M1753" i="51"/>
  <c r="L1753" i="51"/>
  <c r="K1753" i="51"/>
  <c r="J1753" i="51"/>
  <c r="I1753" i="51"/>
  <c r="H1753" i="51"/>
  <c r="G1753" i="51"/>
  <c r="E1753" i="51"/>
  <c r="R1753" i="51" s="1"/>
  <c r="D1753" i="51"/>
  <c r="C1753" i="51"/>
  <c r="B1753" i="51"/>
  <c r="R1752" i="51"/>
  <c r="Q1752" i="51"/>
  <c r="P1752" i="51"/>
  <c r="O1752" i="51"/>
  <c r="S1752" i="51" s="1"/>
  <c r="N1752" i="51"/>
  <c r="M1752" i="51"/>
  <c r="L1752" i="51"/>
  <c r="K1752" i="51"/>
  <c r="J1752" i="51"/>
  <c r="I1752" i="51"/>
  <c r="H1752" i="51"/>
  <c r="G1752" i="51"/>
  <c r="E1752" i="51"/>
  <c r="D1752" i="51"/>
  <c r="C1752" i="51"/>
  <c r="B1752" i="51"/>
  <c r="S1751" i="51"/>
  <c r="R1751" i="51"/>
  <c r="Q1751" i="51"/>
  <c r="P1751" i="51"/>
  <c r="O1751" i="51"/>
  <c r="N1751" i="51"/>
  <c r="M1751" i="51"/>
  <c r="L1751" i="51"/>
  <c r="K1751" i="51"/>
  <c r="J1751" i="51"/>
  <c r="I1751" i="51"/>
  <c r="H1751" i="51"/>
  <c r="G1751" i="51"/>
  <c r="E1751" i="51"/>
  <c r="D1751" i="51"/>
  <c r="C1751" i="51"/>
  <c r="B1751" i="51"/>
  <c r="R1750" i="51"/>
  <c r="Q1750" i="51"/>
  <c r="P1750" i="51"/>
  <c r="O1750" i="51"/>
  <c r="S1750" i="51" s="1"/>
  <c r="N1750" i="51"/>
  <c r="M1750" i="51"/>
  <c r="L1750" i="51"/>
  <c r="K1750" i="51"/>
  <c r="J1750" i="51"/>
  <c r="I1750" i="51"/>
  <c r="H1750" i="51"/>
  <c r="G1750" i="51"/>
  <c r="E1750" i="51"/>
  <c r="D1750" i="51"/>
  <c r="C1750" i="51"/>
  <c r="B1750" i="51"/>
  <c r="S1749" i="51"/>
  <c r="Q1749" i="51"/>
  <c r="P1749" i="51"/>
  <c r="O1749" i="51"/>
  <c r="N1749" i="51"/>
  <c r="M1749" i="51"/>
  <c r="L1749" i="51"/>
  <c r="K1749" i="51"/>
  <c r="J1749" i="51"/>
  <c r="I1749" i="51"/>
  <c r="H1749" i="51"/>
  <c r="G1749" i="51"/>
  <c r="E1749" i="51"/>
  <c r="D1749" i="51"/>
  <c r="R1749" i="51" s="1"/>
  <c r="C1749" i="51"/>
  <c r="B1749" i="51"/>
  <c r="S1748" i="51"/>
  <c r="Q1748" i="51"/>
  <c r="P1748" i="51"/>
  <c r="O1748" i="51"/>
  <c r="N1748" i="51"/>
  <c r="M1748" i="51"/>
  <c r="L1748" i="51"/>
  <c r="K1748" i="51"/>
  <c r="J1748" i="51"/>
  <c r="I1748" i="51"/>
  <c r="H1748" i="51"/>
  <c r="G1748" i="51"/>
  <c r="E1748" i="51"/>
  <c r="D1748" i="51"/>
  <c r="C1748" i="51"/>
  <c r="B1748" i="51"/>
  <c r="S1747" i="51"/>
  <c r="R1747" i="51"/>
  <c r="Q1747" i="51"/>
  <c r="P1747" i="51"/>
  <c r="O1747" i="51"/>
  <c r="N1747" i="51"/>
  <c r="M1747" i="51"/>
  <c r="L1747" i="51"/>
  <c r="K1747" i="51"/>
  <c r="J1747" i="51"/>
  <c r="I1747" i="51"/>
  <c r="H1747" i="51"/>
  <c r="G1747" i="51"/>
  <c r="E1747" i="51"/>
  <c r="D1747" i="51"/>
  <c r="C1747" i="51"/>
  <c r="B1747" i="51"/>
  <c r="S1746" i="51"/>
  <c r="Q1746" i="51"/>
  <c r="P1746" i="51"/>
  <c r="O1746" i="51"/>
  <c r="N1746" i="51"/>
  <c r="M1746" i="51"/>
  <c r="L1746" i="51"/>
  <c r="K1746" i="51"/>
  <c r="J1746" i="51"/>
  <c r="I1746" i="51"/>
  <c r="H1746" i="51"/>
  <c r="G1746" i="51"/>
  <c r="E1746" i="51"/>
  <c r="R1746" i="51" s="1"/>
  <c r="D1746" i="51"/>
  <c r="C1746" i="51"/>
  <c r="B1746" i="51"/>
  <c r="Q1745" i="51"/>
  <c r="P1745" i="51"/>
  <c r="O1745" i="51"/>
  <c r="S1745" i="51" s="1"/>
  <c r="N1745" i="51"/>
  <c r="M1745" i="51"/>
  <c r="L1745" i="51"/>
  <c r="K1745" i="51"/>
  <c r="J1745" i="51"/>
  <c r="I1745" i="51"/>
  <c r="H1745" i="51"/>
  <c r="G1745" i="51"/>
  <c r="E1745" i="51"/>
  <c r="R1745" i="51" s="1"/>
  <c r="D1745" i="51"/>
  <c r="C1745" i="51"/>
  <c r="B1745" i="51"/>
  <c r="R1744" i="51"/>
  <c r="Q1744" i="51"/>
  <c r="P1744" i="51"/>
  <c r="O1744" i="51"/>
  <c r="S1744" i="51" s="1"/>
  <c r="N1744" i="51"/>
  <c r="M1744" i="51"/>
  <c r="L1744" i="51"/>
  <c r="K1744" i="51"/>
  <c r="J1744" i="51"/>
  <c r="I1744" i="51"/>
  <c r="H1744" i="51"/>
  <c r="G1744" i="51"/>
  <c r="E1744" i="51"/>
  <c r="D1744" i="51"/>
  <c r="C1744" i="51"/>
  <c r="B1744" i="51"/>
  <c r="S1743" i="51"/>
  <c r="R1743" i="51"/>
  <c r="Q1743" i="51"/>
  <c r="P1743" i="51"/>
  <c r="O1743" i="51"/>
  <c r="N1743" i="51"/>
  <c r="M1743" i="51"/>
  <c r="L1743" i="51"/>
  <c r="K1743" i="51"/>
  <c r="J1743" i="51"/>
  <c r="I1743" i="51"/>
  <c r="H1743" i="51"/>
  <c r="G1743" i="51"/>
  <c r="E1743" i="51"/>
  <c r="D1743" i="51"/>
  <c r="C1743" i="51"/>
  <c r="B1743" i="51"/>
  <c r="R1742" i="51"/>
  <c r="Q1742" i="51"/>
  <c r="P1742" i="51"/>
  <c r="O1742" i="51"/>
  <c r="S1742" i="51" s="1"/>
  <c r="N1742" i="51"/>
  <c r="M1742" i="51"/>
  <c r="L1742" i="51"/>
  <c r="K1742" i="51"/>
  <c r="J1742" i="51"/>
  <c r="I1742" i="51"/>
  <c r="H1742" i="51"/>
  <c r="G1742" i="51"/>
  <c r="E1742" i="51"/>
  <c r="D1742" i="51"/>
  <c r="C1742" i="51"/>
  <c r="B1742" i="51"/>
  <c r="S1741" i="51"/>
  <c r="Q1741" i="51"/>
  <c r="P1741" i="51"/>
  <c r="O1741" i="51"/>
  <c r="N1741" i="51"/>
  <c r="M1741" i="51"/>
  <c r="L1741" i="51"/>
  <c r="K1741" i="51"/>
  <c r="J1741" i="51"/>
  <c r="I1741" i="51"/>
  <c r="H1741" i="51"/>
  <c r="G1741" i="51"/>
  <c r="E1741" i="51"/>
  <c r="D1741" i="51"/>
  <c r="R1741" i="51" s="1"/>
  <c r="C1741" i="51"/>
  <c r="B1741" i="51"/>
  <c r="S1740" i="51"/>
  <c r="Q1740" i="51"/>
  <c r="P1740" i="51"/>
  <c r="O1740" i="51"/>
  <c r="N1740" i="51"/>
  <c r="M1740" i="51"/>
  <c r="L1740" i="51"/>
  <c r="K1740" i="51"/>
  <c r="J1740" i="51"/>
  <c r="I1740" i="51"/>
  <c r="H1740" i="51"/>
  <c r="G1740" i="51"/>
  <c r="E1740" i="51"/>
  <c r="D1740" i="51"/>
  <c r="C1740" i="51"/>
  <c r="B1740" i="51"/>
  <c r="S1739" i="51"/>
  <c r="R1739" i="51"/>
  <c r="Q1739" i="51"/>
  <c r="P1739" i="51"/>
  <c r="O1739" i="51"/>
  <c r="N1739" i="51"/>
  <c r="M1739" i="51"/>
  <c r="L1739" i="51"/>
  <c r="K1739" i="51"/>
  <c r="J1739" i="51"/>
  <c r="I1739" i="51"/>
  <c r="H1739" i="51"/>
  <c r="G1739" i="51"/>
  <c r="E1739" i="51"/>
  <c r="D1739" i="51"/>
  <c r="C1739" i="51"/>
  <c r="B1739" i="51"/>
  <c r="S1738" i="51"/>
  <c r="Q1738" i="51"/>
  <c r="P1738" i="51"/>
  <c r="O1738" i="51"/>
  <c r="N1738" i="51"/>
  <c r="M1738" i="51"/>
  <c r="L1738" i="51"/>
  <c r="K1738" i="51"/>
  <c r="J1738" i="51"/>
  <c r="I1738" i="51"/>
  <c r="H1738" i="51"/>
  <c r="G1738" i="51"/>
  <c r="E1738" i="51"/>
  <c r="R1738" i="51" s="1"/>
  <c r="D1738" i="51"/>
  <c r="C1738" i="51"/>
  <c r="B1738" i="51"/>
  <c r="Q1737" i="51"/>
  <c r="P1737" i="51"/>
  <c r="O1737" i="51"/>
  <c r="S1737" i="51" s="1"/>
  <c r="N1737" i="51"/>
  <c r="M1737" i="51"/>
  <c r="L1737" i="51"/>
  <c r="K1737" i="51"/>
  <c r="J1737" i="51"/>
  <c r="I1737" i="51"/>
  <c r="H1737" i="51"/>
  <c r="G1737" i="51"/>
  <c r="E1737" i="51"/>
  <c r="D1737" i="51"/>
  <c r="C1737" i="51"/>
  <c r="B1737" i="51"/>
  <c r="R1736" i="51"/>
  <c r="Q1736" i="51"/>
  <c r="P1736" i="51"/>
  <c r="O1736" i="51"/>
  <c r="S1736" i="51" s="1"/>
  <c r="N1736" i="51"/>
  <c r="M1736" i="51"/>
  <c r="L1736" i="51"/>
  <c r="K1736" i="51"/>
  <c r="J1736" i="51"/>
  <c r="I1736" i="51"/>
  <c r="H1736" i="51"/>
  <c r="G1736" i="51"/>
  <c r="E1736" i="51"/>
  <c r="D1736" i="51"/>
  <c r="C1736" i="51"/>
  <c r="B1736" i="51"/>
  <c r="S1735" i="51"/>
  <c r="R1735" i="51"/>
  <c r="Q1735" i="51"/>
  <c r="P1735" i="51"/>
  <c r="O1735" i="51"/>
  <c r="N1735" i="51"/>
  <c r="M1735" i="51"/>
  <c r="L1735" i="51"/>
  <c r="K1735" i="51"/>
  <c r="J1735" i="51"/>
  <c r="I1735" i="51"/>
  <c r="H1735" i="51"/>
  <c r="G1735" i="51"/>
  <c r="E1735" i="51"/>
  <c r="D1735" i="51"/>
  <c r="C1735" i="51"/>
  <c r="B1735" i="51"/>
  <c r="Q1734" i="51"/>
  <c r="P1734" i="51"/>
  <c r="O1734" i="51"/>
  <c r="S1734" i="51" s="1"/>
  <c r="N1734" i="51"/>
  <c r="M1734" i="51"/>
  <c r="L1734" i="51"/>
  <c r="K1734" i="51"/>
  <c r="J1734" i="51"/>
  <c r="I1734" i="51"/>
  <c r="H1734" i="51"/>
  <c r="G1734" i="51"/>
  <c r="E1734" i="51"/>
  <c r="D1734" i="51"/>
  <c r="R1734" i="51" s="1"/>
  <c r="C1734" i="51"/>
  <c r="B1734" i="51"/>
  <c r="S1733" i="51"/>
  <c r="Q1733" i="51"/>
  <c r="P1733" i="51"/>
  <c r="O1733" i="51"/>
  <c r="N1733" i="51"/>
  <c r="M1733" i="51"/>
  <c r="L1733" i="51"/>
  <c r="K1733" i="51"/>
  <c r="J1733" i="51"/>
  <c r="I1733" i="51"/>
  <c r="H1733" i="51"/>
  <c r="G1733" i="51"/>
  <c r="E1733" i="51"/>
  <c r="D1733" i="51"/>
  <c r="R1733" i="51" s="1"/>
  <c r="C1733" i="51"/>
  <c r="B1733" i="51"/>
  <c r="Q1732" i="51"/>
  <c r="P1732" i="51"/>
  <c r="O1732" i="51"/>
  <c r="S1732" i="51" s="1"/>
  <c r="N1732" i="51"/>
  <c r="M1732" i="51"/>
  <c r="L1732" i="51"/>
  <c r="K1732" i="51"/>
  <c r="J1732" i="51"/>
  <c r="I1732" i="51"/>
  <c r="H1732" i="51"/>
  <c r="G1732" i="51"/>
  <c r="E1732" i="51"/>
  <c r="D1732" i="51"/>
  <c r="C1732" i="51"/>
  <c r="B1732" i="51"/>
  <c r="S1731" i="51"/>
  <c r="R1731" i="51"/>
  <c r="Q1731" i="51"/>
  <c r="P1731" i="51"/>
  <c r="O1731" i="51"/>
  <c r="N1731" i="51"/>
  <c r="M1731" i="51"/>
  <c r="L1731" i="51"/>
  <c r="K1731" i="51"/>
  <c r="J1731" i="51"/>
  <c r="I1731" i="51"/>
  <c r="H1731" i="51"/>
  <c r="G1731" i="51"/>
  <c r="E1731" i="51"/>
  <c r="D1731" i="51"/>
  <c r="C1731" i="51"/>
  <c r="B1731" i="51"/>
  <c r="S1730" i="51"/>
  <c r="Q1730" i="51"/>
  <c r="P1730" i="51"/>
  <c r="O1730" i="51"/>
  <c r="N1730" i="51"/>
  <c r="M1730" i="51"/>
  <c r="L1730" i="51"/>
  <c r="K1730" i="51"/>
  <c r="J1730" i="51"/>
  <c r="I1730" i="51"/>
  <c r="H1730" i="51"/>
  <c r="G1730" i="51"/>
  <c r="E1730" i="51"/>
  <c r="D1730" i="51"/>
  <c r="C1730" i="51"/>
  <c r="B1730" i="51"/>
  <c r="Q1729" i="51"/>
  <c r="P1729" i="51"/>
  <c r="O1729" i="51"/>
  <c r="S1729" i="51" s="1"/>
  <c r="N1729" i="51"/>
  <c r="M1729" i="51"/>
  <c r="L1729" i="51"/>
  <c r="K1729" i="51"/>
  <c r="J1729" i="51"/>
  <c r="I1729" i="51"/>
  <c r="H1729" i="51"/>
  <c r="G1729" i="51"/>
  <c r="E1729" i="51"/>
  <c r="R1729" i="51" s="1"/>
  <c r="D1729" i="51"/>
  <c r="C1729" i="51"/>
  <c r="B1729" i="51"/>
  <c r="R1728" i="51"/>
  <c r="Q1728" i="51"/>
  <c r="P1728" i="51"/>
  <c r="O1728" i="51"/>
  <c r="S1728" i="51" s="1"/>
  <c r="N1728" i="51"/>
  <c r="M1728" i="51"/>
  <c r="L1728" i="51"/>
  <c r="K1728" i="51"/>
  <c r="J1728" i="51"/>
  <c r="I1728" i="51"/>
  <c r="H1728" i="51"/>
  <c r="G1728" i="51"/>
  <c r="E1728" i="51"/>
  <c r="D1728" i="51"/>
  <c r="C1728" i="51"/>
  <c r="B1728" i="51"/>
  <c r="S1727" i="51"/>
  <c r="R1727" i="51"/>
  <c r="Q1727" i="51"/>
  <c r="P1727" i="51"/>
  <c r="O1727" i="51"/>
  <c r="N1727" i="51"/>
  <c r="M1727" i="51"/>
  <c r="L1727" i="51"/>
  <c r="K1727" i="51"/>
  <c r="J1727" i="51"/>
  <c r="I1727" i="51"/>
  <c r="H1727" i="51"/>
  <c r="G1727" i="51"/>
  <c r="E1727" i="51"/>
  <c r="D1727" i="51"/>
  <c r="C1727" i="51"/>
  <c r="B1727" i="51"/>
  <c r="Q1726" i="51"/>
  <c r="P1726" i="51"/>
  <c r="O1726" i="51"/>
  <c r="S1726" i="51" s="1"/>
  <c r="N1726" i="51"/>
  <c r="M1726" i="51"/>
  <c r="L1726" i="51"/>
  <c r="K1726" i="51"/>
  <c r="J1726" i="51"/>
  <c r="I1726" i="51"/>
  <c r="H1726" i="51"/>
  <c r="G1726" i="51"/>
  <c r="E1726" i="51"/>
  <c r="D1726" i="51"/>
  <c r="R1726" i="51" s="1"/>
  <c r="C1726" i="51"/>
  <c r="B1726" i="51"/>
  <c r="S1725" i="51"/>
  <c r="Q1725" i="51"/>
  <c r="P1725" i="51"/>
  <c r="O1725" i="51"/>
  <c r="N1725" i="51"/>
  <c r="M1725" i="51"/>
  <c r="L1725" i="51"/>
  <c r="K1725" i="51"/>
  <c r="J1725" i="51"/>
  <c r="I1725" i="51"/>
  <c r="H1725" i="51"/>
  <c r="G1725" i="51"/>
  <c r="E1725" i="51"/>
  <c r="D1725" i="51"/>
  <c r="R1725" i="51" s="1"/>
  <c r="C1725" i="51"/>
  <c r="B1725" i="51"/>
  <c r="Q1724" i="51"/>
  <c r="P1724" i="51"/>
  <c r="O1724" i="51"/>
  <c r="S1724" i="51" s="1"/>
  <c r="N1724" i="51"/>
  <c r="M1724" i="51"/>
  <c r="L1724" i="51"/>
  <c r="K1724" i="51"/>
  <c r="J1724" i="51"/>
  <c r="I1724" i="51"/>
  <c r="H1724" i="51"/>
  <c r="G1724" i="51"/>
  <c r="E1724" i="51"/>
  <c r="D1724" i="51"/>
  <c r="C1724" i="51"/>
  <c r="B1724" i="51"/>
  <c r="S1723" i="51"/>
  <c r="R1723" i="51"/>
  <c r="Q1723" i="51"/>
  <c r="P1723" i="51"/>
  <c r="O1723" i="51"/>
  <c r="N1723" i="51"/>
  <c r="M1723" i="51"/>
  <c r="L1723" i="51"/>
  <c r="K1723" i="51"/>
  <c r="J1723" i="51"/>
  <c r="I1723" i="51"/>
  <c r="H1723" i="51"/>
  <c r="G1723" i="51"/>
  <c r="E1723" i="51"/>
  <c r="D1723" i="51"/>
  <c r="C1723" i="51"/>
  <c r="B1723" i="51"/>
  <c r="S1722" i="51"/>
  <c r="Q1722" i="51"/>
  <c r="P1722" i="51"/>
  <c r="O1722" i="51"/>
  <c r="N1722" i="51"/>
  <c r="M1722" i="51"/>
  <c r="L1722" i="51"/>
  <c r="K1722" i="51"/>
  <c r="J1722" i="51"/>
  <c r="I1722" i="51"/>
  <c r="H1722" i="51"/>
  <c r="G1722" i="51"/>
  <c r="E1722" i="51"/>
  <c r="D1722" i="51"/>
  <c r="C1722" i="51"/>
  <c r="B1722" i="51"/>
  <c r="Q1721" i="51"/>
  <c r="P1721" i="51"/>
  <c r="O1721" i="51"/>
  <c r="S1721" i="51" s="1"/>
  <c r="N1721" i="51"/>
  <c r="M1721" i="51"/>
  <c r="L1721" i="51"/>
  <c r="K1721" i="51"/>
  <c r="J1721" i="51"/>
  <c r="I1721" i="51"/>
  <c r="H1721" i="51"/>
  <c r="G1721" i="51"/>
  <c r="E1721" i="51"/>
  <c r="R1721" i="51" s="1"/>
  <c r="D1721" i="51"/>
  <c r="C1721" i="51"/>
  <c r="B1721" i="51"/>
  <c r="R1720" i="51"/>
  <c r="Q1720" i="51"/>
  <c r="P1720" i="51"/>
  <c r="O1720" i="51"/>
  <c r="S1720" i="51" s="1"/>
  <c r="N1720" i="51"/>
  <c r="M1720" i="51"/>
  <c r="L1720" i="51"/>
  <c r="K1720" i="51"/>
  <c r="J1720" i="51"/>
  <c r="I1720" i="51"/>
  <c r="H1720" i="51"/>
  <c r="G1720" i="51"/>
  <c r="E1720" i="51"/>
  <c r="D1720" i="51"/>
  <c r="C1720" i="51"/>
  <c r="B1720" i="51"/>
  <c r="S1719" i="51"/>
  <c r="R1719" i="51"/>
  <c r="Q1719" i="51"/>
  <c r="P1719" i="51"/>
  <c r="O1719" i="51"/>
  <c r="N1719" i="51"/>
  <c r="M1719" i="51"/>
  <c r="L1719" i="51"/>
  <c r="K1719" i="51"/>
  <c r="J1719" i="51"/>
  <c r="I1719" i="51"/>
  <c r="H1719" i="51"/>
  <c r="G1719" i="51"/>
  <c r="E1719" i="51"/>
  <c r="D1719" i="51"/>
  <c r="C1719" i="51"/>
  <c r="B1719" i="51"/>
  <c r="Q1718" i="51"/>
  <c r="P1718" i="51"/>
  <c r="O1718" i="51"/>
  <c r="S1718" i="51" s="1"/>
  <c r="N1718" i="51"/>
  <c r="M1718" i="51"/>
  <c r="L1718" i="51"/>
  <c r="K1718" i="51"/>
  <c r="J1718" i="51"/>
  <c r="I1718" i="51"/>
  <c r="H1718" i="51"/>
  <c r="G1718" i="51"/>
  <c r="E1718" i="51"/>
  <c r="D1718" i="51"/>
  <c r="R1718" i="51" s="1"/>
  <c r="C1718" i="51"/>
  <c r="B1718" i="51"/>
  <c r="S1717" i="51"/>
  <c r="Q1717" i="51"/>
  <c r="P1717" i="51"/>
  <c r="O1717" i="51"/>
  <c r="N1717" i="51"/>
  <c r="M1717" i="51"/>
  <c r="L1717" i="51"/>
  <c r="K1717" i="51"/>
  <c r="J1717" i="51"/>
  <c r="I1717" i="51"/>
  <c r="H1717" i="51"/>
  <c r="G1717" i="51"/>
  <c r="E1717" i="51"/>
  <c r="D1717" i="51"/>
  <c r="R1717" i="51" s="1"/>
  <c r="C1717" i="51"/>
  <c r="B1717" i="51"/>
  <c r="S1716" i="51"/>
  <c r="Q1716" i="51"/>
  <c r="P1716" i="51"/>
  <c r="O1716" i="51"/>
  <c r="N1716" i="51"/>
  <c r="M1716" i="51"/>
  <c r="L1716" i="51"/>
  <c r="K1716" i="51"/>
  <c r="J1716" i="51"/>
  <c r="I1716" i="51"/>
  <c r="H1716" i="51"/>
  <c r="G1716" i="51"/>
  <c r="E1716" i="51"/>
  <c r="D1716" i="51"/>
  <c r="C1716" i="51"/>
  <c r="B1716" i="51"/>
  <c r="S1715" i="51"/>
  <c r="R1715" i="51"/>
  <c r="Q1715" i="51"/>
  <c r="P1715" i="51"/>
  <c r="O1715" i="51"/>
  <c r="N1715" i="51"/>
  <c r="M1715" i="51"/>
  <c r="L1715" i="51"/>
  <c r="K1715" i="51"/>
  <c r="J1715" i="51"/>
  <c r="I1715" i="51"/>
  <c r="H1715" i="51"/>
  <c r="G1715" i="51"/>
  <c r="E1715" i="51"/>
  <c r="D1715" i="51"/>
  <c r="C1715" i="51"/>
  <c r="B1715" i="51"/>
  <c r="S1714" i="51"/>
  <c r="Q1714" i="51"/>
  <c r="P1714" i="51"/>
  <c r="O1714" i="51"/>
  <c r="N1714" i="51"/>
  <c r="M1714" i="51"/>
  <c r="L1714" i="51"/>
  <c r="K1714" i="51"/>
  <c r="J1714" i="51"/>
  <c r="I1714" i="51"/>
  <c r="H1714" i="51"/>
  <c r="G1714" i="51"/>
  <c r="E1714" i="51"/>
  <c r="R1714" i="51" s="1"/>
  <c r="D1714" i="51"/>
  <c r="C1714" i="51"/>
  <c r="B1714" i="51"/>
  <c r="Q1713" i="51"/>
  <c r="P1713" i="51"/>
  <c r="O1713" i="51"/>
  <c r="S1713" i="51" s="1"/>
  <c r="N1713" i="51"/>
  <c r="M1713" i="51"/>
  <c r="L1713" i="51"/>
  <c r="K1713" i="51"/>
  <c r="J1713" i="51"/>
  <c r="I1713" i="51"/>
  <c r="H1713" i="51"/>
  <c r="G1713" i="51"/>
  <c r="E1713" i="51"/>
  <c r="R1713" i="51" s="1"/>
  <c r="D1713" i="51"/>
  <c r="C1713" i="51"/>
  <c r="B1713" i="51"/>
  <c r="R1712" i="51"/>
  <c r="Q1712" i="51"/>
  <c r="P1712" i="51"/>
  <c r="O1712" i="51"/>
  <c r="S1712" i="51" s="1"/>
  <c r="N1712" i="51"/>
  <c r="M1712" i="51"/>
  <c r="L1712" i="51"/>
  <c r="K1712" i="51"/>
  <c r="J1712" i="51"/>
  <c r="I1712" i="51"/>
  <c r="H1712" i="51"/>
  <c r="G1712" i="51"/>
  <c r="E1712" i="51"/>
  <c r="D1712" i="51"/>
  <c r="C1712" i="51"/>
  <c r="B1712" i="51"/>
  <c r="S1711" i="51"/>
  <c r="R1711" i="51"/>
  <c r="Q1711" i="51"/>
  <c r="P1711" i="51"/>
  <c r="O1711" i="51"/>
  <c r="N1711" i="51"/>
  <c r="M1711" i="51"/>
  <c r="L1711" i="51"/>
  <c r="K1711" i="51"/>
  <c r="J1711" i="51"/>
  <c r="I1711" i="51"/>
  <c r="H1711" i="51"/>
  <c r="G1711" i="51"/>
  <c r="E1711" i="51"/>
  <c r="D1711" i="51"/>
  <c r="C1711" i="51"/>
  <c r="B1711" i="51"/>
  <c r="R1710" i="51"/>
  <c r="Q1710" i="51"/>
  <c r="P1710" i="51"/>
  <c r="O1710" i="51"/>
  <c r="S1710" i="51" s="1"/>
  <c r="N1710" i="51"/>
  <c r="M1710" i="51"/>
  <c r="L1710" i="51"/>
  <c r="K1710" i="51"/>
  <c r="J1710" i="51"/>
  <c r="I1710" i="51"/>
  <c r="H1710" i="51"/>
  <c r="G1710" i="51"/>
  <c r="E1710" i="51"/>
  <c r="D1710" i="51"/>
  <c r="C1710" i="51"/>
  <c r="B1710" i="51"/>
  <c r="R1709" i="51"/>
  <c r="Q1709" i="51"/>
  <c r="P1709" i="51"/>
  <c r="O1709" i="51"/>
  <c r="S1709" i="51" s="1"/>
  <c r="N1709" i="51"/>
  <c r="M1709" i="51"/>
  <c r="L1709" i="51"/>
  <c r="K1709" i="51"/>
  <c r="J1709" i="51"/>
  <c r="I1709" i="51"/>
  <c r="H1709" i="51"/>
  <c r="G1709" i="51"/>
  <c r="E1709" i="51"/>
  <c r="D1709" i="51"/>
  <c r="C1709" i="51"/>
  <c r="B1709" i="51"/>
  <c r="S1708" i="51"/>
  <c r="Q1708" i="51"/>
  <c r="P1708" i="51"/>
  <c r="O1708" i="51"/>
  <c r="N1708" i="51"/>
  <c r="M1708" i="51"/>
  <c r="L1708" i="51"/>
  <c r="K1708" i="51"/>
  <c r="J1708" i="51"/>
  <c r="I1708" i="51"/>
  <c r="H1708" i="51"/>
  <c r="G1708" i="51"/>
  <c r="E1708" i="51"/>
  <c r="D1708" i="51"/>
  <c r="R1708" i="51" s="1"/>
  <c r="C1708" i="51"/>
  <c r="B1708" i="51"/>
  <c r="Q1707" i="51"/>
  <c r="P1707" i="51"/>
  <c r="O1707" i="51"/>
  <c r="S1707" i="51" s="1"/>
  <c r="N1707" i="51"/>
  <c r="M1707" i="51"/>
  <c r="L1707" i="51"/>
  <c r="K1707" i="51"/>
  <c r="J1707" i="51"/>
  <c r="I1707" i="51"/>
  <c r="H1707" i="51"/>
  <c r="G1707" i="51"/>
  <c r="E1707" i="51"/>
  <c r="D1707" i="51"/>
  <c r="R1707" i="51" s="1"/>
  <c r="C1707" i="51"/>
  <c r="B1707" i="51"/>
  <c r="S1706" i="51"/>
  <c r="R1706" i="51"/>
  <c r="Q1706" i="51"/>
  <c r="P1706" i="51"/>
  <c r="O1706" i="51"/>
  <c r="N1706" i="51"/>
  <c r="M1706" i="51"/>
  <c r="L1706" i="51"/>
  <c r="K1706" i="51"/>
  <c r="J1706" i="51"/>
  <c r="I1706" i="51"/>
  <c r="H1706" i="51"/>
  <c r="G1706" i="51"/>
  <c r="E1706" i="51"/>
  <c r="D1706" i="51"/>
  <c r="C1706" i="51"/>
  <c r="B1706" i="51"/>
  <c r="S1705" i="51"/>
  <c r="Q1705" i="51"/>
  <c r="P1705" i="51"/>
  <c r="O1705" i="51"/>
  <c r="N1705" i="51"/>
  <c r="M1705" i="51"/>
  <c r="L1705" i="51"/>
  <c r="K1705" i="51"/>
  <c r="J1705" i="51"/>
  <c r="I1705" i="51"/>
  <c r="H1705" i="51"/>
  <c r="G1705" i="51"/>
  <c r="E1705" i="51"/>
  <c r="D1705" i="51"/>
  <c r="C1705" i="51"/>
  <c r="B1705" i="51"/>
  <c r="S1704" i="51"/>
  <c r="R1704" i="51"/>
  <c r="Q1704" i="51"/>
  <c r="P1704" i="51"/>
  <c r="O1704" i="51"/>
  <c r="N1704" i="51"/>
  <c r="M1704" i="51"/>
  <c r="L1704" i="51"/>
  <c r="K1704" i="51"/>
  <c r="J1704" i="51"/>
  <c r="I1704" i="51"/>
  <c r="H1704" i="51"/>
  <c r="G1704" i="51"/>
  <c r="E1704" i="51"/>
  <c r="D1704" i="51"/>
  <c r="C1704" i="51"/>
  <c r="B1704" i="51"/>
  <c r="Q1703" i="51"/>
  <c r="P1703" i="51"/>
  <c r="O1703" i="51"/>
  <c r="S1703" i="51" s="1"/>
  <c r="N1703" i="51"/>
  <c r="M1703" i="51"/>
  <c r="L1703" i="51"/>
  <c r="K1703" i="51"/>
  <c r="J1703" i="51"/>
  <c r="I1703" i="51"/>
  <c r="H1703" i="51"/>
  <c r="G1703" i="51"/>
  <c r="E1703" i="51"/>
  <c r="D1703" i="51"/>
  <c r="C1703" i="51"/>
  <c r="B1703" i="51"/>
  <c r="Q1702" i="51"/>
  <c r="P1702" i="51"/>
  <c r="O1702" i="51"/>
  <c r="S1702" i="51" s="1"/>
  <c r="N1702" i="51"/>
  <c r="M1702" i="51"/>
  <c r="L1702" i="51"/>
  <c r="K1702" i="51"/>
  <c r="J1702" i="51"/>
  <c r="I1702" i="51"/>
  <c r="H1702" i="51"/>
  <c r="G1702" i="51"/>
  <c r="E1702" i="51"/>
  <c r="R1702" i="51" s="1"/>
  <c r="D1702" i="51"/>
  <c r="C1702" i="51"/>
  <c r="B1702" i="51"/>
  <c r="S1701" i="51"/>
  <c r="R1701" i="51"/>
  <c r="Q1701" i="51"/>
  <c r="P1701" i="51"/>
  <c r="O1701" i="51"/>
  <c r="N1701" i="51"/>
  <c r="M1701" i="51"/>
  <c r="L1701" i="51"/>
  <c r="K1701" i="51"/>
  <c r="J1701" i="51"/>
  <c r="I1701" i="51"/>
  <c r="H1701" i="51"/>
  <c r="G1701" i="51"/>
  <c r="E1701" i="51"/>
  <c r="D1701" i="51"/>
  <c r="C1701" i="51"/>
  <c r="B1701" i="51"/>
  <c r="Q1700" i="51"/>
  <c r="P1700" i="51"/>
  <c r="O1700" i="51"/>
  <c r="S1700" i="51" s="1"/>
  <c r="N1700" i="51"/>
  <c r="M1700" i="51"/>
  <c r="L1700" i="51"/>
  <c r="K1700" i="51"/>
  <c r="J1700" i="51"/>
  <c r="I1700" i="51"/>
  <c r="H1700" i="51"/>
  <c r="G1700" i="51"/>
  <c r="E1700" i="51"/>
  <c r="R1700" i="51" s="1"/>
  <c r="D1700" i="51"/>
  <c r="C1700" i="51"/>
  <c r="B1700" i="51"/>
  <c r="Q1699" i="51"/>
  <c r="P1699" i="51"/>
  <c r="O1699" i="51"/>
  <c r="S1699" i="51" s="1"/>
  <c r="N1699" i="51"/>
  <c r="M1699" i="51"/>
  <c r="L1699" i="51"/>
  <c r="K1699" i="51"/>
  <c r="J1699" i="51"/>
  <c r="I1699" i="51"/>
  <c r="H1699" i="51"/>
  <c r="G1699" i="51"/>
  <c r="E1699" i="51"/>
  <c r="R1699" i="51" s="1"/>
  <c r="D1699" i="51"/>
  <c r="C1699" i="51"/>
  <c r="B1699" i="51"/>
  <c r="S1698" i="51"/>
  <c r="R1698" i="51"/>
  <c r="Q1698" i="51"/>
  <c r="P1698" i="51"/>
  <c r="O1698" i="51"/>
  <c r="N1698" i="51"/>
  <c r="M1698" i="51"/>
  <c r="L1698" i="51"/>
  <c r="K1698" i="51"/>
  <c r="J1698" i="51"/>
  <c r="I1698" i="51"/>
  <c r="H1698" i="51"/>
  <c r="G1698" i="51"/>
  <c r="E1698" i="51"/>
  <c r="D1698" i="51"/>
  <c r="C1698" i="51"/>
  <c r="B1698" i="51"/>
  <c r="S1697" i="51"/>
  <c r="Q1697" i="51"/>
  <c r="P1697" i="51"/>
  <c r="O1697" i="51"/>
  <c r="N1697" i="51"/>
  <c r="M1697" i="51"/>
  <c r="L1697" i="51"/>
  <c r="K1697" i="51"/>
  <c r="J1697" i="51"/>
  <c r="I1697" i="51"/>
  <c r="H1697" i="51"/>
  <c r="G1697" i="51"/>
  <c r="E1697" i="51"/>
  <c r="D1697" i="51"/>
  <c r="C1697" i="51"/>
  <c r="B1697" i="51"/>
  <c r="R1696" i="51"/>
  <c r="Q1696" i="51"/>
  <c r="P1696" i="51"/>
  <c r="O1696" i="51"/>
  <c r="S1696" i="51" s="1"/>
  <c r="N1696" i="51"/>
  <c r="M1696" i="51"/>
  <c r="L1696" i="51"/>
  <c r="K1696" i="51"/>
  <c r="J1696" i="51"/>
  <c r="I1696" i="51"/>
  <c r="H1696" i="51"/>
  <c r="G1696" i="51"/>
  <c r="E1696" i="51"/>
  <c r="D1696" i="51"/>
  <c r="C1696" i="51"/>
  <c r="B1696" i="51"/>
  <c r="S1695" i="51"/>
  <c r="Q1695" i="51"/>
  <c r="P1695" i="51"/>
  <c r="O1695" i="51"/>
  <c r="N1695" i="51"/>
  <c r="M1695" i="51"/>
  <c r="L1695" i="51"/>
  <c r="K1695" i="51"/>
  <c r="J1695" i="51"/>
  <c r="I1695" i="51"/>
  <c r="H1695" i="51"/>
  <c r="G1695" i="51"/>
  <c r="E1695" i="51"/>
  <c r="D1695" i="51"/>
  <c r="R1695" i="51" s="1"/>
  <c r="C1695" i="51"/>
  <c r="B1695" i="51"/>
  <c r="Q1694" i="51"/>
  <c r="P1694" i="51"/>
  <c r="O1694" i="51"/>
  <c r="S1694" i="51" s="1"/>
  <c r="N1694" i="51"/>
  <c r="M1694" i="51"/>
  <c r="L1694" i="51"/>
  <c r="K1694" i="51"/>
  <c r="J1694" i="51"/>
  <c r="I1694" i="51"/>
  <c r="H1694" i="51"/>
  <c r="G1694" i="51"/>
  <c r="E1694" i="51"/>
  <c r="D1694" i="51"/>
  <c r="R1694" i="51" s="1"/>
  <c r="C1694" i="51"/>
  <c r="B1694" i="51"/>
  <c r="R1693" i="51"/>
  <c r="Q1693" i="51"/>
  <c r="P1693" i="51"/>
  <c r="O1693" i="51"/>
  <c r="S1693" i="51" s="1"/>
  <c r="N1693" i="51"/>
  <c r="M1693" i="51"/>
  <c r="L1693" i="51"/>
  <c r="K1693" i="51"/>
  <c r="J1693" i="51"/>
  <c r="I1693" i="51"/>
  <c r="H1693" i="51"/>
  <c r="G1693" i="51"/>
  <c r="E1693" i="51"/>
  <c r="D1693" i="51"/>
  <c r="C1693" i="51"/>
  <c r="B1693" i="51"/>
  <c r="S1692" i="51"/>
  <c r="R1692" i="51"/>
  <c r="Q1692" i="51"/>
  <c r="P1692" i="51"/>
  <c r="O1692" i="51"/>
  <c r="N1692" i="51"/>
  <c r="M1692" i="51"/>
  <c r="L1692" i="51"/>
  <c r="K1692" i="51"/>
  <c r="J1692" i="51"/>
  <c r="I1692" i="51"/>
  <c r="H1692" i="51"/>
  <c r="G1692" i="51"/>
  <c r="E1692" i="51"/>
  <c r="D1692" i="51"/>
  <c r="C1692" i="51"/>
  <c r="B1692" i="51"/>
  <c r="S1691" i="51"/>
  <c r="Q1691" i="51"/>
  <c r="P1691" i="51"/>
  <c r="O1691" i="51"/>
  <c r="N1691" i="51"/>
  <c r="M1691" i="51"/>
  <c r="L1691" i="51"/>
  <c r="K1691" i="51"/>
  <c r="J1691" i="51"/>
  <c r="I1691" i="51"/>
  <c r="H1691" i="51"/>
  <c r="G1691" i="51"/>
  <c r="E1691" i="51"/>
  <c r="D1691" i="51"/>
  <c r="R1691" i="51" s="1"/>
  <c r="C1691" i="51"/>
  <c r="B1691" i="51"/>
  <c r="S1690" i="51"/>
  <c r="Q1690" i="51"/>
  <c r="P1690" i="51"/>
  <c r="O1690" i="51"/>
  <c r="N1690" i="51"/>
  <c r="M1690" i="51"/>
  <c r="L1690" i="51"/>
  <c r="K1690" i="51"/>
  <c r="J1690" i="51"/>
  <c r="I1690" i="51"/>
  <c r="H1690" i="51"/>
  <c r="G1690" i="51"/>
  <c r="E1690" i="51"/>
  <c r="D1690" i="51"/>
  <c r="C1690" i="51"/>
  <c r="B1690" i="51"/>
  <c r="Q1689" i="51"/>
  <c r="P1689" i="51"/>
  <c r="O1689" i="51"/>
  <c r="S1689" i="51" s="1"/>
  <c r="N1689" i="51"/>
  <c r="M1689" i="51"/>
  <c r="L1689" i="51"/>
  <c r="K1689" i="51"/>
  <c r="J1689" i="51"/>
  <c r="I1689" i="51"/>
  <c r="H1689" i="51"/>
  <c r="G1689" i="51"/>
  <c r="E1689" i="51"/>
  <c r="D1689" i="51"/>
  <c r="C1689" i="51"/>
  <c r="B1689" i="51"/>
  <c r="S1688" i="51"/>
  <c r="R1688" i="51"/>
  <c r="Q1688" i="51"/>
  <c r="P1688" i="51"/>
  <c r="O1688" i="51"/>
  <c r="N1688" i="51"/>
  <c r="M1688" i="51"/>
  <c r="L1688" i="51"/>
  <c r="K1688" i="51"/>
  <c r="J1688" i="51"/>
  <c r="I1688" i="51"/>
  <c r="H1688" i="51"/>
  <c r="G1688" i="51"/>
  <c r="E1688" i="51"/>
  <c r="D1688" i="51"/>
  <c r="C1688" i="51"/>
  <c r="B1688" i="51"/>
  <c r="Q1687" i="51"/>
  <c r="P1687" i="51"/>
  <c r="O1687" i="51"/>
  <c r="S1687" i="51" s="1"/>
  <c r="N1687" i="51"/>
  <c r="M1687" i="51"/>
  <c r="L1687" i="51"/>
  <c r="K1687" i="51"/>
  <c r="J1687" i="51"/>
  <c r="I1687" i="51"/>
  <c r="H1687" i="51"/>
  <c r="G1687" i="51"/>
  <c r="E1687" i="51"/>
  <c r="R1687" i="51" s="1"/>
  <c r="D1687" i="51"/>
  <c r="C1687" i="51"/>
  <c r="B1687" i="51"/>
  <c r="Q1686" i="51"/>
  <c r="P1686" i="51"/>
  <c r="O1686" i="51"/>
  <c r="S1686" i="51" s="1"/>
  <c r="N1686" i="51"/>
  <c r="M1686" i="51"/>
  <c r="L1686" i="51"/>
  <c r="K1686" i="51"/>
  <c r="J1686" i="51"/>
  <c r="I1686" i="51"/>
  <c r="H1686" i="51"/>
  <c r="G1686" i="51"/>
  <c r="E1686" i="51"/>
  <c r="R1686" i="51" s="1"/>
  <c r="D1686" i="51"/>
  <c r="C1686" i="51"/>
  <c r="B1686" i="51"/>
  <c r="S1685" i="51"/>
  <c r="R1685" i="51"/>
  <c r="Q1685" i="51"/>
  <c r="P1685" i="51"/>
  <c r="O1685" i="51"/>
  <c r="N1685" i="51"/>
  <c r="M1685" i="51"/>
  <c r="L1685" i="51"/>
  <c r="K1685" i="51"/>
  <c r="J1685" i="51"/>
  <c r="I1685" i="51"/>
  <c r="H1685" i="51"/>
  <c r="G1685" i="51"/>
  <c r="E1685" i="51"/>
  <c r="D1685" i="51"/>
  <c r="C1685" i="51"/>
  <c r="B1685" i="51"/>
  <c r="Q1684" i="51"/>
  <c r="P1684" i="51"/>
  <c r="O1684" i="51"/>
  <c r="S1684" i="51" s="1"/>
  <c r="N1684" i="51"/>
  <c r="M1684" i="51"/>
  <c r="L1684" i="51"/>
  <c r="K1684" i="51"/>
  <c r="J1684" i="51"/>
  <c r="I1684" i="51"/>
  <c r="H1684" i="51"/>
  <c r="G1684" i="51"/>
  <c r="E1684" i="51"/>
  <c r="R1684" i="51" s="1"/>
  <c r="D1684" i="51"/>
  <c r="C1684" i="51"/>
  <c r="B1684" i="51"/>
  <c r="Q1683" i="51"/>
  <c r="P1683" i="51"/>
  <c r="O1683" i="51"/>
  <c r="S1683" i="51" s="1"/>
  <c r="N1683" i="51"/>
  <c r="M1683" i="51"/>
  <c r="L1683" i="51"/>
  <c r="K1683" i="51"/>
  <c r="J1683" i="51"/>
  <c r="I1683" i="51"/>
  <c r="H1683" i="51"/>
  <c r="G1683" i="51"/>
  <c r="E1683" i="51"/>
  <c r="R1683" i="51" s="1"/>
  <c r="D1683" i="51"/>
  <c r="C1683" i="51"/>
  <c r="B1683" i="51"/>
  <c r="S1682" i="51"/>
  <c r="Q1682" i="51"/>
  <c r="P1682" i="51"/>
  <c r="O1682" i="51"/>
  <c r="N1682" i="51"/>
  <c r="M1682" i="51"/>
  <c r="L1682" i="51"/>
  <c r="K1682" i="51"/>
  <c r="J1682" i="51"/>
  <c r="I1682" i="51"/>
  <c r="H1682" i="51"/>
  <c r="G1682" i="51"/>
  <c r="E1682" i="51"/>
  <c r="R1682" i="51" s="1"/>
  <c r="D1682" i="51"/>
  <c r="C1682" i="51"/>
  <c r="B1682" i="51"/>
  <c r="S1681" i="51"/>
  <c r="Q1681" i="51"/>
  <c r="P1681" i="51"/>
  <c r="O1681" i="51"/>
  <c r="N1681" i="51"/>
  <c r="M1681" i="51"/>
  <c r="L1681" i="51"/>
  <c r="K1681" i="51"/>
  <c r="J1681" i="51"/>
  <c r="I1681" i="51"/>
  <c r="H1681" i="51"/>
  <c r="G1681" i="51"/>
  <c r="E1681" i="51"/>
  <c r="D1681" i="51"/>
  <c r="C1681" i="51"/>
  <c r="B1681" i="51"/>
  <c r="R1680" i="51"/>
  <c r="Q1680" i="51"/>
  <c r="P1680" i="51"/>
  <c r="O1680" i="51"/>
  <c r="S1680" i="51" s="1"/>
  <c r="N1680" i="51"/>
  <c r="M1680" i="51"/>
  <c r="L1680" i="51"/>
  <c r="K1680" i="51"/>
  <c r="J1680" i="51"/>
  <c r="I1680" i="51"/>
  <c r="H1680" i="51"/>
  <c r="G1680" i="51"/>
  <c r="E1680" i="51"/>
  <c r="D1680" i="51"/>
  <c r="C1680" i="51"/>
  <c r="B1680" i="51"/>
  <c r="S1679" i="51"/>
  <c r="Q1679" i="51"/>
  <c r="P1679" i="51"/>
  <c r="O1679" i="51"/>
  <c r="N1679" i="51"/>
  <c r="M1679" i="51"/>
  <c r="L1679" i="51"/>
  <c r="K1679" i="51"/>
  <c r="J1679" i="51"/>
  <c r="I1679" i="51"/>
  <c r="H1679" i="51"/>
  <c r="G1679" i="51"/>
  <c r="E1679" i="51"/>
  <c r="D1679" i="51"/>
  <c r="R1679" i="51" s="1"/>
  <c r="C1679" i="51"/>
  <c r="B1679" i="51"/>
  <c r="Q1678" i="51"/>
  <c r="P1678" i="51"/>
  <c r="O1678" i="51"/>
  <c r="S1678" i="51" s="1"/>
  <c r="N1678" i="51"/>
  <c r="M1678" i="51"/>
  <c r="L1678" i="51"/>
  <c r="K1678" i="51"/>
  <c r="J1678" i="51"/>
  <c r="I1678" i="51"/>
  <c r="H1678" i="51"/>
  <c r="G1678" i="51"/>
  <c r="E1678" i="51"/>
  <c r="D1678" i="51"/>
  <c r="R1678" i="51" s="1"/>
  <c r="C1678" i="51"/>
  <c r="B1678" i="51"/>
  <c r="Q1677" i="51"/>
  <c r="P1677" i="51"/>
  <c r="O1677" i="51"/>
  <c r="S1677" i="51" s="1"/>
  <c r="N1677" i="51"/>
  <c r="M1677" i="51"/>
  <c r="L1677" i="51"/>
  <c r="K1677" i="51"/>
  <c r="J1677" i="51"/>
  <c r="I1677" i="51"/>
  <c r="H1677" i="51"/>
  <c r="G1677" i="51"/>
  <c r="E1677" i="51"/>
  <c r="D1677" i="51"/>
  <c r="R1677" i="51" s="1"/>
  <c r="C1677" i="51"/>
  <c r="B1677" i="51"/>
  <c r="S1676" i="51"/>
  <c r="R1676" i="51"/>
  <c r="Q1676" i="51"/>
  <c r="P1676" i="51"/>
  <c r="O1676" i="51"/>
  <c r="N1676" i="51"/>
  <c r="M1676" i="51"/>
  <c r="L1676" i="51"/>
  <c r="K1676" i="51"/>
  <c r="J1676" i="51"/>
  <c r="I1676" i="51"/>
  <c r="H1676" i="51"/>
  <c r="G1676" i="51"/>
  <c r="E1676" i="51"/>
  <c r="D1676" i="51"/>
  <c r="C1676" i="51"/>
  <c r="B1676" i="51"/>
  <c r="S1675" i="51"/>
  <c r="R1675" i="51"/>
  <c r="Q1675" i="51"/>
  <c r="P1675" i="51"/>
  <c r="O1675" i="51"/>
  <c r="N1675" i="51"/>
  <c r="M1675" i="51"/>
  <c r="L1675" i="51"/>
  <c r="K1675" i="51"/>
  <c r="J1675" i="51"/>
  <c r="I1675" i="51"/>
  <c r="H1675" i="51"/>
  <c r="G1675" i="51"/>
  <c r="E1675" i="51"/>
  <c r="D1675" i="51"/>
  <c r="C1675" i="51"/>
  <c r="B1675" i="51"/>
  <c r="S1674" i="51"/>
  <c r="Q1674" i="51"/>
  <c r="P1674" i="51"/>
  <c r="O1674" i="51"/>
  <c r="N1674" i="51"/>
  <c r="M1674" i="51"/>
  <c r="L1674" i="51"/>
  <c r="K1674" i="51"/>
  <c r="J1674" i="51"/>
  <c r="I1674" i="51"/>
  <c r="H1674" i="51"/>
  <c r="G1674" i="51"/>
  <c r="E1674" i="51"/>
  <c r="R1674" i="51" s="1"/>
  <c r="D1674" i="51"/>
  <c r="C1674" i="51"/>
  <c r="B1674" i="51"/>
  <c r="Q1673" i="51"/>
  <c r="P1673" i="51"/>
  <c r="O1673" i="51"/>
  <c r="S1673" i="51" s="1"/>
  <c r="N1673" i="51"/>
  <c r="M1673" i="51"/>
  <c r="L1673" i="51"/>
  <c r="K1673" i="51"/>
  <c r="J1673" i="51"/>
  <c r="I1673" i="51"/>
  <c r="H1673" i="51"/>
  <c r="G1673" i="51"/>
  <c r="E1673" i="51"/>
  <c r="D1673" i="51"/>
  <c r="C1673" i="51"/>
  <c r="B1673" i="51"/>
  <c r="S1672" i="51"/>
  <c r="Q1672" i="51"/>
  <c r="P1672" i="51"/>
  <c r="O1672" i="51"/>
  <c r="N1672" i="51"/>
  <c r="M1672" i="51"/>
  <c r="L1672" i="51"/>
  <c r="K1672" i="51"/>
  <c r="J1672" i="51"/>
  <c r="I1672" i="51"/>
  <c r="H1672" i="51"/>
  <c r="G1672" i="51"/>
  <c r="E1672" i="51"/>
  <c r="R1672" i="51" s="1"/>
  <c r="D1672" i="51"/>
  <c r="C1672" i="51"/>
  <c r="B1672" i="51"/>
  <c r="Q1671" i="51"/>
  <c r="P1671" i="51"/>
  <c r="O1671" i="51"/>
  <c r="S1671" i="51" s="1"/>
  <c r="N1671" i="51"/>
  <c r="M1671" i="51"/>
  <c r="L1671" i="51"/>
  <c r="K1671" i="51"/>
  <c r="J1671" i="51"/>
  <c r="I1671" i="51"/>
  <c r="H1671" i="51"/>
  <c r="G1671" i="51"/>
  <c r="E1671" i="51"/>
  <c r="R1671" i="51" s="1"/>
  <c r="D1671" i="51"/>
  <c r="C1671" i="51"/>
  <c r="B1671" i="51"/>
  <c r="Q1670" i="51"/>
  <c r="P1670" i="51"/>
  <c r="O1670" i="51"/>
  <c r="S1670" i="51" s="1"/>
  <c r="N1670" i="51"/>
  <c r="M1670" i="51"/>
  <c r="L1670" i="51"/>
  <c r="K1670" i="51"/>
  <c r="J1670" i="51"/>
  <c r="I1670" i="51"/>
  <c r="H1670" i="51"/>
  <c r="G1670" i="51"/>
  <c r="E1670" i="51"/>
  <c r="R1670" i="51" s="1"/>
  <c r="D1670" i="51"/>
  <c r="C1670" i="51"/>
  <c r="B1670" i="51"/>
  <c r="S1669" i="51"/>
  <c r="R1669" i="51"/>
  <c r="Q1669" i="51"/>
  <c r="P1669" i="51"/>
  <c r="O1669" i="51"/>
  <c r="N1669" i="51"/>
  <c r="M1669" i="51"/>
  <c r="L1669" i="51"/>
  <c r="K1669" i="51"/>
  <c r="J1669" i="51"/>
  <c r="I1669" i="51"/>
  <c r="H1669" i="51"/>
  <c r="G1669" i="51"/>
  <c r="E1669" i="51"/>
  <c r="D1669" i="51"/>
  <c r="C1669" i="51"/>
  <c r="B1669" i="51"/>
  <c r="Q1668" i="51"/>
  <c r="P1668" i="51"/>
  <c r="O1668" i="51"/>
  <c r="S1668" i="51" s="1"/>
  <c r="N1668" i="51"/>
  <c r="M1668" i="51"/>
  <c r="L1668" i="51"/>
  <c r="K1668" i="51"/>
  <c r="J1668" i="51"/>
  <c r="I1668" i="51"/>
  <c r="H1668" i="51"/>
  <c r="G1668" i="51"/>
  <c r="E1668" i="51"/>
  <c r="D1668" i="51"/>
  <c r="C1668" i="51"/>
  <c r="B1668" i="51"/>
  <c r="S1667" i="51"/>
  <c r="Q1667" i="51"/>
  <c r="P1667" i="51"/>
  <c r="O1667" i="51"/>
  <c r="N1667" i="51"/>
  <c r="M1667" i="51"/>
  <c r="L1667" i="51"/>
  <c r="K1667" i="51"/>
  <c r="J1667" i="51"/>
  <c r="I1667" i="51"/>
  <c r="H1667" i="51"/>
  <c r="G1667" i="51"/>
  <c r="E1667" i="51"/>
  <c r="R1667" i="51" s="1"/>
  <c r="D1667" i="51"/>
  <c r="C1667" i="51"/>
  <c r="B1667" i="51"/>
  <c r="S1666" i="51"/>
  <c r="Q1666" i="51"/>
  <c r="P1666" i="51"/>
  <c r="O1666" i="51"/>
  <c r="N1666" i="51"/>
  <c r="M1666" i="51"/>
  <c r="L1666" i="51"/>
  <c r="K1666" i="51"/>
  <c r="J1666" i="51"/>
  <c r="I1666" i="51"/>
  <c r="H1666" i="51"/>
  <c r="G1666" i="51"/>
  <c r="E1666" i="51"/>
  <c r="R1666" i="51" s="1"/>
  <c r="D1666" i="51"/>
  <c r="C1666" i="51"/>
  <c r="B1666" i="51"/>
  <c r="S1665" i="51"/>
  <c r="Q1665" i="51"/>
  <c r="P1665" i="51"/>
  <c r="O1665" i="51"/>
  <c r="N1665" i="51"/>
  <c r="M1665" i="51"/>
  <c r="L1665" i="51"/>
  <c r="K1665" i="51"/>
  <c r="J1665" i="51"/>
  <c r="I1665" i="51"/>
  <c r="H1665" i="51"/>
  <c r="G1665" i="51"/>
  <c r="E1665" i="51"/>
  <c r="R1665" i="51" s="1"/>
  <c r="D1665" i="51"/>
  <c r="C1665" i="51"/>
  <c r="B1665" i="51"/>
  <c r="Q1664" i="51"/>
  <c r="P1664" i="51"/>
  <c r="O1664" i="51"/>
  <c r="S1664" i="51" s="1"/>
  <c r="N1664" i="51"/>
  <c r="M1664" i="51"/>
  <c r="L1664" i="51"/>
  <c r="K1664" i="51"/>
  <c r="J1664" i="51"/>
  <c r="I1664" i="51"/>
  <c r="H1664" i="51"/>
  <c r="G1664" i="51"/>
  <c r="E1664" i="51"/>
  <c r="R1664" i="51" s="1"/>
  <c r="D1664" i="51"/>
  <c r="C1664" i="51"/>
  <c r="B1664" i="51"/>
  <c r="S1663" i="51"/>
  <c r="R1663" i="51"/>
  <c r="Q1663" i="51"/>
  <c r="P1663" i="51"/>
  <c r="O1663" i="51"/>
  <c r="N1663" i="51"/>
  <c r="M1663" i="51"/>
  <c r="L1663" i="51"/>
  <c r="K1663" i="51"/>
  <c r="J1663" i="51"/>
  <c r="I1663" i="51"/>
  <c r="H1663" i="51"/>
  <c r="G1663" i="51"/>
  <c r="E1663" i="51"/>
  <c r="D1663" i="51"/>
  <c r="C1663" i="51"/>
  <c r="B1663" i="51"/>
  <c r="Q1662" i="51"/>
  <c r="P1662" i="51"/>
  <c r="O1662" i="51"/>
  <c r="S1662" i="51" s="1"/>
  <c r="N1662" i="51"/>
  <c r="M1662" i="51"/>
  <c r="L1662" i="51"/>
  <c r="K1662" i="51"/>
  <c r="J1662" i="51"/>
  <c r="I1662" i="51"/>
  <c r="H1662" i="51"/>
  <c r="G1662" i="51"/>
  <c r="E1662" i="51"/>
  <c r="D1662" i="51"/>
  <c r="R1662" i="51" s="1"/>
  <c r="C1662" i="51"/>
  <c r="B1662" i="51"/>
  <c r="Q1661" i="51"/>
  <c r="P1661" i="51"/>
  <c r="O1661" i="51"/>
  <c r="S1661" i="51" s="1"/>
  <c r="N1661" i="51"/>
  <c r="M1661" i="51"/>
  <c r="L1661" i="51"/>
  <c r="K1661" i="51"/>
  <c r="J1661" i="51"/>
  <c r="I1661" i="51"/>
  <c r="H1661" i="51"/>
  <c r="G1661" i="51"/>
  <c r="E1661" i="51"/>
  <c r="D1661" i="51"/>
  <c r="R1661" i="51" s="1"/>
  <c r="C1661" i="51"/>
  <c r="B1661" i="51"/>
  <c r="S1660" i="51"/>
  <c r="Q1660" i="51"/>
  <c r="P1660" i="51"/>
  <c r="O1660" i="51"/>
  <c r="N1660" i="51"/>
  <c r="M1660" i="51"/>
  <c r="L1660" i="51"/>
  <c r="K1660" i="51"/>
  <c r="J1660" i="51"/>
  <c r="I1660" i="51"/>
  <c r="H1660" i="51"/>
  <c r="G1660" i="51"/>
  <c r="E1660" i="51"/>
  <c r="D1660" i="51"/>
  <c r="R1660" i="51" s="1"/>
  <c r="C1660" i="51"/>
  <c r="B1660" i="51"/>
  <c r="R1659" i="51"/>
  <c r="Q1659" i="51"/>
  <c r="P1659" i="51"/>
  <c r="O1659" i="51"/>
  <c r="S1659" i="51" s="1"/>
  <c r="N1659" i="51"/>
  <c r="M1659" i="51"/>
  <c r="L1659" i="51"/>
  <c r="K1659" i="51"/>
  <c r="J1659" i="51"/>
  <c r="I1659" i="51"/>
  <c r="H1659" i="51"/>
  <c r="G1659" i="51"/>
  <c r="E1659" i="51"/>
  <c r="D1659" i="51"/>
  <c r="C1659" i="51"/>
  <c r="B1659" i="51"/>
  <c r="S1658" i="51"/>
  <c r="R1658" i="51"/>
  <c r="Q1658" i="51"/>
  <c r="P1658" i="51"/>
  <c r="O1658" i="51"/>
  <c r="N1658" i="51"/>
  <c r="M1658" i="51"/>
  <c r="L1658" i="51"/>
  <c r="K1658" i="51"/>
  <c r="J1658" i="51"/>
  <c r="I1658" i="51"/>
  <c r="H1658" i="51"/>
  <c r="G1658" i="51"/>
  <c r="E1658" i="51"/>
  <c r="D1658" i="51"/>
  <c r="C1658" i="51"/>
  <c r="B1658" i="51"/>
  <c r="S1657" i="51"/>
  <c r="Q1657" i="51"/>
  <c r="P1657" i="51"/>
  <c r="O1657" i="51"/>
  <c r="N1657" i="51"/>
  <c r="M1657" i="51"/>
  <c r="L1657" i="51"/>
  <c r="K1657" i="51"/>
  <c r="J1657" i="51"/>
  <c r="I1657" i="51"/>
  <c r="H1657" i="51"/>
  <c r="G1657" i="51"/>
  <c r="E1657" i="51"/>
  <c r="D1657" i="51"/>
  <c r="C1657" i="51"/>
  <c r="B1657" i="51"/>
  <c r="S1656" i="51"/>
  <c r="Q1656" i="51"/>
  <c r="P1656" i="51"/>
  <c r="O1656" i="51"/>
  <c r="N1656" i="51"/>
  <c r="M1656" i="51"/>
  <c r="L1656" i="51"/>
  <c r="K1656" i="51"/>
  <c r="J1656" i="51"/>
  <c r="I1656" i="51"/>
  <c r="H1656" i="51"/>
  <c r="G1656" i="51"/>
  <c r="E1656" i="51"/>
  <c r="R1656" i="51" s="1"/>
  <c r="D1656" i="51"/>
  <c r="C1656" i="51"/>
  <c r="B1656" i="51"/>
  <c r="Q1655" i="51"/>
  <c r="P1655" i="51"/>
  <c r="O1655" i="51"/>
  <c r="S1655" i="51" s="1"/>
  <c r="N1655" i="51"/>
  <c r="M1655" i="51"/>
  <c r="L1655" i="51"/>
  <c r="K1655" i="51"/>
  <c r="J1655" i="51"/>
  <c r="I1655" i="51"/>
  <c r="H1655" i="51"/>
  <c r="G1655" i="51"/>
  <c r="E1655" i="51"/>
  <c r="R1655" i="51" s="1"/>
  <c r="D1655" i="51"/>
  <c r="C1655" i="51"/>
  <c r="B1655" i="51"/>
  <c r="Q1654" i="51"/>
  <c r="P1654" i="51"/>
  <c r="O1654" i="51"/>
  <c r="S1654" i="51" s="1"/>
  <c r="N1654" i="51"/>
  <c r="M1654" i="51"/>
  <c r="L1654" i="51"/>
  <c r="K1654" i="51"/>
  <c r="J1654" i="51"/>
  <c r="I1654" i="51"/>
  <c r="H1654" i="51"/>
  <c r="G1654" i="51"/>
  <c r="E1654" i="51"/>
  <c r="R1654" i="51" s="1"/>
  <c r="D1654" i="51"/>
  <c r="C1654" i="51"/>
  <c r="B1654" i="51"/>
  <c r="S1653" i="51"/>
  <c r="R1653" i="51"/>
  <c r="Q1653" i="51"/>
  <c r="P1653" i="51"/>
  <c r="O1653" i="51"/>
  <c r="N1653" i="51"/>
  <c r="M1653" i="51"/>
  <c r="L1653" i="51"/>
  <c r="K1653" i="51"/>
  <c r="J1653" i="51"/>
  <c r="I1653" i="51"/>
  <c r="H1653" i="51"/>
  <c r="G1653" i="51"/>
  <c r="E1653" i="51"/>
  <c r="D1653" i="51"/>
  <c r="C1653" i="51"/>
  <c r="B1653" i="51"/>
  <c r="Q1652" i="51"/>
  <c r="P1652" i="51"/>
  <c r="O1652" i="51"/>
  <c r="S1652" i="51" s="1"/>
  <c r="N1652" i="51"/>
  <c r="M1652" i="51"/>
  <c r="L1652" i="51"/>
  <c r="K1652" i="51"/>
  <c r="J1652" i="51"/>
  <c r="I1652" i="51"/>
  <c r="H1652" i="51"/>
  <c r="G1652" i="51"/>
  <c r="E1652" i="51"/>
  <c r="D1652" i="51"/>
  <c r="C1652" i="51"/>
  <c r="B1652" i="51"/>
  <c r="S1651" i="51"/>
  <c r="Q1651" i="51"/>
  <c r="P1651" i="51"/>
  <c r="O1651" i="51"/>
  <c r="N1651" i="51"/>
  <c r="M1651" i="51"/>
  <c r="L1651" i="51"/>
  <c r="K1651" i="51"/>
  <c r="J1651" i="51"/>
  <c r="I1651" i="51"/>
  <c r="H1651" i="51"/>
  <c r="G1651" i="51"/>
  <c r="E1651" i="51"/>
  <c r="R1651" i="51" s="1"/>
  <c r="D1651" i="51"/>
  <c r="C1651" i="51"/>
  <c r="B1651" i="51"/>
  <c r="S1650" i="51"/>
  <c r="R1650" i="51"/>
  <c r="Q1650" i="51"/>
  <c r="P1650" i="51"/>
  <c r="O1650" i="51"/>
  <c r="N1650" i="51"/>
  <c r="M1650" i="51"/>
  <c r="L1650" i="51"/>
  <c r="K1650" i="51"/>
  <c r="J1650" i="51"/>
  <c r="I1650" i="51"/>
  <c r="H1650" i="51"/>
  <c r="G1650" i="51"/>
  <c r="E1650" i="51"/>
  <c r="D1650" i="51"/>
  <c r="C1650" i="51"/>
  <c r="B1650" i="51"/>
  <c r="S1649" i="51"/>
  <c r="Q1649" i="51"/>
  <c r="P1649" i="51"/>
  <c r="O1649" i="51"/>
  <c r="N1649" i="51"/>
  <c r="M1649" i="51"/>
  <c r="L1649" i="51"/>
  <c r="K1649" i="51"/>
  <c r="J1649" i="51"/>
  <c r="I1649" i="51"/>
  <c r="H1649" i="51"/>
  <c r="G1649" i="51"/>
  <c r="E1649" i="51"/>
  <c r="D1649" i="51"/>
  <c r="C1649" i="51"/>
  <c r="B1649" i="51"/>
  <c r="Q1648" i="51"/>
  <c r="P1648" i="51"/>
  <c r="O1648" i="51"/>
  <c r="S1648" i="51" s="1"/>
  <c r="N1648" i="51"/>
  <c r="M1648" i="51"/>
  <c r="L1648" i="51"/>
  <c r="K1648" i="51"/>
  <c r="J1648" i="51"/>
  <c r="I1648" i="51"/>
  <c r="H1648" i="51"/>
  <c r="G1648" i="51"/>
  <c r="E1648" i="51"/>
  <c r="R1648" i="51" s="1"/>
  <c r="D1648" i="51"/>
  <c r="C1648" i="51"/>
  <c r="B1648" i="51"/>
  <c r="S1647" i="51"/>
  <c r="Q1647" i="51"/>
  <c r="P1647" i="51"/>
  <c r="O1647" i="51"/>
  <c r="N1647" i="51"/>
  <c r="M1647" i="51"/>
  <c r="L1647" i="51"/>
  <c r="K1647" i="51"/>
  <c r="J1647" i="51"/>
  <c r="I1647" i="51"/>
  <c r="H1647" i="51"/>
  <c r="G1647" i="51"/>
  <c r="E1647" i="51"/>
  <c r="D1647" i="51"/>
  <c r="R1647" i="51" s="1"/>
  <c r="C1647" i="51"/>
  <c r="B1647" i="51"/>
  <c r="R1646" i="51"/>
  <c r="Q1646" i="51"/>
  <c r="P1646" i="51"/>
  <c r="O1646" i="51"/>
  <c r="S1646" i="51" s="1"/>
  <c r="N1646" i="51"/>
  <c r="M1646" i="51"/>
  <c r="L1646" i="51"/>
  <c r="K1646" i="51"/>
  <c r="J1646" i="51"/>
  <c r="I1646" i="51"/>
  <c r="H1646" i="51"/>
  <c r="G1646" i="51"/>
  <c r="E1646" i="51"/>
  <c r="D1646" i="51"/>
  <c r="C1646" i="51"/>
  <c r="B1646" i="51"/>
  <c r="R1645" i="51"/>
  <c r="Q1645" i="51"/>
  <c r="P1645" i="51"/>
  <c r="O1645" i="51"/>
  <c r="S1645" i="51" s="1"/>
  <c r="N1645" i="51"/>
  <c r="M1645" i="51"/>
  <c r="L1645" i="51"/>
  <c r="K1645" i="51"/>
  <c r="J1645" i="51"/>
  <c r="I1645" i="51"/>
  <c r="H1645" i="51"/>
  <c r="G1645" i="51"/>
  <c r="E1645" i="51"/>
  <c r="D1645" i="51"/>
  <c r="C1645" i="51"/>
  <c r="B1645" i="51"/>
  <c r="S1644" i="51"/>
  <c r="Q1644" i="51"/>
  <c r="P1644" i="51"/>
  <c r="O1644" i="51"/>
  <c r="N1644" i="51"/>
  <c r="M1644" i="51"/>
  <c r="L1644" i="51"/>
  <c r="K1644" i="51"/>
  <c r="J1644" i="51"/>
  <c r="I1644" i="51"/>
  <c r="H1644" i="51"/>
  <c r="G1644" i="51"/>
  <c r="E1644" i="51"/>
  <c r="D1644" i="51"/>
  <c r="R1644" i="51" s="1"/>
  <c r="C1644" i="51"/>
  <c r="B1644" i="51"/>
  <c r="Q1643" i="51"/>
  <c r="P1643" i="51"/>
  <c r="O1643" i="51"/>
  <c r="S1643" i="51" s="1"/>
  <c r="N1643" i="51"/>
  <c r="M1643" i="51"/>
  <c r="L1643" i="51"/>
  <c r="K1643" i="51"/>
  <c r="J1643" i="51"/>
  <c r="I1643" i="51"/>
  <c r="H1643" i="51"/>
  <c r="G1643" i="51"/>
  <c r="E1643" i="51"/>
  <c r="D1643" i="51"/>
  <c r="R1643" i="51" s="1"/>
  <c r="C1643" i="51"/>
  <c r="B1643" i="51"/>
  <c r="S1642" i="51"/>
  <c r="R1642" i="51"/>
  <c r="Q1642" i="51"/>
  <c r="P1642" i="51"/>
  <c r="O1642" i="51"/>
  <c r="N1642" i="51"/>
  <c r="M1642" i="51"/>
  <c r="L1642" i="51"/>
  <c r="K1642" i="51"/>
  <c r="J1642" i="51"/>
  <c r="I1642" i="51"/>
  <c r="H1642" i="51"/>
  <c r="G1642" i="51"/>
  <c r="E1642" i="51"/>
  <c r="D1642" i="51"/>
  <c r="C1642" i="51"/>
  <c r="B1642" i="51"/>
  <c r="S1641" i="51"/>
  <c r="Q1641" i="51"/>
  <c r="P1641" i="51"/>
  <c r="O1641" i="51"/>
  <c r="N1641" i="51"/>
  <c r="M1641" i="51"/>
  <c r="L1641" i="51"/>
  <c r="K1641" i="51"/>
  <c r="J1641" i="51"/>
  <c r="I1641" i="51"/>
  <c r="H1641" i="51"/>
  <c r="G1641" i="51"/>
  <c r="E1641" i="51"/>
  <c r="D1641" i="51"/>
  <c r="C1641" i="51"/>
  <c r="B1641" i="51"/>
  <c r="S1640" i="51"/>
  <c r="R1640" i="51"/>
  <c r="Q1640" i="51"/>
  <c r="P1640" i="51"/>
  <c r="O1640" i="51"/>
  <c r="N1640" i="51"/>
  <c r="M1640" i="51"/>
  <c r="L1640" i="51"/>
  <c r="K1640" i="51"/>
  <c r="J1640" i="51"/>
  <c r="I1640" i="51"/>
  <c r="H1640" i="51"/>
  <c r="G1640" i="51"/>
  <c r="E1640" i="51"/>
  <c r="D1640" i="51"/>
  <c r="C1640" i="51"/>
  <c r="B1640" i="51"/>
  <c r="Q1639" i="51"/>
  <c r="P1639" i="51"/>
  <c r="O1639" i="51"/>
  <c r="N1639" i="51"/>
  <c r="M1639" i="51"/>
  <c r="L1639" i="51"/>
  <c r="K1639" i="51"/>
  <c r="J1639" i="51"/>
  <c r="I1639" i="51"/>
  <c r="H1639" i="51"/>
  <c r="G1639" i="51"/>
  <c r="E1639" i="51"/>
  <c r="D1639" i="51"/>
  <c r="C1639" i="51"/>
  <c r="B1639" i="51"/>
  <c r="Q1638" i="51"/>
  <c r="P1638" i="51"/>
  <c r="O1638" i="51"/>
  <c r="S1638" i="51" s="1"/>
  <c r="N1638" i="51"/>
  <c r="M1638" i="51"/>
  <c r="L1638" i="51"/>
  <c r="K1638" i="51"/>
  <c r="J1638" i="51"/>
  <c r="I1638" i="51"/>
  <c r="H1638" i="51"/>
  <c r="G1638" i="51"/>
  <c r="E1638" i="51"/>
  <c r="R1638" i="51" s="1"/>
  <c r="D1638" i="51"/>
  <c r="C1638" i="51"/>
  <c r="B1638" i="51"/>
  <c r="S1637" i="51"/>
  <c r="R1637" i="51"/>
  <c r="Q1637" i="51"/>
  <c r="P1637" i="51"/>
  <c r="O1637" i="51"/>
  <c r="N1637" i="51"/>
  <c r="M1637" i="51"/>
  <c r="L1637" i="51"/>
  <c r="K1637" i="51"/>
  <c r="J1637" i="51"/>
  <c r="I1637" i="51"/>
  <c r="H1637" i="51"/>
  <c r="G1637" i="51"/>
  <c r="E1637" i="51"/>
  <c r="D1637" i="51"/>
  <c r="C1637" i="51"/>
  <c r="B1637" i="51"/>
  <c r="Q1636" i="51"/>
  <c r="P1636" i="51"/>
  <c r="O1636" i="51"/>
  <c r="S1636" i="51" s="1"/>
  <c r="N1636" i="51"/>
  <c r="M1636" i="51"/>
  <c r="L1636" i="51"/>
  <c r="K1636" i="51"/>
  <c r="J1636" i="51"/>
  <c r="I1636" i="51"/>
  <c r="H1636" i="51"/>
  <c r="G1636" i="51"/>
  <c r="E1636" i="51"/>
  <c r="R1636" i="51" s="1"/>
  <c r="D1636" i="51"/>
  <c r="C1636" i="51"/>
  <c r="B1636" i="51"/>
  <c r="Q1635" i="51"/>
  <c r="P1635" i="51"/>
  <c r="O1635" i="51"/>
  <c r="S1635" i="51" s="1"/>
  <c r="N1635" i="51"/>
  <c r="M1635" i="51"/>
  <c r="L1635" i="51"/>
  <c r="K1635" i="51"/>
  <c r="J1635" i="51"/>
  <c r="I1635" i="51"/>
  <c r="H1635" i="51"/>
  <c r="G1635" i="51"/>
  <c r="E1635" i="51"/>
  <c r="R1635" i="51" s="1"/>
  <c r="D1635" i="51"/>
  <c r="C1635" i="51"/>
  <c r="B1635" i="51"/>
  <c r="S1634" i="51"/>
  <c r="R1634" i="51"/>
  <c r="Q1634" i="51"/>
  <c r="P1634" i="51"/>
  <c r="O1634" i="51"/>
  <c r="N1634" i="51"/>
  <c r="M1634" i="51"/>
  <c r="L1634" i="51"/>
  <c r="K1634" i="51"/>
  <c r="J1634" i="51"/>
  <c r="I1634" i="51"/>
  <c r="H1634" i="51"/>
  <c r="G1634" i="51"/>
  <c r="E1634" i="51"/>
  <c r="D1634" i="51"/>
  <c r="C1634" i="51"/>
  <c r="B1634" i="51"/>
  <c r="S1633" i="51"/>
  <c r="Q1633" i="51"/>
  <c r="P1633" i="51"/>
  <c r="O1633" i="51"/>
  <c r="N1633" i="51"/>
  <c r="M1633" i="51"/>
  <c r="L1633" i="51"/>
  <c r="K1633" i="51"/>
  <c r="J1633" i="51"/>
  <c r="I1633" i="51"/>
  <c r="H1633" i="51"/>
  <c r="G1633" i="51"/>
  <c r="E1633" i="51"/>
  <c r="D1633" i="51"/>
  <c r="C1633" i="51"/>
  <c r="B1633" i="51"/>
  <c r="R1632" i="51"/>
  <c r="Q1632" i="51"/>
  <c r="P1632" i="51"/>
  <c r="O1632" i="51"/>
  <c r="S1632" i="51" s="1"/>
  <c r="N1632" i="51"/>
  <c r="M1632" i="51"/>
  <c r="L1632" i="51"/>
  <c r="K1632" i="51"/>
  <c r="J1632" i="51"/>
  <c r="I1632" i="51"/>
  <c r="H1632" i="51"/>
  <c r="G1632" i="51"/>
  <c r="E1632" i="51"/>
  <c r="D1632" i="51"/>
  <c r="C1632" i="51"/>
  <c r="B1632" i="51"/>
  <c r="S1631" i="51"/>
  <c r="Q1631" i="51"/>
  <c r="P1631" i="51"/>
  <c r="O1631" i="51"/>
  <c r="N1631" i="51"/>
  <c r="M1631" i="51"/>
  <c r="L1631" i="51"/>
  <c r="K1631" i="51"/>
  <c r="J1631" i="51"/>
  <c r="I1631" i="51"/>
  <c r="H1631" i="51"/>
  <c r="G1631" i="51"/>
  <c r="E1631" i="51"/>
  <c r="D1631" i="51"/>
  <c r="R1631" i="51" s="1"/>
  <c r="C1631" i="51"/>
  <c r="B1631" i="51"/>
  <c r="Q1630" i="51"/>
  <c r="P1630" i="51"/>
  <c r="O1630" i="51"/>
  <c r="S1630" i="51" s="1"/>
  <c r="N1630" i="51"/>
  <c r="M1630" i="51"/>
  <c r="L1630" i="51"/>
  <c r="K1630" i="51"/>
  <c r="J1630" i="51"/>
  <c r="I1630" i="51"/>
  <c r="H1630" i="51"/>
  <c r="G1630" i="51"/>
  <c r="E1630" i="51"/>
  <c r="D1630" i="51"/>
  <c r="R1630" i="51" s="1"/>
  <c r="C1630" i="51"/>
  <c r="B1630" i="51"/>
  <c r="R1629" i="51"/>
  <c r="Q1629" i="51"/>
  <c r="P1629" i="51"/>
  <c r="O1629" i="51"/>
  <c r="S1629" i="51" s="1"/>
  <c r="N1629" i="51"/>
  <c r="M1629" i="51"/>
  <c r="L1629" i="51"/>
  <c r="K1629" i="51"/>
  <c r="J1629" i="51"/>
  <c r="I1629" i="51"/>
  <c r="H1629" i="51"/>
  <c r="G1629" i="51"/>
  <c r="E1629" i="51"/>
  <c r="D1629" i="51"/>
  <c r="C1629" i="51"/>
  <c r="B1629" i="51"/>
  <c r="S1628" i="51"/>
  <c r="R1628" i="51"/>
  <c r="Q1628" i="51"/>
  <c r="P1628" i="51"/>
  <c r="O1628" i="51"/>
  <c r="N1628" i="51"/>
  <c r="M1628" i="51"/>
  <c r="L1628" i="51"/>
  <c r="K1628" i="51"/>
  <c r="J1628" i="51"/>
  <c r="I1628" i="51"/>
  <c r="H1628" i="51"/>
  <c r="G1628" i="51"/>
  <c r="E1628" i="51"/>
  <c r="D1628" i="51"/>
  <c r="C1628" i="51"/>
  <c r="B1628" i="51"/>
  <c r="S1627" i="51"/>
  <c r="Q1627" i="51"/>
  <c r="P1627" i="51"/>
  <c r="O1627" i="51"/>
  <c r="N1627" i="51"/>
  <c r="M1627" i="51"/>
  <c r="L1627" i="51"/>
  <c r="K1627" i="51"/>
  <c r="J1627" i="51"/>
  <c r="I1627" i="51"/>
  <c r="H1627" i="51"/>
  <c r="G1627" i="51"/>
  <c r="E1627" i="51"/>
  <c r="D1627" i="51"/>
  <c r="R1627" i="51" s="1"/>
  <c r="C1627" i="51"/>
  <c r="B1627" i="51"/>
  <c r="S1626" i="51"/>
  <c r="Q1626" i="51"/>
  <c r="P1626" i="51"/>
  <c r="O1626" i="51"/>
  <c r="N1626" i="51"/>
  <c r="M1626" i="51"/>
  <c r="L1626" i="51"/>
  <c r="K1626" i="51"/>
  <c r="J1626" i="51"/>
  <c r="I1626" i="51"/>
  <c r="H1626" i="51"/>
  <c r="G1626" i="51"/>
  <c r="E1626" i="51"/>
  <c r="R1626" i="51" s="1"/>
  <c r="D1626" i="51"/>
  <c r="C1626" i="51"/>
  <c r="B1626" i="51"/>
  <c r="Q1625" i="51"/>
  <c r="P1625" i="51"/>
  <c r="O1625" i="51"/>
  <c r="S1625" i="51" s="1"/>
  <c r="N1625" i="51"/>
  <c r="M1625" i="51"/>
  <c r="L1625" i="51"/>
  <c r="K1625" i="51"/>
  <c r="J1625" i="51"/>
  <c r="I1625" i="51"/>
  <c r="H1625" i="51"/>
  <c r="G1625" i="51"/>
  <c r="E1625" i="51"/>
  <c r="D1625" i="51"/>
  <c r="C1625" i="51"/>
  <c r="B1625" i="51"/>
  <c r="S1624" i="51"/>
  <c r="R1624" i="51"/>
  <c r="Q1624" i="51"/>
  <c r="P1624" i="51"/>
  <c r="O1624" i="51"/>
  <c r="N1624" i="51"/>
  <c r="M1624" i="51"/>
  <c r="L1624" i="51"/>
  <c r="K1624" i="51"/>
  <c r="J1624" i="51"/>
  <c r="I1624" i="51"/>
  <c r="H1624" i="51"/>
  <c r="G1624" i="51"/>
  <c r="E1624" i="51"/>
  <c r="D1624" i="51"/>
  <c r="C1624" i="51"/>
  <c r="B1624" i="51"/>
  <c r="Q1623" i="51"/>
  <c r="P1623" i="51"/>
  <c r="O1623" i="51"/>
  <c r="S1623" i="51" s="1"/>
  <c r="N1623" i="51"/>
  <c r="M1623" i="51"/>
  <c r="L1623" i="51"/>
  <c r="K1623" i="51"/>
  <c r="J1623" i="51"/>
  <c r="I1623" i="51"/>
  <c r="H1623" i="51"/>
  <c r="G1623" i="51"/>
  <c r="E1623" i="51"/>
  <c r="R1623" i="51" s="1"/>
  <c r="D1623" i="51"/>
  <c r="C1623" i="51"/>
  <c r="B1623" i="51"/>
  <c r="Q1622" i="51"/>
  <c r="P1622" i="51"/>
  <c r="O1622" i="51"/>
  <c r="S1622" i="51" s="1"/>
  <c r="N1622" i="51"/>
  <c r="M1622" i="51"/>
  <c r="L1622" i="51"/>
  <c r="K1622" i="51"/>
  <c r="J1622" i="51"/>
  <c r="I1622" i="51"/>
  <c r="H1622" i="51"/>
  <c r="G1622" i="51"/>
  <c r="E1622" i="51"/>
  <c r="R1622" i="51" s="1"/>
  <c r="D1622" i="51"/>
  <c r="C1622" i="51"/>
  <c r="B1622" i="51"/>
  <c r="S1621" i="51"/>
  <c r="R1621" i="51"/>
  <c r="Q1621" i="51"/>
  <c r="P1621" i="51"/>
  <c r="O1621" i="51"/>
  <c r="N1621" i="51"/>
  <c r="M1621" i="51"/>
  <c r="L1621" i="51"/>
  <c r="K1621" i="51"/>
  <c r="J1621" i="51"/>
  <c r="I1621" i="51"/>
  <c r="H1621" i="51"/>
  <c r="G1621" i="51"/>
  <c r="E1621" i="51"/>
  <c r="D1621" i="51"/>
  <c r="C1621" i="51"/>
  <c r="B1621" i="51"/>
  <c r="Q1620" i="51"/>
  <c r="P1620" i="51"/>
  <c r="O1620" i="51"/>
  <c r="S1620" i="51" s="1"/>
  <c r="N1620" i="51"/>
  <c r="M1620" i="51"/>
  <c r="L1620" i="51"/>
  <c r="K1620" i="51"/>
  <c r="J1620" i="51"/>
  <c r="I1620" i="51"/>
  <c r="H1620" i="51"/>
  <c r="G1620" i="51"/>
  <c r="E1620" i="51"/>
  <c r="D1620" i="51"/>
  <c r="C1620" i="51"/>
  <c r="B1620" i="51"/>
  <c r="Q1619" i="51"/>
  <c r="P1619" i="51"/>
  <c r="O1619" i="51"/>
  <c r="S1619" i="51" s="1"/>
  <c r="N1619" i="51"/>
  <c r="M1619" i="51"/>
  <c r="L1619" i="51"/>
  <c r="K1619" i="51"/>
  <c r="J1619" i="51"/>
  <c r="I1619" i="51"/>
  <c r="H1619" i="51"/>
  <c r="G1619" i="51"/>
  <c r="E1619" i="51"/>
  <c r="R1619" i="51" s="1"/>
  <c r="D1619" i="51"/>
  <c r="C1619" i="51"/>
  <c r="B1619" i="51"/>
  <c r="S1618" i="51"/>
  <c r="Q1618" i="51"/>
  <c r="P1618" i="51"/>
  <c r="O1618" i="51"/>
  <c r="N1618" i="51"/>
  <c r="M1618" i="51"/>
  <c r="L1618" i="51"/>
  <c r="K1618" i="51"/>
  <c r="J1618" i="51"/>
  <c r="I1618" i="51"/>
  <c r="H1618" i="51"/>
  <c r="G1618" i="51"/>
  <c r="E1618" i="51"/>
  <c r="R1618" i="51" s="1"/>
  <c r="D1618" i="51"/>
  <c r="C1618" i="51"/>
  <c r="B1618" i="51"/>
  <c r="S1617" i="51"/>
  <c r="Q1617" i="51"/>
  <c r="P1617" i="51"/>
  <c r="O1617" i="51"/>
  <c r="N1617" i="51"/>
  <c r="M1617" i="51"/>
  <c r="L1617" i="51"/>
  <c r="K1617" i="51"/>
  <c r="J1617" i="51"/>
  <c r="I1617" i="51"/>
  <c r="H1617" i="51"/>
  <c r="G1617" i="51"/>
  <c r="E1617" i="51"/>
  <c r="D1617" i="51"/>
  <c r="C1617" i="51"/>
  <c r="B1617" i="51"/>
  <c r="R1616" i="51"/>
  <c r="Q1616" i="51"/>
  <c r="P1616" i="51"/>
  <c r="O1616" i="51"/>
  <c r="S1616" i="51" s="1"/>
  <c r="N1616" i="51"/>
  <c r="M1616" i="51"/>
  <c r="L1616" i="51"/>
  <c r="K1616" i="51"/>
  <c r="J1616" i="51"/>
  <c r="I1616" i="51"/>
  <c r="H1616" i="51"/>
  <c r="G1616" i="51"/>
  <c r="E1616" i="51"/>
  <c r="D1616" i="51"/>
  <c r="C1616" i="51"/>
  <c r="B1616" i="51"/>
  <c r="S1615" i="51"/>
  <c r="R1615" i="51"/>
  <c r="Q1615" i="51"/>
  <c r="P1615" i="51"/>
  <c r="O1615" i="51"/>
  <c r="N1615" i="51"/>
  <c r="M1615" i="51"/>
  <c r="L1615" i="51"/>
  <c r="K1615" i="51"/>
  <c r="J1615" i="51"/>
  <c r="I1615" i="51"/>
  <c r="H1615" i="51"/>
  <c r="G1615" i="51"/>
  <c r="E1615" i="51"/>
  <c r="D1615" i="51"/>
  <c r="C1615" i="51"/>
  <c r="B1615" i="51"/>
  <c r="Q1614" i="51"/>
  <c r="P1614" i="51"/>
  <c r="O1614" i="51"/>
  <c r="S1614" i="51" s="1"/>
  <c r="N1614" i="51"/>
  <c r="M1614" i="51"/>
  <c r="L1614" i="51"/>
  <c r="K1614" i="51"/>
  <c r="J1614" i="51"/>
  <c r="I1614" i="51"/>
  <c r="H1614" i="51"/>
  <c r="G1614" i="51"/>
  <c r="E1614" i="51"/>
  <c r="D1614" i="51"/>
  <c r="R1614" i="51" s="1"/>
  <c r="C1614" i="51"/>
  <c r="B1614" i="51"/>
  <c r="Q1613" i="51"/>
  <c r="P1613" i="51"/>
  <c r="O1613" i="51"/>
  <c r="S1613" i="51" s="1"/>
  <c r="N1613" i="51"/>
  <c r="M1613" i="51"/>
  <c r="L1613" i="51"/>
  <c r="K1613" i="51"/>
  <c r="J1613" i="51"/>
  <c r="I1613" i="51"/>
  <c r="H1613" i="51"/>
  <c r="G1613" i="51"/>
  <c r="E1613" i="51"/>
  <c r="D1613" i="51"/>
  <c r="R1613" i="51" s="1"/>
  <c r="C1613" i="51"/>
  <c r="B1613" i="51"/>
  <c r="S1612" i="51"/>
  <c r="R1612" i="51"/>
  <c r="Q1612" i="51"/>
  <c r="P1612" i="51"/>
  <c r="O1612" i="51"/>
  <c r="N1612" i="51"/>
  <c r="M1612" i="51"/>
  <c r="L1612" i="51"/>
  <c r="K1612" i="51"/>
  <c r="J1612" i="51"/>
  <c r="I1612" i="51"/>
  <c r="H1612" i="51"/>
  <c r="G1612" i="51"/>
  <c r="E1612" i="51"/>
  <c r="D1612" i="51"/>
  <c r="C1612" i="51"/>
  <c r="B1612" i="51"/>
  <c r="S1611" i="51"/>
  <c r="R1611" i="51"/>
  <c r="Q1611" i="51"/>
  <c r="P1611" i="51"/>
  <c r="O1611" i="51"/>
  <c r="N1611" i="51"/>
  <c r="M1611" i="51"/>
  <c r="L1611" i="51"/>
  <c r="K1611" i="51"/>
  <c r="J1611" i="51"/>
  <c r="I1611" i="51"/>
  <c r="H1611" i="51"/>
  <c r="G1611" i="51"/>
  <c r="E1611" i="51"/>
  <c r="D1611" i="51"/>
  <c r="C1611" i="51"/>
  <c r="B1611" i="51"/>
  <c r="S1610" i="51"/>
  <c r="Q1610" i="51"/>
  <c r="P1610" i="51"/>
  <c r="O1610" i="51"/>
  <c r="N1610" i="51"/>
  <c r="M1610" i="51"/>
  <c r="L1610" i="51"/>
  <c r="K1610" i="51"/>
  <c r="J1610" i="51"/>
  <c r="I1610" i="51"/>
  <c r="H1610" i="51"/>
  <c r="G1610" i="51"/>
  <c r="E1610" i="51"/>
  <c r="D1610" i="51"/>
  <c r="C1610" i="51"/>
  <c r="B1610" i="51"/>
  <c r="Q1609" i="51"/>
  <c r="P1609" i="51"/>
  <c r="O1609" i="51"/>
  <c r="S1609" i="51" s="1"/>
  <c r="N1609" i="51"/>
  <c r="M1609" i="51"/>
  <c r="L1609" i="51"/>
  <c r="K1609" i="51"/>
  <c r="J1609" i="51"/>
  <c r="I1609" i="51"/>
  <c r="H1609" i="51"/>
  <c r="G1609" i="51"/>
  <c r="E1609" i="51"/>
  <c r="D1609" i="51"/>
  <c r="C1609" i="51"/>
  <c r="B1609" i="51"/>
  <c r="R1608" i="51"/>
  <c r="Q1608" i="51"/>
  <c r="P1608" i="51"/>
  <c r="O1608" i="51"/>
  <c r="S1608" i="51" s="1"/>
  <c r="N1608" i="51"/>
  <c r="M1608" i="51"/>
  <c r="L1608" i="51"/>
  <c r="K1608" i="51"/>
  <c r="J1608" i="51"/>
  <c r="I1608" i="51"/>
  <c r="H1608" i="51"/>
  <c r="G1608" i="51"/>
  <c r="E1608" i="51"/>
  <c r="D1608" i="51"/>
  <c r="C1608" i="51"/>
  <c r="B1608" i="51"/>
  <c r="S1607" i="51"/>
  <c r="R1607" i="51"/>
  <c r="Q1607" i="51"/>
  <c r="P1607" i="51"/>
  <c r="O1607" i="51"/>
  <c r="N1607" i="51"/>
  <c r="M1607" i="51"/>
  <c r="L1607" i="51"/>
  <c r="K1607" i="51"/>
  <c r="J1607" i="51"/>
  <c r="I1607" i="51"/>
  <c r="H1607" i="51"/>
  <c r="G1607" i="51"/>
  <c r="E1607" i="51"/>
  <c r="D1607" i="51"/>
  <c r="C1607" i="51"/>
  <c r="B1607" i="51"/>
  <c r="S1606" i="51"/>
  <c r="Q1606" i="51"/>
  <c r="P1606" i="51"/>
  <c r="O1606" i="51"/>
  <c r="N1606" i="51"/>
  <c r="M1606" i="51"/>
  <c r="L1606" i="51"/>
  <c r="K1606" i="51"/>
  <c r="J1606" i="51"/>
  <c r="I1606" i="51"/>
  <c r="H1606" i="51"/>
  <c r="G1606" i="51"/>
  <c r="E1606" i="51"/>
  <c r="D1606" i="51"/>
  <c r="C1606" i="51"/>
  <c r="B1606" i="51"/>
  <c r="S1605" i="51"/>
  <c r="Q1605" i="51"/>
  <c r="P1605" i="51"/>
  <c r="O1605" i="51"/>
  <c r="N1605" i="51"/>
  <c r="M1605" i="51"/>
  <c r="L1605" i="51"/>
  <c r="K1605" i="51"/>
  <c r="J1605" i="51"/>
  <c r="I1605" i="51"/>
  <c r="H1605" i="51"/>
  <c r="G1605" i="51"/>
  <c r="E1605" i="51"/>
  <c r="D1605" i="51"/>
  <c r="C1605" i="51"/>
  <c r="B1605" i="51"/>
  <c r="Q1604" i="51"/>
  <c r="P1604" i="51"/>
  <c r="O1604" i="51"/>
  <c r="S1604" i="51" s="1"/>
  <c r="N1604" i="51"/>
  <c r="M1604" i="51"/>
  <c r="L1604" i="51"/>
  <c r="K1604" i="51"/>
  <c r="J1604" i="51"/>
  <c r="I1604" i="51"/>
  <c r="H1604" i="51"/>
  <c r="G1604" i="51"/>
  <c r="E1604" i="51"/>
  <c r="R1604" i="51" s="1"/>
  <c r="D1604" i="51"/>
  <c r="C1604" i="51"/>
  <c r="B1604" i="51"/>
  <c r="S1603" i="51"/>
  <c r="R1603" i="51"/>
  <c r="Q1603" i="51"/>
  <c r="P1603" i="51"/>
  <c r="O1603" i="51"/>
  <c r="N1603" i="51"/>
  <c r="M1603" i="51"/>
  <c r="L1603" i="51"/>
  <c r="K1603" i="51"/>
  <c r="J1603" i="51"/>
  <c r="I1603" i="51"/>
  <c r="H1603" i="51"/>
  <c r="G1603" i="51"/>
  <c r="E1603" i="51"/>
  <c r="D1603" i="51"/>
  <c r="C1603" i="51"/>
  <c r="B1603" i="51"/>
  <c r="Q1602" i="51"/>
  <c r="P1602" i="51"/>
  <c r="O1602" i="51"/>
  <c r="S1602" i="51" s="1"/>
  <c r="N1602" i="51"/>
  <c r="M1602" i="51"/>
  <c r="L1602" i="51"/>
  <c r="K1602" i="51"/>
  <c r="J1602" i="51"/>
  <c r="I1602" i="51"/>
  <c r="H1602" i="51"/>
  <c r="G1602" i="51"/>
  <c r="E1602" i="51"/>
  <c r="D1602" i="51"/>
  <c r="R1602" i="51" s="1"/>
  <c r="C1602" i="51"/>
  <c r="B1602" i="51"/>
  <c r="Q1601" i="51"/>
  <c r="P1601" i="51"/>
  <c r="O1601" i="51"/>
  <c r="S1601" i="51" s="1"/>
  <c r="N1601" i="51"/>
  <c r="M1601" i="51"/>
  <c r="L1601" i="51"/>
  <c r="K1601" i="51"/>
  <c r="J1601" i="51"/>
  <c r="I1601" i="51"/>
  <c r="H1601" i="51"/>
  <c r="G1601" i="51"/>
  <c r="E1601" i="51"/>
  <c r="D1601" i="51"/>
  <c r="R1601" i="51" s="1"/>
  <c r="C1601" i="51"/>
  <c r="B1601" i="51"/>
  <c r="R1600" i="51"/>
  <c r="Q1600" i="51"/>
  <c r="P1600" i="51"/>
  <c r="O1600" i="51"/>
  <c r="S1600" i="51" s="1"/>
  <c r="N1600" i="51"/>
  <c r="M1600" i="51"/>
  <c r="L1600" i="51"/>
  <c r="K1600" i="51"/>
  <c r="J1600" i="51"/>
  <c r="I1600" i="51"/>
  <c r="H1600" i="51"/>
  <c r="G1600" i="51"/>
  <c r="E1600" i="51"/>
  <c r="D1600" i="51"/>
  <c r="C1600" i="51"/>
  <c r="B1600" i="51"/>
  <c r="S1599" i="51"/>
  <c r="R1599" i="51"/>
  <c r="Q1599" i="51"/>
  <c r="P1599" i="51"/>
  <c r="O1599" i="51"/>
  <c r="N1599" i="51"/>
  <c r="M1599" i="51"/>
  <c r="L1599" i="51"/>
  <c r="K1599" i="51"/>
  <c r="J1599" i="51"/>
  <c r="I1599" i="51"/>
  <c r="H1599" i="51"/>
  <c r="G1599" i="51"/>
  <c r="E1599" i="51"/>
  <c r="D1599" i="51"/>
  <c r="C1599" i="51"/>
  <c r="B1599" i="51"/>
  <c r="S1598" i="51"/>
  <c r="Q1598" i="51"/>
  <c r="P1598" i="51"/>
  <c r="O1598" i="51"/>
  <c r="N1598" i="51"/>
  <c r="M1598" i="51"/>
  <c r="L1598" i="51"/>
  <c r="K1598" i="51"/>
  <c r="J1598" i="51"/>
  <c r="I1598" i="51"/>
  <c r="H1598" i="51"/>
  <c r="G1598" i="51"/>
  <c r="E1598" i="51"/>
  <c r="R1598" i="51" s="1"/>
  <c r="D1598" i="51"/>
  <c r="C1598" i="51"/>
  <c r="B1598" i="51"/>
  <c r="S1597" i="51"/>
  <c r="Q1597" i="51"/>
  <c r="P1597" i="51"/>
  <c r="O1597" i="51"/>
  <c r="N1597" i="51"/>
  <c r="M1597" i="51"/>
  <c r="L1597" i="51"/>
  <c r="K1597" i="51"/>
  <c r="J1597" i="51"/>
  <c r="I1597" i="51"/>
  <c r="H1597" i="51"/>
  <c r="G1597" i="51"/>
  <c r="E1597" i="51"/>
  <c r="R1597" i="51" s="1"/>
  <c r="D1597" i="51"/>
  <c r="C1597" i="51"/>
  <c r="B1597" i="51"/>
  <c r="Q1596" i="51"/>
  <c r="P1596" i="51"/>
  <c r="O1596" i="51"/>
  <c r="S1596" i="51" s="1"/>
  <c r="N1596" i="51"/>
  <c r="M1596" i="51"/>
  <c r="L1596" i="51"/>
  <c r="K1596" i="51"/>
  <c r="J1596" i="51"/>
  <c r="I1596" i="51"/>
  <c r="H1596" i="51"/>
  <c r="G1596" i="51"/>
  <c r="E1596" i="51"/>
  <c r="R1596" i="51" s="1"/>
  <c r="D1596" i="51"/>
  <c r="C1596" i="51"/>
  <c r="B1596" i="51"/>
  <c r="S1595" i="51"/>
  <c r="R1595" i="51"/>
  <c r="Q1595" i="51"/>
  <c r="P1595" i="51"/>
  <c r="O1595" i="51"/>
  <c r="N1595" i="51"/>
  <c r="M1595" i="51"/>
  <c r="L1595" i="51"/>
  <c r="K1595" i="51"/>
  <c r="J1595" i="51"/>
  <c r="I1595" i="51"/>
  <c r="H1595" i="51"/>
  <c r="G1595" i="51"/>
  <c r="E1595" i="51"/>
  <c r="D1595" i="51"/>
  <c r="C1595" i="51"/>
  <c r="B1595" i="51"/>
  <c r="Q1594" i="51"/>
  <c r="P1594" i="51"/>
  <c r="O1594" i="51"/>
  <c r="S1594" i="51" s="1"/>
  <c r="N1594" i="51"/>
  <c r="M1594" i="51"/>
  <c r="L1594" i="51"/>
  <c r="K1594" i="51"/>
  <c r="J1594" i="51"/>
  <c r="I1594" i="51"/>
  <c r="H1594" i="51"/>
  <c r="G1594" i="51"/>
  <c r="E1594" i="51"/>
  <c r="D1594" i="51"/>
  <c r="R1594" i="51" s="1"/>
  <c r="C1594" i="51"/>
  <c r="B1594" i="51"/>
  <c r="Q1593" i="51"/>
  <c r="P1593" i="51"/>
  <c r="O1593" i="51"/>
  <c r="S1593" i="51" s="1"/>
  <c r="N1593" i="51"/>
  <c r="M1593" i="51"/>
  <c r="L1593" i="51"/>
  <c r="K1593" i="51"/>
  <c r="J1593" i="51"/>
  <c r="I1593" i="51"/>
  <c r="H1593" i="51"/>
  <c r="G1593" i="51"/>
  <c r="E1593" i="51"/>
  <c r="D1593" i="51"/>
  <c r="R1593" i="51" s="1"/>
  <c r="C1593" i="51"/>
  <c r="B1593" i="51"/>
  <c r="R1592" i="51"/>
  <c r="Q1592" i="51"/>
  <c r="P1592" i="51"/>
  <c r="O1592" i="51"/>
  <c r="S1592" i="51" s="1"/>
  <c r="N1592" i="51"/>
  <c r="M1592" i="51"/>
  <c r="L1592" i="51"/>
  <c r="K1592" i="51"/>
  <c r="J1592" i="51"/>
  <c r="I1592" i="51"/>
  <c r="H1592" i="51"/>
  <c r="G1592" i="51"/>
  <c r="E1592" i="51"/>
  <c r="D1592" i="51"/>
  <c r="C1592" i="51"/>
  <c r="B1592" i="51"/>
  <c r="S1591" i="51"/>
  <c r="R1591" i="51"/>
  <c r="Q1591" i="51"/>
  <c r="P1591" i="51"/>
  <c r="O1591" i="51"/>
  <c r="N1591" i="51"/>
  <c r="M1591" i="51"/>
  <c r="L1591" i="51"/>
  <c r="K1591" i="51"/>
  <c r="J1591" i="51"/>
  <c r="I1591" i="51"/>
  <c r="H1591" i="51"/>
  <c r="G1591" i="51"/>
  <c r="E1591" i="51"/>
  <c r="D1591" i="51"/>
  <c r="C1591" i="51"/>
  <c r="B1591" i="51"/>
  <c r="S1590" i="51"/>
  <c r="Q1590" i="51"/>
  <c r="P1590" i="51"/>
  <c r="O1590" i="51"/>
  <c r="N1590" i="51"/>
  <c r="M1590" i="51"/>
  <c r="L1590" i="51"/>
  <c r="K1590" i="51"/>
  <c r="J1590" i="51"/>
  <c r="I1590" i="51"/>
  <c r="H1590" i="51"/>
  <c r="G1590" i="51"/>
  <c r="E1590" i="51"/>
  <c r="R1590" i="51" s="1"/>
  <c r="D1590" i="51"/>
  <c r="C1590" i="51"/>
  <c r="B1590" i="51"/>
  <c r="S1589" i="51"/>
  <c r="Q1589" i="51"/>
  <c r="P1589" i="51"/>
  <c r="O1589" i="51"/>
  <c r="N1589" i="51"/>
  <c r="M1589" i="51"/>
  <c r="L1589" i="51"/>
  <c r="K1589" i="51"/>
  <c r="J1589" i="51"/>
  <c r="I1589" i="51"/>
  <c r="H1589" i="51"/>
  <c r="G1589" i="51"/>
  <c r="E1589" i="51"/>
  <c r="R1589" i="51" s="1"/>
  <c r="D1589" i="51"/>
  <c r="C1589" i="51"/>
  <c r="B1589" i="51"/>
  <c r="Q1588" i="51"/>
  <c r="P1588" i="51"/>
  <c r="O1588" i="51"/>
  <c r="S1588" i="51" s="1"/>
  <c r="N1588" i="51"/>
  <c r="M1588" i="51"/>
  <c r="L1588" i="51"/>
  <c r="K1588" i="51"/>
  <c r="J1588" i="51"/>
  <c r="I1588" i="51"/>
  <c r="H1588" i="51"/>
  <c r="G1588" i="51"/>
  <c r="E1588" i="51"/>
  <c r="R1588" i="51" s="1"/>
  <c r="D1588" i="51"/>
  <c r="C1588" i="51"/>
  <c r="B1588" i="51"/>
  <c r="S1587" i="51"/>
  <c r="R1587" i="51"/>
  <c r="Q1587" i="51"/>
  <c r="P1587" i="51"/>
  <c r="O1587" i="51"/>
  <c r="N1587" i="51"/>
  <c r="M1587" i="51"/>
  <c r="L1587" i="51"/>
  <c r="K1587" i="51"/>
  <c r="J1587" i="51"/>
  <c r="I1587" i="51"/>
  <c r="H1587" i="51"/>
  <c r="G1587" i="51"/>
  <c r="E1587" i="51"/>
  <c r="D1587" i="51"/>
  <c r="C1587" i="51"/>
  <c r="B1587" i="51"/>
  <c r="R1586" i="51"/>
  <c r="Q1586" i="51"/>
  <c r="P1586" i="51"/>
  <c r="O1586" i="51"/>
  <c r="S1586" i="51" s="1"/>
  <c r="N1586" i="51"/>
  <c r="M1586" i="51"/>
  <c r="L1586" i="51"/>
  <c r="K1586" i="51"/>
  <c r="J1586" i="51"/>
  <c r="I1586" i="51"/>
  <c r="H1586" i="51"/>
  <c r="G1586" i="51"/>
  <c r="E1586" i="51"/>
  <c r="D1586" i="51"/>
  <c r="C1586" i="51"/>
  <c r="B1586" i="51"/>
  <c r="Q1585" i="51"/>
  <c r="P1585" i="51"/>
  <c r="O1585" i="51"/>
  <c r="S1585" i="51" s="1"/>
  <c r="N1585" i="51"/>
  <c r="M1585" i="51"/>
  <c r="L1585" i="51"/>
  <c r="K1585" i="51"/>
  <c r="J1585" i="51"/>
  <c r="I1585" i="51"/>
  <c r="H1585" i="51"/>
  <c r="G1585" i="51"/>
  <c r="E1585" i="51"/>
  <c r="D1585" i="51"/>
  <c r="R1585" i="51" s="1"/>
  <c r="C1585" i="51"/>
  <c r="B1585" i="51"/>
  <c r="R1584" i="51"/>
  <c r="Q1584" i="51"/>
  <c r="P1584" i="51"/>
  <c r="O1584" i="51"/>
  <c r="S1584" i="51" s="1"/>
  <c r="N1584" i="51"/>
  <c r="M1584" i="51"/>
  <c r="L1584" i="51"/>
  <c r="K1584" i="51"/>
  <c r="J1584" i="51"/>
  <c r="I1584" i="51"/>
  <c r="H1584" i="51"/>
  <c r="G1584" i="51"/>
  <c r="E1584" i="51"/>
  <c r="D1584" i="51"/>
  <c r="C1584" i="51"/>
  <c r="B1584" i="51"/>
  <c r="S1583" i="51"/>
  <c r="R1583" i="51"/>
  <c r="Q1583" i="51"/>
  <c r="P1583" i="51"/>
  <c r="O1583" i="51"/>
  <c r="N1583" i="51"/>
  <c r="M1583" i="51"/>
  <c r="L1583" i="51"/>
  <c r="K1583" i="51"/>
  <c r="J1583" i="51"/>
  <c r="I1583" i="51"/>
  <c r="H1583" i="51"/>
  <c r="G1583" i="51"/>
  <c r="E1583" i="51"/>
  <c r="D1583" i="51"/>
  <c r="C1583" i="51"/>
  <c r="B1583" i="51"/>
  <c r="S1582" i="51"/>
  <c r="Q1582" i="51"/>
  <c r="P1582" i="51"/>
  <c r="O1582" i="51"/>
  <c r="N1582" i="51"/>
  <c r="M1582" i="51"/>
  <c r="L1582" i="51"/>
  <c r="K1582" i="51"/>
  <c r="J1582" i="51"/>
  <c r="I1582" i="51"/>
  <c r="H1582" i="51"/>
  <c r="G1582" i="51"/>
  <c r="E1582" i="51"/>
  <c r="D1582" i="51"/>
  <c r="C1582" i="51"/>
  <c r="B1582" i="51"/>
  <c r="S1581" i="51"/>
  <c r="Q1581" i="51"/>
  <c r="P1581" i="51"/>
  <c r="O1581" i="51"/>
  <c r="N1581" i="51"/>
  <c r="M1581" i="51"/>
  <c r="L1581" i="51"/>
  <c r="K1581" i="51"/>
  <c r="J1581" i="51"/>
  <c r="I1581" i="51"/>
  <c r="H1581" i="51"/>
  <c r="G1581" i="51"/>
  <c r="E1581" i="51"/>
  <c r="D1581" i="51"/>
  <c r="C1581" i="51"/>
  <c r="B1581" i="51"/>
  <c r="Q1580" i="51"/>
  <c r="P1580" i="51"/>
  <c r="O1580" i="51"/>
  <c r="S1580" i="51" s="1"/>
  <c r="N1580" i="51"/>
  <c r="M1580" i="51"/>
  <c r="L1580" i="51"/>
  <c r="K1580" i="51"/>
  <c r="J1580" i="51"/>
  <c r="I1580" i="51"/>
  <c r="H1580" i="51"/>
  <c r="G1580" i="51"/>
  <c r="E1580" i="51"/>
  <c r="R1580" i="51" s="1"/>
  <c r="D1580" i="51"/>
  <c r="C1580" i="51"/>
  <c r="B1580" i="51"/>
  <c r="S1579" i="51"/>
  <c r="R1579" i="51"/>
  <c r="Q1579" i="51"/>
  <c r="P1579" i="51"/>
  <c r="O1579" i="51"/>
  <c r="N1579" i="51"/>
  <c r="M1579" i="51"/>
  <c r="L1579" i="51"/>
  <c r="K1579" i="51"/>
  <c r="J1579" i="51"/>
  <c r="I1579" i="51"/>
  <c r="H1579" i="51"/>
  <c r="G1579" i="51"/>
  <c r="E1579" i="51"/>
  <c r="D1579" i="51"/>
  <c r="C1579" i="51"/>
  <c r="B1579" i="51"/>
  <c r="Q1578" i="51"/>
  <c r="P1578" i="51"/>
  <c r="O1578" i="51"/>
  <c r="S1578" i="51" s="1"/>
  <c r="N1578" i="51"/>
  <c r="M1578" i="51"/>
  <c r="L1578" i="51"/>
  <c r="K1578" i="51"/>
  <c r="J1578" i="51"/>
  <c r="I1578" i="51"/>
  <c r="H1578" i="51"/>
  <c r="G1578" i="51"/>
  <c r="E1578" i="51"/>
  <c r="D1578" i="51"/>
  <c r="R1578" i="51" s="1"/>
  <c r="C1578" i="51"/>
  <c r="B1578" i="51"/>
  <c r="Q1577" i="51"/>
  <c r="P1577" i="51"/>
  <c r="O1577" i="51"/>
  <c r="S1577" i="51" s="1"/>
  <c r="N1577" i="51"/>
  <c r="M1577" i="51"/>
  <c r="L1577" i="51"/>
  <c r="K1577" i="51"/>
  <c r="J1577" i="51"/>
  <c r="I1577" i="51"/>
  <c r="H1577" i="51"/>
  <c r="G1577" i="51"/>
  <c r="E1577" i="51"/>
  <c r="D1577" i="51"/>
  <c r="R1577" i="51" s="1"/>
  <c r="C1577" i="51"/>
  <c r="B1577" i="51"/>
  <c r="R1576" i="51"/>
  <c r="Q1576" i="51"/>
  <c r="P1576" i="51"/>
  <c r="O1576" i="51"/>
  <c r="S1576" i="51" s="1"/>
  <c r="N1576" i="51"/>
  <c r="M1576" i="51"/>
  <c r="L1576" i="51"/>
  <c r="K1576" i="51"/>
  <c r="J1576" i="51"/>
  <c r="I1576" i="51"/>
  <c r="H1576" i="51"/>
  <c r="G1576" i="51"/>
  <c r="E1576" i="51"/>
  <c r="D1576" i="51"/>
  <c r="C1576" i="51"/>
  <c r="B1576" i="51"/>
  <c r="S1575" i="51"/>
  <c r="R1575" i="51"/>
  <c r="Q1575" i="51"/>
  <c r="P1575" i="51"/>
  <c r="O1575" i="51"/>
  <c r="N1575" i="51"/>
  <c r="M1575" i="51"/>
  <c r="L1575" i="51"/>
  <c r="K1575" i="51"/>
  <c r="J1575" i="51"/>
  <c r="I1575" i="51"/>
  <c r="H1575" i="51"/>
  <c r="G1575" i="51"/>
  <c r="E1575" i="51"/>
  <c r="D1575" i="51"/>
  <c r="C1575" i="51"/>
  <c r="B1575" i="51"/>
  <c r="S1574" i="51"/>
  <c r="Q1574" i="51"/>
  <c r="P1574" i="51"/>
  <c r="O1574" i="51"/>
  <c r="N1574" i="51"/>
  <c r="M1574" i="51"/>
  <c r="L1574" i="51"/>
  <c r="K1574" i="51"/>
  <c r="J1574" i="51"/>
  <c r="I1574" i="51"/>
  <c r="H1574" i="51"/>
  <c r="G1574" i="51"/>
  <c r="E1574" i="51"/>
  <c r="D1574" i="51"/>
  <c r="C1574" i="51"/>
  <c r="B1574" i="51"/>
  <c r="S1573" i="51"/>
  <c r="Q1573" i="51"/>
  <c r="P1573" i="51"/>
  <c r="O1573" i="51"/>
  <c r="N1573" i="51"/>
  <c r="M1573" i="51"/>
  <c r="L1573" i="51"/>
  <c r="K1573" i="51"/>
  <c r="J1573" i="51"/>
  <c r="I1573" i="51"/>
  <c r="H1573" i="51"/>
  <c r="G1573" i="51"/>
  <c r="E1573" i="51"/>
  <c r="D1573" i="51"/>
  <c r="C1573" i="51"/>
  <c r="B1573" i="51"/>
  <c r="S1572" i="51"/>
  <c r="Q1572" i="51"/>
  <c r="P1572" i="51"/>
  <c r="O1572" i="51"/>
  <c r="N1572" i="51"/>
  <c r="M1572" i="51"/>
  <c r="L1572" i="51"/>
  <c r="K1572" i="51"/>
  <c r="J1572" i="51"/>
  <c r="I1572" i="51"/>
  <c r="H1572" i="51"/>
  <c r="G1572" i="51"/>
  <c r="E1572" i="51"/>
  <c r="R1572" i="51" s="1"/>
  <c r="D1572" i="51"/>
  <c r="C1572" i="51"/>
  <c r="B1572" i="51"/>
  <c r="S1571" i="51"/>
  <c r="R1571" i="51"/>
  <c r="Q1571" i="51"/>
  <c r="P1571" i="51"/>
  <c r="O1571" i="51"/>
  <c r="N1571" i="51"/>
  <c r="M1571" i="51"/>
  <c r="L1571" i="51"/>
  <c r="K1571" i="51"/>
  <c r="J1571" i="51"/>
  <c r="I1571" i="51"/>
  <c r="H1571" i="51"/>
  <c r="G1571" i="51"/>
  <c r="E1571" i="51"/>
  <c r="D1571" i="51"/>
  <c r="C1571" i="51"/>
  <c r="B1571" i="51"/>
  <c r="Q1570" i="51"/>
  <c r="P1570" i="51"/>
  <c r="O1570" i="51"/>
  <c r="S1570" i="51" s="1"/>
  <c r="N1570" i="51"/>
  <c r="M1570" i="51"/>
  <c r="L1570" i="51"/>
  <c r="K1570" i="51"/>
  <c r="J1570" i="51"/>
  <c r="I1570" i="51"/>
  <c r="H1570" i="51"/>
  <c r="G1570" i="51"/>
  <c r="E1570" i="51"/>
  <c r="R1570" i="51" s="1"/>
  <c r="D1570" i="51"/>
  <c r="C1570" i="51"/>
  <c r="B1570" i="51"/>
  <c r="Q1569" i="51"/>
  <c r="P1569" i="51"/>
  <c r="O1569" i="51"/>
  <c r="S1569" i="51" s="1"/>
  <c r="N1569" i="51"/>
  <c r="M1569" i="51"/>
  <c r="L1569" i="51"/>
  <c r="K1569" i="51"/>
  <c r="J1569" i="51"/>
  <c r="I1569" i="51"/>
  <c r="H1569" i="51"/>
  <c r="G1569" i="51"/>
  <c r="E1569" i="51"/>
  <c r="R1569" i="51" s="1"/>
  <c r="D1569" i="51"/>
  <c r="C1569" i="51"/>
  <c r="B1569" i="51"/>
  <c r="S1568" i="51"/>
  <c r="R1568" i="51"/>
  <c r="Q1568" i="51"/>
  <c r="P1568" i="51"/>
  <c r="O1568" i="51"/>
  <c r="N1568" i="51"/>
  <c r="M1568" i="51"/>
  <c r="L1568" i="51"/>
  <c r="K1568" i="51"/>
  <c r="J1568" i="51"/>
  <c r="I1568" i="51"/>
  <c r="H1568" i="51"/>
  <c r="G1568" i="51"/>
  <c r="E1568" i="51"/>
  <c r="D1568" i="51"/>
  <c r="C1568" i="51"/>
  <c r="B1568" i="51"/>
  <c r="Q1567" i="51"/>
  <c r="P1567" i="51"/>
  <c r="O1567" i="51"/>
  <c r="S1567" i="51" s="1"/>
  <c r="N1567" i="51"/>
  <c r="M1567" i="51"/>
  <c r="L1567" i="51"/>
  <c r="K1567" i="51"/>
  <c r="J1567" i="51"/>
  <c r="I1567" i="51"/>
  <c r="H1567" i="51"/>
  <c r="G1567" i="51"/>
  <c r="E1567" i="51"/>
  <c r="R1567" i="51" s="1"/>
  <c r="D1567" i="51"/>
  <c r="C1567" i="51"/>
  <c r="B1567" i="51"/>
  <c r="Q1566" i="51"/>
  <c r="P1566" i="51"/>
  <c r="O1566" i="51"/>
  <c r="S1566" i="51" s="1"/>
  <c r="N1566" i="51"/>
  <c r="M1566" i="51"/>
  <c r="L1566" i="51"/>
  <c r="K1566" i="51"/>
  <c r="J1566" i="51"/>
  <c r="I1566" i="51"/>
  <c r="H1566" i="51"/>
  <c r="G1566" i="51"/>
  <c r="E1566" i="51"/>
  <c r="R1566" i="51" s="1"/>
  <c r="D1566" i="51"/>
  <c r="C1566" i="51"/>
  <c r="B1566" i="51"/>
  <c r="S1565" i="51"/>
  <c r="R1565" i="51"/>
  <c r="Q1565" i="51"/>
  <c r="P1565" i="51"/>
  <c r="O1565" i="51"/>
  <c r="N1565" i="51"/>
  <c r="M1565" i="51"/>
  <c r="L1565" i="51"/>
  <c r="K1565" i="51"/>
  <c r="J1565" i="51"/>
  <c r="I1565" i="51"/>
  <c r="H1565" i="51"/>
  <c r="G1565" i="51"/>
  <c r="E1565" i="51"/>
  <c r="D1565" i="51"/>
  <c r="C1565" i="51"/>
  <c r="B1565" i="51"/>
  <c r="S1564" i="51"/>
  <c r="Q1564" i="51"/>
  <c r="P1564" i="51"/>
  <c r="O1564" i="51"/>
  <c r="N1564" i="51"/>
  <c r="M1564" i="51"/>
  <c r="L1564" i="51"/>
  <c r="K1564" i="51"/>
  <c r="J1564" i="51"/>
  <c r="I1564" i="51"/>
  <c r="H1564" i="51"/>
  <c r="G1564" i="51"/>
  <c r="E1564" i="51"/>
  <c r="D1564" i="51"/>
  <c r="C1564" i="51"/>
  <c r="B1564" i="51"/>
  <c r="Q1563" i="51"/>
  <c r="P1563" i="51"/>
  <c r="O1563" i="51"/>
  <c r="S1563" i="51" s="1"/>
  <c r="N1563" i="51"/>
  <c r="M1563" i="51"/>
  <c r="L1563" i="51"/>
  <c r="K1563" i="51"/>
  <c r="J1563" i="51"/>
  <c r="I1563" i="51"/>
  <c r="H1563" i="51"/>
  <c r="G1563" i="51"/>
  <c r="E1563" i="51"/>
  <c r="R1563" i="51" s="1"/>
  <c r="D1563" i="51"/>
  <c r="C1563" i="51"/>
  <c r="B1563" i="51"/>
  <c r="S1562" i="51"/>
  <c r="R1562" i="51"/>
  <c r="Q1562" i="51"/>
  <c r="P1562" i="51"/>
  <c r="O1562" i="51"/>
  <c r="N1562" i="51"/>
  <c r="M1562" i="51"/>
  <c r="L1562" i="51"/>
  <c r="K1562" i="51"/>
  <c r="J1562" i="51"/>
  <c r="I1562" i="51"/>
  <c r="H1562" i="51"/>
  <c r="G1562" i="51"/>
  <c r="E1562" i="51"/>
  <c r="D1562" i="51"/>
  <c r="C1562" i="51"/>
  <c r="B1562" i="51"/>
  <c r="R1561" i="51"/>
  <c r="Q1561" i="51"/>
  <c r="P1561" i="51"/>
  <c r="O1561" i="51"/>
  <c r="S1561" i="51" s="1"/>
  <c r="N1561" i="51"/>
  <c r="M1561" i="51"/>
  <c r="L1561" i="51"/>
  <c r="K1561" i="51"/>
  <c r="J1561" i="51"/>
  <c r="I1561" i="51"/>
  <c r="H1561" i="51"/>
  <c r="G1561" i="51"/>
  <c r="E1561" i="51"/>
  <c r="D1561" i="51"/>
  <c r="C1561" i="51"/>
  <c r="B1561" i="51"/>
  <c r="Q1560" i="51"/>
  <c r="P1560" i="51"/>
  <c r="O1560" i="51"/>
  <c r="S1560" i="51" s="1"/>
  <c r="N1560" i="51"/>
  <c r="M1560" i="51"/>
  <c r="L1560" i="51"/>
  <c r="K1560" i="51"/>
  <c r="J1560" i="51"/>
  <c r="I1560" i="51"/>
  <c r="H1560" i="51"/>
  <c r="G1560" i="51"/>
  <c r="E1560" i="51"/>
  <c r="D1560" i="51"/>
  <c r="R1560" i="51" s="1"/>
  <c r="C1560" i="51"/>
  <c r="B1560" i="51"/>
  <c r="S1559" i="51"/>
  <c r="R1559" i="51"/>
  <c r="Q1559" i="51"/>
  <c r="P1559" i="51"/>
  <c r="O1559" i="51"/>
  <c r="N1559" i="51"/>
  <c r="M1559" i="51"/>
  <c r="L1559" i="51"/>
  <c r="K1559" i="51"/>
  <c r="J1559" i="51"/>
  <c r="I1559" i="51"/>
  <c r="H1559" i="51"/>
  <c r="G1559" i="51"/>
  <c r="E1559" i="51"/>
  <c r="D1559" i="51"/>
  <c r="C1559" i="51"/>
  <c r="B1559" i="51"/>
  <c r="S1558" i="51"/>
  <c r="Q1558" i="51"/>
  <c r="P1558" i="51"/>
  <c r="O1558" i="51"/>
  <c r="N1558" i="51"/>
  <c r="M1558" i="51"/>
  <c r="L1558" i="51"/>
  <c r="K1558" i="51"/>
  <c r="J1558" i="51"/>
  <c r="I1558" i="51"/>
  <c r="H1558" i="51"/>
  <c r="G1558" i="51"/>
  <c r="E1558" i="51"/>
  <c r="D1558" i="51"/>
  <c r="R1558" i="51" s="1"/>
  <c r="C1558" i="51"/>
  <c r="B1558" i="51"/>
  <c r="S1557" i="51"/>
  <c r="Q1557" i="51"/>
  <c r="P1557" i="51"/>
  <c r="O1557" i="51"/>
  <c r="N1557" i="51"/>
  <c r="M1557" i="51"/>
  <c r="L1557" i="51"/>
  <c r="K1557" i="51"/>
  <c r="J1557" i="51"/>
  <c r="I1557" i="51"/>
  <c r="H1557" i="51"/>
  <c r="G1557" i="51"/>
  <c r="E1557" i="51"/>
  <c r="R1557" i="51" s="1"/>
  <c r="D1557" i="51"/>
  <c r="C1557" i="51"/>
  <c r="B1557" i="51"/>
  <c r="Q1556" i="51"/>
  <c r="P1556" i="51"/>
  <c r="O1556" i="51"/>
  <c r="S1556" i="51" s="1"/>
  <c r="N1556" i="51"/>
  <c r="M1556" i="51"/>
  <c r="L1556" i="51"/>
  <c r="K1556" i="51"/>
  <c r="J1556" i="51"/>
  <c r="I1556" i="51"/>
  <c r="H1556" i="51"/>
  <c r="G1556" i="51"/>
  <c r="E1556" i="51"/>
  <c r="R1556" i="51" s="1"/>
  <c r="D1556" i="51"/>
  <c r="C1556" i="51"/>
  <c r="B1556" i="51"/>
  <c r="S1555" i="51"/>
  <c r="R1555" i="51"/>
  <c r="Q1555" i="51"/>
  <c r="P1555" i="51"/>
  <c r="O1555" i="51"/>
  <c r="N1555" i="51"/>
  <c r="M1555" i="51"/>
  <c r="L1555" i="51"/>
  <c r="K1555" i="51"/>
  <c r="J1555" i="51"/>
  <c r="I1555" i="51"/>
  <c r="H1555" i="51"/>
  <c r="G1555" i="51"/>
  <c r="E1555" i="51"/>
  <c r="D1555" i="51"/>
  <c r="C1555" i="51"/>
  <c r="B1555" i="51"/>
  <c r="Q1554" i="51"/>
  <c r="P1554" i="51"/>
  <c r="O1554" i="51"/>
  <c r="S1554" i="51" s="1"/>
  <c r="N1554" i="51"/>
  <c r="M1554" i="51"/>
  <c r="L1554" i="51"/>
  <c r="K1554" i="51"/>
  <c r="J1554" i="51"/>
  <c r="I1554" i="51"/>
  <c r="H1554" i="51"/>
  <c r="G1554" i="51"/>
  <c r="E1554" i="51"/>
  <c r="R1554" i="51" s="1"/>
  <c r="D1554" i="51"/>
  <c r="C1554" i="51"/>
  <c r="B1554" i="51"/>
  <c r="Q1553" i="51"/>
  <c r="P1553" i="51"/>
  <c r="O1553" i="51"/>
  <c r="S1553" i="51" s="1"/>
  <c r="N1553" i="51"/>
  <c r="M1553" i="51"/>
  <c r="L1553" i="51"/>
  <c r="K1553" i="51"/>
  <c r="J1553" i="51"/>
  <c r="I1553" i="51"/>
  <c r="H1553" i="51"/>
  <c r="G1553" i="51"/>
  <c r="E1553" i="51"/>
  <c r="R1553" i="51" s="1"/>
  <c r="D1553" i="51"/>
  <c r="C1553" i="51"/>
  <c r="B1553" i="51"/>
  <c r="S1552" i="51"/>
  <c r="R1552" i="51"/>
  <c r="Q1552" i="51"/>
  <c r="P1552" i="51"/>
  <c r="O1552" i="51"/>
  <c r="N1552" i="51"/>
  <c r="M1552" i="51"/>
  <c r="L1552" i="51"/>
  <c r="K1552" i="51"/>
  <c r="J1552" i="51"/>
  <c r="I1552" i="51"/>
  <c r="H1552" i="51"/>
  <c r="G1552" i="51"/>
  <c r="E1552" i="51"/>
  <c r="D1552" i="51"/>
  <c r="C1552" i="51"/>
  <c r="B1552" i="51"/>
  <c r="Q1551" i="51"/>
  <c r="P1551" i="51"/>
  <c r="O1551" i="51"/>
  <c r="S1551" i="51" s="1"/>
  <c r="N1551" i="51"/>
  <c r="M1551" i="51"/>
  <c r="L1551" i="51"/>
  <c r="K1551" i="51"/>
  <c r="J1551" i="51"/>
  <c r="I1551" i="51"/>
  <c r="H1551" i="51"/>
  <c r="G1551" i="51"/>
  <c r="E1551" i="51"/>
  <c r="R1551" i="51" s="1"/>
  <c r="D1551" i="51"/>
  <c r="C1551" i="51"/>
  <c r="B1551" i="51"/>
  <c r="Q1550" i="51"/>
  <c r="P1550" i="51"/>
  <c r="O1550" i="51"/>
  <c r="S1550" i="51" s="1"/>
  <c r="N1550" i="51"/>
  <c r="M1550" i="51"/>
  <c r="L1550" i="51"/>
  <c r="K1550" i="51"/>
  <c r="J1550" i="51"/>
  <c r="I1550" i="51"/>
  <c r="H1550" i="51"/>
  <c r="G1550" i="51"/>
  <c r="E1550" i="51"/>
  <c r="R1550" i="51" s="1"/>
  <c r="D1550" i="51"/>
  <c r="C1550" i="51"/>
  <c r="B1550" i="51"/>
  <c r="S1549" i="51"/>
  <c r="R1549" i="51"/>
  <c r="Q1549" i="51"/>
  <c r="P1549" i="51"/>
  <c r="O1549" i="51"/>
  <c r="N1549" i="51"/>
  <c r="M1549" i="51"/>
  <c r="L1549" i="51"/>
  <c r="K1549" i="51"/>
  <c r="J1549" i="51"/>
  <c r="I1549" i="51"/>
  <c r="H1549" i="51"/>
  <c r="G1549" i="51"/>
  <c r="E1549" i="51"/>
  <c r="D1549" i="51"/>
  <c r="C1549" i="51"/>
  <c r="B1549" i="51"/>
  <c r="S1548" i="51"/>
  <c r="Q1548" i="51"/>
  <c r="P1548" i="51"/>
  <c r="O1548" i="51"/>
  <c r="N1548" i="51"/>
  <c r="M1548" i="51"/>
  <c r="L1548" i="51"/>
  <c r="K1548" i="51"/>
  <c r="J1548" i="51"/>
  <c r="I1548" i="51"/>
  <c r="H1548" i="51"/>
  <c r="G1548" i="51"/>
  <c r="E1548" i="51"/>
  <c r="R1548" i="51" s="1"/>
  <c r="D1548" i="51"/>
  <c r="C1548" i="51"/>
  <c r="B1548" i="51"/>
  <c r="Q1547" i="51"/>
  <c r="P1547" i="51"/>
  <c r="O1547" i="51"/>
  <c r="S1547" i="51" s="1"/>
  <c r="N1547" i="51"/>
  <c r="M1547" i="51"/>
  <c r="L1547" i="51"/>
  <c r="K1547" i="51"/>
  <c r="J1547" i="51"/>
  <c r="I1547" i="51"/>
  <c r="H1547" i="51"/>
  <c r="G1547" i="51"/>
  <c r="E1547" i="51"/>
  <c r="R1547" i="51" s="1"/>
  <c r="D1547" i="51"/>
  <c r="C1547" i="51"/>
  <c r="B1547" i="51"/>
  <c r="S1546" i="51"/>
  <c r="R1546" i="51"/>
  <c r="Q1546" i="51"/>
  <c r="P1546" i="51"/>
  <c r="O1546" i="51"/>
  <c r="N1546" i="51"/>
  <c r="M1546" i="51"/>
  <c r="L1546" i="51"/>
  <c r="K1546" i="51"/>
  <c r="J1546" i="51"/>
  <c r="I1546" i="51"/>
  <c r="H1546" i="51"/>
  <c r="G1546" i="51"/>
  <c r="E1546" i="51"/>
  <c r="D1546" i="51"/>
  <c r="C1546" i="51"/>
  <c r="B1546" i="51"/>
  <c r="R1545" i="51"/>
  <c r="Q1545" i="51"/>
  <c r="P1545" i="51"/>
  <c r="O1545" i="51"/>
  <c r="S1545" i="51" s="1"/>
  <c r="N1545" i="51"/>
  <c r="M1545" i="51"/>
  <c r="L1545" i="51"/>
  <c r="K1545" i="51"/>
  <c r="J1545" i="51"/>
  <c r="I1545" i="51"/>
  <c r="H1545" i="51"/>
  <c r="G1545" i="51"/>
  <c r="E1545" i="51"/>
  <c r="D1545" i="51"/>
  <c r="C1545" i="51"/>
  <c r="B1545" i="51"/>
  <c r="Q1544" i="51"/>
  <c r="P1544" i="51"/>
  <c r="O1544" i="51"/>
  <c r="S1544" i="51" s="1"/>
  <c r="N1544" i="51"/>
  <c r="M1544" i="51"/>
  <c r="L1544" i="51"/>
  <c r="K1544" i="51"/>
  <c r="J1544" i="51"/>
  <c r="I1544" i="51"/>
  <c r="H1544" i="51"/>
  <c r="G1544" i="51"/>
  <c r="E1544" i="51"/>
  <c r="D1544" i="51"/>
  <c r="R1544" i="51" s="1"/>
  <c r="C1544" i="51"/>
  <c r="B1544" i="51"/>
  <c r="S1543" i="51"/>
  <c r="R1543" i="51"/>
  <c r="Q1543" i="51"/>
  <c r="P1543" i="51"/>
  <c r="O1543" i="51"/>
  <c r="N1543" i="51"/>
  <c r="M1543" i="51"/>
  <c r="L1543" i="51"/>
  <c r="K1543" i="51"/>
  <c r="J1543" i="51"/>
  <c r="I1543" i="51"/>
  <c r="H1543" i="51"/>
  <c r="G1543" i="51"/>
  <c r="E1543" i="51"/>
  <c r="D1543" i="51"/>
  <c r="C1543" i="51"/>
  <c r="B1543" i="51"/>
  <c r="S1542" i="51"/>
  <c r="Q1542" i="51"/>
  <c r="P1542" i="51"/>
  <c r="O1542" i="51"/>
  <c r="N1542" i="51"/>
  <c r="M1542" i="51"/>
  <c r="L1542" i="51"/>
  <c r="K1542" i="51"/>
  <c r="J1542" i="51"/>
  <c r="I1542" i="51"/>
  <c r="H1542" i="51"/>
  <c r="G1542" i="51"/>
  <c r="E1542" i="51"/>
  <c r="D1542" i="51"/>
  <c r="R1542" i="51" s="1"/>
  <c r="C1542" i="51"/>
  <c r="B1542" i="51"/>
  <c r="Q1541" i="51"/>
  <c r="P1541" i="51"/>
  <c r="O1541" i="51"/>
  <c r="N1541" i="51"/>
  <c r="M1541" i="51"/>
  <c r="L1541" i="51"/>
  <c r="K1541" i="51"/>
  <c r="S1541" i="51" s="1"/>
  <c r="J1541" i="51"/>
  <c r="I1541" i="51"/>
  <c r="H1541" i="51"/>
  <c r="G1541" i="51"/>
  <c r="E1541" i="51"/>
  <c r="D1541" i="51"/>
  <c r="C1541" i="51"/>
  <c r="B1541" i="51"/>
  <c r="S1540" i="51"/>
  <c r="Q1540" i="51"/>
  <c r="P1540" i="51"/>
  <c r="O1540" i="51"/>
  <c r="N1540" i="51"/>
  <c r="M1540" i="51"/>
  <c r="L1540" i="51"/>
  <c r="K1540" i="51"/>
  <c r="J1540" i="51"/>
  <c r="I1540" i="51"/>
  <c r="H1540" i="51"/>
  <c r="G1540" i="51"/>
  <c r="E1540" i="51"/>
  <c r="R1540" i="51" s="1"/>
  <c r="D1540" i="51"/>
  <c r="C1540" i="51"/>
  <c r="B1540" i="51"/>
  <c r="S1539" i="51"/>
  <c r="R1539" i="51"/>
  <c r="Q1539" i="51"/>
  <c r="P1539" i="51"/>
  <c r="O1539" i="51"/>
  <c r="N1539" i="51"/>
  <c r="M1539" i="51"/>
  <c r="L1539" i="51"/>
  <c r="K1539" i="51"/>
  <c r="J1539" i="51"/>
  <c r="I1539" i="51"/>
  <c r="H1539" i="51"/>
  <c r="G1539" i="51"/>
  <c r="E1539" i="51"/>
  <c r="D1539" i="51"/>
  <c r="C1539" i="51"/>
  <c r="B1539" i="51"/>
  <c r="Q1538" i="51"/>
  <c r="P1538" i="51"/>
  <c r="O1538" i="51"/>
  <c r="S1538" i="51" s="1"/>
  <c r="N1538" i="51"/>
  <c r="M1538" i="51"/>
  <c r="L1538" i="51"/>
  <c r="K1538" i="51"/>
  <c r="J1538" i="51"/>
  <c r="I1538" i="51"/>
  <c r="H1538" i="51"/>
  <c r="G1538" i="51"/>
  <c r="E1538" i="51"/>
  <c r="R1538" i="51" s="1"/>
  <c r="D1538" i="51"/>
  <c r="C1538" i="51"/>
  <c r="B1538" i="51"/>
  <c r="Q1537" i="51"/>
  <c r="P1537" i="51"/>
  <c r="O1537" i="51"/>
  <c r="S1537" i="51" s="1"/>
  <c r="N1537" i="51"/>
  <c r="M1537" i="51"/>
  <c r="L1537" i="51"/>
  <c r="K1537" i="51"/>
  <c r="J1537" i="51"/>
  <c r="I1537" i="51"/>
  <c r="H1537" i="51"/>
  <c r="G1537" i="51"/>
  <c r="E1537" i="51"/>
  <c r="R1537" i="51" s="1"/>
  <c r="D1537" i="51"/>
  <c r="C1537" i="51"/>
  <c r="B1537" i="51"/>
  <c r="S1536" i="51"/>
  <c r="R1536" i="51"/>
  <c r="Q1536" i="51"/>
  <c r="P1536" i="51"/>
  <c r="O1536" i="51"/>
  <c r="N1536" i="51"/>
  <c r="M1536" i="51"/>
  <c r="L1536" i="51"/>
  <c r="K1536" i="51"/>
  <c r="J1536" i="51"/>
  <c r="I1536" i="51"/>
  <c r="H1536" i="51"/>
  <c r="G1536" i="51"/>
  <c r="E1536" i="51"/>
  <c r="D1536" i="51"/>
  <c r="C1536" i="51"/>
  <c r="B1536" i="51"/>
  <c r="Q1535" i="51"/>
  <c r="P1535" i="51"/>
  <c r="O1535" i="51"/>
  <c r="S1535" i="51" s="1"/>
  <c r="N1535" i="51"/>
  <c r="M1535" i="51"/>
  <c r="L1535" i="51"/>
  <c r="K1535" i="51"/>
  <c r="J1535" i="51"/>
  <c r="I1535" i="51"/>
  <c r="H1535" i="51"/>
  <c r="G1535" i="51"/>
  <c r="E1535" i="51"/>
  <c r="D1535" i="51"/>
  <c r="C1535" i="51"/>
  <c r="B1535" i="51"/>
  <c r="Q1534" i="51"/>
  <c r="P1534" i="51"/>
  <c r="O1534" i="51"/>
  <c r="S1534" i="51" s="1"/>
  <c r="N1534" i="51"/>
  <c r="M1534" i="51"/>
  <c r="L1534" i="51"/>
  <c r="K1534" i="51"/>
  <c r="J1534" i="51"/>
  <c r="I1534" i="51"/>
  <c r="H1534" i="51"/>
  <c r="G1534" i="51"/>
  <c r="E1534" i="51"/>
  <c r="R1534" i="51" s="1"/>
  <c r="D1534" i="51"/>
  <c r="C1534" i="51"/>
  <c r="B1534" i="51"/>
  <c r="S1533" i="51"/>
  <c r="R1533" i="51"/>
  <c r="Q1533" i="51"/>
  <c r="P1533" i="51"/>
  <c r="O1533" i="51"/>
  <c r="N1533" i="51"/>
  <c r="M1533" i="51"/>
  <c r="L1533" i="51"/>
  <c r="K1533" i="51"/>
  <c r="J1533" i="51"/>
  <c r="I1533" i="51"/>
  <c r="H1533" i="51"/>
  <c r="G1533" i="51"/>
  <c r="E1533" i="51"/>
  <c r="D1533" i="51"/>
  <c r="C1533" i="51"/>
  <c r="B1533" i="51"/>
  <c r="S1532" i="51"/>
  <c r="Q1532" i="51"/>
  <c r="P1532" i="51"/>
  <c r="O1532" i="51"/>
  <c r="N1532" i="51"/>
  <c r="M1532" i="51"/>
  <c r="L1532" i="51"/>
  <c r="K1532" i="51"/>
  <c r="J1532" i="51"/>
  <c r="I1532" i="51"/>
  <c r="H1532" i="51"/>
  <c r="G1532" i="51"/>
  <c r="E1532" i="51"/>
  <c r="R1532" i="51" s="1"/>
  <c r="D1532" i="51"/>
  <c r="C1532" i="51"/>
  <c r="B1532" i="51"/>
  <c r="Q1531" i="51"/>
  <c r="P1531" i="51"/>
  <c r="O1531" i="51"/>
  <c r="S1531" i="51" s="1"/>
  <c r="N1531" i="51"/>
  <c r="M1531" i="51"/>
  <c r="L1531" i="51"/>
  <c r="K1531" i="51"/>
  <c r="J1531" i="51"/>
  <c r="I1531" i="51"/>
  <c r="H1531" i="51"/>
  <c r="G1531" i="51"/>
  <c r="E1531" i="51"/>
  <c r="R1531" i="51" s="1"/>
  <c r="D1531" i="51"/>
  <c r="C1531" i="51"/>
  <c r="B1531" i="51"/>
  <c r="R1530" i="51"/>
  <c r="Q1530" i="51"/>
  <c r="P1530" i="51"/>
  <c r="O1530" i="51"/>
  <c r="N1530" i="51"/>
  <c r="M1530" i="51"/>
  <c r="L1530" i="51"/>
  <c r="K1530" i="51"/>
  <c r="S1530" i="51" s="1"/>
  <c r="J1530" i="51"/>
  <c r="I1530" i="51"/>
  <c r="H1530" i="51"/>
  <c r="G1530" i="51"/>
  <c r="E1530" i="51"/>
  <c r="D1530" i="51"/>
  <c r="C1530" i="51"/>
  <c r="B1530" i="51"/>
  <c r="Q1529" i="51"/>
  <c r="P1529" i="51"/>
  <c r="O1529" i="51"/>
  <c r="N1529" i="51"/>
  <c r="M1529" i="51"/>
  <c r="L1529" i="51"/>
  <c r="K1529" i="51"/>
  <c r="J1529" i="51"/>
  <c r="I1529" i="51"/>
  <c r="H1529" i="51"/>
  <c r="G1529" i="51"/>
  <c r="E1529" i="51"/>
  <c r="D1529" i="51"/>
  <c r="R1529" i="51" s="1"/>
  <c r="C1529" i="51"/>
  <c r="B1529" i="51"/>
  <c r="Q1528" i="51"/>
  <c r="P1528" i="51"/>
  <c r="O1528" i="51"/>
  <c r="S1528" i="51" s="1"/>
  <c r="N1528" i="51"/>
  <c r="M1528" i="51"/>
  <c r="L1528" i="51"/>
  <c r="K1528" i="51"/>
  <c r="J1528" i="51"/>
  <c r="I1528" i="51"/>
  <c r="H1528" i="51"/>
  <c r="G1528" i="51"/>
  <c r="E1528" i="51"/>
  <c r="D1528" i="51"/>
  <c r="R1528" i="51" s="1"/>
  <c r="C1528" i="51"/>
  <c r="B1528" i="51"/>
  <c r="R1527" i="51"/>
  <c r="Q1527" i="51"/>
  <c r="P1527" i="51"/>
  <c r="O1527" i="51"/>
  <c r="N1527" i="51"/>
  <c r="M1527" i="51"/>
  <c r="L1527" i="51"/>
  <c r="K1527" i="51"/>
  <c r="S1527" i="51" s="1"/>
  <c r="J1527" i="51"/>
  <c r="I1527" i="51"/>
  <c r="H1527" i="51"/>
  <c r="G1527" i="51"/>
  <c r="E1527" i="51"/>
  <c r="D1527" i="51"/>
  <c r="C1527" i="51"/>
  <c r="B1527" i="51"/>
  <c r="S1526" i="51"/>
  <c r="R1526" i="51"/>
  <c r="Q1526" i="51"/>
  <c r="P1526" i="51"/>
  <c r="O1526" i="51"/>
  <c r="N1526" i="51"/>
  <c r="M1526" i="51"/>
  <c r="L1526" i="51"/>
  <c r="K1526" i="51"/>
  <c r="J1526" i="51"/>
  <c r="I1526" i="51"/>
  <c r="H1526" i="51"/>
  <c r="G1526" i="51"/>
  <c r="E1526" i="51"/>
  <c r="D1526" i="51"/>
  <c r="C1526" i="51"/>
  <c r="B1526" i="51"/>
  <c r="S1525" i="51"/>
  <c r="Q1525" i="51"/>
  <c r="P1525" i="51"/>
  <c r="O1525" i="51"/>
  <c r="N1525" i="51"/>
  <c r="M1525" i="51"/>
  <c r="L1525" i="51"/>
  <c r="K1525" i="51"/>
  <c r="J1525" i="51"/>
  <c r="I1525" i="51"/>
  <c r="H1525" i="51"/>
  <c r="G1525" i="51"/>
  <c r="E1525" i="51"/>
  <c r="R1525" i="51" s="1"/>
  <c r="D1525" i="51"/>
  <c r="C1525" i="51"/>
  <c r="B1525" i="51"/>
  <c r="Q1524" i="51"/>
  <c r="P1524" i="51"/>
  <c r="O1524" i="51"/>
  <c r="N1524" i="51"/>
  <c r="M1524" i="51"/>
  <c r="L1524" i="51"/>
  <c r="K1524" i="51"/>
  <c r="J1524" i="51"/>
  <c r="I1524" i="51"/>
  <c r="S1524" i="51" s="1"/>
  <c r="H1524" i="51"/>
  <c r="G1524" i="51"/>
  <c r="E1524" i="51"/>
  <c r="R1524" i="51" s="1"/>
  <c r="D1524" i="51"/>
  <c r="C1524" i="51"/>
  <c r="B1524" i="51"/>
  <c r="S1523" i="51"/>
  <c r="R1523" i="51"/>
  <c r="Q1523" i="51"/>
  <c r="P1523" i="51"/>
  <c r="O1523" i="51"/>
  <c r="N1523" i="51"/>
  <c r="M1523" i="51"/>
  <c r="L1523" i="51"/>
  <c r="K1523" i="51"/>
  <c r="J1523" i="51"/>
  <c r="I1523" i="51"/>
  <c r="H1523" i="51"/>
  <c r="G1523" i="51"/>
  <c r="E1523" i="51"/>
  <c r="D1523" i="51"/>
  <c r="C1523" i="51"/>
  <c r="B1523" i="51"/>
  <c r="Q1522" i="51"/>
  <c r="P1522" i="51"/>
  <c r="O1522" i="51"/>
  <c r="S1522" i="51" s="1"/>
  <c r="N1522" i="51"/>
  <c r="M1522" i="51"/>
  <c r="L1522" i="51"/>
  <c r="K1522" i="51"/>
  <c r="J1522" i="51"/>
  <c r="I1522" i="51"/>
  <c r="H1522" i="51"/>
  <c r="G1522" i="51"/>
  <c r="E1522" i="51"/>
  <c r="R1522" i="51" s="1"/>
  <c r="D1522" i="51"/>
  <c r="C1522" i="51"/>
  <c r="B1522" i="51"/>
  <c r="Q1521" i="51"/>
  <c r="P1521" i="51"/>
  <c r="O1521" i="51"/>
  <c r="S1521" i="51" s="1"/>
  <c r="N1521" i="51"/>
  <c r="M1521" i="51"/>
  <c r="L1521" i="51"/>
  <c r="K1521" i="51"/>
  <c r="J1521" i="51"/>
  <c r="I1521" i="51"/>
  <c r="H1521" i="51"/>
  <c r="G1521" i="51"/>
  <c r="E1521" i="51"/>
  <c r="R1521" i="51" s="1"/>
  <c r="D1521" i="51"/>
  <c r="C1521" i="51"/>
  <c r="B1521" i="51"/>
  <c r="S1520" i="51"/>
  <c r="R1520" i="51"/>
  <c r="Q1520" i="51"/>
  <c r="P1520" i="51"/>
  <c r="O1520" i="51"/>
  <c r="N1520" i="51"/>
  <c r="M1520" i="51"/>
  <c r="L1520" i="51"/>
  <c r="K1520" i="51"/>
  <c r="J1520" i="51"/>
  <c r="I1520" i="51"/>
  <c r="H1520" i="51"/>
  <c r="G1520" i="51"/>
  <c r="E1520" i="51"/>
  <c r="D1520" i="51"/>
  <c r="C1520" i="51"/>
  <c r="B1520" i="51"/>
  <c r="Q1519" i="51"/>
  <c r="P1519" i="51"/>
  <c r="O1519" i="51"/>
  <c r="S1519" i="51" s="1"/>
  <c r="N1519" i="51"/>
  <c r="M1519" i="51"/>
  <c r="L1519" i="51"/>
  <c r="K1519" i="51"/>
  <c r="J1519" i="51"/>
  <c r="I1519" i="51"/>
  <c r="H1519" i="51"/>
  <c r="G1519" i="51"/>
  <c r="E1519" i="51"/>
  <c r="R1519" i="51" s="1"/>
  <c r="D1519" i="51"/>
  <c r="C1519" i="51"/>
  <c r="B1519" i="51"/>
  <c r="Q1518" i="51"/>
  <c r="P1518" i="51"/>
  <c r="O1518" i="51"/>
  <c r="S1518" i="51" s="1"/>
  <c r="N1518" i="51"/>
  <c r="M1518" i="51"/>
  <c r="L1518" i="51"/>
  <c r="K1518" i="51"/>
  <c r="J1518" i="51"/>
  <c r="I1518" i="51"/>
  <c r="H1518" i="51"/>
  <c r="G1518" i="51"/>
  <c r="E1518" i="51"/>
  <c r="R1518" i="51" s="1"/>
  <c r="D1518" i="51"/>
  <c r="C1518" i="51"/>
  <c r="B1518" i="51"/>
  <c r="S1517" i="51"/>
  <c r="R1517" i="51"/>
  <c r="Q1517" i="51"/>
  <c r="P1517" i="51"/>
  <c r="O1517" i="51"/>
  <c r="N1517" i="51"/>
  <c r="M1517" i="51"/>
  <c r="L1517" i="51"/>
  <c r="K1517" i="51"/>
  <c r="J1517" i="51"/>
  <c r="I1517" i="51"/>
  <c r="H1517" i="51"/>
  <c r="G1517" i="51"/>
  <c r="E1517" i="51"/>
  <c r="D1517" i="51"/>
  <c r="C1517" i="51"/>
  <c r="B1517" i="51"/>
  <c r="S1516" i="51"/>
  <c r="Q1516" i="51"/>
  <c r="P1516" i="51"/>
  <c r="O1516" i="51"/>
  <c r="N1516" i="51"/>
  <c r="M1516" i="51"/>
  <c r="L1516" i="51"/>
  <c r="K1516" i="51"/>
  <c r="J1516" i="51"/>
  <c r="I1516" i="51"/>
  <c r="H1516" i="51"/>
  <c r="G1516" i="51"/>
  <c r="E1516" i="51"/>
  <c r="R1516" i="51" s="1"/>
  <c r="D1516" i="51"/>
  <c r="C1516" i="51"/>
  <c r="B1516" i="51"/>
  <c r="Q1515" i="51"/>
  <c r="P1515" i="51"/>
  <c r="O1515" i="51"/>
  <c r="S1515" i="51" s="1"/>
  <c r="N1515" i="51"/>
  <c r="M1515" i="51"/>
  <c r="L1515" i="51"/>
  <c r="K1515" i="51"/>
  <c r="J1515" i="51"/>
  <c r="I1515" i="51"/>
  <c r="H1515" i="51"/>
  <c r="G1515" i="51"/>
  <c r="E1515" i="51"/>
  <c r="R1515" i="51" s="1"/>
  <c r="D1515" i="51"/>
  <c r="C1515" i="51"/>
  <c r="B1515" i="51"/>
  <c r="S1514" i="51"/>
  <c r="R1514" i="51"/>
  <c r="Q1514" i="51"/>
  <c r="P1514" i="51"/>
  <c r="O1514" i="51"/>
  <c r="N1514" i="51"/>
  <c r="M1514" i="51"/>
  <c r="L1514" i="51"/>
  <c r="K1514" i="51"/>
  <c r="J1514" i="51"/>
  <c r="I1514" i="51"/>
  <c r="H1514" i="51"/>
  <c r="G1514" i="51"/>
  <c r="E1514" i="51"/>
  <c r="D1514" i="51"/>
  <c r="C1514" i="51"/>
  <c r="B1514" i="51"/>
  <c r="Q1513" i="51"/>
  <c r="P1513" i="51"/>
  <c r="O1513" i="51"/>
  <c r="S1513" i="51" s="1"/>
  <c r="N1513" i="51"/>
  <c r="M1513" i="51"/>
  <c r="L1513" i="51"/>
  <c r="K1513" i="51"/>
  <c r="J1513" i="51"/>
  <c r="I1513" i="51"/>
  <c r="H1513" i="51"/>
  <c r="G1513" i="51"/>
  <c r="E1513" i="51"/>
  <c r="D1513" i="51"/>
  <c r="R1513" i="51" s="1"/>
  <c r="C1513" i="51"/>
  <c r="B1513" i="51"/>
  <c r="Q1512" i="51"/>
  <c r="P1512" i="51"/>
  <c r="O1512" i="51"/>
  <c r="S1512" i="51" s="1"/>
  <c r="N1512" i="51"/>
  <c r="M1512" i="51"/>
  <c r="L1512" i="51"/>
  <c r="K1512" i="51"/>
  <c r="J1512" i="51"/>
  <c r="I1512" i="51"/>
  <c r="H1512" i="51"/>
  <c r="G1512" i="51"/>
  <c r="E1512" i="51"/>
  <c r="D1512" i="51"/>
  <c r="R1512" i="51" s="1"/>
  <c r="C1512" i="51"/>
  <c r="B1512" i="51"/>
  <c r="S1511" i="51"/>
  <c r="R1511" i="51"/>
  <c r="Q1511" i="51"/>
  <c r="P1511" i="51"/>
  <c r="O1511" i="51"/>
  <c r="N1511" i="51"/>
  <c r="M1511" i="51"/>
  <c r="L1511" i="51"/>
  <c r="K1511" i="51"/>
  <c r="J1511" i="51"/>
  <c r="I1511" i="51"/>
  <c r="H1511" i="51"/>
  <c r="G1511" i="51"/>
  <c r="E1511" i="51"/>
  <c r="D1511" i="51"/>
  <c r="C1511" i="51"/>
  <c r="B1511" i="51"/>
  <c r="S1510" i="51"/>
  <c r="Q1510" i="51"/>
  <c r="P1510" i="51"/>
  <c r="O1510" i="51"/>
  <c r="N1510" i="51"/>
  <c r="M1510" i="51"/>
  <c r="L1510" i="51"/>
  <c r="K1510" i="51"/>
  <c r="J1510" i="51"/>
  <c r="I1510" i="51"/>
  <c r="H1510" i="51"/>
  <c r="G1510" i="51"/>
  <c r="E1510" i="51"/>
  <c r="D1510" i="51"/>
  <c r="R1510" i="51" s="1"/>
  <c r="C1510" i="51"/>
  <c r="B1510" i="51"/>
  <c r="S1509" i="51"/>
  <c r="Q1509" i="51"/>
  <c r="P1509" i="51"/>
  <c r="O1509" i="51"/>
  <c r="N1509" i="51"/>
  <c r="M1509" i="51"/>
  <c r="L1509" i="51"/>
  <c r="K1509" i="51"/>
  <c r="J1509" i="51"/>
  <c r="I1509" i="51"/>
  <c r="H1509" i="51"/>
  <c r="G1509" i="51"/>
  <c r="E1509" i="51"/>
  <c r="D1509" i="51"/>
  <c r="C1509" i="51"/>
  <c r="B1509" i="51"/>
  <c r="Q1508" i="51"/>
  <c r="P1508" i="51"/>
  <c r="O1508" i="51"/>
  <c r="S1508" i="51" s="1"/>
  <c r="N1508" i="51"/>
  <c r="M1508" i="51"/>
  <c r="L1508" i="51"/>
  <c r="K1508" i="51"/>
  <c r="J1508" i="51"/>
  <c r="I1508" i="51"/>
  <c r="H1508" i="51"/>
  <c r="G1508" i="51"/>
  <c r="E1508" i="51"/>
  <c r="R1508" i="51" s="1"/>
  <c r="D1508" i="51"/>
  <c r="C1508" i="51"/>
  <c r="B1508" i="51"/>
  <c r="S1507" i="51"/>
  <c r="R1507" i="51"/>
  <c r="Q1507" i="51"/>
  <c r="P1507" i="51"/>
  <c r="O1507" i="51"/>
  <c r="N1507" i="51"/>
  <c r="M1507" i="51"/>
  <c r="L1507" i="51"/>
  <c r="K1507" i="51"/>
  <c r="J1507" i="51"/>
  <c r="I1507" i="51"/>
  <c r="H1507" i="51"/>
  <c r="G1507" i="51"/>
  <c r="E1507" i="51"/>
  <c r="D1507" i="51"/>
  <c r="C1507" i="51"/>
  <c r="B1507" i="51"/>
  <c r="Q1506" i="51"/>
  <c r="P1506" i="51"/>
  <c r="O1506" i="51"/>
  <c r="S1506" i="51" s="1"/>
  <c r="N1506" i="51"/>
  <c r="M1506" i="51"/>
  <c r="L1506" i="51"/>
  <c r="K1506" i="51"/>
  <c r="J1506" i="51"/>
  <c r="I1506" i="51"/>
  <c r="H1506" i="51"/>
  <c r="G1506" i="51"/>
  <c r="E1506" i="51"/>
  <c r="D1506" i="51"/>
  <c r="C1506" i="51"/>
  <c r="B1506" i="51"/>
  <c r="Q1505" i="51"/>
  <c r="P1505" i="51"/>
  <c r="O1505" i="51"/>
  <c r="S1505" i="51" s="1"/>
  <c r="N1505" i="51"/>
  <c r="M1505" i="51"/>
  <c r="L1505" i="51"/>
  <c r="K1505" i="51"/>
  <c r="J1505" i="51"/>
  <c r="I1505" i="51"/>
  <c r="H1505" i="51"/>
  <c r="G1505" i="51"/>
  <c r="E1505" i="51"/>
  <c r="R1505" i="51" s="1"/>
  <c r="D1505" i="51"/>
  <c r="C1505" i="51"/>
  <c r="B1505" i="51"/>
  <c r="S1504" i="51"/>
  <c r="R1504" i="51"/>
  <c r="Q1504" i="51"/>
  <c r="P1504" i="51"/>
  <c r="O1504" i="51"/>
  <c r="N1504" i="51"/>
  <c r="M1504" i="51"/>
  <c r="L1504" i="51"/>
  <c r="K1504" i="51"/>
  <c r="J1504" i="51"/>
  <c r="I1504" i="51"/>
  <c r="H1504" i="51"/>
  <c r="G1504" i="51"/>
  <c r="E1504" i="51"/>
  <c r="D1504" i="51"/>
  <c r="C1504" i="51"/>
  <c r="B1504" i="51"/>
  <c r="Q1503" i="51"/>
  <c r="P1503" i="51"/>
  <c r="O1503" i="51"/>
  <c r="S1503" i="51" s="1"/>
  <c r="N1503" i="51"/>
  <c r="M1503" i="51"/>
  <c r="L1503" i="51"/>
  <c r="K1503" i="51"/>
  <c r="J1503" i="51"/>
  <c r="I1503" i="51"/>
  <c r="H1503" i="51"/>
  <c r="G1503" i="51"/>
  <c r="E1503" i="51"/>
  <c r="R1503" i="51" s="1"/>
  <c r="D1503" i="51"/>
  <c r="C1503" i="51"/>
  <c r="B1503" i="51"/>
  <c r="Q1502" i="51"/>
  <c r="P1502" i="51"/>
  <c r="O1502" i="51"/>
  <c r="S1502" i="51" s="1"/>
  <c r="N1502" i="51"/>
  <c r="M1502" i="51"/>
  <c r="L1502" i="51"/>
  <c r="K1502" i="51"/>
  <c r="J1502" i="51"/>
  <c r="I1502" i="51"/>
  <c r="H1502" i="51"/>
  <c r="G1502" i="51"/>
  <c r="E1502" i="51"/>
  <c r="R1502" i="51" s="1"/>
  <c r="D1502" i="51"/>
  <c r="C1502" i="51"/>
  <c r="B1502" i="51"/>
  <c r="S1501" i="51"/>
  <c r="R1501" i="51"/>
  <c r="Q1501" i="51"/>
  <c r="P1501" i="51"/>
  <c r="O1501" i="51"/>
  <c r="N1501" i="51"/>
  <c r="M1501" i="51"/>
  <c r="L1501" i="51"/>
  <c r="K1501" i="51"/>
  <c r="J1501" i="51"/>
  <c r="I1501" i="51"/>
  <c r="H1501" i="51"/>
  <c r="G1501" i="51"/>
  <c r="E1501" i="51"/>
  <c r="D1501" i="51"/>
  <c r="C1501" i="51"/>
  <c r="B1501" i="51"/>
  <c r="S1500" i="51"/>
  <c r="Q1500" i="51"/>
  <c r="P1500" i="51"/>
  <c r="O1500" i="51"/>
  <c r="N1500" i="51"/>
  <c r="M1500" i="51"/>
  <c r="L1500" i="51"/>
  <c r="K1500" i="51"/>
  <c r="J1500" i="51"/>
  <c r="I1500" i="51"/>
  <c r="H1500" i="51"/>
  <c r="G1500" i="51"/>
  <c r="E1500" i="51"/>
  <c r="D1500" i="51"/>
  <c r="C1500" i="51"/>
  <c r="B1500" i="51"/>
  <c r="Q1499" i="51"/>
  <c r="P1499" i="51"/>
  <c r="O1499" i="51"/>
  <c r="S1499" i="51" s="1"/>
  <c r="N1499" i="51"/>
  <c r="M1499" i="51"/>
  <c r="L1499" i="51"/>
  <c r="K1499" i="51"/>
  <c r="J1499" i="51"/>
  <c r="I1499" i="51"/>
  <c r="H1499" i="51"/>
  <c r="G1499" i="51"/>
  <c r="E1499" i="51"/>
  <c r="R1499" i="51" s="1"/>
  <c r="D1499" i="51"/>
  <c r="C1499" i="51"/>
  <c r="B1499" i="51"/>
  <c r="S1498" i="51"/>
  <c r="R1498" i="51"/>
  <c r="Q1498" i="51"/>
  <c r="P1498" i="51"/>
  <c r="O1498" i="51"/>
  <c r="N1498" i="51"/>
  <c r="M1498" i="51"/>
  <c r="L1498" i="51"/>
  <c r="K1498" i="51"/>
  <c r="J1498" i="51"/>
  <c r="I1498" i="51"/>
  <c r="H1498" i="51"/>
  <c r="G1498" i="51"/>
  <c r="E1498" i="51"/>
  <c r="D1498" i="51"/>
  <c r="C1498" i="51"/>
  <c r="B1498" i="51"/>
  <c r="R1497" i="51"/>
  <c r="Q1497" i="51"/>
  <c r="P1497" i="51"/>
  <c r="O1497" i="51"/>
  <c r="S1497" i="51" s="1"/>
  <c r="N1497" i="51"/>
  <c r="M1497" i="51"/>
  <c r="L1497" i="51"/>
  <c r="K1497" i="51"/>
  <c r="J1497" i="51"/>
  <c r="I1497" i="51"/>
  <c r="H1497" i="51"/>
  <c r="G1497" i="51"/>
  <c r="E1497" i="51"/>
  <c r="D1497" i="51"/>
  <c r="C1497" i="51"/>
  <c r="B1497" i="51"/>
  <c r="Q1496" i="51"/>
  <c r="P1496" i="51"/>
  <c r="O1496" i="51"/>
  <c r="S1496" i="51" s="1"/>
  <c r="N1496" i="51"/>
  <c r="M1496" i="51"/>
  <c r="L1496" i="51"/>
  <c r="K1496" i="51"/>
  <c r="J1496" i="51"/>
  <c r="I1496" i="51"/>
  <c r="H1496" i="51"/>
  <c r="G1496" i="51"/>
  <c r="E1496" i="51"/>
  <c r="D1496" i="51"/>
  <c r="R1496" i="51" s="1"/>
  <c r="C1496" i="51"/>
  <c r="B1496" i="51"/>
  <c r="S1495" i="51"/>
  <c r="R1495" i="51"/>
  <c r="Q1495" i="51"/>
  <c r="P1495" i="51"/>
  <c r="O1495" i="51"/>
  <c r="N1495" i="51"/>
  <c r="M1495" i="51"/>
  <c r="L1495" i="51"/>
  <c r="K1495" i="51"/>
  <c r="J1495" i="51"/>
  <c r="I1495" i="51"/>
  <c r="H1495" i="51"/>
  <c r="G1495" i="51"/>
  <c r="E1495" i="51"/>
  <c r="D1495" i="51"/>
  <c r="C1495" i="51"/>
  <c r="B1495" i="51"/>
  <c r="S1494" i="51"/>
  <c r="Q1494" i="51"/>
  <c r="P1494" i="51"/>
  <c r="O1494" i="51"/>
  <c r="N1494" i="51"/>
  <c r="M1494" i="51"/>
  <c r="L1494" i="51"/>
  <c r="K1494" i="51"/>
  <c r="J1494" i="51"/>
  <c r="I1494" i="51"/>
  <c r="H1494" i="51"/>
  <c r="G1494" i="51"/>
  <c r="E1494" i="51"/>
  <c r="D1494" i="51"/>
  <c r="R1494" i="51" s="1"/>
  <c r="C1494" i="51"/>
  <c r="B1494" i="51"/>
  <c r="S1493" i="51"/>
  <c r="Q1493" i="51"/>
  <c r="P1493" i="51"/>
  <c r="O1493" i="51"/>
  <c r="N1493" i="51"/>
  <c r="M1493" i="51"/>
  <c r="L1493" i="51"/>
  <c r="K1493" i="51"/>
  <c r="J1493" i="51"/>
  <c r="I1493" i="51"/>
  <c r="H1493" i="51"/>
  <c r="G1493" i="51"/>
  <c r="E1493" i="51"/>
  <c r="R1493" i="51" s="1"/>
  <c r="D1493" i="51"/>
  <c r="C1493" i="51"/>
  <c r="B1493" i="51"/>
  <c r="Q1492" i="51"/>
  <c r="P1492" i="51"/>
  <c r="O1492" i="51"/>
  <c r="S1492" i="51" s="1"/>
  <c r="N1492" i="51"/>
  <c r="M1492" i="51"/>
  <c r="L1492" i="51"/>
  <c r="K1492" i="51"/>
  <c r="J1492" i="51"/>
  <c r="I1492" i="51"/>
  <c r="H1492" i="51"/>
  <c r="G1492" i="51"/>
  <c r="E1492" i="51"/>
  <c r="R1492" i="51" s="1"/>
  <c r="D1492" i="51"/>
  <c r="C1492" i="51"/>
  <c r="B1492" i="51"/>
  <c r="S1491" i="51"/>
  <c r="R1491" i="51"/>
  <c r="Q1491" i="51"/>
  <c r="P1491" i="51"/>
  <c r="O1491" i="51"/>
  <c r="N1491" i="51"/>
  <c r="M1491" i="51"/>
  <c r="L1491" i="51"/>
  <c r="K1491" i="51"/>
  <c r="J1491" i="51"/>
  <c r="I1491" i="51"/>
  <c r="H1491" i="51"/>
  <c r="G1491" i="51"/>
  <c r="E1491" i="51"/>
  <c r="D1491" i="51"/>
  <c r="C1491" i="51"/>
  <c r="B1491" i="51"/>
  <c r="Q1490" i="51"/>
  <c r="P1490" i="51"/>
  <c r="O1490" i="51"/>
  <c r="S1490" i="51" s="1"/>
  <c r="N1490" i="51"/>
  <c r="M1490" i="51"/>
  <c r="L1490" i="51"/>
  <c r="K1490" i="51"/>
  <c r="J1490" i="51"/>
  <c r="I1490" i="51"/>
  <c r="H1490" i="51"/>
  <c r="G1490" i="51"/>
  <c r="E1490" i="51"/>
  <c r="D1490" i="51"/>
  <c r="C1490" i="51"/>
  <c r="B1490" i="51"/>
  <c r="Q1489" i="51"/>
  <c r="P1489" i="51"/>
  <c r="O1489" i="51"/>
  <c r="S1489" i="51" s="1"/>
  <c r="N1489" i="51"/>
  <c r="M1489" i="51"/>
  <c r="L1489" i="51"/>
  <c r="K1489" i="51"/>
  <c r="J1489" i="51"/>
  <c r="I1489" i="51"/>
  <c r="H1489" i="51"/>
  <c r="G1489" i="51"/>
  <c r="E1489" i="51"/>
  <c r="R1489" i="51" s="1"/>
  <c r="D1489" i="51"/>
  <c r="C1489" i="51"/>
  <c r="B1489" i="51"/>
  <c r="S1488" i="51"/>
  <c r="R1488" i="51"/>
  <c r="Q1488" i="51"/>
  <c r="P1488" i="51"/>
  <c r="O1488" i="51"/>
  <c r="N1488" i="51"/>
  <c r="M1488" i="51"/>
  <c r="L1488" i="51"/>
  <c r="K1488" i="51"/>
  <c r="J1488" i="51"/>
  <c r="I1488" i="51"/>
  <c r="H1488" i="51"/>
  <c r="G1488" i="51"/>
  <c r="E1488" i="51"/>
  <c r="D1488" i="51"/>
  <c r="C1488" i="51"/>
  <c r="B1488" i="51"/>
  <c r="Q1487" i="51"/>
  <c r="P1487" i="51"/>
  <c r="O1487" i="51"/>
  <c r="S1487" i="51" s="1"/>
  <c r="N1487" i="51"/>
  <c r="M1487" i="51"/>
  <c r="L1487" i="51"/>
  <c r="K1487" i="51"/>
  <c r="J1487" i="51"/>
  <c r="I1487" i="51"/>
  <c r="H1487" i="51"/>
  <c r="G1487" i="51"/>
  <c r="E1487" i="51"/>
  <c r="D1487" i="51"/>
  <c r="C1487" i="51"/>
  <c r="B1487" i="51"/>
  <c r="Q1486" i="51"/>
  <c r="P1486" i="51"/>
  <c r="O1486" i="51"/>
  <c r="S1486" i="51" s="1"/>
  <c r="N1486" i="51"/>
  <c r="M1486" i="51"/>
  <c r="L1486" i="51"/>
  <c r="K1486" i="51"/>
  <c r="J1486" i="51"/>
  <c r="I1486" i="51"/>
  <c r="H1486" i="51"/>
  <c r="G1486" i="51"/>
  <c r="E1486" i="51"/>
  <c r="R1486" i="51" s="1"/>
  <c r="D1486" i="51"/>
  <c r="C1486" i="51"/>
  <c r="B1486" i="51"/>
  <c r="S1485" i="51"/>
  <c r="R1485" i="51"/>
  <c r="Q1485" i="51"/>
  <c r="P1485" i="51"/>
  <c r="O1485" i="51"/>
  <c r="N1485" i="51"/>
  <c r="M1485" i="51"/>
  <c r="L1485" i="51"/>
  <c r="K1485" i="51"/>
  <c r="J1485" i="51"/>
  <c r="I1485" i="51"/>
  <c r="H1485" i="51"/>
  <c r="G1485" i="51"/>
  <c r="E1485" i="51"/>
  <c r="D1485" i="51"/>
  <c r="C1485" i="51"/>
  <c r="B1485" i="51"/>
  <c r="S1484" i="51"/>
  <c r="Q1484" i="51"/>
  <c r="P1484" i="51"/>
  <c r="O1484" i="51"/>
  <c r="N1484" i="51"/>
  <c r="M1484" i="51"/>
  <c r="L1484" i="51"/>
  <c r="K1484" i="51"/>
  <c r="J1484" i="51"/>
  <c r="I1484" i="51"/>
  <c r="H1484" i="51"/>
  <c r="G1484" i="51"/>
  <c r="E1484" i="51"/>
  <c r="R1484" i="51" s="1"/>
  <c r="D1484" i="51"/>
  <c r="C1484" i="51"/>
  <c r="B1484" i="51"/>
  <c r="Q1483" i="51"/>
  <c r="P1483" i="51"/>
  <c r="O1483" i="51"/>
  <c r="S1483" i="51" s="1"/>
  <c r="N1483" i="51"/>
  <c r="M1483" i="51"/>
  <c r="L1483" i="51"/>
  <c r="K1483" i="51"/>
  <c r="J1483" i="51"/>
  <c r="I1483" i="51"/>
  <c r="H1483" i="51"/>
  <c r="G1483" i="51"/>
  <c r="E1483" i="51"/>
  <c r="R1483" i="51" s="1"/>
  <c r="D1483" i="51"/>
  <c r="C1483" i="51"/>
  <c r="B1483" i="51"/>
  <c r="S1482" i="51"/>
  <c r="R1482" i="51"/>
  <c r="Q1482" i="51"/>
  <c r="P1482" i="51"/>
  <c r="O1482" i="51"/>
  <c r="N1482" i="51"/>
  <c r="M1482" i="51"/>
  <c r="L1482" i="51"/>
  <c r="K1482" i="51"/>
  <c r="J1482" i="51"/>
  <c r="I1482" i="51"/>
  <c r="H1482" i="51"/>
  <c r="G1482" i="51"/>
  <c r="E1482" i="51"/>
  <c r="D1482" i="51"/>
  <c r="C1482" i="51"/>
  <c r="B1482" i="51"/>
  <c r="R1481" i="51"/>
  <c r="Q1481" i="51"/>
  <c r="P1481" i="51"/>
  <c r="O1481" i="51"/>
  <c r="S1481" i="51" s="1"/>
  <c r="N1481" i="51"/>
  <c r="M1481" i="51"/>
  <c r="L1481" i="51"/>
  <c r="K1481" i="51"/>
  <c r="J1481" i="51"/>
  <c r="I1481" i="51"/>
  <c r="H1481" i="51"/>
  <c r="G1481" i="51"/>
  <c r="E1481" i="51"/>
  <c r="D1481" i="51"/>
  <c r="C1481" i="51"/>
  <c r="B1481" i="51"/>
  <c r="Q1480" i="51"/>
  <c r="P1480" i="51"/>
  <c r="O1480" i="51"/>
  <c r="S1480" i="51" s="1"/>
  <c r="N1480" i="51"/>
  <c r="M1480" i="51"/>
  <c r="L1480" i="51"/>
  <c r="K1480" i="51"/>
  <c r="J1480" i="51"/>
  <c r="I1480" i="51"/>
  <c r="H1480" i="51"/>
  <c r="G1480" i="51"/>
  <c r="E1480" i="51"/>
  <c r="D1480" i="51"/>
  <c r="R1480" i="51" s="1"/>
  <c r="C1480" i="51"/>
  <c r="B1480" i="51"/>
  <c r="R1479" i="51"/>
  <c r="Q1479" i="51"/>
  <c r="P1479" i="51"/>
  <c r="O1479" i="51"/>
  <c r="N1479" i="51"/>
  <c r="M1479" i="51"/>
  <c r="L1479" i="51"/>
  <c r="K1479" i="51"/>
  <c r="S1479" i="51" s="1"/>
  <c r="J1479" i="51"/>
  <c r="I1479" i="51"/>
  <c r="H1479" i="51"/>
  <c r="G1479" i="51"/>
  <c r="E1479" i="51"/>
  <c r="D1479" i="51"/>
  <c r="C1479" i="51"/>
  <c r="B1479" i="51"/>
  <c r="S1478" i="51"/>
  <c r="Q1478" i="51"/>
  <c r="P1478" i="51"/>
  <c r="O1478" i="51"/>
  <c r="N1478" i="51"/>
  <c r="M1478" i="51"/>
  <c r="L1478" i="51"/>
  <c r="K1478" i="51"/>
  <c r="J1478" i="51"/>
  <c r="I1478" i="51"/>
  <c r="H1478" i="51"/>
  <c r="G1478" i="51"/>
  <c r="E1478" i="51"/>
  <c r="D1478" i="51"/>
  <c r="R1478" i="51" s="1"/>
  <c r="C1478" i="51"/>
  <c r="B1478" i="51"/>
  <c r="S1477" i="51"/>
  <c r="Q1477" i="51"/>
  <c r="P1477" i="51"/>
  <c r="O1477" i="51"/>
  <c r="N1477" i="51"/>
  <c r="M1477" i="51"/>
  <c r="L1477" i="51"/>
  <c r="K1477" i="51"/>
  <c r="J1477" i="51"/>
  <c r="I1477" i="51"/>
  <c r="H1477" i="51"/>
  <c r="G1477" i="51"/>
  <c r="E1477" i="51"/>
  <c r="R1477" i="51" s="1"/>
  <c r="D1477" i="51"/>
  <c r="C1477" i="51"/>
  <c r="B1477" i="51"/>
  <c r="S1476" i="51"/>
  <c r="Q1476" i="51"/>
  <c r="P1476" i="51"/>
  <c r="O1476" i="51"/>
  <c r="N1476" i="51"/>
  <c r="M1476" i="51"/>
  <c r="L1476" i="51"/>
  <c r="K1476" i="51"/>
  <c r="J1476" i="51"/>
  <c r="I1476" i="51"/>
  <c r="H1476" i="51"/>
  <c r="G1476" i="51"/>
  <c r="E1476" i="51"/>
  <c r="R1476" i="51" s="1"/>
  <c r="D1476" i="51"/>
  <c r="C1476" i="51"/>
  <c r="B1476" i="51"/>
  <c r="S1475" i="51"/>
  <c r="R1475" i="51"/>
  <c r="Q1475" i="51"/>
  <c r="P1475" i="51"/>
  <c r="O1475" i="51"/>
  <c r="N1475" i="51"/>
  <c r="M1475" i="51"/>
  <c r="L1475" i="51"/>
  <c r="K1475" i="51"/>
  <c r="J1475" i="51"/>
  <c r="I1475" i="51"/>
  <c r="H1475" i="51"/>
  <c r="G1475" i="51"/>
  <c r="E1475" i="51"/>
  <c r="D1475" i="51"/>
  <c r="C1475" i="51"/>
  <c r="B1475" i="51"/>
  <c r="Q1474" i="51"/>
  <c r="P1474" i="51"/>
  <c r="O1474" i="51"/>
  <c r="S1474" i="51" s="1"/>
  <c r="N1474" i="51"/>
  <c r="M1474" i="51"/>
  <c r="L1474" i="51"/>
  <c r="K1474" i="51"/>
  <c r="J1474" i="51"/>
  <c r="I1474" i="51"/>
  <c r="H1474" i="51"/>
  <c r="G1474" i="51"/>
  <c r="E1474" i="51"/>
  <c r="R1474" i="51" s="1"/>
  <c r="D1474" i="51"/>
  <c r="C1474" i="51"/>
  <c r="B1474" i="51"/>
  <c r="Q1473" i="51"/>
  <c r="P1473" i="51"/>
  <c r="O1473" i="51"/>
  <c r="S1473" i="51" s="1"/>
  <c r="N1473" i="51"/>
  <c r="M1473" i="51"/>
  <c r="L1473" i="51"/>
  <c r="K1473" i="51"/>
  <c r="J1473" i="51"/>
  <c r="I1473" i="51"/>
  <c r="H1473" i="51"/>
  <c r="G1473" i="51"/>
  <c r="E1473" i="51"/>
  <c r="R1473" i="51" s="1"/>
  <c r="D1473" i="51"/>
  <c r="C1473" i="51"/>
  <c r="B1473" i="51"/>
  <c r="S1472" i="51"/>
  <c r="R1472" i="51"/>
  <c r="Q1472" i="51"/>
  <c r="P1472" i="51"/>
  <c r="O1472" i="51"/>
  <c r="N1472" i="51"/>
  <c r="M1472" i="51"/>
  <c r="L1472" i="51"/>
  <c r="K1472" i="51"/>
  <c r="J1472" i="51"/>
  <c r="I1472" i="51"/>
  <c r="H1472" i="51"/>
  <c r="G1472" i="51"/>
  <c r="E1472" i="51"/>
  <c r="D1472" i="51"/>
  <c r="C1472" i="51"/>
  <c r="B1472" i="51"/>
  <c r="Q1471" i="51"/>
  <c r="P1471" i="51"/>
  <c r="O1471" i="51"/>
  <c r="S1471" i="51" s="1"/>
  <c r="N1471" i="51"/>
  <c r="M1471" i="51"/>
  <c r="L1471" i="51"/>
  <c r="K1471" i="51"/>
  <c r="J1471" i="51"/>
  <c r="I1471" i="51"/>
  <c r="H1471" i="51"/>
  <c r="G1471" i="51"/>
  <c r="E1471" i="51"/>
  <c r="D1471" i="51"/>
  <c r="C1471" i="51"/>
  <c r="B1471" i="51"/>
  <c r="Q1470" i="51"/>
  <c r="P1470" i="51"/>
  <c r="O1470" i="51"/>
  <c r="S1470" i="51" s="1"/>
  <c r="N1470" i="51"/>
  <c r="M1470" i="51"/>
  <c r="L1470" i="51"/>
  <c r="K1470" i="51"/>
  <c r="J1470" i="51"/>
  <c r="I1470" i="51"/>
  <c r="H1470" i="51"/>
  <c r="G1470" i="51"/>
  <c r="E1470" i="51"/>
  <c r="R1470" i="51" s="1"/>
  <c r="D1470" i="51"/>
  <c r="C1470" i="51"/>
  <c r="B1470" i="51"/>
  <c r="S1469" i="51"/>
  <c r="R1469" i="51"/>
  <c r="Q1469" i="51"/>
  <c r="P1469" i="51"/>
  <c r="O1469" i="51"/>
  <c r="N1469" i="51"/>
  <c r="M1469" i="51"/>
  <c r="L1469" i="51"/>
  <c r="K1469" i="51"/>
  <c r="J1469" i="51"/>
  <c r="I1469" i="51"/>
  <c r="H1469" i="51"/>
  <c r="G1469" i="51"/>
  <c r="E1469" i="51"/>
  <c r="D1469" i="51"/>
  <c r="C1469" i="51"/>
  <c r="B1469" i="51"/>
  <c r="S1468" i="51"/>
  <c r="Q1468" i="51"/>
  <c r="P1468" i="51"/>
  <c r="O1468" i="51"/>
  <c r="N1468" i="51"/>
  <c r="M1468" i="51"/>
  <c r="L1468" i="51"/>
  <c r="K1468" i="51"/>
  <c r="J1468" i="51"/>
  <c r="I1468" i="51"/>
  <c r="H1468" i="51"/>
  <c r="G1468" i="51"/>
  <c r="E1468" i="51"/>
  <c r="R1468" i="51" s="1"/>
  <c r="D1468" i="51"/>
  <c r="C1468" i="51"/>
  <c r="B1468" i="51"/>
  <c r="Q1467" i="51"/>
  <c r="P1467" i="51"/>
  <c r="O1467" i="51"/>
  <c r="S1467" i="51" s="1"/>
  <c r="N1467" i="51"/>
  <c r="M1467" i="51"/>
  <c r="L1467" i="51"/>
  <c r="K1467" i="51"/>
  <c r="J1467" i="51"/>
  <c r="I1467" i="51"/>
  <c r="H1467" i="51"/>
  <c r="G1467" i="51"/>
  <c r="E1467" i="51"/>
  <c r="R1467" i="51" s="1"/>
  <c r="D1467" i="51"/>
  <c r="C1467" i="51"/>
  <c r="B1467" i="51"/>
  <c r="S1466" i="51"/>
  <c r="R1466" i="51"/>
  <c r="Q1466" i="51"/>
  <c r="P1466" i="51"/>
  <c r="O1466" i="51"/>
  <c r="N1466" i="51"/>
  <c r="M1466" i="51"/>
  <c r="L1466" i="51"/>
  <c r="K1466" i="51"/>
  <c r="J1466" i="51"/>
  <c r="I1466" i="51"/>
  <c r="H1466" i="51"/>
  <c r="G1466" i="51"/>
  <c r="E1466" i="51"/>
  <c r="D1466" i="51"/>
  <c r="C1466" i="51"/>
  <c r="B1466" i="51"/>
  <c r="Q1465" i="51"/>
  <c r="P1465" i="51"/>
  <c r="O1465" i="51"/>
  <c r="S1465" i="51" s="1"/>
  <c r="N1465" i="51"/>
  <c r="M1465" i="51"/>
  <c r="L1465" i="51"/>
  <c r="K1465" i="51"/>
  <c r="J1465" i="51"/>
  <c r="I1465" i="51"/>
  <c r="H1465" i="51"/>
  <c r="G1465" i="51"/>
  <c r="E1465" i="51"/>
  <c r="D1465" i="51"/>
  <c r="R1465" i="51" s="1"/>
  <c r="C1465" i="51"/>
  <c r="B1465" i="51"/>
  <c r="Q1464" i="51"/>
  <c r="P1464" i="51"/>
  <c r="O1464" i="51"/>
  <c r="S1464" i="51" s="1"/>
  <c r="N1464" i="51"/>
  <c r="M1464" i="51"/>
  <c r="L1464" i="51"/>
  <c r="K1464" i="51"/>
  <c r="J1464" i="51"/>
  <c r="I1464" i="51"/>
  <c r="H1464" i="51"/>
  <c r="G1464" i="51"/>
  <c r="E1464" i="51"/>
  <c r="D1464" i="51"/>
  <c r="R1464" i="51" s="1"/>
  <c r="C1464" i="51"/>
  <c r="B1464" i="51"/>
  <c r="S1463" i="51"/>
  <c r="R1463" i="51"/>
  <c r="Q1463" i="51"/>
  <c r="P1463" i="51"/>
  <c r="O1463" i="51"/>
  <c r="N1463" i="51"/>
  <c r="M1463" i="51"/>
  <c r="L1463" i="51"/>
  <c r="K1463" i="51"/>
  <c r="J1463" i="51"/>
  <c r="I1463" i="51"/>
  <c r="H1463" i="51"/>
  <c r="G1463" i="51"/>
  <c r="E1463" i="51"/>
  <c r="D1463" i="51"/>
  <c r="C1463" i="51"/>
  <c r="B1463" i="51"/>
  <c r="S1462" i="51"/>
  <c r="R1462" i="51"/>
  <c r="Q1462" i="51"/>
  <c r="P1462" i="51"/>
  <c r="O1462" i="51"/>
  <c r="N1462" i="51"/>
  <c r="M1462" i="51"/>
  <c r="L1462" i="51"/>
  <c r="K1462" i="51"/>
  <c r="J1462" i="51"/>
  <c r="I1462" i="51"/>
  <c r="H1462" i="51"/>
  <c r="G1462" i="51"/>
  <c r="E1462" i="51"/>
  <c r="D1462" i="51"/>
  <c r="C1462" i="51"/>
  <c r="B1462" i="51"/>
  <c r="S1461" i="51"/>
  <c r="Q1461" i="51"/>
  <c r="P1461" i="51"/>
  <c r="O1461" i="51"/>
  <c r="N1461" i="51"/>
  <c r="M1461" i="51"/>
  <c r="L1461" i="51"/>
  <c r="K1461" i="51"/>
  <c r="J1461" i="51"/>
  <c r="I1461" i="51"/>
  <c r="H1461" i="51"/>
  <c r="G1461" i="51"/>
  <c r="E1461" i="51"/>
  <c r="R1461" i="51" s="1"/>
  <c r="D1461" i="51"/>
  <c r="C1461" i="51"/>
  <c r="B1461" i="51"/>
  <c r="S1460" i="51"/>
  <c r="Q1460" i="51"/>
  <c r="P1460" i="51"/>
  <c r="O1460" i="51"/>
  <c r="N1460" i="51"/>
  <c r="M1460" i="51"/>
  <c r="L1460" i="51"/>
  <c r="K1460" i="51"/>
  <c r="J1460" i="51"/>
  <c r="I1460" i="51"/>
  <c r="H1460" i="51"/>
  <c r="G1460" i="51"/>
  <c r="E1460" i="51"/>
  <c r="R1460" i="51" s="1"/>
  <c r="D1460" i="51"/>
  <c r="C1460" i="51"/>
  <c r="B1460" i="51"/>
  <c r="S1459" i="51"/>
  <c r="R1459" i="51"/>
  <c r="Q1459" i="51"/>
  <c r="P1459" i="51"/>
  <c r="O1459" i="51"/>
  <c r="N1459" i="51"/>
  <c r="M1459" i="51"/>
  <c r="L1459" i="51"/>
  <c r="K1459" i="51"/>
  <c r="J1459" i="51"/>
  <c r="I1459" i="51"/>
  <c r="H1459" i="51"/>
  <c r="G1459" i="51"/>
  <c r="E1459" i="51"/>
  <c r="D1459" i="51"/>
  <c r="C1459" i="51"/>
  <c r="B1459" i="51"/>
  <c r="Q1458" i="51"/>
  <c r="P1458" i="51"/>
  <c r="O1458" i="51"/>
  <c r="S1458" i="51" s="1"/>
  <c r="N1458" i="51"/>
  <c r="M1458" i="51"/>
  <c r="L1458" i="51"/>
  <c r="K1458" i="51"/>
  <c r="J1458" i="51"/>
  <c r="I1458" i="51"/>
  <c r="H1458" i="51"/>
  <c r="G1458" i="51"/>
  <c r="E1458" i="51"/>
  <c r="R1458" i="51" s="1"/>
  <c r="D1458" i="51"/>
  <c r="C1458" i="51"/>
  <c r="B1458" i="51"/>
  <c r="Q1457" i="51"/>
  <c r="P1457" i="51"/>
  <c r="O1457" i="51"/>
  <c r="S1457" i="51" s="1"/>
  <c r="N1457" i="51"/>
  <c r="M1457" i="51"/>
  <c r="L1457" i="51"/>
  <c r="K1457" i="51"/>
  <c r="J1457" i="51"/>
  <c r="I1457" i="51"/>
  <c r="H1457" i="51"/>
  <c r="G1457" i="51"/>
  <c r="E1457" i="51"/>
  <c r="R1457" i="51" s="1"/>
  <c r="D1457" i="51"/>
  <c r="C1457" i="51"/>
  <c r="B1457" i="51"/>
  <c r="S1456" i="51"/>
  <c r="R1456" i="51"/>
  <c r="Q1456" i="51"/>
  <c r="P1456" i="51"/>
  <c r="O1456" i="51"/>
  <c r="N1456" i="51"/>
  <c r="M1456" i="51"/>
  <c r="L1456" i="51"/>
  <c r="K1456" i="51"/>
  <c r="J1456" i="51"/>
  <c r="I1456" i="51"/>
  <c r="H1456" i="51"/>
  <c r="G1456" i="51"/>
  <c r="E1456" i="51"/>
  <c r="D1456" i="51"/>
  <c r="C1456" i="51"/>
  <c r="B1456" i="51"/>
  <c r="Q1455" i="51"/>
  <c r="P1455" i="51"/>
  <c r="O1455" i="51"/>
  <c r="S1455" i="51" s="1"/>
  <c r="N1455" i="51"/>
  <c r="M1455" i="51"/>
  <c r="L1455" i="51"/>
  <c r="K1455" i="51"/>
  <c r="J1455" i="51"/>
  <c r="I1455" i="51"/>
  <c r="H1455" i="51"/>
  <c r="G1455" i="51"/>
  <c r="E1455" i="51"/>
  <c r="R1455" i="51" s="1"/>
  <c r="D1455" i="51"/>
  <c r="C1455" i="51"/>
  <c r="B1455" i="51"/>
  <c r="Q1454" i="51"/>
  <c r="P1454" i="51"/>
  <c r="O1454" i="51"/>
  <c r="S1454" i="51" s="1"/>
  <c r="N1454" i="51"/>
  <c r="M1454" i="51"/>
  <c r="L1454" i="51"/>
  <c r="K1454" i="51"/>
  <c r="J1454" i="51"/>
  <c r="I1454" i="51"/>
  <c r="H1454" i="51"/>
  <c r="G1454" i="51"/>
  <c r="E1454" i="51"/>
  <c r="R1454" i="51" s="1"/>
  <c r="D1454" i="51"/>
  <c r="C1454" i="51"/>
  <c r="B1454" i="51"/>
  <c r="R1453" i="51"/>
  <c r="Q1453" i="51"/>
  <c r="P1453" i="51"/>
  <c r="O1453" i="51"/>
  <c r="N1453" i="51"/>
  <c r="M1453" i="51"/>
  <c r="L1453" i="51"/>
  <c r="K1453" i="51"/>
  <c r="S1453" i="51" s="1"/>
  <c r="J1453" i="51"/>
  <c r="I1453" i="51"/>
  <c r="H1453" i="51"/>
  <c r="G1453" i="51"/>
  <c r="E1453" i="51"/>
  <c r="D1453" i="51"/>
  <c r="C1453" i="51"/>
  <c r="B1453" i="51"/>
  <c r="S1452" i="51"/>
  <c r="Q1452" i="51"/>
  <c r="P1452" i="51"/>
  <c r="O1452" i="51"/>
  <c r="N1452" i="51"/>
  <c r="M1452" i="51"/>
  <c r="L1452" i="51"/>
  <c r="K1452" i="51"/>
  <c r="J1452" i="51"/>
  <c r="I1452" i="51"/>
  <c r="H1452" i="51"/>
  <c r="G1452" i="51"/>
  <c r="E1452" i="51"/>
  <c r="R1452" i="51" s="1"/>
  <c r="D1452" i="51"/>
  <c r="C1452" i="51"/>
  <c r="B1452" i="51"/>
  <c r="Q1451" i="51"/>
  <c r="P1451" i="51"/>
  <c r="O1451" i="51"/>
  <c r="S1451" i="51" s="1"/>
  <c r="N1451" i="51"/>
  <c r="M1451" i="51"/>
  <c r="L1451" i="51"/>
  <c r="K1451" i="51"/>
  <c r="J1451" i="51"/>
  <c r="I1451" i="51"/>
  <c r="H1451" i="51"/>
  <c r="G1451" i="51"/>
  <c r="E1451" i="51"/>
  <c r="R1451" i="51" s="1"/>
  <c r="D1451" i="51"/>
  <c r="C1451" i="51"/>
  <c r="B1451" i="51"/>
  <c r="S1450" i="51"/>
  <c r="R1450" i="51"/>
  <c r="Q1450" i="51"/>
  <c r="P1450" i="51"/>
  <c r="O1450" i="51"/>
  <c r="N1450" i="51"/>
  <c r="M1450" i="51"/>
  <c r="L1450" i="51"/>
  <c r="K1450" i="51"/>
  <c r="J1450" i="51"/>
  <c r="I1450" i="51"/>
  <c r="H1450" i="51"/>
  <c r="G1450" i="51"/>
  <c r="E1450" i="51"/>
  <c r="D1450" i="51"/>
  <c r="C1450" i="51"/>
  <c r="B1450" i="51"/>
  <c r="Q1449" i="51"/>
  <c r="P1449" i="51"/>
  <c r="O1449" i="51"/>
  <c r="N1449" i="51"/>
  <c r="M1449" i="51"/>
  <c r="L1449" i="51"/>
  <c r="K1449" i="51"/>
  <c r="J1449" i="51"/>
  <c r="I1449" i="51"/>
  <c r="H1449" i="51"/>
  <c r="G1449" i="51"/>
  <c r="E1449" i="51"/>
  <c r="D1449" i="51"/>
  <c r="R1449" i="51" s="1"/>
  <c r="C1449" i="51"/>
  <c r="B1449" i="51"/>
  <c r="Q1448" i="51"/>
  <c r="P1448" i="51"/>
  <c r="O1448" i="51"/>
  <c r="S1448" i="51" s="1"/>
  <c r="N1448" i="51"/>
  <c r="M1448" i="51"/>
  <c r="L1448" i="51"/>
  <c r="K1448" i="51"/>
  <c r="J1448" i="51"/>
  <c r="I1448" i="51"/>
  <c r="H1448" i="51"/>
  <c r="G1448" i="51"/>
  <c r="E1448" i="51"/>
  <c r="D1448" i="51"/>
  <c r="R1448" i="51" s="1"/>
  <c r="C1448" i="51"/>
  <c r="B1448" i="51"/>
  <c r="R1447" i="51"/>
  <c r="Q1447" i="51"/>
  <c r="P1447" i="51"/>
  <c r="O1447" i="51"/>
  <c r="N1447" i="51"/>
  <c r="M1447" i="51"/>
  <c r="L1447" i="51"/>
  <c r="K1447" i="51"/>
  <c r="S1447" i="51" s="1"/>
  <c r="J1447" i="51"/>
  <c r="I1447" i="51"/>
  <c r="H1447" i="51"/>
  <c r="G1447" i="51"/>
  <c r="E1447" i="51"/>
  <c r="D1447" i="51"/>
  <c r="C1447" i="51"/>
  <c r="B1447" i="51"/>
  <c r="Q1446" i="51"/>
  <c r="P1446" i="51"/>
  <c r="O1446" i="51"/>
  <c r="N1446" i="51"/>
  <c r="M1446" i="51"/>
  <c r="L1446" i="51"/>
  <c r="K1446" i="51"/>
  <c r="S1446" i="51" s="1"/>
  <c r="J1446" i="51"/>
  <c r="I1446" i="51"/>
  <c r="H1446" i="51"/>
  <c r="G1446" i="51"/>
  <c r="E1446" i="51"/>
  <c r="D1446" i="51"/>
  <c r="R1446" i="51" s="1"/>
  <c r="C1446" i="51"/>
  <c r="B1446" i="51"/>
  <c r="S1445" i="51"/>
  <c r="Q1445" i="51"/>
  <c r="P1445" i="51"/>
  <c r="O1445" i="51"/>
  <c r="N1445" i="51"/>
  <c r="M1445" i="51"/>
  <c r="L1445" i="51"/>
  <c r="K1445" i="51"/>
  <c r="J1445" i="51"/>
  <c r="I1445" i="51"/>
  <c r="H1445" i="51"/>
  <c r="G1445" i="51"/>
  <c r="E1445" i="51"/>
  <c r="D1445" i="51"/>
  <c r="C1445" i="51"/>
  <c r="B1445" i="51"/>
  <c r="S1444" i="51"/>
  <c r="R1444" i="51"/>
  <c r="Q1444" i="51"/>
  <c r="P1444" i="51"/>
  <c r="O1444" i="51"/>
  <c r="N1444" i="51"/>
  <c r="M1444" i="51"/>
  <c r="L1444" i="51"/>
  <c r="K1444" i="51"/>
  <c r="J1444" i="51"/>
  <c r="I1444" i="51"/>
  <c r="H1444" i="51"/>
  <c r="G1444" i="51"/>
  <c r="E1444" i="51"/>
  <c r="D1444" i="51"/>
  <c r="C1444" i="51"/>
  <c r="B1444" i="51"/>
  <c r="S1443" i="51"/>
  <c r="Q1443" i="51"/>
  <c r="P1443" i="51"/>
  <c r="O1443" i="51"/>
  <c r="N1443" i="51"/>
  <c r="M1443" i="51"/>
  <c r="L1443" i="51"/>
  <c r="K1443" i="51"/>
  <c r="J1443" i="51"/>
  <c r="I1443" i="51"/>
  <c r="H1443" i="51"/>
  <c r="G1443" i="51"/>
  <c r="E1443" i="51"/>
  <c r="D1443" i="51"/>
  <c r="C1443" i="51"/>
  <c r="B1443" i="51"/>
  <c r="Q1442" i="51"/>
  <c r="P1442" i="51"/>
  <c r="O1442" i="51"/>
  <c r="S1442" i="51" s="1"/>
  <c r="N1442" i="51"/>
  <c r="M1442" i="51"/>
  <c r="L1442" i="51"/>
  <c r="K1442" i="51"/>
  <c r="J1442" i="51"/>
  <c r="I1442" i="51"/>
  <c r="H1442" i="51"/>
  <c r="G1442" i="51"/>
  <c r="E1442" i="51"/>
  <c r="R1442" i="51" s="1"/>
  <c r="D1442" i="51"/>
  <c r="C1442" i="51"/>
  <c r="B1442" i="51"/>
  <c r="S1441" i="51"/>
  <c r="R1441" i="51"/>
  <c r="Q1441" i="51"/>
  <c r="P1441" i="51"/>
  <c r="O1441" i="51"/>
  <c r="N1441" i="51"/>
  <c r="M1441" i="51"/>
  <c r="L1441" i="51"/>
  <c r="K1441" i="51"/>
  <c r="J1441" i="51"/>
  <c r="I1441" i="51"/>
  <c r="H1441" i="51"/>
  <c r="G1441" i="51"/>
  <c r="E1441" i="51"/>
  <c r="D1441" i="51"/>
  <c r="C1441" i="51"/>
  <c r="B1441" i="51"/>
  <c r="Q1440" i="51"/>
  <c r="P1440" i="51"/>
  <c r="O1440" i="51"/>
  <c r="S1440" i="51" s="1"/>
  <c r="N1440" i="51"/>
  <c r="M1440" i="51"/>
  <c r="L1440" i="51"/>
  <c r="K1440" i="51"/>
  <c r="J1440" i="51"/>
  <c r="I1440" i="51"/>
  <c r="H1440" i="51"/>
  <c r="G1440" i="51"/>
  <c r="F1440" i="51"/>
  <c r="E1440" i="51"/>
  <c r="R1440" i="51" s="1"/>
  <c r="D1440" i="51"/>
  <c r="C1440" i="51"/>
  <c r="B1440" i="51"/>
  <c r="S1439" i="51"/>
  <c r="R1439" i="51"/>
  <c r="Q1439" i="51"/>
  <c r="P1439" i="51"/>
  <c r="O1439" i="51"/>
  <c r="N1439" i="51"/>
  <c r="M1439" i="51"/>
  <c r="L1439" i="51"/>
  <c r="K1439" i="51"/>
  <c r="J1439" i="51"/>
  <c r="I1439" i="51"/>
  <c r="H1439" i="51"/>
  <c r="G1439" i="51"/>
  <c r="E1439" i="51"/>
  <c r="D1439" i="51"/>
  <c r="C1439" i="51"/>
  <c r="F1439" i="51" s="1"/>
  <c r="B1439" i="51"/>
  <c r="Q1438" i="51"/>
  <c r="P1438" i="51"/>
  <c r="O1438" i="51"/>
  <c r="S1438" i="51" s="1"/>
  <c r="N1438" i="51"/>
  <c r="M1438" i="51"/>
  <c r="L1438" i="51"/>
  <c r="K1438" i="51"/>
  <c r="J1438" i="51"/>
  <c r="I1438" i="51"/>
  <c r="H1438" i="51"/>
  <c r="G1438" i="51"/>
  <c r="E1438" i="51"/>
  <c r="D1438" i="51"/>
  <c r="C1438" i="51"/>
  <c r="B1438" i="51"/>
  <c r="S1437" i="51"/>
  <c r="R1437" i="51"/>
  <c r="Q1437" i="51"/>
  <c r="P1437" i="51"/>
  <c r="O1437" i="51"/>
  <c r="N1437" i="51"/>
  <c r="M1437" i="51"/>
  <c r="L1437" i="51"/>
  <c r="K1437" i="51"/>
  <c r="J1437" i="51"/>
  <c r="I1437" i="51"/>
  <c r="H1437" i="51"/>
  <c r="G1437" i="51"/>
  <c r="E1437" i="51"/>
  <c r="D1437" i="51"/>
  <c r="C1437" i="51"/>
  <c r="F1437" i="51" s="1"/>
  <c r="B1437" i="51"/>
  <c r="Q1436" i="51"/>
  <c r="P1436" i="51"/>
  <c r="O1436" i="51"/>
  <c r="S1436" i="51" s="1"/>
  <c r="N1436" i="51"/>
  <c r="M1436" i="51"/>
  <c r="L1436" i="51"/>
  <c r="K1436" i="51"/>
  <c r="J1436" i="51"/>
  <c r="I1436" i="51"/>
  <c r="H1436" i="51"/>
  <c r="G1436" i="51"/>
  <c r="E1436" i="51"/>
  <c r="D1436" i="51"/>
  <c r="C1436" i="51"/>
  <c r="B1436" i="51"/>
  <c r="S1435" i="51"/>
  <c r="R1435" i="51"/>
  <c r="Q1435" i="51"/>
  <c r="P1435" i="51"/>
  <c r="O1435" i="51"/>
  <c r="N1435" i="51"/>
  <c r="M1435" i="51"/>
  <c r="L1435" i="51"/>
  <c r="K1435" i="51"/>
  <c r="J1435" i="51"/>
  <c r="I1435" i="51"/>
  <c r="H1435" i="51"/>
  <c r="G1435" i="51"/>
  <c r="E1435" i="51"/>
  <c r="D1435" i="51"/>
  <c r="C1435" i="51"/>
  <c r="F1435" i="51" s="1"/>
  <c r="B1435" i="51"/>
  <c r="Q1434" i="51"/>
  <c r="P1434" i="51"/>
  <c r="O1434" i="51"/>
  <c r="S1434" i="51" s="1"/>
  <c r="N1434" i="51"/>
  <c r="M1434" i="51"/>
  <c r="L1434" i="51"/>
  <c r="K1434" i="51"/>
  <c r="J1434" i="51"/>
  <c r="I1434" i="51"/>
  <c r="H1434" i="51"/>
  <c r="G1434" i="51"/>
  <c r="F1434" i="51"/>
  <c r="E1434" i="51"/>
  <c r="R1434" i="51" s="1"/>
  <c r="D1434" i="51"/>
  <c r="C1434" i="51"/>
  <c r="B1434" i="51"/>
  <c r="S1433" i="51"/>
  <c r="R1433" i="51"/>
  <c r="Q1433" i="51"/>
  <c r="P1433" i="51"/>
  <c r="O1433" i="51"/>
  <c r="N1433" i="51"/>
  <c r="M1433" i="51"/>
  <c r="L1433" i="51"/>
  <c r="K1433" i="51"/>
  <c r="J1433" i="51"/>
  <c r="I1433" i="51"/>
  <c r="H1433" i="51"/>
  <c r="G1433" i="51"/>
  <c r="E1433" i="51"/>
  <c r="D1433" i="51"/>
  <c r="C1433" i="51"/>
  <c r="F1433" i="51" s="1"/>
  <c r="B1433" i="51"/>
  <c r="Q1432" i="51"/>
  <c r="P1432" i="51"/>
  <c r="O1432" i="51"/>
  <c r="S1432" i="51" s="1"/>
  <c r="N1432" i="51"/>
  <c r="M1432" i="51"/>
  <c r="L1432" i="51"/>
  <c r="K1432" i="51"/>
  <c r="J1432" i="51"/>
  <c r="I1432" i="51"/>
  <c r="H1432" i="51"/>
  <c r="G1432" i="51"/>
  <c r="E1432" i="51"/>
  <c r="R1432" i="51" s="1"/>
  <c r="D1432" i="51"/>
  <c r="C1432" i="51"/>
  <c r="B1432" i="51"/>
  <c r="S1431" i="51"/>
  <c r="R1431" i="51"/>
  <c r="Q1431" i="51"/>
  <c r="P1431" i="51"/>
  <c r="O1431" i="51"/>
  <c r="N1431" i="51"/>
  <c r="M1431" i="51"/>
  <c r="L1431" i="51"/>
  <c r="K1431" i="51"/>
  <c r="J1431" i="51"/>
  <c r="I1431" i="51"/>
  <c r="H1431" i="51"/>
  <c r="G1431" i="51"/>
  <c r="E1431" i="51"/>
  <c r="D1431" i="51"/>
  <c r="C1431" i="51"/>
  <c r="F1431" i="51" s="1"/>
  <c r="B1431" i="51"/>
  <c r="Q1430" i="51"/>
  <c r="P1430" i="51"/>
  <c r="O1430" i="51"/>
  <c r="S1430" i="51" s="1"/>
  <c r="N1430" i="51"/>
  <c r="M1430" i="51"/>
  <c r="L1430" i="51"/>
  <c r="K1430" i="51"/>
  <c r="J1430" i="51"/>
  <c r="I1430" i="51"/>
  <c r="H1430" i="51"/>
  <c r="G1430" i="51"/>
  <c r="F1430" i="51"/>
  <c r="E1430" i="51"/>
  <c r="R1430" i="51" s="1"/>
  <c r="D1430" i="51"/>
  <c r="C1430" i="51"/>
  <c r="B1430" i="51"/>
  <c r="R1429" i="51"/>
  <c r="Q1429" i="51"/>
  <c r="P1429" i="51"/>
  <c r="O1429" i="51"/>
  <c r="S1429" i="51" s="1"/>
  <c r="N1429" i="51"/>
  <c r="M1429" i="51"/>
  <c r="L1429" i="51"/>
  <c r="K1429" i="51"/>
  <c r="J1429" i="51"/>
  <c r="I1429" i="51"/>
  <c r="H1429" i="51"/>
  <c r="G1429" i="51"/>
  <c r="E1429" i="51"/>
  <c r="D1429" i="51"/>
  <c r="C1429" i="51"/>
  <c r="F1429" i="51" s="1"/>
  <c r="B1429" i="51"/>
  <c r="S1428" i="51"/>
  <c r="Q1428" i="51"/>
  <c r="P1428" i="51"/>
  <c r="O1428" i="51"/>
  <c r="N1428" i="51"/>
  <c r="M1428" i="51"/>
  <c r="L1428" i="51"/>
  <c r="K1428" i="51"/>
  <c r="J1428" i="51"/>
  <c r="I1428" i="51"/>
  <c r="H1428" i="51"/>
  <c r="G1428" i="51"/>
  <c r="E1428" i="51"/>
  <c r="R1428" i="51" s="1"/>
  <c r="D1428" i="51"/>
  <c r="C1428" i="51"/>
  <c r="F1428" i="51" s="1"/>
  <c r="B1428" i="51"/>
  <c r="S1427" i="51"/>
  <c r="R1427" i="51"/>
  <c r="Q1427" i="51"/>
  <c r="P1427" i="51"/>
  <c r="O1427" i="51"/>
  <c r="N1427" i="51"/>
  <c r="M1427" i="51"/>
  <c r="L1427" i="51"/>
  <c r="K1427" i="51"/>
  <c r="J1427" i="51"/>
  <c r="I1427" i="51"/>
  <c r="H1427" i="51"/>
  <c r="G1427" i="51"/>
  <c r="E1427" i="51"/>
  <c r="D1427" i="51"/>
  <c r="C1427" i="51"/>
  <c r="F1427" i="51" s="1"/>
  <c r="B1427" i="51"/>
  <c r="Q1426" i="51"/>
  <c r="P1426" i="51"/>
  <c r="O1426" i="51"/>
  <c r="S1426" i="51" s="1"/>
  <c r="N1426" i="51"/>
  <c r="M1426" i="51"/>
  <c r="L1426" i="51"/>
  <c r="K1426" i="51"/>
  <c r="J1426" i="51"/>
  <c r="I1426" i="51"/>
  <c r="H1426" i="51"/>
  <c r="G1426" i="51"/>
  <c r="F1426" i="51"/>
  <c r="E1426" i="51"/>
  <c r="R1426" i="51" s="1"/>
  <c r="D1426" i="51"/>
  <c r="C1426" i="51"/>
  <c r="B1426" i="51"/>
  <c r="R1425" i="51"/>
  <c r="Q1425" i="51"/>
  <c r="P1425" i="51"/>
  <c r="O1425" i="51"/>
  <c r="S1425" i="51" s="1"/>
  <c r="N1425" i="51"/>
  <c r="M1425" i="51"/>
  <c r="L1425" i="51"/>
  <c r="K1425" i="51"/>
  <c r="J1425" i="51"/>
  <c r="I1425" i="51"/>
  <c r="H1425" i="51"/>
  <c r="G1425" i="51"/>
  <c r="E1425" i="51"/>
  <c r="D1425" i="51"/>
  <c r="C1425" i="51"/>
  <c r="F1425" i="51" s="1"/>
  <c r="B1425" i="51"/>
  <c r="S1424" i="51"/>
  <c r="Q1424" i="51"/>
  <c r="P1424" i="51"/>
  <c r="O1424" i="51"/>
  <c r="N1424" i="51"/>
  <c r="M1424" i="51"/>
  <c r="L1424" i="51"/>
  <c r="K1424" i="51"/>
  <c r="J1424" i="51"/>
  <c r="I1424" i="51"/>
  <c r="H1424" i="51"/>
  <c r="G1424" i="51"/>
  <c r="E1424" i="51"/>
  <c r="R1424" i="51" s="1"/>
  <c r="D1424" i="51"/>
  <c r="C1424" i="51"/>
  <c r="F1424" i="51" s="1"/>
  <c r="B1424" i="51"/>
  <c r="S1423" i="51"/>
  <c r="R1423" i="51"/>
  <c r="Q1423" i="51"/>
  <c r="P1423" i="51"/>
  <c r="O1423" i="51"/>
  <c r="N1423" i="51"/>
  <c r="M1423" i="51"/>
  <c r="L1423" i="51"/>
  <c r="K1423" i="51"/>
  <c r="J1423" i="51"/>
  <c r="I1423" i="51"/>
  <c r="H1423" i="51"/>
  <c r="G1423" i="51"/>
  <c r="E1423" i="51"/>
  <c r="D1423" i="51"/>
  <c r="C1423" i="51"/>
  <c r="F1423" i="51" s="1"/>
  <c r="B1423" i="51"/>
  <c r="Q1422" i="51"/>
  <c r="P1422" i="51"/>
  <c r="O1422" i="51"/>
  <c r="S1422" i="51" s="1"/>
  <c r="N1422" i="51"/>
  <c r="M1422" i="51"/>
  <c r="L1422" i="51"/>
  <c r="K1422" i="51"/>
  <c r="J1422" i="51"/>
  <c r="I1422" i="51"/>
  <c r="H1422" i="51"/>
  <c r="G1422" i="51"/>
  <c r="F1422" i="51"/>
  <c r="E1422" i="51"/>
  <c r="R1422" i="51" s="1"/>
  <c r="D1422" i="51"/>
  <c r="C1422" i="51"/>
  <c r="B1422" i="51"/>
  <c r="R1421" i="51"/>
  <c r="Q1421" i="51"/>
  <c r="P1421" i="51"/>
  <c r="O1421" i="51"/>
  <c r="S1421" i="51" s="1"/>
  <c r="N1421" i="51"/>
  <c r="M1421" i="51"/>
  <c r="L1421" i="51"/>
  <c r="K1421" i="51"/>
  <c r="J1421" i="51"/>
  <c r="I1421" i="51"/>
  <c r="H1421" i="51"/>
  <c r="G1421" i="51"/>
  <c r="E1421" i="51"/>
  <c r="D1421" i="51"/>
  <c r="C1421" i="51"/>
  <c r="F1421" i="51" s="1"/>
  <c r="B1421" i="51"/>
  <c r="S1420" i="51"/>
  <c r="Q1420" i="51"/>
  <c r="P1420" i="51"/>
  <c r="O1420" i="51"/>
  <c r="N1420" i="51"/>
  <c r="M1420" i="51"/>
  <c r="L1420" i="51"/>
  <c r="K1420" i="51"/>
  <c r="J1420" i="51"/>
  <c r="I1420" i="51"/>
  <c r="H1420" i="51"/>
  <c r="G1420" i="51"/>
  <c r="E1420" i="51"/>
  <c r="R1420" i="51" s="1"/>
  <c r="D1420" i="51"/>
  <c r="C1420" i="51"/>
  <c r="F1420" i="51" s="1"/>
  <c r="B1420" i="51"/>
  <c r="S1419" i="51"/>
  <c r="R1419" i="51"/>
  <c r="Q1419" i="51"/>
  <c r="P1419" i="51"/>
  <c r="O1419" i="51"/>
  <c r="N1419" i="51"/>
  <c r="M1419" i="51"/>
  <c r="L1419" i="51"/>
  <c r="K1419" i="51"/>
  <c r="J1419" i="51"/>
  <c r="I1419" i="51"/>
  <c r="H1419" i="51"/>
  <c r="G1419" i="51"/>
  <c r="E1419" i="51"/>
  <c r="D1419" i="51"/>
  <c r="C1419" i="51"/>
  <c r="F1419" i="51" s="1"/>
  <c r="B1419" i="51"/>
  <c r="Q1418" i="51"/>
  <c r="P1418" i="51"/>
  <c r="O1418" i="51"/>
  <c r="S1418" i="51" s="1"/>
  <c r="N1418" i="51"/>
  <c r="M1418" i="51"/>
  <c r="L1418" i="51"/>
  <c r="K1418" i="51"/>
  <c r="J1418" i="51"/>
  <c r="I1418" i="51"/>
  <c r="H1418" i="51"/>
  <c r="G1418" i="51"/>
  <c r="F1418" i="51"/>
  <c r="E1418" i="51"/>
  <c r="D1418" i="51"/>
  <c r="C1418" i="51"/>
  <c r="B1418" i="51"/>
  <c r="R1417" i="51"/>
  <c r="Q1417" i="51"/>
  <c r="P1417" i="51"/>
  <c r="O1417" i="51"/>
  <c r="N1417" i="51"/>
  <c r="M1417" i="51"/>
  <c r="L1417" i="51"/>
  <c r="K1417" i="51"/>
  <c r="J1417" i="51"/>
  <c r="I1417" i="51"/>
  <c r="H1417" i="51"/>
  <c r="G1417" i="51"/>
  <c r="E1417" i="51"/>
  <c r="D1417" i="51"/>
  <c r="C1417" i="51"/>
  <c r="F1417" i="51" s="1"/>
  <c r="B1417" i="51"/>
  <c r="S1416" i="51"/>
  <c r="Q1416" i="51"/>
  <c r="P1416" i="51"/>
  <c r="O1416" i="51"/>
  <c r="N1416" i="51"/>
  <c r="M1416" i="51"/>
  <c r="L1416" i="51"/>
  <c r="K1416" i="51"/>
  <c r="J1416" i="51"/>
  <c r="I1416" i="51"/>
  <c r="H1416" i="51"/>
  <c r="G1416" i="51"/>
  <c r="E1416" i="51"/>
  <c r="R1416" i="51" s="1"/>
  <c r="D1416" i="51"/>
  <c r="C1416" i="51"/>
  <c r="F1416" i="51" s="1"/>
  <c r="B1416" i="51"/>
  <c r="S1415" i="51"/>
  <c r="R1415" i="51"/>
  <c r="Q1415" i="51"/>
  <c r="P1415" i="51"/>
  <c r="O1415" i="51"/>
  <c r="N1415" i="51"/>
  <c r="M1415" i="51"/>
  <c r="L1415" i="51"/>
  <c r="K1415" i="51"/>
  <c r="J1415" i="51"/>
  <c r="I1415" i="51"/>
  <c r="H1415" i="51"/>
  <c r="G1415" i="51"/>
  <c r="E1415" i="51"/>
  <c r="D1415" i="51"/>
  <c r="C1415" i="51"/>
  <c r="F1415" i="51" s="1"/>
  <c r="B1415" i="51"/>
  <c r="Q1414" i="51"/>
  <c r="P1414" i="51"/>
  <c r="O1414" i="51"/>
  <c r="S1414" i="51" s="1"/>
  <c r="N1414" i="51"/>
  <c r="M1414" i="51"/>
  <c r="L1414" i="51"/>
  <c r="K1414" i="51"/>
  <c r="J1414" i="51"/>
  <c r="I1414" i="51"/>
  <c r="H1414" i="51"/>
  <c r="G1414" i="51"/>
  <c r="F1414" i="51"/>
  <c r="E1414" i="51"/>
  <c r="D1414" i="51"/>
  <c r="C1414" i="51"/>
  <c r="B1414" i="51"/>
  <c r="R1413" i="51"/>
  <c r="Q1413" i="51"/>
  <c r="P1413" i="51"/>
  <c r="O1413" i="51"/>
  <c r="S1413" i="51" s="1"/>
  <c r="N1413" i="51"/>
  <c r="M1413" i="51"/>
  <c r="L1413" i="51"/>
  <c r="K1413" i="51"/>
  <c r="J1413" i="51"/>
  <c r="I1413" i="51"/>
  <c r="H1413" i="51"/>
  <c r="G1413" i="51"/>
  <c r="E1413" i="51"/>
  <c r="D1413" i="51"/>
  <c r="C1413" i="51"/>
  <c r="F1413" i="51" s="1"/>
  <c r="B1413" i="51"/>
  <c r="S1412" i="51"/>
  <c r="Q1412" i="51"/>
  <c r="P1412" i="51"/>
  <c r="O1412" i="51"/>
  <c r="N1412" i="51"/>
  <c r="M1412" i="51"/>
  <c r="L1412" i="51"/>
  <c r="K1412" i="51"/>
  <c r="J1412" i="51"/>
  <c r="I1412" i="51"/>
  <c r="H1412" i="51"/>
  <c r="G1412" i="51"/>
  <c r="E1412" i="51"/>
  <c r="R1412" i="51" s="1"/>
  <c r="D1412" i="51"/>
  <c r="C1412" i="51"/>
  <c r="F1412" i="51" s="1"/>
  <c r="B1412" i="51"/>
  <c r="R1411" i="51"/>
  <c r="Q1411" i="51"/>
  <c r="P1411" i="51"/>
  <c r="O1411" i="51"/>
  <c r="N1411" i="51"/>
  <c r="M1411" i="51"/>
  <c r="L1411" i="51"/>
  <c r="K1411" i="51"/>
  <c r="S1411" i="51" s="1"/>
  <c r="J1411" i="51"/>
  <c r="I1411" i="51"/>
  <c r="H1411" i="51"/>
  <c r="G1411" i="51"/>
  <c r="E1411" i="51"/>
  <c r="D1411" i="51"/>
  <c r="C1411" i="51"/>
  <c r="F1411" i="51" s="1"/>
  <c r="B1411" i="51"/>
  <c r="Q1410" i="51"/>
  <c r="P1410" i="51"/>
  <c r="O1410" i="51"/>
  <c r="S1410" i="51" s="1"/>
  <c r="N1410" i="51"/>
  <c r="M1410" i="51"/>
  <c r="L1410" i="51"/>
  <c r="K1410" i="51"/>
  <c r="J1410" i="51"/>
  <c r="I1410" i="51"/>
  <c r="H1410" i="51"/>
  <c r="G1410" i="51"/>
  <c r="E1410" i="51"/>
  <c r="D1410" i="51"/>
  <c r="C1410" i="51"/>
  <c r="B1410" i="51"/>
  <c r="R1409" i="51"/>
  <c r="Q1409" i="51"/>
  <c r="P1409" i="51"/>
  <c r="O1409" i="51"/>
  <c r="S1409" i="51" s="1"/>
  <c r="N1409" i="51"/>
  <c r="M1409" i="51"/>
  <c r="L1409" i="51"/>
  <c r="K1409" i="51"/>
  <c r="J1409" i="51"/>
  <c r="I1409" i="51"/>
  <c r="H1409" i="51"/>
  <c r="G1409" i="51"/>
  <c r="E1409" i="51"/>
  <c r="D1409" i="51"/>
  <c r="C1409" i="51"/>
  <c r="F1409" i="51" s="1"/>
  <c r="B1409" i="51"/>
  <c r="Q1408" i="51"/>
  <c r="P1408" i="51"/>
  <c r="O1408" i="51"/>
  <c r="N1408" i="51"/>
  <c r="M1408" i="51"/>
  <c r="L1408" i="51"/>
  <c r="K1408" i="51"/>
  <c r="S1408" i="51" s="1"/>
  <c r="J1408" i="51"/>
  <c r="I1408" i="51"/>
  <c r="H1408" i="51"/>
  <c r="G1408" i="51"/>
  <c r="E1408" i="51"/>
  <c r="R1408" i="51" s="1"/>
  <c r="D1408" i="51"/>
  <c r="C1408" i="51"/>
  <c r="F1408" i="51" s="1"/>
  <c r="B1408" i="51"/>
  <c r="R1407" i="51"/>
  <c r="Q1407" i="51"/>
  <c r="P1407" i="51"/>
  <c r="O1407" i="51"/>
  <c r="N1407" i="51"/>
  <c r="M1407" i="51"/>
  <c r="L1407" i="51"/>
  <c r="K1407" i="51"/>
  <c r="S1407" i="51" s="1"/>
  <c r="J1407" i="51"/>
  <c r="I1407" i="51"/>
  <c r="H1407" i="51"/>
  <c r="G1407" i="51"/>
  <c r="E1407" i="51"/>
  <c r="D1407" i="51"/>
  <c r="C1407" i="51"/>
  <c r="F1407" i="51" s="1"/>
  <c r="B1407" i="51"/>
  <c r="Q1406" i="51"/>
  <c r="P1406" i="51"/>
  <c r="O1406" i="51"/>
  <c r="S1406" i="51" s="1"/>
  <c r="N1406" i="51"/>
  <c r="M1406" i="51"/>
  <c r="L1406" i="51"/>
  <c r="K1406" i="51"/>
  <c r="J1406" i="51"/>
  <c r="I1406" i="51"/>
  <c r="H1406" i="51"/>
  <c r="G1406" i="51"/>
  <c r="E1406" i="51"/>
  <c r="D1406" i="51"/>
  <c r="C1406" i="51"/>
  <c r="B1406" i="51"/>
  <c r="R1405" i="51"/>
  <c r="Q1405" i="51"/>
  <c r="P1405" i="51"/>
  <c r="O1405" i="51"/>
  <c r="S1405" i="51" s="1"/>
  <c r="N1405" i="51"/>
  <c r="M1405" i="51"/>
  <c r="L1405" i="51"/>
  <c r="K1405" i="51"/>
  <c r="J1405" i="51"/>
  <c r="I1405" i="51"/>
  <c r="H1405" i="51"/>
  <c r="G1405" i="51"/>
  <c r="E1405" i="51"/>
  <c r="D1405" i="51"/>
  <c r="C1405" i="51"/>
  <c r="F1405" i="51" s="1"/>
  <c r="B1405" i="51"/>
  <c r="S1404" i="51"/>
  <c r="Q1404" i="51"/>
  <c r="P1404" i="51"/>
  <c r="O1404" i="51"/>
  <c r="N1404" i="51"/>
  <c r="M1404" i="51"/>
  <c r="L1404" i="51"/>
  <c r="K1404" i="51"/>
  <c r="J1404" i="51"/>
  <c r="I1404" i="51"/>
  <c r="H1404" i="51"/>
  <c r="G1404" i="51"/>
  <c r="E1404" i="51"/>
  <c r="R1404" i="51" s="1"/>
  <c r="D1404" i="51"/>
  <c r="C1404" i="51"/>
  <c r="F1404" i="51" s="1"/>
  <c r="B1404" i="51"/>
  <c r="S1403" i="51"/>
  <c r="R1403" i="51"/>
  <c r="Q1403" i="51"/>
  <c r="P1403" i="51"/>
  <c r="O1403" i="51"/>
  <c r="N1403" i="51"/>
  <c r="M1403" i="51"/>
  <c r="L1403" i="51"/>
  <c r="K1403" i="51"/>
  <c r="J1403" i="51"/>
  <c r="I1403" i="51"/>
  <c r="H1403" i="51"/>
  <c r="G1403" i="51"/>
  <c r="E1403" i="51"/>
  <c r="D1403" i="51"/>
  <c r="C1403" i="51"/>
  <c r="F1403" i="51" s="1"/>
  <c r="B1403" i="51"/>
  <c r="Q1402" i="51"/>
  <c r="P1402" i="51"/>
  <c r="O1402" i="51"/>
  <c r="S1402" i="51" s="1"/>
  <c r="N1402" i="51"/>
  <c r="M1402" i="51"/>
  <c r="L1402" i="51"/>
  <c r="K1402" i="51"/>
  <c r="J1402" i="51"/>
  <c r="I1402" i="51"/>
  <c r="H1402" i="51"/>
  <c r="G1402" i="51"/>
  <c r="E1402" i="51"/>
  <c r="D1402" i="51"/>
  <c r="C1402" i="51"/>
  <c r="B1402" i="51"/>
  <c r="R1401" i="51"/>
  <c r="Q1401" i="51"/>
  <c r="P1401" i="51"/>
  <c r="O1401" i="51"/>
  <c r="S1401" i="51" s="1"/>
  <c r="N1401" i="51"/>
  <c r="M1401" i="51"/>
  <c r="L1401" i="51"/>
  <c r="K1401" i="51"/>
  <c r="J1401" i="51"/>
  <c r="I1401" i="51"/>
  <c r="H1401" i="51"/>
  <c r="G1401" i="51"/>
  <c r="E1401" i="51"/>
  <c r="D1401" i="51"/>
  <c r="C1401" i="51"/>
  <c r="F1401" i="51" s="1"/>
  <c r="B1401" i="51"/>
  <c r="S1400" i="51"/>
  <c r="Q1400" i="51"/>
  <c r="P1400" i="51"/>
  <c r="O1400" i="51"/>
  <c r="N1400" i="51"/>
  <c r="M1400" i="51"/>
  <c r="L1400" i="51"/>
  <c r="K1400" i="51"/>
  <c r="J1400" i="51"/>
  <c r="I1400" i="51"/>
  <c r="H1400" i="51"/>
  <c r="G1400" i="51"/>
  <c r="E1400" i="51"/>
  <c r="R1400" i="51" s="1"/>
  <c r="D1400" i="51"/>
  <c r="C1400" i="51"/>
  <c r="F1400" i="51" s="1"/>
  <c r="B1400" i="51"/>
  <c r="S1399" i="51"/>
  <c r="R1399" i="51"/>
  <c r="Q1399" i="51"/>
  <c r="P1399" i="51"/>
  <c r="O1399" i="51"/>
  <c r="N1399" i="51"/>
  <c r="M1399" i="51"/>
  <c r="L1399" i="51"/>
  <c r="K1399" i="51"/>
  <c r="J1399" i="51"/>
  <c r="I1399" i="51"/>
  <c r="H1399" i="51"/>
  <c r="G1399" i="51"/>
  <c r="E1399" i="51"/>
  <c r="D1399" i="51"/>
  <c r="C1399" i="51"/>
  <c r="F1399" i="51" s="1"/>
  <c r="B1399" i="51"/>
  <c r="Q1398" i="51"/>
  <c r="P1398" i="51"/>
  <c r="O1398" i="51"/>
  <c r="S1398" i="51" s="1"/>
  <c r="N1398" i="51"/>
  <c r="M1398" i="51"/>
  <c r="L1398" i="51"/>
  <c r="K1398" i="51"/>
  <c r="J1398" i="51"/>
  <c r="I1398" i="51"/>
  <c r="H1398" i="51"/>
  <c r="G1398" i="51"/>
  <c r="F1398" i="51"/>
  <c r="E1398" i="51"/>
  <c r="R1398" i="51" s="1"/>
  <c r="D1398" i="51"/>
  <c r="C1398" i="51"/>
  <c r="B1398" i="51"/>
  <c r="R1397" i="51"/>
  <c r="Q1397" i="51"/>
  <c r="P1397" i="51"/>
  <c r="O1397" i="51"/>
  <c r="S1397" i="51" s="1"/>
  <c r="N1397" i="51"/>
  <c r="M1397" i="51"/>
  <c r="L1397" i="51"/>
  <c r="K1397" i="51"/>
  <c r="J1397" i="51"/>
  <c r="I1397" i="51"/>
  <c r="H1397" i="51"/>
  <c r="G1397" i="51"/>
  <c r="E1397" i="51"/>
  <c r="D1397" i="51"/>
  <c r="C1397" i="51"/>
  <c r="F1397" i="51" s="1"/>
  <c r="B1397" i="51"/>
  <c r="S1396" i="51"/>
  <c r="Q1396" i="51"/>
  <c r="P1396" i="51"/>
  <c r="O1396" i="51"/>
  <c r="N1396" i="51"/>
  <c r="M1396" i="51"/>
  <c r="L1396" i="51"/>
  <c r="K1396" i="51"/>
  <c r="J1396" i="51"/>
  <c r="I1396" i="51"/>
  <c r="H1396" i="51"/>
  <c r="G1396" i="51"/>
  <c r="E1396" i="51"/>
  <c r="R1396" i="51" s="1"/>
  <c r="D1396" i="51"/>
  <c r="C1396" i="51"/>
  <c r="F1396" i="51" s="1"/>
  <c r="B1396" i="51"/>
  <c r="R1395" i="51"/>
  <c r="Q1395" i="51"/>
  <c r="P1395" i="51"/>
  <c r="O1395" i="51"/>
  <c r="N1395" i="51"/>
  <c r="M1395" i="51"/>
  <c r="L1395" i="51"/>
  <c r="K1395" i="51"/>
  <c r="S1395" i="51" s="1"/>
  <c r="J1395" i="51"/>
  <c r="I1395" i="51"/>
  <c r="H1395" i="51"/>
  <c r="G1395" i="51"/>
  <c r="E1395" i="51"/>
  <c r="D1395" i="51"/>
  <c r="C1395" i="51"/>
  <c r="F1395" i="51" s="1"/>
  <c r="B1395" i="51"/>
  <c r="Q1394" i="51"/>
  <c r="P1394" i="51"/>
  <c r="O1394" i="51"/>
  <c r="S1394" i="51" s="1"/>
  <c r="N1394" i="51"/>
  <c r="M1394" i="51"/>
  <c r="L1394" i="51"/>
  <c r="K1394" i="51"/>
  <c r="J1394" i="51"/>
  <c r="I1394" i="51"/>
  <c r="H1394" i="51"/>
  <c r="G1394" i="51"/>
  <c r="F1394" i="51"/>
  <c r="E1394" i="51"/>
  <c r="R1394" i="51" s="1"/>
  <c r="D1394" i="51"/>
  <c r="C1394" i="51"/>
  <c r="B1394" i="51"/>
  <c r="R1393" i="51"/>
  <c r="Q1393" i="51"/>
  <c r="P1393" i="51"/>
  <c r="O1393" i="51"/>
  <c r="S1393" i="51" s="1"/>
  <c r="N1393" i="51"/>
  <c r="M1393" i="51"/>
  <c r="L1393" i="51"/>
  <c r="K1393" i="51"/>
  <c r="J1393" i="51"/>
  <c r="I1393" i="51"/>
  <c r="H1393" i="51"/>
  <c r="G1393" i="51"/>
  <c r="E1393" i="51"/>
  <c r="D1393" i="51"/>
  <c r="C1393" i="51"/>
  <c r="F1393" i="51" s="1"/>
  <c r="B1393" i="51"/>
  <c r="S1392" i="51"/>
  <c r="Q1392" i="51"/>
  <c r="P1392" i="51"/>
  <c r="O1392" i="51"/>
  <c r="N1392" i="51"/>
  <c r="M1392" i="51"/>
  <c r="L1392" i="51"/>
  <c r="K1392" i="51"/>
  <c r="J1392" i="51"/>
  <c r="I1392" i="51"/>
  <c r="H1392" i="51"/>
  <c r="G1392" i="51"/>
  <c r="E1392" i="51"/>
  <c r="R1392" i="51" s="1"/>
  <c r="D1392" i="51"/>
  <c r="C1392" i="51"/>
  <c r="F1392" i="51" s="1"/>
  <c r="B1392" i="51"/>
  <c r="S1391" i="51"/>
  <c r="R1391" i="51"/>
  <c r="Q1391" i="51"/>
  <c r="P1391" i="51"/>
  <c r="O1391" i="51"/>
  <c r="N1391" i="51"/>
  <c r="M1391" i="51"/>
  <c r="L1391" i="51"/>
  <c r="K1391" i="51"/>
  <c r="J1391" i="51"/>
  <c r="I1391" i="51"/>
  <c r="H1391" i="51"/>
  <c r="G1391" i="51"/>
  <c r="E1391" i="51"/>
  <c r="D1391" i="51"/>
  <c r="C1391" i="51"/>
  <c r="F1391" i="51" s="1"/>
  <c r="B1391" i="51"/>
  <c r="Q1390" i="51"/>
  <c r="P1390" i="51"/>
  <c r="O1390" i="51"/>
  <c r="S1390" i="51" s="1"/>
  <c r="N1390" i="51"/>
  <c r="M1390" i="51"/>
  <c r="L1390" i="51"/>
  <c r="K1390" i="51"/>
  <c r="J1390" i="51"/>
  <c r="I1390" i="51"/>
  <c r="H1390" i="51"/>
  <c r="G1390" i="51"/>
  <c r="E1390" i="51"/>
  <c r="D1390" i="51"/>
  <c r="C1390" i="51"/>
  <c r="B1390" i="51"/>
  <c r="R1389" i="51"/>
  <c r="Q1389" i="51"/>
  <c r="P1389" i="51"/>
  <c r="O1389" i="51"/>
  <c r="S1389" i="51" s="1"/>
  <c r="N1389" i="51"/>
  <c r="M1389" i="51"/>
  <c r="L1389" i="51"/>
  <c r="K1389" i="51"/>
  <c r="J1389" i="51"/>
  <c r="I1389" i="51"/>
  <c r="H1389" i="51"/>
  <c r="G1389" i="51"/>
  <c r="E1389" i="51"/>
  <c r="D1389" i="51"/>
  <c r="C1389" i="51"/>
  <c r="F1389" i="51" s="1"/>
  <c r="B1389" i="51"/>
  <c r="S1388" i="51"/>
  <c r="Q1388" i="51"/>
  <c r="P1388" i="51"/>
  <c r="O1388" i="51"/>
  <c r="N1388" i="51"/>
  <c r="M1388" i="51"/>
  <c r="L1388" i="51"/>
  <c r="K1388" i="51"/>
  <c r="J1388" i="51"/>
  <c r="I1388" i="51"/>
  <c r="H1388" i="51"/>
  <c r="G1388" i="51"/>
  <c r="E1388" i="51"/>
  <c r="R1388" i="51" s="1"/>
  <c r="D1388" i="51"/>
  <c r="C1388" i="51"/>
  <c r="F1388" i="51" s="1"/>
  <c r="B1388" i="51"/>
  <c r="S1387" i="51"/>
  <c r="R1387" i="51"/>
  <c r="Q1387" i="51"/>
  <c r="P1387" i="51"/>
  <c r="O1387" i="51"/>
  <c r="N1387" i="51"/>
  <c r="M1387" i="51"/>
  <c r="L1387" i="51"/>
  <c r="K1387" i="51"/>
  <c r="J1387" i="51"/>
  <c r="I1387" i="51"/>
  <c r="H1387" i="51"/>
  <c r="G1387" i="51"/>
  <c r="E1387" i="51"/>
  <c r="D1387" i="51"/>
  <c r="C1387" i="51"/>
  <c r="F1387" i="51" s="1"/>
  <c r="B1387" i="51"/>
  <c r="Q1386" i="51"/>
  <c r="P1386" i="51"/>
  <c r="O1386" i="51"/>
  <c r="S1386" i="51" s="1"/>
  <c r="N1386" i="51"/>
  <c r="M1386" i="51"/>
  <c r="L1386" i="51"/>
  <c r="K1386" i="51"/>
  <c r="J1386" i="51"/>
  <c r="I1386" i="51"/>
  <c r="H1386" i="51"/>
  <c r="G1386" i="51"/>
  <c r="F1386" i="51"/>
  <c r="E1386" i="51"/>
  <c r="D1386" i="51"/>
  <c r="C1386" i="51"/>
  <c r="B1386" i="51"/>
  <c r="Q1385" i="51"/>
  <c r="P1385" i="51"/>
  <c r="O1385" i="51"/>
  <c r="S1385" i="51" s="1"/>
  <c r="N1385" i="51"/>
  <c r="M1385" i="51"/>
  <c r="L1385" i="51"/>
  <c r="K1385" i="51"/>
  <c r="J1385" i="51"/>
  <c r="I1385" i="51"/>
  <c r="H1385" i="51"/>
  <c r="G1385" i="51"/>
  <c r="E1385" i="51"/>
  <c r="R1385" i="51" s="1"/>
  <c r="D1385" i="51"/>
  <c r="C1385" i="51"/>
  <c r="B1385" i="51"/>
  <c r="S1384" i="51"/>
  <c r="Q1384" i="51"/>
  <c r="P1384" i="51"/>
  <c r="O1384" i="51"/>
  <c r="N1384" i="51"/>
  <c r="M1384" i="51"/>
  <c r="L1384" i="51"/>
  <c r="K1384" i="51"/>
  <c r="J1384" i="51"/>
  <c r="I1384" i="51"/>
  <c r="H1384" i="51"/>
  <c r="G1384" i="51"/>
  <c r="E1384" i="51"/>
  <c r="R1384" i="51" s="1"/>
  <c r="D1384" i="51"/>
  <c r="C1384" i="51"/>
  <c r="F1384" i="51" s="1"/>
  <c r="B1384" i="51"/>
  <c r="S1383" i="51"/>
  <c r="Q1383" i="51"/>
  <c r="P1383" i="51"/>
  <c r="O1383" i="51"/>
  <c r="N1383" i="51"/>
  <c r="M1383" i="51"/>
  <c r="L1383" i="51"/>
  <c r="K1383" i="51"/>
  <c r="J1383" i="51"/>
  <c r="I1383" i="51"/>
  <c r="H1383" i="51"/>
  <c r="G1383" i="51"/>
  <c r="E1383" i="51"/>
  <c r="R1383" i="51" s="1"/>
  <c r="D1383" i="51"/>
  <c r="C1383" i="51"/>
  <c r="B1383" i="51"/>
  <c r="Q1382" i="51"/>
  <c r="P1382" i="51"/>
  <c r="O1382" i="51"/>
  <c r="S1382" i="51" s="1"/>
  <c r="N1382" i="51"/>
  <c r="M1382" i="51"/>
  <c r="L1382" i="51"/>
  <c r="K1382" i="51"/>
  <c r="J1382" i="51"/>
  <c r="I1382" i="51"/>
  <c r="H1382" i="51"/>
  <c r="G1382" i="51"/>
  <c r="E1382" i="51"/>
  <c r="D1382" i="51"/>
  <c r="C1382" i="51"/>
  <c r="B1382" i="51"/>
  <c r="R1381" i="51"/>
  <c r="Q1381" i="51"/>
  <c r="P1381" i="51"/>
  <c r="O1381" i="51"/>
  <c r="N1381" i="51"/>
  <c r="M1381" i="51"/>
  <c r="L1381" i="51"/>
  <c r="K1381" i="51"/>
  <c r="S1381" i="51" s="1"/>
  <c r="J1381" i="51"/>
  <c r="I1381" i="51"/>
  <c r="H1381" i="51"/>
  <c r="G1381" i="51"/>
  <c r="E1381" i="51"/>
  <c r="D1381" i="51"/>
  <c r="C1381" i="51"/>
  <c r="B1381" i="51"/>
  <c r="S1380" i="51"/>
  <c r="Q1380" i="51"/>
  <c r="P1380" i="51"/>
  <c r="O1380" i="51"/>
  <c r="N1380" i="51"/>
  <c r="M1380" i="51"/>
  <c r="L1380" i="51"/>
  <c r="K1380" i="51"/>
  <c r="J1380" i="51"/>
  <c r="I1380" i="51"/>
  <c r="H1380" i="51"/>
  <c r="G1380" i="51"/>
  <c r="E1380" i="51"/>
  <c r="R1380" i="51" s="1"/>
  <c r="D1380" i="51"/>
  <c r="C1380" i="51"/>
  <c r="B1380" i="51"/>
  <c r="Q1379" i="51"/>
  <c r="P1379" i="51"/>
  <c r="O1379" i="51"/>
  <c r="S1379" i="51" s="1"/>
  <c r="N1379" i="51"/>
  <c r="M1379" i="51"/>
  <c r="L1379" i="51"/>
  <c r="K1379" i="51"/>
  <c r="J1379" i="51"/>
  <c r="I1379" i="51"/>
  <c r="H1379" i="51"/>
  <c r="G1379" i="51"/>
  <c r="E1379" i="51"/>
  <c r="R1379" i="51" s="1"/>
  <c r="D1379" i="51"/>
  <c r="C1379" i="51"/>
  <c r="B1379" i="51"/>
  <c r="Q1378" i="51"/>
  <c r="P1378" i="51"/>
  <c r="O1378" i="51"/>
  <c r="S1378" i="51" s="1"/>
  <c r="N1378" i="51"/>
  <c r="M1378" i="51"/>
  <c r="L1378" i="51"/>
  <c r="K1378" i="51"/>
  <c r="J1378" i="51"/>
  <c r="I1378" i="51"/>
  <c r="H1378" i="51"/>
  <c r="G1378" i="51"/>
  <c r="F1378" i="51"/>
  <c r="E1378" i="51"/>
  <c r="D1378" i="51"/>
  <c r="C1378" i="51"/>
  <c r="B1378" i="51"/>
  <c r="S1377" i="51"/>
  <c r="R1377" i="51"/>
  <c r="Q1377" i="51"/>
  <c r="P1377" i="51"/>
  <c r="O1377" i="51"/>
  <c r="N1377" i="51"/>
  <c r="M1377" i="51"/>
  <c r="L1377" i="51"/>
  <c r="K1377" i="51"/>
  <c r="J1377" i="51"/>
  <c r="I1377" i="51"/>
  <c r="H1377" i="51"/>
  <c r="G1377" i="51"/>
  <c r="E1377" i="51"/>
  <c r="D1377" i="51"/>
  <c r="C1377" i="51"/>
  <c r="F1377" i="51" s="1"/>
  <c r="B1377" i="51"/>
  <c r="Q1376" i="51"/>
  <c r="P1376" i="51"/>
  <c r="O1376" i="51"/>
  <c r="S1376" i="51" s="1"/>
  <c r="N1376" i="51"/>
  <c r="M1376" i="51"/>
  <c r="L1376" i="51"/>
  <c r="K1376" i="51"/>
  <c r="J1376" i="51"/>
  <c r="I1376" i="51"/>
  <c r="H1376" i="51"/>
  <c r="G1376" i="51"/>
  <c r="F1376" i="51"/>
  <c r="E1376" i="51"/>
  <c r="R1376" i="51" s="1"/>
  <c r="D1376" i="51"/>
  <c r="C1376" i="51"/>
  <c r="B1376" i="51"/>
  <c r="R1375" i="51"/>
  <c r="Q1375" i="51"/>
  <c r="P1375" i="51"/>
  <c r="O1375" i="51"/>
  <c r="S1375" i="51" s="1"/>
  <c r="N1375" i="51"/>
  <c r="M1375" i="51"/>
  <c r="L1375" i="51"/>
  <c r="K1375" i="51"/>
  <c r="J1375" i="51"/>
  <c r="I1375" i="51"/>
  <c r="H1375" i="51"/>
  <c r="G1375" i="51"/>
  <c r="E1375" i="51"/>
  <c r="D1375" i="51"/>
  <c r="C1375" i="51"/>
  <c r="F1375" i="51" s="1"/>
  <c r="B1375" i="51"/>
  <c r="S1374" i="51"/>
  <c r="Q1374" i="51"/>
  <c r="P1374" i="51"/>
  <c r="O1374" i="51"/>
  <c r="N1374" i="51"/>
  <c r="M1374" i="51"/>
  <c r="L1374" i="51"/>
  <c r="K1374" i="51"/>
  <c r="J1374" i="51"/>
  <c r="I1374" i="51"/>
  <c r="H1374" i="51"/>
  <c r="G1374" i="51"/>
  <c r="E1374" i="51"/>
  <c r="D1374" i="51"/>
  <c r="C1374" i="51"/>
  <c r="F1374" i="51" s="1"/>
  <c r="B1374" i="51"/>
  <c r="Q1373" i="51"/>
  <c r="P1373" i="51"/>
  <c r="O1373" i="51"/>
  <c r="S1373" i="51" s="1"/>
  <c r="N1373" i="51"/>
  <c r="M1373" i="51"/>
  <c r="L1373" i="51"/>
  <c r="K1373" i="51"/>
  <c r="J1373" i="51"/>
  <c r="I1373" i="51"/>
  <c r="H1373" i="51"/>
  <c r="G1373" i="51"/>
  <c r="E1373" i="51"/>
  <c r="R1373" i="51" s="1"/>
  <c r="D1373" i="51"/>
  <c r="C1373" i="51"/>
  <c r="B1373" i="51"/>
  <c r="Q1372" i="51"/>
  <c r="P1372" i="51"/>
  <c r="O1372" i="51"/>
  <c r="S1372" i="51" s="1"/>
  <c r="N1372" i="51"/>
  <c r="M1372" i="51"/>
  <c r="L1372" i="51"/>
  <c r="K1372" i="51"/>
  <c r="J1372" i="51"/>
  <c r="I1372" i="51"/>
  <c r="H1372" i="51"/>
  <c r="G1372" i="51"/>
  <c r="F1372" i="51"/>
  <c r="E1372" i="51"/>
  <c r="R1372" i="51" s="1"/>
  <c r="D1372" i="51"/>
  <c r="C1372" i="51"/>
  <c r="B1372" i="51"/>
  <c r="Q1371" i="51"/>
  <c r="P1371" i="51"/>
  <c r="O1371" i="51"/>
  <c r="N1371" i="51"/>
  <c r="M1371" i="51"/>
  <c r="L1371" i="51"/>
  <c r="K1371" i="51"/>
  <c r="S1371" i="51" s="1"/>
  <c r="J1371" i="51"/>
  <c r="I1371" i="51"/>
  <c r="H1371" i="51"/>
  <c r="G1371" i="51"/>
  <c r="E1371" i="51"/>
  <c r="D1371" i="51"/>
  <c r="C1371" i="51"/>
  <c r="F1371" i="51" s="1"/>
  <c r="B1371" i="51"/>
  <c r="Q1370" i="51"/>
  <c r="P1370" i="51"/>
  <c r="O1370" i="51"/>
  <c r="S1370" i="51" s="1"/>
  <c r="N1370" i="51"/>
  <c r="M1370" i="51"/>
  <c r="L1370" i="51"/>
  <c r="K1370" i="51"/>
  <c r="J1370" i="51"/>
  <c r="I1370" i="51"/>
  <c r="H1370" i="51"/>
  <c r="G1370" i="51"/>
  <c r="F1370" i="51"/>
  <c r="E1370" i="51"/>
  <c r="R1370" i="51" s="1"/>
  <c r="D1370" i="51"/>
  <c r="C1370" i="51"/>
  <c r="B1370" i="51"/>
  <c r="Q1369" i="51"/>
  <c r="P1369" i="51"/>
  <c r="O1369" i="51"/>
  <c r="N1369" i="51"/>
  <c r="M1369" i="51"/>
  <c r="L1369" i="51"/>
  <c r="K1369" i="51"/>
  <c r="S1369" i="51" s="1"/>
  <c r="J1369" i="51"/>
  <c r="I1369" i="51"/>
  <c r="H1369" i="51"/>
  <c r="G1369" i="51"/>
  <c r="E1369" i="51"/>
  <c r="R1369" i="51" s="1"/>
  <c r="D1369" i="51"/>
  <c r="C1369" i="51"/>
  <c r="B1369" i="51"/>
  <c r="Q1368" i="51"/>
  <c r="P1368" i="51"/>
  <c r="O1368" i="51"/>
  <c r="S1368" i="51" s="1"/>
  <c r="N1368" i="51"/>
  <c r="M1368" i="51"/>
  <c r="L1368" i="51"/>
  <c r="K1368" i="51"/>
  <c r="J1368" i="51"/>
  <c r="I1368" i="51"/>
  <c r="H1368" i="51"/>
  <c r="G1368" i="51"/>
  <c r="F1368" i="51"/>
  <c r="E1368" i="51"/>
  <c r="R1368" i="51" s="1"/>
  <c r="D1368" i="51"/>
  <c r="C1368" i="51"/>
  <c r="B1368" i="51"/>
  <c r="S1367" i="51"/>
  <c r="R1367" i="51"/>
  <c r="Q1367" i="51"/>
  <c r="P1367" i="51"/>
  <c r="O1367" i="51"/>
  <c r="N1367" i="51"/>
  <c r="M1367" i="51"/>
  <c r="L1367" i="51"/>
  <c r="K1367" i="51"/>
  <c r="J1367" i="51"/>
  <c r="I1367" i="51"/>
  <c r="H1367" i="51"/>
  <c r="G1367" i="51"/>
  <c r="E1367" i="51"/>
  <c r="D1367" i="51"/>
  <c r="C1367" i="51"/>
  <c r="B1367" i="51"/>
  <c r="Q1366" i="51"/>
  <c r="P1366" i="51"/>
  <c r="O1366" i="51"/>
  <c r="S1366" i="51" s="1"/>
  <c r="N1366" i="51"/>
  <c r="M1366" i="51"/>
  <c r="L1366" i="51"/>
  <c r="K1366" i="51"/>
  <c r="J1366" i="51"/>
  <c r="I1366" i="51"/>
  <c r="H1366" i="51"/>
  <c r="G1366" i="51"/>
  <c r="F1366" i="51"/>
  <c r="E1366" i="51"/>
  <c r="R1366" i="51" s="1"/>
  <c r="D1366" i="51"/>
  <c r="C1366" i="51"/>
  <c r="B1366" i="51"/>
  <c r="R1365" i="51"/>
  <c r="Q1365" i="51"/>
  <c r="P1365" i="51"/>
  <c r="O1365" i="51"/>
  <c r="N1365" i="51"/>
  <c r="M1365" i="51"/>
  <c r="L1365" i="51"/>
  <c r="K1365" i="51"/>
  <c r="S1365" i="51" s="1"/>
  <c r="J1365" i="51"/>
  <c r="I1365" i="51"/>
  <c r="H1365" i="51"/>
  <c r="G1365" i="51"/>
  <c r="E1365" i="51"/>
  <c r="D1365" i="51"/>
  <c r="C1365" i="51"/>
  <c r="F1365" i="51" s="1"/>
  <c r="B1365" i="51"/>
  <c r="Q1364" i="51"/>
  <c r="P1364" i="51"/>
  <c r="O1364" i="51"/>
  <c r="S1364" i="51" s="1"/>
  <c r="N1364" i="51"/>
  <c r="M1364" i="51"/>
  <c r="L1364" i="51"/>
  <c r="K1364" i="51"/>
  <c r="J1364" i="51"/>
  <c r="I1364" i="51"/>
  <c r="H1364" i="51"/>
  <c r="G1364" i="51"/>
  <c r="F1364" i="51"/>
  <c r="E1364" i="51"/>
  <c r="R1364" i="51" s="1"/>
  <c r="D1364" i="51"/>
  <c r="C1364" i="51"/>
  <c r="B1364" i="51"/>
  <c r="R1363" i="51"/>
  <c r="Q1363" i="51"/>
  <c r="P1363" i="51"/>
  <c r="O1363" i="51"/>
  <c r="N1363" i="51"/>
  <c r="M1363" i="51"/>
  <c r="L1363" i="51"/>
  <c r="K1363" i="51"/>
  <c r="S1363" i="51" s="1"/>
  <c r="J1363" i="51"/>
  <c r="I1363" i="51"/>
  <c r="H1363" i="51"/>
  <c r="G1363" i="51"/>
  <c r="E1363" i="51"/>
  <c r="D1363" i="51"/>
  <c r="C1363" i="51"/>
  <c r="F1363" i="51" s="1"/>
  <c r="B1363" i="51"/>
  <c r="Q1362" i="51"/>
  <c r="P1362" i="51"/>
  <c r="O1362" i="51"/>
  <c r="S1362" i="51" s="1"/>
  <c r="N1362" i="51"/>
  <c r="M1362" i="51"/>
  <c r="L1362" i="51"/>
  <c r="K1362" i="51"/>
  <c r="J1362" i="51"/>
  <c r="I1362" i="51"/>
  <c r="H1362" i="51"/>
  <c r="G1362" i="51"/>
  <c r="F1362" i="51"/>
  <c r="E1362" i="51"/>
  <c r="R1362" i="51" s="1"/>
  <c r="D1362" i="51"/>
  <c r="C1362" i="51"/>
  <c r="B1362" i="51"/>
  <c r="Q1361" i="51"/>
  <c r="P1361" i="51"/>
  <c r="O1361" i="51"/>
  <c r="N1361" i="51"/>
  <c r="M1361" i="51"/>
  <c r="L1361" i="51"/>
  <c r="K1361" i="51"/>
  <c r="S1361" i="51" s="1"/>
  <c r="J1361" i="51"/>
  <c r="I1361" i="51"/>
  <c r="H1361" i="51"/>
  <c r="G1361" i="51"/>
  <c r="E1361" i="51"/>
  <c r="D1361" i="51"/>
  <c r="R1361" i="51" s="1"/>
  <c r="C1361" i="51"/>
  <c r="F1361" i="51" s="1"/>
  <c r="B1361" i="51"/>
  <c r="Q1360" i="51"/>
  <c r="P1360" i="51"/>
  <c r="O1360" i="51"/>
  <c r="S1360" i="51" s="1"/>
  <c r="N1360" i="51"/>
  <c r="M1360" i="51"/>
  <c r="L1360" i="51"/>
  <c r="K1360" i="51"/>
  <c r="J1360" i="51"/>
  <c r="I1360" i="51"/>
  <c r="H1360" i="51"/>
  <c r="G1360" i="51"/>
  <c r="F1360" i="51"/>
  <c r="E1360" i="51"/>
  <c r="R1360" i="51" s="1"/>
  <c r="D1360" i="51"/>
  <c r="C1360" i="51"/>
  <c r="B1360" i="51"/>
  <c r="S1359" i="51"/>
  <c r="Q1359" i="51"/>
  <c r="P1359" i="51"/>
  <c r="O1359" i="51"/>
  <c r="N1359" i="51"/>
  <c r="M1359" i="51"/>
  <c r="L1359" i="51"/>
  <c r="K1359" i="51"/>
  <c r="J1359" i="51"/>
  <c r="I1359" i="51"/>
  <c r="H1359" i="51"/>
  <c r="G1359" i="51"/>
  <c r="E1359" i="51"/>
  <c r="R1359" i="51" s="1"/>
  <c r="D1359" i="51"/>
  <c r="C1359" i="51"/>
  <c r="B1359" i="51"/>
  <c r="Q1358" i="51"/>
  <c r="P1358" i="51"/>
  <c r="O1358" i="51"/>
  <c r="S1358" i="51" s="1"/>
  <c r="N1358" i="51"/>
  <c r="M1358" i="51"/>
  <c r="L1358" i="51"/>
  <c r="K1358" i="51"/>
  <c r="J1358" i="51"/>
  <c r="I1358" i="51"/>
  <c r="H1358" i="51"/>
  <c r="G1358" i="51"/>
  <c r="F1358" i="51"/>
  <c r="E1358" i="51"/>
  <c r="R1358" i="51" s="1"/>
  <c r="D1358" i="51"/>
  <c r="C1358" i="51"/>
  <c r="B1358" i="51"/>
  <c r="Q1357" i="51"/>
  <c r="P1357" i="51"/>
  <c r="O1357" i="51"/>
  <c r="N1357" i="51"/>
  <c r="M1357" i="51"/>
  <c r="L1357" i="51"/>
  <c r="K1357" i="51"/>
  <c r="S1357" i="51" s="1"/>
  <c r="J1357" i="51"/>
  <c r="I1357" i="51"/>
  <c r="H1357" i="51"/>
  <c r="G1357" i="51"/>
  <c r="E1357" i="51"/>
  <c r="D1357" i="51"/>
  <c r="R1357" i="51" s="1"/>
  <c r="C1357" i="51"/>
  <c r="B1357" i="51"/>
  <c r="Q1356" i="51"/>
  <c r="P1356" i="51"/>
  <c r="O1356" i="51"/>
  <c r="S1356" i="51" s="1"/>
  <c r="N1356" i="51"/>
  <c r="M1356" i="51"/>
  <c r="L1356" i="51"/>
  <c r="K1356" i="51"/>
  <c r="J1356" i="51"/>
  <c r="I1356" i="51"/>
  <c r="H1356" i="51"/>
  <c r="G1356" i="51"/>
  <c r="F1356" i="51"/>
  <c r="E1356" i="51"/>
  <c r="R1356" i="51" s="1"/>
  <c r="D1356" i="51"/>
  <c r="C1356" i="51"/>
  <c r="B1356" i="51"/>
  <c r="S1355" i="51"/>
  <c r="Q1355" i="51"/>
  <c r="P1355" i="51"/>
  <c r="O1355" i="51"/>
  <c r="N1355" i="51"/>
  <c r="M1355" i="51"/>
  <c r="L1355" i="51"/>
  <c r="K1355" i="51"/>
  <c r="J1355" i="51"/>
  <c r="I1355" i="51"/>
  <c r="H1355" i="51"/>
  <c r="G1355" i="51"/>
  <c r="E1355" i="51"/>
  <c r="D1355" i="51"/>
  <c r="C1355" i="51"/>
  <c r="F1355" i="51" s="1"/>
  <c r="B1355" i="51"/>
  <c r="Q1354" i="51"/>
  <c r="P1354" i="51"/>
  <c r="O1354" i="51"/>
  <c r="S1354" i="51" s="1"/>
  <c r="N1354" i="51"/>
  <c r="M1354" i="51"/>
  <c r="L1354" i="51"/>
  <c r="K1354" i="51"/>
  <c r="J1354" i="51"/>
  <c r="I1354" i="51"/>
  <c r="H1354" i="51"/>
  <c r="G1354" i="51"/>
  <c r="F1354" i="51"/>
  <c r="E1354" i="51"/>
  <c r="R1354" i="51" s="1"/>
  <c r="D1354" i="51"/>
  <c r="C1354" i="51"/>
  <c r="B1354" i="51"/>
  <c r="Q1353" i="51"/>
  <c r="P1353" i="51"/>
  <c r="O1353" i="51"/>
  <c r="N1353" i="51"/>
  <c r="M1353" i="51"/>
  <c r="L1353" i="51"/>
  <c r="K1353" i="51"/>
  <c r="S1353" i="51" s="1"/>
  <c r="J1353" i="51"/>
  <c r="I1353" i="51"/>
  <c r="H1353" i="51"/>
  <c r="G1353" i="51"/>
  <c r="E1353" i="51"/>
  <c r="R1353" i="51" s="1"/>
  <c r="D1353" i="51"/>
  <c r="C1353" i="51"/>
  <c r="B1353" i="51"/>
  <c r="Q1352" i="51"/>
  <c r="P1352" i="51"/>
  <c r="O1352" i="51"/>
  <c r="S1352" i="51" s="1"/>
  <c r="N1352" i="51"/>
  <c r="M1352" i="51"/>
  <c r="L1352" i="51"/>
  <c r="K1352" i="51"/>
  <c r="J1352" i="51"/>
  <c r="I1352" i="51"/>
  <c r="H1352" i="51"/>
  <c r="G1352" i="51"/>
  <c r="F1352" i="51"/>
  <c r="E1352" i="51"/>
  <c r="R1352" i="51" s="1"/>
  <c r="D1352" i="51"/>
  <c r="C1352" i="51"/>
  <c r="B1352" i="51"/>
  <c r="S1351" i="51"/>
  <c r="Q1351" i="51"/>
  <c r="P1351" i="51"/>
  <c r="O1351" i="51"/>
  <c r="N1351" i="51"/>
  <c r="M1351" i="51"/>
  <c r="L1351" i="51"/>
  <c r="K1351" i="51"/>
  <c r="J1351" i="51"/>
  <c r="I1351" i="51"/>
  <c r="H1351" i="51"/>
  <c r="G1351" i="51"/>
  <c r="E1351" i="51"/>
  <c r="R1351" i="51" s="1"/>
  <c r="D1351" i="51"/>
  <c r="C1351" i="51"/>
  <c r="B1351" i="51"/>
  <c r="Q1350" i="51"/>
  <c r="P1350" i="51"/>
  <c r="O1350" i="51"/>
  <c r="S1350" i="51" s="1"/>
  <c r="N1350" i="51"/>
  <c r="M1350" i="51"/>
  <c r="L1350" i="51"/>
  <c r="K1350" i="51"/>
  <c r="J1350" i="51"/>
  <c r="I1350" i="51"/>
  <c r="H1350" i="51"/>
  <c r="G1350" i="51"/>
  <c r="F1350" i="51"/>
  <c r="E1350" i="51"/>
  <c r="R1350" i="51" s="1"/>
  <c r="D1350" i="51"/>
  <c r="C1350" i="51"/>
  <c r="B1350" i="51"/>
  <c r="S1349" i="51"/>
  <c r="R1349" i="51"/>
  <c r="Q1349" i="51"/>
  <c r="P1349" i="51"/>
  <c r="O1349" i="51"/>
  <c r="N1349" i="51"/>
  <c r="M1349" i="51"/>
  <c r="L1349" i="51"/>
  <c r="K1349" i="51"/>
  <c r="J1349" i="51"/>
  <c r="I1349" i="51"/>
  <c r="H1349" i="51"/>
  <c r="G1349" i="51"/>
  <c r="E1349" i="51"/>
  <c r="D1349" i="51"/>
  <c r="C1349" i="51"/>
  <c r="B1349" i="51"/>
  <c r="Q1348" i="51"/>
  <c r="P1348" i="51"/>
  <c r="O1348" i="51"/>
  <c r="N1348" i="51"/>
  <c r="M1348" i="51"/>
  <c r="L1348" i="51"/>
  <c r="K1348" i="51"/>
  <c r="J1348" i="51"/>
  <c r="I1348" i="51"/>
  <c r="H1348" i="51"/>
  <c r="G1348" i="51"/>
  <c r="F1348" i="51"/>
  <c r="E1348" i="51"/>
  <c r="R1348" i="51" s="1"/>
  <c r="D1348" i="51"/>
  <c r="C1348" i="51"/>
  <c r="B1348" i="51"/>
  <c r="S1347" i="51"/>
  <c r="Q1347" i="51"/>
  <c r="P1347" i="51"/>
  <c r="O1347" i="51"/>
  <c r="N1347" i="51"/>
  <c r="M1347" i="51"/>
  <c r="L1347" i="51"/>
  <c r="K1347" i="51"/>
  <c r="J1347" i="51"/>
  <c r="I1347" i="51"/>
  <c r="H1347" i="51"/>
  <c r="G1347" i="51"/>
  <c r="E1347" i="51"/>
  <c r="D1347" i="51"/>
  <c r="R1347" i="51" s="1"/>
  <c r="C1347" i="51"/>
  <c r="F1347" i="51" s="1"/>
  <c r="B1347" i="51"/>
  <c r="Q1346" i="51"/>
  <c r="P1346" i="51"/>
  <c r="O1346" i="51"/>
  <c r="S1346" i="51" s="1"/>
  <c r="N1346" i="51"/>
  <c r="M1346" i="51"/>
  <c r="L1346" i="51"/>
  <c r="K1346" i="51"/>
  <c r="J1346" i="51"/>
  <c r="I1346" i="51"/>
  <c r="H1346" i="51"/>
  <c r="G1346" i="51"/>
  <c r="F1346" i="51"/>
  <c r="E1346" i="51"/>
  <c r="R1346" i="51" s="1"/>
  <c r="D1346" i="51"/>
  <c r="C1346" i="51"/>
  <c r="B1346" i="51"/>
  <c r="S1345" i="51"/>
  <c r="R1345" i="51"/>
  <c r="Q1345" i="51"/>
  <c r="P1345" i="51"/>
  <c r="O1345" i="51"/>
  <c r="N1345" i="51"/>
  <c r="M1345" i="51"/>
  <c r="L1345" i="51"/>
  <c r="K1345" i="51"/>
  <c r="J1345" i="51"/>
  <c r="I1345" i="51"/>
  <c r="H1345" i="51"/>
  <c r="G1345" i="51"/>
  <c r="E1345" i="51"/>
  <c r="D1345" i="51"/>
  <c r="C1345" i="51"/>
  <c r="F1345" i="51" s="1"/>
  <c r="B1345" i="51"/>
  <c r="Q1344" i="51"/>
  <c r="P1344" i="51"/>
  <c r="O1344" i="51"/>
  <c r="S1344" i="51" s="1"/>
  <c r="N1344" i="51"/>
  <c r="M1344" i="51"/>
  <c r="L1344" i="51"/>
  <c r="K1344" i="51"/>
  <c r="J1344" i="51"/>
  <c r="I1344" i="51"/>
  <c r="H1344" i="51"/>
  <c r="G1344" i="51"/>
  <c r="F1344" i="51"/>
  <c r="E1344" i="51"/>
  <c r="R1344" i="51" s="1"/>
  <c r="D1344" i="51"/>
  <c r="C1344" i="51"/>
  <c r="B1344" i="51"/>
  <c r="S1343" i="51"/>
  <c r="Q1343" i="51"/>
  <c r="P1343" i="51"/>
  <c r="O1343" i="51"/>
  <c r="N1343" i="51"/>
  <c r="M1343" i="51"/>
  <c r="L1343" i="51"/>
  <c r="K1343" i="51"/>
  <c r="J1343" i="51"/>
  <c r="I1343" i="51"/>
  <c r="H1343" i="51"/>
  <c r="G1343" i="51"/>
  <c r="E1343" i="51"/>
  <c r="D1343" i="51"/>
  <c r="R1343" i="51" s="1"/>
  <c r="C1343" i="51"/>
  <c r="B1343" i="51"/>
  <c r="Q1342" i="51"/>
  <c r="P1342" i="51"/>
  <c r="O1342" i="51"/>
  <c r="S1342" i="51" s="1"/>
  <c r="N1342" i="51"/>
  <c r="M1342" i="51"/>
  <c r="L1342" i="51"/>
  <c r="K1342" i="51"/>
  <c r="J1342" i="51"/>
  <c r="I1342" i="51"/>
  <c r="H1342" i="51"/>
  <c r="G1342" i="51"/>
  <c r="E1342" i="51"/>
  <c r="D1342" i="51"/>
  <c r="C1342" i="51"/>
  <c r="B1342" i="51"/>
  <c r="S1341" i="51"/>
  <c r="R1341" i="51"/>
  <c r="Q1341" i="51"/>
  <c r="P1341" i="51"/>
  <c r="O1341" i="51"/>
  <c r="N1341" i="51"/>
  <c r="M1341" i="51"/>
  <c r="L1341" i="51"/>
  <c r="K1341" i="51"/>
  <c r="J1341" i="51"/>
  <c r="I1341" i="51"/>
  <c r="H1341" i="51"/>
  <c r="G1341" i="51"/>
  <c r="E1341" i="51"/>
  <c r="D1341" i="51"/>
  <c r="C1341" i="51"/>
  <c r="B1341" i="51"/>
  <c r="S1340" i="51"/>
  <c r="Q1340" i="51"/>
  <c r="P1340" i="51"/>
  <c r="O1340" i="51"/>
  <c r="N1340" i="51"/>
  <c r="M1340" i="51"/>
  <c r="L1340" i="51"/>
  <c r="K1340" i="51"/>
  <c r="J1340" i="51"/>
  <c r="I1340" i="51"/>
  <c r="H1340" i="51"/>
  <c r="G1340" i="51"/>
  <c r="E1340" i="51"/>
  <c r="D1340" i="51"/>
  <c r="C1340" i="51"/>
  <c r="B1340" i="51"/>
  <c r="Q1339" i="51"/>
  <c r="P1339" i="51"/>
  <c r="O1339" i="51"/>
  <c r="S1339" i="51" s="1"/>
  <c r="N1339" i="51"/>
  <c r="M1339" i="51"/>
  <c r="L1339" i="51"/>
  <c r="K1339" i="51"/>
  <c r="J1339" i="51"/>
  <c r="I1339" i="51"/>
  <c r="H1339" i="51"/>
  <c r="G1339" i="51"/>
  <c r="E1339" i="51"/>
  <c r="R1339" i="51" s="1"/>
  <c r="D1339" i="51"/>
  <c r="C1339" i="51"/>
  <c r="B1339" i="51"/>
  <c r="S1338" i="51"/>
  <c r="R1338" i="51"/>
  <c r="Q1338" i="51"/>
  <c r="P1338" i="51"/>
  <c r="O1338" i="51"/>
  <c r="N1338" i="51"/>
  <c r="M1338" i="51"/>
  <c r="L1338" i="51"/>
  <c r="K1338" i="51"/>
  <c r="J1338" i="51"/>
  <c r="I1338" i="51"/>
  <c r="H1338" i="51"/>
  <c r="G1338" i="51"/>
  <c r="E1338" i="51"/>
  <c r="D1338" i="51"/>
  <c r="C1338" i="51"/>
  <c r="B1338" i="51"/>
  <c r="Q1337" i="51"/>
  <c r="P1337" i="51"/>
  <c r="O1337" i="51"/>
  <c r="S1337" i="51" s="1"/>
  <c r="N1337" i="51"/>
  <c r="M1337" i="51"/>
  <c r="L1337" i="51"/>
  <c r="K1337" i="51"/>
  <c r="J1337" i="51"/>
  <c r="I1337" i="51"/>
  <c r="H1337" i="51"/>
  <c r="G1337" i="51"/>
  <c r="E1337" i="51"/>
  <c r="D1337" i="51"/>
  <c r="C1337" i="51"/>
  <c r="B1337" i="51"/>
  <c r="R1336" i="51"/>
  <c r="Q1336" i="51"/>
  <c r="P1336" i="51"/>
  <c r="O1336" i="51"/>
  <c r="S1336" i="51" s="1"/>
  <c r="N1336" i="51"/>
  <c r="M1336" i="51"/>
  <c r="L1336" i="51"/>
  <c r="K1336" i="51"/>
  <c r="J1336" i="51"/>
  <c r="I1336" i="51"/>
  <c r="H1336" i="51"/>
  <c r="G1336" i="51"/>
  <c r="E1336" i="51"/>
  <c r="D1336" i="51"/>
  <c r="C1336" i="51"/>
  <c r="B1336" i="51"/>
  <c r="S1335" i="51"/>
  <c r="R1335" i="51"/>
  <c r="Q1335" i="51"/>
  <c r="P1335" i="51"/>
  <c r="O1335" i="51"/>
  <c r="N1335" i="51"/>
  <c r="M1335" i="51"/>
  <c r="L1335" i="51"/>
  <c r="K1335" i="51"/>
  <c r="J1335" i="51"/>
  <c r="I1335" i="51"/>
  <c r="H1335" i="51"/>
  <c r="G1335" i="51"/>
  <c r="E1335" i="51"/>
  <c r="D1335" i="51"/>
  <c r="C1335" i="51"/>
  <c r="B1335" i="51"/>
  <c r="Q1334" i="51"/>
  <c r="P1334" i="51"/>
  <c r="O1334" i="51"/>
  <c r="S1334" i="51" s="1"/>
  <c r="N1334" i="51"/>
  <c r="M1334" i="51"/>
  <c r="L1334" i="51"/>
  <c r="K1334" i="51"/>
  <c r="J1334" i="51"/>
  <c r="I1334" i="51"/>
  <c r="H1334" i="51"/>
  <c r="G1334" i="51"/>
  <c r="E1334" i="51"/>
  <c r="R1334" i="51" s="1"/>
  <c r="D1334" i="51"/>
  <c r="C1334" i="51"/>
  <c r="B1334" i="51"/>
  <c r="S1333" i="51"/>
  <c r="R1333" i="51"/>
  <c r="Q1333" i="51"/>
  <c r="P1333" i="51"/>
  <c r="O1333" i="51"/>
  <c r="N1333" i="51"/>
  <c r="M1333" i="51"/>
  <c r="L1333" i="51"/>
  <c r="K1333" i="51"/>
  <c r="J1333" i="51"/>
  <c r="I1333" i="51"/>
  <c r="H1333" i="51"/>
  <c r="G1333" i="51"/>
  <c r="E1333" i="51"/>
  <c r="D1333" i="51"/>
  <c r="C1333" i="51"/>
  <c r="B1333" i="51"/>
  <c r="S1332" i="51"/>
  <c r="Q1332" i="51"/>
  <c r="P1332" i="51"/>
  <c r="O1332" i="51"/>
  <c r="N1332" i="51"/>
  <c r="M1332" i="51"/>
  <c r="L1332" i="51"/>
  <c r="K1332" i="51"/>
  <c r="J1332" i="51"/>
  <c r="I1332" i="51"/>
  <c r="H1332" i="51"/>
  <c r="G1332" i="51"/>
  <c r="E1332" i="51"/>
  <c r="D1332" i="51"/>
  <c r="C1332" i="51"/>
  <c r="B1332" i="51"/>
  <c r="Q1331" i="51"/>
  <c r="P1331" i="51"/>
  <c r="O1331" i="51"/>
  <c r="S1331" i="51" s="1"/>
  <c r="N1331" i="51"/>
  <c r="M1331" i="51"/>
  <c r="L1331" i="51"/>
  <c r="K1331" i="51"/>
  <c r="J1331" i="51"/>
  <c r="I1331" i="51"/>
  <c r="H1331" i="51"/>
  <c r="G1331" i="51"/>
  <c r="E1331" i="51"/>
  <c r="R1331" i="51" s="1"/>
  <c r="D1331" i="51"/>
  <c r="C1331" i="51"/>
  <c r="B1331" i="51"/>
  <c r="S1330" i="51"/>
  <c r="R1330" i="51"/>
  <c r="Q1330" i="51"/>
  <c r="P1330" i="51"/>
  <c r="O1330" i="51"/>
  <c r="N1330" i="51"/>
  <c r="M1330" i="51"/>
  <c r="L1330" i="51"/>
  <c r="K1330" i="51"/>
  <c r="J1330" i="51"/>
  <c r="I1330" i="51"/>
  <c r="H1330" i="51"/>
  <c r="G1330" i="51"/>
  <c r="E1330" i="51"/>
  <c r="D1330" i="51"/>
  <c r="C1330" i="51"/>
  <c r="B1330" i="51"/>
  <c r="Q1329" i="51"/>
  <c r="P1329" i="51"/>
  <c r="O1329" i="51"/>
  <c r="S1329" i="51" s="1"/>
  <c r="N1329" i="51"/>
  <c r="M1329" i="51"/>
  <c r="L1329" i="51"/>
  <c r="K1329" i="51"/>
  <c r="J1329" i="51"/>
  <c r="I1329" i="51"/>
  <c r="H1329" i="51"/>
  <c r="G1329" i="51"/>
  <c r="E1329" i="51"/>
  <c r="D1329" i="51"/>
  <c r="C1329" i="51"/>
  <c r="B1329" i="51"/>
  <c r="R1328" i="51"/>
  <c r="Q1328" i="51"/>
  <c r="P1328" i="51"/>
  <c r="O1328" i="51"/>
  <c r="S1328" i="51" s="1"/>
  <c r="N1328" i="51"/>
  <c r="M1328" i="51"/>
  <c r="L1328" i="51"/>
  <c r="K1328" i="51"/>
  <c r="J1328" i="51"/>
  <c r="I1328" i="51"/>
  <c r="H1328" i="51"/>
  <c r="G1328" i="51"/>
  <c r="E1328" i="51"/>
  <c r="D1328" i="51"/>
  <c r="C1328" i="51"/>
  <c r="B1328" i="51"/>
  <c r="Q1327" i="51"/>
  <c r="P1327" i="51"/>
  <c r="O1327" i="51"/>
  <c r="N1327" i="51"/>
  <c r="M1327" i="51"/>
  <c r="L1327" i="51"/>
  <c r="K1327" i="51"/>
  <c r="S1327" i="51" s="1"/>
  <c r="J1327" i="51"/>
  <c r="I1327" i="51"/>
  <c r="H1327" i="51"/>
  <c r="G1327" i="51"/>
  <c r="E1327" i="51"/>
  <c r="D1327" i="51"/>
  <c r="R1327" i="51" s="1"/>
  <c r="C1327" i="51"/>
  <c r="B1327" i="51"/>
  <c r="Q1326" i="51"/>
  <c r="P1326" i="51"/>
  <c r="O1326" i="51"/>
  <c r="S1326" i="51" s="1"/>
  <c r="N1326" i="51"/>
  <c r="M1326" i="51"/>
  <c r="L1326" i="51"/>
  <c r="K1326" i="51"/>
  <c r="J1326" i="51"/>
  <c r="I1326" i="51"/>
  <c r="H1326" i="51"/>
  <c r="G1326" i="51"/>
  <c r="E1326" i="51"/>
  <c r="R1326" i="51" s="1"/>
  <c r="D1326" i="51"/>
  <c r="C1326" i="51"/>
  <c r="B1326" i="51"/>
  <c r="R1325" i="51"/>
  <c r="Q1325" i="51"/>
  <c r="P1325" i="51"/>
  <c r="O1325" i="51"/>
  <c r="N1325" i="51"/>
  <c r="M1325" i="51"/>
  <c r="L1325" i="51"/>
  <c r="K1325" i="51"/>
  <c r="S1325" i="51" s="1"/>
  <c r="J1325" i="51"/>
  <c r="I1325" i="51"/>
  <c r="H1325" i="51"/>
  <c r="G1325" i="51"/>
  <c r="E1325" i="51"/>
  <c r="D1325" i="51"/>
  <c r="C1325" i="51"/>
  <c r="B1325" i="51"/>
  <c r="Q1324" i="51"/>
  <c r="P1324" i="51"/>
  <c r="O1324" i="51"/>
  <c r="N1324" i="51"/>
  <c r="M1324" i="51"/>
  <c r="L1324" i="51"/>
  <c r="K1324" i="51"/>
  <c r="S1324" i="51" s="1"/>
  <c r="J1324" i="51"/>
  <c r="I1324" i="51"/>
  <c r="H1324" i="51"/>
  <c r="G1324" i="51"/>
  <c r="E1324" i="51"/>
  <c r="R1324" i="51" s="1"/>
  <c r="D1324" i="51"/>
  <c r="C1324" i="51"/>
  <c r="B1324" i="51"/>
  <c r="Q1323" i="51"/>
  <c r="P1323" i="51"/>
  <c r="O1323" i="51"/>
  <c r="S1323" i="51" s="1"/>
  <c r="N1323" i="51"/>
  <c r="M1323" i="51"/>
  <c r="L1323" i="51"/>
  <c r="K1323" i="51"/>
  <c r="J1323" i="51"/>
  <c r="I1323" i="51"/>
  <c r="H1323" i="51"/>
  <c r="G1323" i="51"/>
  <c r="E1323" i="51"/>
  <c r="R1323" i="51" s="1"/>
  <c r="D1323" i="51"/>
  <c r="C1323" i="51"/>
  <c r="B1323" i="51"/>
  <c r="S1322" i="51"/>
  <c r="R1322" i="51"/>
  <c r="Q1322" i="51"/>
  <c r="P1322" i="51"/>
  <c r="O1322" i="51"/>
  <c r="N1322" i="51"/>
  <c r="M1322" i="51"/>
  <c r="L1322" i="51"/>
  <c r="K1322" i="51"/>
  <c r="J1322" i="51"/>
  <c r="I1322" i="51"/>
  <c r="H1322" i="51"/>
  <c r="G1322" i="51"/>
  <c r="E1322" i="51"/>
  <c r="D1322" i="51"/>
  <c r="C1322" i="51"/>
  <c r="B1322" i="51"/>
  <c r="Q1321" i="51"/>
  <c r="P1321" i="51"/>
  <c r="O1321" i="51"/>
  <c r="S1321" i="51" s="1"/>
  <c r="N1321" i="51"/>
  <c r="M1321" i="51"/>
  <c r="L1321" i="51"/>
  <c r="K1321" i="51"/>
  <c r="J1321" i="51"/>
  <c r="I1321" i="51"/>
  <c r="H1321" i="51"/>
  <c r="G1321" i="51"/>
  <c r="E1321" i="51"/>
  <c r="D1321" i="51"/>
  <c r="C1321" i="51"/>
  <c r="B1321" i="51"/>
  <c r="R1320" i="51"/>
  <c r="Q1320" i="51"/>
  <c r="P1320" i="51"/>
  <c r="O1320" i="51"/>
  <c r="S1320" i="51" s="1"/>
  <c r="N1320" i="51"/>
  <c r="M1320" i="51"/>
  <c r="L1320" i="51"/>
  <c r="K1320" i="51"/>
  <c r="J1320" i="51"/>
  <c r="I1320" i="51"/>
  <c r="H1320" i="51"/>
  <c r="G1320" i="51"/>
  <c r="E1320" i="51"/>
  <c r="D1320" i="51"/>
  <c r="C1320" i="51"/>
  <c r="B1320" i="51"/>
  <c r="S1319" i="51"/>
  <c r="Q1319" i="51"/>
  <c r="P1319" i="51"/>
  <c r="O1319" i="51"/>
  <c r="N1319" i="51"/>
  <c r="M1319" i="51"/>
  <c r="L1319" i="51"/>
  <c r="K1319" i="51"/>
  <c r="J1319" i="51"/>
  <c r="I1319" i="51"/>
  <c r="H1319" i="51"/>
  <c r="G1319" i="51"/>
  <c r="E1319" i="51"/>
  <c r="D1319" i="51"/>
  <c r="R1319" i="51" s="1"/>
  <c r="C1319" i="51"/>
  <c r="B1319" i="51"/>
  <c r="Q1318" i="51"/>
  <c r="P1318" i="51"/>
  <c r="O1318" i="51"/>
  <c r="S1318" i="51" s="1"/>
  <c r="N1318" i="51"/>
  <c r="M1318" i="51"/>
  <c r="L1318" i="51"/>
  <c r="K1318" i="51"/>
  <c r="J1318" i="51"/>
  <c r="I1318" i="51"/>
  <c r="H1318" i="51"/>
  <c r="G1318" i="51"/>
  <c r="E1318" i="51"/>
  <c r="D1318" i="51"/>
  <c r="C1318" i="51"/>
  <c r="B1318" i="51"/>
  <c r="S1317" i="51"/>
  <c r="R1317" i="51"/>
  <c r="Q1317" i="51"/>
  <c r="P1317" i="51"/>
  <c r="O1317" i="51"/>
  <c r="N1317" i="51"/>
  <c r="M1317" i="51"/>
  <c r="L1317" i="51"/>
  <c r="K1317" i="51"/>
  <c r="J1317" i="51"/>
  <c r="I1317" i="51"/>
  <c r="H1317" i="51"/>
  <c r="G1317" i="51"/>
  <c r="E1317" i="51"/>
  <c r="D1317" i="51"/>
  <c r="C1317" i="51"/>
  <c r="B1317" i="51"/>
  <c r="S1316" i="51"/>
  <c r="Q1316" i="51"/>
  <c r="P1316" i="51"/>
  <c r="O1316" i="51"/>
  <c r="N1316" i="51"/>
  <c r="M1316" i="51"/>
  <c r="L1316" i="51"/>
  <c r="K1316" i="51"/>
  <c r="J1316" i="51"/>
  <c r="I1316" i="51"/>
  <c r="H1316" i="51"/>
  <c r="G1316" i="51"/>
  <c r="E1316" i="51"/>
  <c r="R1316" i="51" s="1"/>
  <c r="D1316" i="51"/>
  <c r="C1316" i="51"/>
  <c r="B1316" i="51"/>
  <c r="Q1315" i="51"/>
  <c r="P1315" i="51"/>
  <c r="O1315" i="51"/>
  <c r="S1315" i="51" s="1"/>
  <c r="N1315" i="51"/>
  <c r="M1315" i="51"/>
  <c r="L1315" i="51"/>
  <c r="K1315" i="51"/>
  <c r="J1315" i="51"/>
  <c r="I1315" i="51"/>
  <c r="H1315" i="51"/>
  <c r="G1315" i="51"/>
  <c r="E1315" i="51"/>
  <c r="R1315" i="51" s="1"/>
  <c r="D1315" i="51"/>
  <c r="C1315" i="51"/>
  <c r="B1315" i="51"/>
  <c r="S1314" i="51"/>
  <c r="R1314" i="51"/>
  <c r="Q1314" i="51"/>
  <c r="P1314" i="51"/>
  <c r="O1314" i="51"/>
  <c r="N1314" i="51"/>
  <c r="M1314" i="51"/>
  <c r="L1314" i="51"/>
  <c r="K1314" i="51"/>
  <c r="J1314" i="51"/>
  <c r="I1314" i="51"/>
  <c r="H1314" i="51"/>
  <c r="G1314" i="51"/>
  <c r="E1314" i="51"/>
  <c r="D1314" i="51"/>
  <c r="C1314" i="51"/>
  <c r="B1314" i="51"/>
  <c r="Q1313" i="51"/>
  <c r="P1313" i="51"/>
  <c r="O1313" i="51"/>
  <c r="S1313" i="51" s="1"/>
  <c r="N1313" i="51"/>
  <c r="M1313" i="51"/>
  <c r="L1313" i="51"/>
  <c r="K1313" i="51"/>
  <c r="J1313" i="51"/>
  <c r="I1313" i="51"/>
  <c r="H1313" i="51"/>
  <c r="G1313" i="51"/>
  <c r="E1313" i="51"/>
  <c r="D1313" i="51"/>
  <c r="C1313" i="51"/>
  <c r="B1313" i="51"/>
  <c r="R1312" i="51"/>
  <c r="Q1312" i="51"/>
  <c r="P1312" i="51"/>
  <c r="O1312" i="51"/>
  <c r="S1312" i="51" s="1"/>
  <c r="N1312" i="51"/>
  <c r="M1312" i="51"/>
  <c r="L1312" i="51"/>
  <c r="K1312" i="51"/>
  <c r="J1312" i="51"/>
  <c r="I1312" i="51"/>
  <c r="H1312" i="51"/>
  <c r="G1312" i="51"/>
  <c r="E1312" i="51"/>
  <c r="D1312" i="51"/>
  <c r="C1312" i="51"/>
  <c r="B1312" i="51"/>
  <c r="S1311" i="51"/>
  <c r="R1311" i="51"/>
  <c r="Q1311" i="51"/>
  <c r="P1311" i="51"/>
  <c r="O1311" i="51"/>
  <c r="N1311" i="51"/>
  <c r="M1311" i="51"/>
  <c r="L1311" i="51"/>
  <c r="K1311" i="51"/>
  <c r="J1311" i="51"/>
  <c r="I1311" i="51"/>
  <c r="H1311" i="51"/>
  <c r="G1311" i="51"/>
  <c r="E1311" i="51"/>
  <c r="D1311" i="51"/>
  <c r="C1311" i="51"/>
  <c r="B1311" i="51"/>
  <c r="Q1310" i="51"/>
  <c r="P1310" i="51"/>
  <c r="O1310" i="51"/>
  <c r="S1310" i="51" s="1"/>
  <c r="N1310" i="51"/>
  <c r="M1310" i="51"/>
  <c r="L1310" i="51"/>
  <c r="K1310" i="51"/>
  <c r="J1310" i="51"/>
  <c r="I1310" i="51"/>
  <c r="H1310" i="51"/>
  <c r="G1310" i="51"/>
  <c r="E1310" i="51"/>
  <c r="D1310" i="51"/>
  <c r="C1310" i="51"/>
  <c r="B1310" i="51"/>
  <c r="S1309" i="51"/>
  <c r="R1309" i="51"/>
  <c r="Q1309" i="51"/>
  <c r="P1309" i="51"/>
  <c r="O1309" i="51"/>
  <c r="N1309" i="51"/>
  <c r="M1309" i="51"/>
  <c r="L1309" i="51"/>
  <c r="K1309" i="51"/>
  <c r="J1309" i="51"/>
  <c r="I1309" i="51"/>
  <c r="H1309" i="51"/>
  <c r="G1309" i="51"/>
  <c r="E1309" i="51"/>
  <c r="D1309" i="51"/>
  <c r="C1309" i="51"/>
  <c r="B1309" i="51"/>
  <c r="S1308" i="51"/>
  <c r="Q1308" i="51"/>
  <c r="P1308" i="51"/>
  <c r="O1308" i="51"/>
  <c r="N1308" i="51"/>
  <c r="M1308" i="51"/>
  <c r="L1308" i="51"/>
  <c r="K1308" i="51"/>
  <c r="J1308" i="51"/>
  <c r="I1308" i="51"/>
  <c r="H1308" i="51"/>
  <c r="G1308" i="51"/>
  <c r="E1308" i="51"/>
  <c r="D1308" i="51"/>
  <c r="C1308" i="51"/>
  <c r="B1308" i="51"/>
  <c r="Q1307" i="51"/>
  <c r="P1307" i="51"/>
  <c r="O1307" i="51"/>
  <c r="S1307" i="51" s="1"/>
  <c r="N1307" i="51"/>
  <c r="M1307" i="51"/>
  <c r="L1307" i="51"/>
  <c r="K1307" i="51"/>
  <c r="J1307" i="51"/>
  <c r="I1307" i="51"/>
  <c r="H1307" i="51"/>
  <c r="G1307" i="51"/>
  <c r="E1307" i="51"/>
  <c r="R1307" i="51" s="1"/>
  <c r="D1307" i="51"/>
  <c r="C1307" i="51"/>
  <c r="B1307" i="51"/>
  <c r="S1306" i="51"/>
  <c r="R1306" i="51"/>
  <c r="Q1306" i="51"/>
  <c r="P1306" i="51"/>
  <c r="O1306" i="51"/>
  <c r="N1306" i="51"/>
  <c r="M1306" i="51"/>
  <c r="L1306" i="51"/>
  <c r="K1306" i="51"/>
  <c r="J1306" i="51"/>
  <c r="I1306" i="51"/>
  <c r="H1306" i="51"/>
  <c r="G1306" i="51"/>
  <c r="E1306" i="51"/>
  <c r="D1306" i="51"/>
  <c r="C1306" i="51"/>
  <c r="B1306" i="51"/>
  <c r="Q1305" i="51"/>
  <c r="P1305" i="51"/>
  <c r="O1305" i="51"/>
  <c r="S1305" i="51" s="1"/>
  <c r="N1305" i="51"/>
  <c r="M1305" i="51"/>
  <c r="L1305" i="51"/>
  <c r="K1305" i="51"/>
  <c r="J1305" i="51"/>
  <c r="I1305" i="51"/>
  <c r="H1305" i="51"/>
  <c r="G1305" i="51"/>
  <c r="E1305" i="51"/>
  <c r="D1305" i="51"/>
  <c r="C1305" i="51"/>
  <c r="B1305" i="51"/>
  <c r="R1304" i="51"/>
  <c r="Q1304" i="51"/>
  <c r="P1304" i="51"/>
  <c r="O1304" i="51"/>
  <c r="S1304" i="51" s="1"/>
  <c r="N1304" i="51"/>
  <c r="M1304" i="51"/>
  <c r="L1304" i="51"/>
  <c r="K1304" i="51"/>
  <c r="J1304" i="51"/>
  <c r="I1304" i="51"/>
  <c r="H1304" i="51"/>
  <c r="G1304" i="51"/>
  <c r="E1304" i="51"/>
  <c r="D1304" i="51"/>
  <c r="C1304" i="51"/>
  <c r="B1304" i="51"/>
  <c r="S1303" i="51"/>
  <c r="R1303" i="51"/>
  <c r="Q1303" i="51"/>
  <c r="P1303" i="51"/>
  <c r="O1303" i="51"/>
  <c r="N1303" i="51"/>
  <c r="M1303" i="51"/>
  <c r="L1303" i="51"/>
  <c r="K1303" i="51"/>
  <c r="J1303" i="51"/>
  <c r="I1303" i="51"/>
  <c r="H1303" i="51"/>
  <c r="G1303" i="51"/>
  <c r="E1303" i="51"/>
  <c r="D1303" i="51"/>
  <c r="C1303" i="51"/>
  <c r="B1303" i="51"/>
  <c r="S1302" i="51"/>
  <c r="Q1302" i="51"/>
  <c r="P1302" i="51"/>
  <c r="O1302" i="51"/>
  <c r="N1302" i="51"/>
  <c r="M1302" i="51"/>
  <c r="L1302" i="51"/>
  <c r="K1302" i="51"/>
  <c r="J1302" i="51"/>
  <c r="I1302" i="51"/>
  <c r="H1302" i="51"/>
  <c r="G1302" i="51"/>
  <c r="E1302" i="51"/>
  <c r="D1302" i="51"/>
  <c r="C1302" i="51"/>
  <c r="B1302" i="51"/>
  <c r="Q1301" i="51"/>
  <c r="P1301" i="51"/>
  <c r="O1301" i="51"/>
  <c r="S1301" i="51" s="1"/>
  <c r="N1301" i="51"/>
  <c r="M1301" i="51"/>
  <c r="L1301" i="51"/>
  <c r="K1301" i="51"/>
  <c r="J1301" i="51"/>
  <c r="I1301" i="51"/>
  <c r="H1301" i="51"/>
  <c r="G1301" i="51"/>
  <c r="E1301" i="51"/>
  <c r="R1301" i="51" s="1"/>
  <c r="D1301" i="51"/>
  <c r="C1301" i="51"/>
  <c r="B1301" i="51"/>
  <c r="S1300" i="51"/>
  <c r="R1300" i="51"/>
  <c r="Q1300" i="51"/>
  <c r="P1300" i="51"/>
  <c r="O1300" i="51"/>
  <c r="N1300" i="51"/>
  <c r="M1300" i="51"/>
  <c r="L1300" i="51"/>
  <c r="K1300" i="51"/>
  <c r="J1300" i="51"/>
  <c r="I1300" i="51"/>
  <c r="H1300" i="51"/>
  <c r="G1300" i="51"/>
  <c r="E1300" i="51"/>
  <c r="D1300" i="51"/>
  <c r="C1300" i="51"/>
  <c r="B1300" i="51"/>
  <c r="Q1299" i="51"/>
  <c r="P1299" i="51"/>
  <c r="O1299" i="51"/>
  <c r="S1299" i="51" s="1"/>
  <c r="N1299" i="51"/>
  <c r="M1299" i="51"/>
  <c r="L1299" i="51"/>
  <c r="K1299" i="51"/>
  <c r="J1299" i="51"/>
  <c r="I1299" i="51"/>
  <c r="H1299" i="51"/>
  <c r="G1299" i="51"/>
  <c r="E1299" i="51"/>
  <c r="D1299" i="51"/>
  <c r="C1299" i="51"/>
  <c r="B1299" i="51"/>
  <c r="R1298" i="51"/>
  <c r="Q1298" i="51"/>
  <c r="P1298" i="51"/>
  <c r="O1298" i="51"/>
  <c r="S1298" i="51" s="1"/>
  <c r="N1298" i="51"/>
  <c r="M1298" i="51"/>
  <c r="L1298" i="51"/>
  <c r="K1298" i="51"/>
  <c r="J1298" i="51"/>
  <c r="I1298" i="51"/>
  <c r="H1298" i="51"/>
  <c r="G1298" i="51"/>
  <c r="E1298" i="51"/>
  <c r="D1298" i="51"/>
  <c r="C1298" i="51"/>
  <c r="B1298" i="51"/>
  <c r="S1297" i="51"/>
  <c r="Q1297" i="51"/>
  <c r="P1297" i="51"/>
  <c r="O1297" i="51"/>
  <c r="N1297" i="51"/>
  <c r="M1297" i="51"/>
  <c r="L1297" i="51"/>
  <c r="K1297" i="51"/>
  <c r="J1297" i="51"/>
  <c r="I1297" i="51"/>
  <c r="H1297" i="51"/>
  <c r="G1297" i="51"/>
  <c r="E1297" i="51"/>
  <c r="D1297" i="51"/>
  <c r="R1297" i="51" s="1"/>
  <c r="C1297" i="51"/>
  <c r="B1297" i="51"/>
  <c r="Q1296" i="51"/>
  <c r="P1296" i="51"/>
  <c r="O1296" i="51"/>
  <c r="S1296" i="51" s="1"/>
  <c r="N1296" i="51"/>
  <c r="M1296" i="51"/>
  <c r="L1296" i="51"/>
  <c r="K1296" i="51"/>
  <c r="J1296" i="51"/>
  <c r="I1296" i="51"/>
  <c r="H1296" i="51"/>
  <c r="G1296" i="51"/>
  <c r="E1296" i="51"/>
  <c r="D1296" i="51"/>
  <c r="C1296" i="51"/>
  <c r="B1296" i="51"/>
  <c r="S1295" i="51"/>
  <c r="R1295" i="51"/>
  <c r="Q1295" i="51"/>
  <c r="P1295" i="51"/>
  <c r="O1295" i="51"/>
  <c r="N1295" i="51"/>
  <c r="M1295" i="51"/>
  <c r="L1295" i="51"/>
  <c r="K1295" i="51"/>
  <c r="J1295" i="51"/>
  <c r="I1295" i="51"/>
  <c r="H1295" i="51"/>
  <c r="G1295" i="51"/>
  <c r="E1295" i="51"/>
  <c r="D1295" i="51"/>
  <c r="C1295" i="51"/>
  <c r="B1295" i="51"/>
  <c r="S1294" i="51"/>
  <c r="Q1294" i="51"/>
  <c r="P1294" i="51"/>
  <c r="O1294" i="51"/>
  <c r="N1294" i="51"/>
  <c r="M1294" i="51"/>
  <c r="L1294" i="51"/>
  <c r="K1294" i="51"/>
  <c r="J1294" i="51"/>
  <c r="I1294" i="51"/>
  <c r="H1294" i="51"/>
  <c r="G1294" i="51"/>
  <c r="E1294" i="51"/>
  <c r="R1294" i="51" s="1"/>
  <c r="D1294" i="51"/>
  <c r="C1294" i="51"/>
  <c r="B1294" i="51"/>
  <c r="Q1293" i="51"/>
  <c r="P1293" i="51"/>
  <c r="O1293" i="51"/>
  <c r="S1293" i="51" s="1"/>
  <c r="N1293" i="51"/>
  <c r="M1293" i="51"/>
  <c r="L1293" i="51"/>
  <c r="K1293" i="51"/>
  <c r="J1293" i="51"/>
  <c r="I1293" i="51"/>
  <c r="H1293" i="51"/>
  <c r="G1293" i="51"/>
  <c r="E1293" i="51"/>
  <c r="R1293" i="51" s="1"/>
  <c r="D1293" i="51"/>
  <c r="C1293" i="51"/>
  <c r="B1293" i="51"/>
  <c r="S1292" i="51"/>
  <c r="R1292" i="51"/>
  <c r="Q1292" i="51"/>
  <c r="P1292" i="51"/>
  <c r="O1292" i="51"/>
  <c r="N1292" i="51"/>
  <c r="M1292" i="51"/>
  <c r="L1292" i="51"/>
  <c r="K1292" i="51"/>
  <c r="J1292" i="51"/>
  <c r="I1292" i="51"/>
  <c r="H1292" i="51"/>
  <c r="G1292" i="51"/>
  <c r="E1292" i="51"/>
  <c r="D1292" i="51"/>
  <c r="C1292" i="51"/>
  <c r="B1292" i="51"/>
  <c r="Q1291" i="51"/>
  <c r="P1291" i="51"/>
  <c r="O1291" i="51"/>
  <c r="S1291" i="51" s="1"/>
  <c r="N1291" i="51"/>
  <c r="M1291" i="51"/>
  <c r="L1291" i="51"/>
  <c r="K1291" i="51"/>
  <c r="J1291" i="51"/>
  <c r="I1291" i="51"/>
  <c r="H1291" i="51"/>
  <c r="G1291" i="51"/>
  <c r="E1291" i="51"/>
  <c r="D1291" i="51"/>
  <c r="C1291" i="51"/>
  <c r="B1291" i="51"/>
  <c r="R1290" i="51"/>
  <c r="Q1290" i="51"/>
  <c r="P1290" i="51"/>
  <c r="O1290" i="51"/>
  <c r="S1290" i="51" s="1"/>
  <c r="N1290" i="51"/>
  <c r="M1290" i="51"/>
  <c r="L1290" i="51"/>
  <c r="K1290" i="51"/>
  <c r="J1290" i="51"/>
  <c r="I1290" i="51"/>
  <c r="H1290" i="51"/>
  <c r="G1290" i="51"/>
  <c r="E1290" i="51"/>
  <c r="D1290" i="51"/>
  <c r="C1290" i="51"/>
  <c r="B1290" i="51"/>
  <c r="S1289" i="51"/>
  <c r="R1289" i="51"/>
  <c r="Q1289" i="51"/>
  <c r="P1289" i="51"/>
  <c r="O1289" i="51"/>
  <c r="N1289" i="51"/>
  <c r="M1289" i="51"/>
  <c r="L1289" i="51"/>
  <c r="K1289" i="51"/>
  <c r="J1289" i="51"/>
  <c r="I1289" i="51"/>
  <c r="H1289" i="51"/>
  <c r="G1289" i="51"/>
  <c r="E1289" i="51"/>
  <c r="D1289" i="51"/>
  <c r="C1289" i="51"/>
  <c r="B1289" i="51"/>
  <c r="Q1288" i="51"/>
  <c r="P1288" i="51"/>
  <c r="O1288" i="51"/>
  <c r="S1288" i="51" s="1"/>
  <c r="N1288" i="51"/>
  <c r="M1288" i="51"/>
  <c r="L1288" i="51"/>
  <c r="K1288" i="51"/>
  <c r="J1288" i="51"/>
  <c r="I1288" i="51"/>
  <c r="H1288" i="51"/>
  <c r="G1288" i="51"/>
  <c r="E1288" i="51"/>
  <c r="D1288" i="51"/>
  <c r="C1288" i="51"/>
  <c r="B1288" i="51"/>
  <c r="S1287" i="51"/>
  <c r="R1287" i="51"/>
  <c r="Q1287" i="51"/>
  <c r="P1287" i="51"/>
  <c r="O1287" i="51"/>
  <c r="N1287" i="51"/>
  <c r="M1287" i="51"/>
  <c r="L1287" i="51"/>
  <c r="K1287" i="51"/>
  <c r="J1287" i="51"/>
  <c r="I1287" i="51"/>
  <c r="H1287" i="51"/>
  <c r="G1287" i="51"/>
  <c r="E1287" i="51"/>
  <c r="D1287" i="51"/>
  <c r="C1287" i="51"/>
  <c r="B1287" i="51"/>
  <c r="S1286" i="51"/>
  <c r="Q1286" i="51"/>
  <c r="P1286" i="51"/>
  <c r="O1286" i="51"/>
  <c r="N1286" i="51"/>
  <c r="M1286" i="51"/>
  <c r="L1286" i="51"/>
  <c r="K1286" i="51"/>
  <c r="J1286" i="51"/>
  <c r="I1286" i="51"/>
  <c r="H1286" i="51"/>
  <c r="G1286" i="51"/>
  <c r="E1286" i="51"/>
  <c r="R1286" i="51" s="1"/>
  <c r="D1286" i="51"/>
  <c r="C1286" i="51"/>
  <c r="B1286" i="51"/>
  <c r="Q1285" i="51"/>
  <c r="P1285" i="51"/>
  <c r="O1285" i="51"/>
  <c r="S1285" i="51" s="1"/>
  <c r="N1285" i="51"/>
  <c r="M1285" i="51"/>
  <c r="L1285" i="51"/>
  <c r="K1285" i="51"/>
  <c r="J1285" i="51"/>
  <c r="I1285" i="51"/>
  <c r="H1285" i="51"/>
  <c r="G1285" i="51"/>
  <c r="E1285" i="51"/>
  <c r="R1285" i="51" s="1"/>
  <c r="D1285" i="51"/>
  <c r="C1285" i="51"/>
  <c r="B1285" i="51"/>
  <c r="S1284" i="51"/>
  <c r="R1284" i="51"/>
  <c r="Q1284" i="51"/>
  <c r="P1284" i="51"/>
  <c r="O1284" i="51"/>
  <c r="N1284" i="51"/>
  <c r="M1284" i="51"/>
  <c r="L1284" i="51"/>
  <c r="K1284" i="51"/>
  <c r="J1284" i="51"/>
  <c r="I1284" i="51"/>
  <c r="H1284" i="51"/>
  <c r="G1284" i="51"/>
  <c r="E1284" i="51"/>
  <c r="D1284" i="51"/>
  <c r="C1284" i="51"/>
  <c r="B1284" i="51"/>
  <c r="Q1283" i="51"/>
  <c r="P1283" i="51"/>
  <c r="O1283" i="51"/>
  <c r="S1283" i="51" s="1"/>
  <c r="N1283" i="51"/>
  <c r="M1283" i="51"/>
  <c r="L1283" i="51"/>
  <c r="K1283" i="51"/>
  <c r="J1283" i="51"/>
  <c r="I1283" i="51"/>
  <c r="H1283" i="51"/>
  <c r="G1283" i="51"/>
  <c r="E1283" i="51"/>
  <c r="D1283" i="51"/>
  <c r="C1283" i="51"/>
  <c r="B1283" i="51"/>
  <c r="R1282" i="51"/>
  <c r="Q1282" i="51"/>
  <c r="P1282" i="51"/>
  <c r="O1282" i="51"/>
  <c r="S1282" i="51" s="1"/>
  <c r="N1282" i="51"/>
  <c r="M1282" i="51"/>
  <c r="L1282" i="51"/>
  <c r="K1282" i="51"/>
  <c r="J1282" i="51"/>
  <c r="I1282" i="51"/>
  <c r="H1282" i="51"/>
  <c r="G1282" i="51"/>
  <c r="E1282" i="51"/>
  <c r="D1282" i="51"/>
  <c r="C1282" i="51"/>
  <c r="B1282" i="51"/>
  <c r="S1281" i="51"/>
  <c r="R1281" i="51"/>
  <c r="Q1281" i="51"/>
  <c r="P1281" i="51"/>
  <c r="O1281" i="51"/>
  <c r="N1281" i="51"/>
  <c r="M1281" i="51"/>
  <c r="L1281" i="51"/>
  <c r="K1281" i="51"/>
  <c r="J1281" i="51"/>
  <c r="I1281" i="51"/>
  <c r="H1281" i="51"/>
  <c r="G1281" i="51"/>
  <c r="E1281" i="51"/>
  <c r="D1281" i="51"/>
  <c r="C1281" i="51"/>
  <c r="B1281" i="51"/>
  <c r="Q1280" i="51"/>
  <c r="P1280" i="51"/>
  <c r="O1280" i="51"/>
  <c r="S1280" i="51" s="1"/>
  <c r="N1280" i="51"/>
  <c r="M1280" i="51"/>
  <c r="L1280" i="51"/>
  <c r="K1280" i="51"/>
  <c r="J1280" i="51"/>
  <c r="I1280" i="51"/>
  <c r="H1280" i="51"/>
  <c r="G1280" i="51"/>
  <c r="E1280" i="51"/>
  <c r="D1280" i="51"/>
  <c r="C1280" i="51"/>
  <c r="B1280" i="51"/>
  <c r="S1279" i="51"/>
  <c r="R1279" i="51"/>
  <c r="Q1279" i="51"/>
  <c r="P1279" i="51"/>
  <c r="O1279" i="51"/>
  <c r="N1279" i="51"/>
  <c r="M1279" i="51"/>
  <c r="L1279" i="51"/>
  <c r="K1279" i="51"/>
  <c r="J1279" i="51"/>
  <c r="I1279" i="51"/>
  <c r="H1279" i="51"/>
  <c r="G1279" i="51"/>
  <c r="E1279" i="51"/>
  <c r="D1279" i="51"/>
  <c r="C1279" i="51"/>
  <c r="B1279" i="51"/>
  <c r="S1278" i="51"/>
  <c r="Q1278" i="51"/>
  <c r="P1278" i="51"/>
  <c r="O1278" i="51"/>
  <c r="N1278" i="51"/>
  <c r="M1278" i="51"/>
  <c r="L1278" i="51"/>
  <c r="K1278" i="51"/>
  <c r="J1278" i="51"/>
  <c r="I1278" i="51"/>
  <c r="H1278" i="51"/>
  <c r="G1278" i="51"/>
  <c r="E1278" i="51"/>
  <c r="R1278" i="51" s="1"/>
  <c r="D1278" i="51"/>
  <c r="C1278" i="51"/>
  <c r="B1278" i="51"/>
  <c r="Q1277" i="51"/>
  <c r="P1277" i="51"/>
  <c r="O1277" i="51"/>
  <c r="S1277" i="51" s="1"/>
  <c r="N1277" i="51"/>
  <c r="M1277" i="51"/>
  <c r="L1277" i="51"/>
  <c r="K1277" i="51"/>
  <c r="J1277" i="51"/>
  <c r="I1277" i="51"/>
  <c r="H1277" i="51"/>
  <c r="G1277" i="51"/>
  <c r="E1277" i="51"/>
  <c r="R1277" i="51" s="1"/>
  <c r="D1277" i="51"/>
  <c r="C1277" i="51"/>
  <c r="B1277" i="51"/>
  <c r="S1276" i="51"/>
  <c r="R1276" i="51"/>
  <c r="Q1276" i="51"/>
  <c r="P1276" i="51"/>
  <c r="O1276" i="51"/>
  <c r="N1276" i="51"/>
  <c r="M1276" i="51"/>
  <c r="L1276" i="51"/>
  <c r="K1276" i="51"/>
  <c r="J1276" i="51"/>
  <c r="I1276" i="51"/>
  <c r="H1276" i="51"/>
  <c r="G1276" i="51"/>
  <c r="E1276" i="51"/>
  <c r="D1276" i="51"/>
  <c r="C1276" i="51"/>
  <c r="B1276" i="51"/>
  <c r="Q1275" i="51"/>
  <c r="P1275" i="51"/>
  <c r="O1275" i="51"/>
  <c r="S1275" i="51" s="1"/>
  <c r="N1275" i="51"/>
  <c r="M1275" i="51"/>
  <c r="L1275" i="51"/>
  <c r="K1275" i="51"/>
  <c r="J1275" i="51"/>
  <c r="I1275" i="51"/>
  <c r="H1275" i="51"/>
  <c r="G1275" i="51"/>
  <c r="E1275" i="51"/>
  <c r="D1275" i="51"/>
  <c r="C1275" i="51"/>
  <c r="B1275" i="51"/>
  <c r="R1274" i="51"/>
  <c r="Q1274" i="51"/>
  <c r="P1274" i="51"/>
  <c r="O1274" i="51"/>
  <c r="S1274" i="51" s="1"/>
  <c r="N1274" i="51"/>
  <c r="M1274" i="51"/>
  <c r="L1274" i="51"/>
  <c r="K1274" i="51"/>
  <c r="J1274" i="51"/>
  <c r="I1274" i="51"/>
  <c r="H1274" i="51"/>
  <c r="G1274" i="51"/>
  <c r="E1274" i="51"/>
  <c r="D1274" i="51"/>
  <c r="C1274" i="51"/>
  <c r="B1274" i="51"/>
  <c r="S1273" i="51"/>
  <c r="Q1273" i="51"/>
  <c r="P1273" i="51"/>
  <c r="O1273" i="51"/>
  <c r="N1273" i="51"/>
  <c r="M1273" i="51"/>
  <c r="L1273" i="51"/>
  <c r="K1273" i="51"/>
  <c r="J1273" i="51"/>
  <c r="I1273" i="51"/>
  <c r="H1273" i="51"/>
  <c r="G1273" i="51"/>
  <c r="E1273" i="51"/>
  <c r="D1273" i="51"/>
  <c r="R1273" i="51" s="1"/>
  <c r="C1273" i="51"/>
  <c r="B1273" i="51"/>
  <c r="Q1272" i="51"/>
  <c r="P1272" i="51"/>
  <c r="O1272" i="51"/>
  <c r="S1272" i="51" s="1"/>
  <c r="N1272" i="51"/>
  <c r="M1272" i="51"/>
  <c r="L1272" i="51"/>
  <c r="K1272" i="51"/>
  <c r="J1272" i="51"/>
  <c r="I1272" i="51"/>
  <c r="H1272" i="51"/>
  <c r="G1272" i="51"/>
  <c r="E1272" i="51"/>
  <c r="D1272" i="51"/>
  <c r="C1272" i="51"/>
  <c r="B1272" i="51"/>
  <c r="R1271" i="51"/>
  <c r="Q1271" i="51"/>
  <c r="P1271" i="51"/>
  <c r="O1271" i="51"/>
  <c r="N1271" i="51"/>
  <c r="M1271" i="51"/>
  <c r="L1271" i="51"/>
  <c r="K1271" i="51"/>
  <c r="J1271" i="51"/>
  <c r="I1271" i="51"/>
  <c r="H1271" i="51"/>
  <c r="G1271" i="51"/>
  <c r="E1271" i="51"/>
  <c r="D1271" i="51"/>
  <c r="C1271" i="51"/>
  <c r="B1271" i="51"/>
  <c r="S1270" i="51"/>
  <c r="Q1270" i="51"/>
  <c r="P1270" i="51"/>
  <c r="O1270" i="51"/>
  <c r="N1270" i="51"/>
  <c r="M1270" i="51"/>
  <c r="L1270" i="51"/>
  <c r="K1270" i="51"/>
  <c r="J1270" i="51"/>
  <c r="I1270" i="51"/>
  <c r="H1270" i="51"/>
  <c r="G1270" i="51"/>
  <c r="E1270" i="51"/>
  <c r="D1270" i="51"/>
  <c r="C1270" i="51"/>
  <c r="B1270" i="51"/>
  <c r="Q1269" i="51"/>
  <c r="P1269" i="51"/>
  <c r="O1269" i="51"/>
  <c r="S1269" i="51" s="1"/>
  <c r="N1269" i="51"/>
  <c r="M1269" i="51"/>
  <c r="L1269" i="51"/>
  <c r="K1269" i="51"/>
  <c r="J1269" i="51"/>
  <c r="I1269" i="51"/>
  <c r="H1269" i="51"/>
  <c r="G1269" i="51"/>
  <c r="E1269" i="51"/>
  <c r="R1269" i="51" s="1"/>
  <c r="D1269" i="51"/>
  <c r="C1269" i="51"/>
  <c r="B1269" i="51"/>
  <c r="S1268" i="51"/>
  <c r="R1268" i="51"/>
  <c r="Q1268" i="51"/>
  <c r="P1268" i="51"/>
  <c r="O1268" i="51"/>
  <c r="N1268" i="51"/>
  <c r="M1268" i="51"/>
  <c r="L1268" i="51"/>
  <c r="K1268" i="51"/>
  <c r="J1268" i="51"/>
  <c r="I1268" i="51"/>
  <c r="H1268" i="51"/>
  <c r="G1268" i="51"/>
  <c r="E1268" i="51"/>
  <c r="D1268" i="51"/>
  <c r="C1268" i="51"/>
  <c r="B1268" i="51"/>
  <c r="Q1267" i="51"/>
  <c r="P1267" i="51"/>
  <c r="O1267" i="51"/>
  <c r="S1267" i="51" s="1"/>
  <c r="N1267" i="51"/>
  <c r="M1267" i="51"/>
  <c r="L1267" i="51"/>
  <c r="K1267" i="51"/>
  <c r="J1267" i="51"/>
  <c r="I1267" i="51"/>
  <c r="H1267" i="51"/>
  <c r="G1267" i="51"/>
  <c r="E1267" i="51"/>
  <c r="D1267" i="51"/>
  <c r="C1267" i="51"/>
  <c r="B1267" i="51"/>
  <c r="R1266" i="51"/>
  <c r="Q1266" i="51"/>
  <c r="P1266" i="51"/>
  <c r="O1266" i="51"/>
  <c r="S1266" i="51" s="1"/>
  <c r="N1266" i="51"/>
  <c r="M1266" i="51"/>
  <c r="L1266" i="51"/>
  <c r="K1266" i="51"/>
  <c r="J1266" i="51"/>
  <c r="I1266" i="51"/>
  <c r="H1266" i="51"/>
  <c r="G1266" i="51"/>
  <c r="E1266" i="51"/>
  <c r="D1266" i="51"/>
  <c r="C1266" i="51"/>
  <c r="B1266" i="51"/>
  <c r="S1265" i="51"/>
  <c r="Q1265" i="51"/>
  <c r="P1265" i="51"/>
  <c r="O1265" i="51"/>
  <c r="N1265" i="51"/>
  <c r="M1265" i="51"/>
  <c r="L1265" i="51"/>
  <c r="K1265" i="51"/>
  <c r="J1265" i="51"/>
  <c r="I1265" i="51"/>
  <c r="H1265" i="51"/>
  <c r="G1265" i="51"/>
  <c r="E1265" i="51"/>
  <c r="D1265" i="51"/>
  <c r="R1265" i="51" s="1"/>
  <c r="C1265" i="51"/>
  <c r="B1265" i="51"/>
  <c r="V1265" i="51" s="1"/>
  <c r="Q1264" i="51"/>
  <c r="P1264" i="51"/>
  <c r="O1264" i="51"/>
  <c r="S1264" i="51" s="1"/>
  <c r="N1264" i="51"/>
  <c r="M1264" i="51"/>
  <c r="L1264" i="51"/>
  <c r="K1264" i="51"/>
  <c r="J1264" i="51"/>
  <c r="I1264" i="51"/>
  <c r="H1264" i="51"/>
  <c r="G1264" i="51"/>
  <c r="E1264" i="51"/>
  <c r="D1264" i="51"/>
  <c r="C1264" i="51"/>
  <c r="B1264" i="51"/>
  <c r="S1263" i="51"/>
  <c r="R1263" i="51"/>
  <c r="Q1263" i="51"/>
  <c r="P1263" i="51"/>
  <c r="O1263" i="51"/>
  <c r="N1263" i="51"/>
  <c r="M1263" i="51"/>
  <c r="L1263" i="51"/>
  <c r="K1263" i="51"/>
  <c r="J1263" i="51"/>
  <c r="I1263" i="51"/>
  <c r="H1263" i="51"/>
  <c r="G1263" i="51"/>
  <c r="E1263" i="51"/>
  <c r="D1263" i="51"/>
  <c r="C1263" i="51"/>
  <c r="B1263" i="51"/>
  <c r="S1262" i="51"/>
  <c r="Q1262" i="51"/>
  <c r="P1262" i="51"/>
  <c r="O1262" i="51"/>
  <c r="N1262" i="51"/>
  <c r="M1262" i="51"/>
  <c r="L1262" i="51"/>
  <c r="K1262" i="51"/>
  <c r="J1262" i="51"/>
  <c r="I1262" i="51"/>
  <c r="H1262" i="51"/>
  <c r="G1262" i="51"/>
  <c r="E1262" i="51"/>
  <c r="R1262" i="51" s="1"/>
  <c r="D1262" i="51"/>
  <c r="C1262" i="51"/>
  <c r="B1262" i="51"/>
  <c r="Q1261" i="51"/>
  <c r="P1261" i="51"/>
  <c r="O1261" i="51"/>
  <c r="S1261" i="51" s="1"/>
  <c r="N1261" i="51"/>
  <c r="M1261" i="51"/>
  <c r="L1261" i="51"/>
  <c r="K1261" i="51"/>
  <c r="J1261" i="51"/>
  <c r="I1261" i="51"/>
  <c r="H1261" i="51"/>
  <c r="G1261" i="51"/>
  <c r="E1261" i="51"/>
  <c r="R1261" i="51" s="1"/>
  <c r="D1261" i="51"/>
  <c r="C1261" i="51"/>
  <c r="B1261" i="51"/>
  <c r="S1260" i="51"/>
  <c r="R1260" i="51"/>
  <c r="Q1260" i="51"/>
  <c r="P1260" i="51"/>
  <c r="O1260" i="51"/>
  <c r="N1260" i="51"/>
  <c r="M1260" i="51"/>
  <c r="L1260" i="51"/>
  <c r="K1260" i="51"/>
  <c r="J1260" i="51"/>
  <c r="I1260" i="51"/>
  <c r="H1260" i="51"/>
  <c r="G1260" i="51"/>
  <c r="E1260" i="51"/>
  <c r="D1260" i="51"/>
  <c r="C1260" i="51"/>
  <c r="B1260" i="51"/>
  <c r="Q1259" i="51"/>
  <c r="P1259" i="51"/>
  <c r="O1259" i="51"/>
  <c r="S1259" i="51" s="1"/>
  <c r="N1259" i="51"/>
  <c r="M1259" i="51"/>
  <c r="L1259" i="51"/>
  <c r="K1259" i="51"/>
  <c r="J1259" i="51"/>
  <c r="I1259" i="51"/>
  <c r="H1259" i="51"/>
  <c r="G1259" i="51"/>
  <c r="E1259" i="51"/>
  <c r="D1259" i="51"/>
  <c r="C1259" i="51"/>
  <c r="B1259" i="51"/>
  <c r="R1258" i="51"/>
  <c r="Q1258" i="51"/>
  <c r="P1258" i="51"/>
  <c r="O1258" i="51"/>
  <c r="S1258" i="51" s="1"/>
  <c r="N1258" i="51"/>
  <c r="M1258" i="51"/>
  <c r="L1258" i="51"/>
  <c r="K1258" i="51"/>
  <c r="J1258" i="51"/>
  <c r="I1258" i="51"/>
  <c r="H1258" i="51"/>
  <c r="G1258" i="51"/>
  <c r="E1258" i="51"/>
  <c r="D1258" i="51"/>
  <c r="C1258" i="51"/>
  <c r="B1258" i="51"/>
  <c r="S1257" i="51"/>
  <c r="R1257" i="51"/>
  <c r="Q1257" i="51"/>
  <c r="P1257" i="51"/>
  <c r="O1257" i="51"/>
  <c r="N1257" i="51"/>
  <c r="M1257" i="51"/>
  <c r="L1257" i="51"/>
  <c r="K1257" i="51"/>
  <c r="J1257" i="51"/>
  <c r="I1257" i="51"/>
  <c r="H1257" i="51"/>
  <c r="G1257" i="51"/>
  <c r="E1257" i="51"/>
  <c r="D1257" i="51"/>
  <c r="C1257" i="51"/>
  <c r="B1257" i="51"/>
  <c r="Q1256" i="51"/>
  <c r="P1256" i="51"/>
  <c r="O1256" i="51"/>
  <c r="S1256" i="51" s="1"/>
  <c r="N1256" i="51"/>
  <c r="M1256" i="51"/>
  <c r="L1256" i="51"/>
  <c r="K1256" i="51"/>
  <c r="J1256" i="51"/>
  <c r="I1256" i="51"/>
  <c r="H1256" i="51"/>
  <c r="G1256" i="51"/>
  <c r="E1256" i="51"/>
  <c r="D1256" i="51"/>
  <c r="C1256" i="51"/>
  <c r="B1256" i="51"/>
  <c r="S1255" i="51"/>
  <c r="R1255" i="51"/>
  <c r="Q1255" i="51"/>
  <c r="P1255" i="51"/>
  <c r="O1255" i="51"/>
  <c r="N1255" i="51"/>
  <c r="M1255" i="51"/>
  <c r="L1255" i="51"/>
  <c r="K1255" i="51"/>
  <c r="J1255" i="51"/>
  <c r="I1255" i="51"/>
  <c r="H1255" i="51"/>
  <c r="G1255" i="51"/>
  <c r="E1255" i="51"/>
  <c r="D1255" i="51"/>
  <c r="C1255" i="51"/>
  <c r="B1255" i="51"/>
  <c r="S1254" i="51"/>
  <c r="Q1254" i="51"/>
  <c r="P1254" i="51"/>
  <c r="O1254" i="51"/>
  <c r="N1254" i="51"/>
  <c r="M1254" i="51"/>
  <c r="L1254" i="51"/>
  <c r="K1254" i="51"/>
  <c r="J1254" i="51"/>
  <c r="I1254" i="51"/>
  <c r="H1254" i="51"/>
  <c r="G1254" i="51"/>
  <c r="E1254" i="51"/>
  <c r="D1254" i="51"/>
  <c r="C1254" i="51"/>
  <c r="B1254" i="51"/>
  <c r="Q1253" i="51"/>
  <c r="P1253" i="51"/>
  <c r="O1253" i="51"/>
  <c r="S1253" i="51" s="1"/>
  <c r="N1253" i="51"/>
  <c r="M1253" i="51"/>
  <c r="L1253" i="51"/>
  <c r="K1253" i="51"/>
  <c r="J1253" i="51"/>
  <c r="I1253" i="51"/>
  <c r="H1253" i="51"/>
  <c r="G1253" i="51"/>
  <c r="E1253" i="51"/>
  <c r="R1253" i="51" s="1"/>
  <c r="D1253" i="51"/>
  <c r="C1253" i="51"/>
  <c r="B1253" i="51"/>
  <c r="S1252" i="51"/>
  <c r="R1252" i="51"/>
  <c r="Q1252" i="51"/>
  <c r="P1252" i="51"/>
  <c r="O1252" i="51"/>
  <c r="N1252" i="51"/>
  <c r="M1252" i="51"/>
  <c r="L1252" i="51"/>
  <c r="K1252" i="51"/>
  <c r="J1252" i="51"/>
  <c r="I1252" i="51"/>
  <c r="H1252" i="51"/>
  <c r="G1252" i="51"/>
  <c r="E1252" i="51"/>
  <c r="D1252" i="51"/>
  <c r="C1252" i="51"/>
  <c r="B1252" i="51"/>
  <c r="Q1251" i="51"/>
  <c r="P1251" i="51"/>
  <c r="O1251" i="51"/>
  <c r="S1251" i="51" s="1"/>
  <c r="N1251" i="51"/>
  <c r="M1251" i="51"/>
  <c r="L1251" i="51"/>
  <c r="K1251" i="51"/>
  <c r="J1251" i="51"/>
  <c r="I1251" i="51"/>
  <c r="H1251" i="51"/>
  <c r="G1251" i="51"/>
  <c r="E1251" i="51"/>
  <c r="D1251" i="51"/>
  <c r="C1251" i="51"/>
  <c r="B1251" i="51"/>
  <c r="R1250" i="51"/>
  <c r="Q1250" i="51"/>
  <c r="P1250" i="51"/>
  <c r="O1250" i="51"/>
  <c r="S1250" i="51" s="1"/>
  <c r="N1250" i="51"/>
  <c r="M1250" i="51"/>
  <c r="L1250" i="51"/>
  <c r="K1250" i="51"/>
  <c r="J1250" i="51"/>
  <c r="I1250" i="51"/>
  <c r="H1250" i="51"/>
  <c r="G1250" i="51"/>
  <c r="E1250" i="51"/>
  <c r="D1250" i="51"/>
  <c r="C1250" i="51"/>
  <c r="B1250" i="51"/>
  <c r="S1249" i="51"/>
  <c r="R1249" i="51"/>
  <c r="Q1249" i="51"/>
  <c r="P1249" i="51"/>
  <c r="O1249" i="51"/>
  <c r="N1249" i="51"/>
  <c r="M1249" i="51"/>
  <c r="L1249" i="51"/>
  <c r="K1249" i="51"/>
  <c r="J1249" i="51"/>
  <c r="I1249" i="51"/>
  <c r="H1249" i="51"/>
  <c r="G1249" i="51"/>
  <c r="E1249" i="51"/>
  <c r="D1249" i="51"/>
  <c r="C1249" i="51"/>
  <c r="B1249" i="51"/>
  <c r="Q1248" i="51"/>
  <c r="P1248" i="51"/>
  <c r="O1248" i="51"/>
  <c r="S1248" i="51" s="1"/>
  <c r="N1248" i="51"/>
  <c r="M1248" i="51"/>
  <c r="L1248" i="51"/>
  <c r="K1248" i="51"/>
  <c r="J1248" i="51"/>
  <c r="I1248" i="51"/>
  <c r="H1248" i="51"/>
  <c r="G1248" i="51"/>
  <c r="E1248" i="51"/>
  <c r="D1248" i="51"/>
  <c r="C1248" i="51"/>
  <c r="B1248" i="51"/>
  <c r="S1247" i="51"/>
  <c r="R1247" i="51"/>
  <c r="Q1247" i="51"/>
  <c r="P1247" i="51"/>
  <c r="O1247" i="51"/>
  <c r="N1247" i="51"/>
  <c r="M1247" i="51"/>
  <c r="L1247" i="51"/>
  <c r="K1247" i="51"/>
  <c r="J1247" i="51"/>
  <c r="I1247" i="51"/>
  <c r="H1247" i="51"/>
  <c r="G1247" i="51"/>
  <c r="E1247" i="51"/>
  <c r="D1247" i="51"/>
  <c r="C1247" i="51"/>
  <c r="B1247" i="51"/>
  <c r="S1246" i="51"/>
  <c r="Q1246" i="51"/>
  <c r="P1246" i="51"/>
  <c r="O1246" i="51"/>
  <c r="N1246" i="51"/>
  <c r="M1246" i="51"/>
  <c r="L1246" i="51"/>
  <c r="K1246" i="51"/>
  <c r="J1246" i="51"/>
  <c r="I1246" i="51"/>
  <c r="H1246" i="51"/>
  <c r="G1246" i="51"/>
  <c r="E1246" i="51"/>
  <c r="R1246" i="51" s="1"/>
  <c r="D1246" i="51"/>
  <c r="C1246" i="51"/>
  <c r="B1246" i="51"/>
  <c r="Q1245" i="51"/>
  <c r="P1245" i="51"/>
  <c r="O1245" i="51"/>
  <c r="S1245" i="51" s="1"/>
  <c r="N1245" i="51"/>
  <c r="M1245" i="51"/>
  <c r="L1245" i="51"/>
  <c r="K1245" i="51"/>
  <c r="J1245" i="51"/>
  <c r="I1245" i="51"/>
  <c r="H1245" i="51"/>
  <c r="G1245" i="51"/>
  <c r="E1245" i="51"/>
  <c r="R1245" i="51" s="1"/>
  <c r="D1245" i="51"/>
  <c r="C1245" i="51"/>
  <c r="B1245" i="51"/>
  <c r="R1244" i="51"/>
  <c r="Q1244" i="51"/>
  <c r="P1244" i="51"/>
  <c r="O1244" i="51"/>
  <c r="N1244" i="51"/>
  <c r="M1244" i="51"/>
  <c r="L1244" i="51"/>
  <c r="K1244" i="51"/>
  <c r="S1244" i="51" s="1"/>
  <c r="J1244" i="51"/>
  <c r="I1244" i="51"/>
  <c r="H1244" i="51"/>
  <c r="G1244" i="51"/>
  <c r="E1244" i="51"/>
  <c r="D1244" i="51"/>
  <c r="C1244" i="51"/>
  <c r="B1244" i="51"/>
  <c r="Q1243" i="51"/>
  <c r="P1243" i="51"/>
  <c r="O1243" i="51"/>
  <c r="S1243" i="51" s="1"/>
  <c r="N1243" i="51"/>
  <c r="M1243" i="51"/>
  <c r="L1243" i="51"/>
  <c r="K1243" i="51"/>
  <c r="J1243" i="51"/>
  <c r="I1243" i="51"/>
  <c r="H1243" i="51"/>
  <c r="G1243" i="51"/>
  <c r="E1243" i="51"/>
  <c r="D1243" i="51"/>
  <c r="C1243" i="51"/>
  <c r="B1243" i="51"/>
  <c r="R1242" i="51"/>
  <c r="Q1242" i="51"/>
  <c r="P1242" i="51"/>
  <c r="O1242" i="51"/>
  <c r="N1242" i="51"/>
  <c r="M1242" i="51"/>
  <c r="L1242" i="51"/>
  <c r="K1242" i="51"/>
  <c r="J1242" i="51"/>
  <c r="I1242" i="51"/>
  <c r="H1242" i="51"/>
  <c r="G1242" i="51"/>
  <c r="E1242" i="51"/>
  <c r="D1242" i="51"/>
  <c r="C1242" i="51"/>
  <c r="B1242" i="51"/>
  <c r="S1241" i="51"/>
  <c r="R1241" i="51"/>
  <c r="Q1241" i="51"/>
  <c r="P1241" i="51"/>
  <c r="O1241" i="51"/>
  <c r="N1241" i="51"/>
  <c r="M1241" i="51"/>
  <c r="L1241" i="51"/>
  <c r="K1241" i="51"/>
  <c r="J1241" i="51"/>
  <c r="I1241" i="51"/>
  <c r="H1241" i="51"/>
  <c r="G1241" i="51"/>
  <c r="E1241" i="51"/>
  <c r="D1241" i="51"/>
  <c r="C1241" i="51"/>
  <c r="B1241" i="51"/>
  <c r="Q1240" i="51"/>
  <c r="P1240" i="51"/>
  <c r="O1240" i="51"/>
  <c r="S1240" i="51" s="1"/>
  <c r="N1240" i="51"/>
  <c r="M1240" i="51"/>
  <c r="L1240" i="51"/>
  <c r="K1240" i="51"/>
  <c r="J1240" i="51"/>
  <c r="I1240" i="51"/>
  <c r="H1240" i="51"/>
  <c r="G1240" i="51"/>
  <c r="E1240" i="51"/>
  <c r="R1240" i="51" s="1"/>
  <c r="D1240" i="51"/>
  <c r="C1240" i="51"/>
  <c r="B1240" i="51"/>
  <c r="R1239" i="51"/>
  <c r="Q1239" i="51"/>
  <c r="P1239" i="51"/>
  <c r="O1239" i="51"/>
  <c r="N1239" i="51"/>
  <c r="M1239" i="51"/>
  <c r="L1239" i="51"/>
  <c r="K1239" i="51"/>
  <c r="S1239" i="51" s="1"/>
  <c r="J1239" i="51"/>
  <c r="I1239" i="51"/>
  <c r="H1239" i="51"/>
  <c r="G1239" i="51"/>
  <c r="E1239" i="51"/>
  <c r="D1239" i="51"/>
  <c r="C1239" i="51"/>
  <c r="B1239" i="51"/>
  <c r="S1238" i="51"/>
  <c r="Q1238" i="51"/>
  <c r="P1238" i="51"/>
  <c r="O1238" i="51"/>
  <c r="N1238" i="51"/>
  <c r="M1238" i="51"/>
  <c r="L1238" i="51"/>
  <c r="K1238" i="51"/>
  <c r="J1238" i="51"/>
  <c r="I1238" i="51"/>
  <c r="H1238" i="51"/>
  <c r="G1238" i="51"/>
  <c r="E1238" i="51"/>
  <c r="D1238" i="51"/>
  <c r="C1238" i="51"/>
  <c r="B1238" i="51"/>
  <c r="Q1237" i="51"/>
  <c r="P1237" i="51"/>
  <c r="O1237" i="51"/>
  <c r="S1237" i="51" s="1"/>
  <c r="N1237" i="51"/>
  <c r="M1237" i="51"/>
  <c r="L1237" i="51"/>
  <c r="K1237" i="51"/>
  <c r="J1237" i="51"/>
  <c r="I1237" i="51"/>
  <c r="H1237" i="51"/>
  <c r="G1237" i="51"/>
  <c r="E1237" i="51"/>
  <c r="R1237" i="51" s="1"/>
  <c r="D1237" i="51"/>
  <c r="C1237" i="51"/>
  <c r="B1237" i="51"/>
  <c r="S1236" i="51"/>
  <c r="R1236" i="51"/>
  <c r="Q1236" i="51"/>
  <c r="P1236" i="51"/>
  <c r="O1236" i="51"/>
  <c r="N1236" i="51"/>
  <c r="M1236" i="51"/>
  <c r="L1236" i="51"/>
  <c r="K1236" i="51"/>
  <c r="J1236" i="51"/>
  <c r="I1236" i="51"/>
  <c r="H1236" i="51"/>
  <c r="G1236" i="51"/>
  <c r="E1236" i="51"/>
  <c r="D1236" i="51"/>
  <c r="C1236" i="51"/>
  <c r="B1236" i="51"/>
  <c r="Q1235" i="51"/>
  <c r="P1235" i="51"/>
  <c r="O1235" i="51"/>
  <c r="S1235" i="51" s="1"/>
  <c r="N1235" i="51"/>
  <c r="M1235" i="51"/>
  <c r="L1235" i="51"/>
  <c r="K1235" i="51"/>
  <c r="J1235" i="51"/>
  <c r="I1235" i="51"/>
  <c r="H1235" i="51"/>
  <c r="G1235" i="51"/>
  <c r="E1235" i="51"/>
  <c r="D1235" i="51"/>
  <c r="C1235" i="51"/>
  <c r="B1235" i="51"/>
  <c r="R1234" i="51"/>
  <c r="Q1234" i="51"/>
  <c r="P1234" i="51"/>
  <c r="O1234" i="51"/>
  <c r="S1234" i="51" s="1"/>
  <c r="N1234" i="51"/>
  <c r="M1234" i="51"/>
  <c r="L1234" i="51"/>
  <c r="K1234" i="51"/>
  <c r="J1234" i="51"/>
  <c r="I1234" i="51"/>
  <c r="H1234" i="51"/>
  <c r="G1234" i="51"/>
  <c r="E1234" i="51"/>
  <c r="D1234" i="51"/>
  <c r="C1234" i="51"/>
  <c r="B1234" i="51"/>
  <c r="S1233" i="51"/>
  <c r="Q1233" i="51"/>
  <c r="P1233" i="51"/>
  <c r="O1233" i="51"/>
  <c r="N1233" i="51"/>
  <c r="M1233" i="51"/>
  <c r="L1233" i="51"/>
  <c r="K1233" i="51"/>
  <c r="J1233" i="51"/>
  <c r="I1233" i="51"/>
  <c r="H1233" i="51"/>
  <c r="G1233" i="51"/>
  <c r="E1233" i="51"/>
  <c r="D1233" i="51"/>
  <c r="R1233" i="51" s="1"/>
  <c r="C1233" i="51"/>
  <c r="B1233" i="51"/>
  <c r="Q1232" i="51"/>
  <c r="P1232" i="51"/>
  <c r="O1232" i="51"/>
  <c r="S1232" i="51" s="1"/>
  <c r="N1232" i="51"/>
  <c r="M1232" i="51"/>
  <c r="L1232" i="51"/>
  <c r="K1232" i="51"/>
  <c r="J1232" i="51"/>
  <c r="I1232" i="51"/>
  <c r="H1232" i="51"/>
  <c r="G1232" i="51"/>
  <c r="E1232" i="51"/>
  <c r="R1232" i="51" s="1"/>
  <c r="D1232" i="51"/>
  <c r="C1232" i="51"/>
  <c r="B1232" i="51"/>
  <c r="S1231" i="51"/>
  <c r="R1231" i="51"/>
  <c r="Q1231" i="51"/>
  <c r="P1231" i="51"/>
  <c r="O1231" i="51"/>
  <c r="N1231" i="51"/>
  <c r="M1231" i="51"/>
  <c r="L1231" i="51"/>
  <c r="K1231" i="51"/>
  <c r="J1231" i="51"/>
  <c r="I1231" i="51"/>
  <c r="H1231" i="51"/>
  <c r="G1231" i="51"/>
  <c r="E1231" i="51"/>
  <c r="D1231" i="51"/>
  <c r="C1231" i="51"/>
  <c r="B1231" i="51"/>
  <c r="S1230" i="51"/>
  <c r="Q1230" i="51"/>
  <c r="P1230" i="51"/>
  <c r="O1230" i="51"/>
  <c r="N1230" i="51"/>
  <c r="M1230" i="51"/>
  <c r="L1230" i="51"/>
  <c r="K1230" i="51"/>
  <c r="J1230" i="51"/>
  <c r="I1230" i="51"/>
  <c r="H1230" i="51"/>
  <c r="G1230" i="51"/>
  <c r="E1230" i="51"/>
  <c r="D1230" i="51"/>
  <c r="C1230" i="51"/>
  <c r="B1230" i="51"/>
  <c r="Q1229" i="51"/>
  <c r="P1229" i="51"/>
  <c r="O1229" i="51"/>
  <c r="S1229" i="51" s="1"/>
  <c r="N1229" i="51"/>
  <c r="M1229" i="51"/>
  <c r="L1229" i="51"/>
  <c r="K1229" i="51"/>
  <c r="J1229" i="51"/>
  <c r="I1229" i="51"/>
  <c r="H1229" i="51"/>
  <c r="G1229" i="51"/>
  <c r="E1229" i="51"/>
  <c r="R1229" i="51" s="1"/>
  <c r="D1229" i="51"/>
  <c r="C1229" i="51"/>
  <c r="B1229" i="51"/>
  <c r="S1228" i="51"/>
  <c r="R1228" i="51"/>
  <c r="Q1228" i="51"/>
  <c r="P1228" i="51"/>
  <c r="O1228" i="51"/>
  <c r="N1228" i="51"/>
  <c r="M1228" i="51"/>
  <c r="L1228" i="51"/>
  <c r="K1228" i="51"/>
  <c r="J1228" i="51"/>
  <c r="I1228" i="51"/>
  <c r="H1228" i="51"/>
  <c r="G1228" i="51"/>
  <c r="E1228" i="51"/>
  <c r="D1228" i="51"/>
  <c r="C1228" i="51"/>
  <c r="B1228" i="51"/>
  <c r="Q1227" i="51"/>
  <c r="P1227" i="51"/>
  <c r="O1227" i="51"/>
  <c r="S1227" i="51" s="1"/>
  <c r="N1227" i="51"/>
  <c r="M1227" i="51"/>
  <c r="L1227" i="51"/>
  <c r="K1227" i="51"/>
  <c r="J1227" i="51"/>
  <c r="I1227" i="51"/>
  <c r="H1227" i="51"/>
  <c r="G1227" i="51"/>
  <c r="E1227" i="51"/>
  <c r="D1227" i="51"/>
  <c r="C1227" i="51"/>
  <c r="B1227" i="51"/>
  <c r="R1226" i="51"/>
  <c r="Q1226" i="51"/>
  <c r="P1226" i="51"/>
  <c r="O1226" i="51"/>
  <c r="S1226" i="51" s="1"/>
  <c r="N1226" i="51"/>
  <c r="M1226" i="51"/>
  <c r="L1226" i="51"/>
  <c r="K1226" i="51"/>
  <c r="J1226" i="51"/>
  <c r="I1226" i="51"/>
  <c r="H1226" i="51"/>
  <c r="G1226" i="51"/>
  <c r="E1226" i="51"/>
  <c r="D1226" i="51"/>
  <c r="C1226" i="51"/>
  <c r="B1226" i="51"/>
  <c r="S1225" i="51"/>
  <c r="Q1225" i="51"/>
  <c r="P1225" i="51"/>
  <c r="O1225" i="51"/>
  <c r="N1225" i="51"/>
  <c r="M1225" i="51"/>
  <c r="L1225" i="51"/>
  <c r="K1225" i="51"/>
  <c r="J1225" i="51"/>
  <c r="I1225" i="51"/>
  <c r="H1225" i="51"/>
  <c r="G1225" i="51"/>
  <c r="E1225" i="51"/>
  <c r="D1225" i="51"/>
  <c r="R1225" i="51" s="1"/>
  <c r="C1225" i="51"/>
  <c r="B1225" i="51"/>
  <c r="Q1224" i="51"/>
  <c r="P1224" i="51"/>
  <c r="O1224" i="51"/>
  <c r="S1224" i="51" s="1"/>
  <c r="N1224" i="51"/>
  <c r="M1224" i="51"/>
  <c r="L1224" i="51"/>
  <c r="K1224" i="51"/>
  <c r="J1224" i="51"/>
  <c r="I1224" i="51"/>
  <c r="H1224" i="51"/>
  <c r="G1224" i="51"/>
  <c r="E1224" i="51"/>
  <c r="D1224" i="51"/>
  <c r="C1224" i="51"/>
  <c r="B1224" i="51"/>
  <c r="S1223" i="51"/>
  <c r="R1223" i="51"/>
  <c r="Q1223" i="51"/>
  <c r="P1223" i="51"/>
  <c r="O1223" i="51"/>
  <c r="N1223" i="51"/>
  <c r="M1223" i="51"/>
  <c r="L1223" i="51"/>
  <c r="K1223" i="51"/>
  <c r="J1223" i="51"/>
  <c r="I1223" i="51"/>
  <c r="H1223" i="51"/>
  <c r="G1223" i="51"/>
  <c r="E1223" i="51"/>
  <c r="D1223" i="51"/>
  <c r="C1223" i="51"/>
  <c r="B1223" i="51"/>
  <c r="S1222" i="51"/>
  <c r="Q1222" i="51"/>
  <c r="P1222" i="51"/>
  <c r="O1222" i="51"/>
  <c r="N1222" i="51"/>
  <c r="M1222" i="51"/>
  <c r="L1222" i="51"/>
  <c r="K1222" i="51"/>
  <c r="J1222" i="51"/>
  <c r="I1222" i="51"/>
  <c r="H1222" i="51"/>
  <c r="G1222" i="51"/>
  <c r="E1222" i="51"/>
  <c r="D1222" i="51"/>
  <c r="C1222" i="51"/>
  <c r="B1222" i="51"/>
  <c r="Q1221" i="51"/>
  <c r="P1221" i="51"/>
  <c r="O1221" i="51"/>
  <c r="S1221" i="51" s="1"/>
  <c r="N1221" i="51"/>
  <c r="M1221" i="51"/>
  <c r="L1221" i="51"/>
  <c r="K1221" i="51"/>
  <c r="J1221" i="51"/>
  <c r="I1221" i="51"/>
  <c r="H1221" i="51"/>
  <c r="G1221" i="51"/>
  <c r="E1221" i="51"/>
  <c r="R1221" i="51" s="1"/>
  <c r="D1221" i="51"/>
  <c r="C1221" i="51"/>
  <c r="B1221" i="51"/>
  <c r="S1220" i="51"/>
  <c r="R1220" i="51"/>
  <c r="Q1220" i="51"/>
  <c r="P1220" i="51"/>
  <c r="O1220" i="51"/>
  <c r="N1220" i="51"/>
  <c r="M1220" i="51"/>
  <c r="L1220" i="51"/>
  <c r="K1220" i="51"/>
  <c r="J1220" i="51"/>
  <c r="I1220" i="51"/>
  <c r="H1220" i="51"/>
  <c r="G1220" i="51"/>
  <c r="E1220" i="51"/>
  <c r="D1220" i="51"/>
  <c r="C1220" i="51"/>
  <c r="B1220" i="51"/>
  <c r="Q1219" i="51"/>
  <c r="P1219" i="51"/>
  <c r="O1219" i="51"/>
  <c r="S1219" i="51" s="1"/>
  <c r="N1219" i="51"/>
  <c r="M1219" i="51"/>
  <c r="L1219" i="51"/>
  <c r="K1219" i="51"/>
  <c r="J1219" i="51"/>
  <c r="I1219" i="51"/>
  <c r="H1219" i="51"/>
  <c r="G1219" i="51"/>
  <c r="E1219" i="51"/>
  <c r="R1219" i="51" s="1"/>
  <c r="D1219" i="51"/>
  <c r="C1219" i="51"/>
  <c r="B1219" i="51"/>
  <c r="R1218" i="51"/>
  <c r="Q1218" i="51"/>
  <c r="P1218" i="51"/>
  <c r="O1218" i="51"/>
  <c r="N1218" i="51"/>
  <c r="M1218" i="51"/>
  <c r="L1218" i="51"/>
  <c r="K1218" i="51"/>
  <c r="J1218" i="51"/>
  <c r="I1218" i="51"/>
  <c r="H1218" i="51"/>
  <c r="G1218" i="51"/>
  <c r="E1218" i="51"/>
  <c r="D1218" i="51"/>
  <c r="C1218" i="51"/>
  <c r="B1218" i="51"/>
  <c r="Q1217" i="51"/>
  <c r="P1217" i="51"/>
  <c r="O1217" i="51"/>
  <c r="N1217" i="51"/>
  <c r="M1217" i="51"/>
  <c r="L1217" i="51"/>
  <c r="K1217" i="51"/>
  <c r="S1217" i="51" s="1"/>
  <c r="J1217" i="51"/>
  <c r="I1217" i="51"/>
  <c r="H1217" i="51"/>
  <c r="G1217" i="51"/>
  <c r="E1217" i="51"/>
  <c r="D1217" i="51"/>
  <c r="R1217" i="51" s="1"/>
  <c r="C1217" i="51"/>
  <c r="B1217" i="51"/>
  <c r="Q1216" i="51"/>
  <c r="P1216" i="51"/>
  <c r="O1216" i="51"/>
  <c r="S1216" i="51" s="1"/>
  <c r="N1216" i="51"/>
  <c r="M1216" i="51"/>
  <c r="L1216" i="51"/>
  <c r="K1216" i="51"/>
  <c r="J1216" i="51"/>
  <c r="I1216" i="51"/>
  <c r="H1216" i="51"/>
  <c r="G1216" i="51"/>
  <c r="E1216" i="51"/>
  <c r="R1216" i="51" s="1"/>
  <c r="D1216" i="51"/>
  <c r="C1216" i="51"/>
  <c r="B1216" i="51"/>
  <c r="R1215" i="51"/>
  <c r="Q1215" i="51"/>
  <c r="P1215" i="51"/>
  <c r="O1215" i="51"/>
  <c r="N1215" i="51"/>
  <c r="M1215" i="51"/>
  <c r="L1215" i="51"/>
  <c r="K1215" i="51"/>
  <c r="S1215" i="51" s="1"/>
  <c r="J1215" i="51"/>
  <c r="I1215" i="51"/>
  <c r="H1215" i="51"/>
  <c r="G1215" i="51"/>
  <c r="E1215" i="51"/>
  <c r="D1215" i="51"/>
  <c r="C1215" i="51"/>
  <c r="B1215" i="51"/>
  <c r="S1214" i="51"/>
  <c r="Q1214" i="51"/>
  <c r="P1214" i="51"/>
  <c r="O1214" i="51"/>
  <c r="N1214" i="51"/>
  <c r="M1214" i="51"/>
  <c r="L1214" i="51"/>
  <c r="K1214" i="51"/>
  <c r="J1214" i="51"/>
  <c r="I1214" i="51"/>
  <c r="H1214" i="51"/>
  <c r="G1214" i="51"/>
  <c r="E1214" i="51"/>
  <c r="D1214" i="51"/>
  <c r="C1214" i="51"/>
  <c r="B1214" i="51"/>
  <c r="Q1213" i="51"/>
  <c r="P1213" i="51"/>
  <c r="O1213" i="51"/>
  <c r="S1213" i="51" s="1"/>
  <c r="N1213" i="51"/>
  <c r="M1213" i="51"/>
  <c r="L1213" i="51"/>
  <c r="K1213" i="51"/>
  <c r="J1213" i="51"/>
  <c r="I1213" i="51"/>
  <c r="H1213" i="51"/>
  <c r="G1213" i="51"/>
  <c r="E1213" i="51"/>
  <c r="R1213" i="51" s="1"/>
  <c r="D1213" i="51"/>
  <c r="C1213" i="51"/>
  <c r="B1213" i="51"/>
  <c r="S1212" i="51"/>
  <c r="R1212" i="51"/>
  <c r="Q1212" i="51"/>
  <c r="P1212" i="51"/>
  <c r="O1212" i="51"/>
  <c r="N1212" i="51"/>
  <c r="M1212" i="51"/>
  <c r="L1212" i="51"/>
  <c r="K1212" i="51"/>
  <c r="J1212" i="51"/>
  <c r="I1212" i="51"/>
  <c r="H1212" i="51"/>
  <c r="G1212" i="51"/>
  <c r="E1212" i="51"/>
  <c r="D1212" i="51"/>
  <c r="C1212" i="51"/>
  <c r="B1212" i="51"/>
  <c r="Q1211" i="51"/>
  <c r="P1211" i="51"/>
  <c r="O1211" i="51"/>
  <c r="S1211" i="51" s="1"/>
  <c r="N1211" i="51"/>
  <c r="M1211" i="51"/>
  <c r="L1211" i="51"/>
  <c r="K1211" i="51"/>
  <c r="J1211" i="51"/>
  <c r="I1211" i="51"/>
  <c r="H1211" i="51"/>
  <c r="G1211" i="51"/>
  <c r="E1211" i="51"/>
  <c r="R1211" i="51" s="1"/>
  <c r="D1211" i="51"/>
  <c r="C1211" i="51"/>
  <c r="B1211" i="51"/>
  <c r="R1210" i="51"/>
  <c r="Q1210" i="51"/>
  <c r="P1210" i="51"/>
  <c r="O1210" i="51"/>
  <c r="S1210" i="51" s="1"/>
  <c r="N1210" i="51"/>
  <c r="M1210" i="51"/>
  <c r="L1210" i="51"/>
  <c r="K1210" i="51"/>
  <c r="J1210" i="51"/>
  <c r="I1210" i="51"/>
  <c r="H1210" i="51"/>
  <c r="G1210" i="51"/>
  <c r="E1210" i="51"/>
  <c r="D1210" i="51"/>
  <c r="C1210" i="51"/>
  <c r="B1210" i="51"/>
  <c r="S1209" i="51"/>
  <c r="Q1209" i="51"/>
  <c r="P1209" i="51"/>
  <c r="O1209" i="51"/>
  <c r="N1209" i="51"/>
  <c r="M1209" i="51"/>
  <c r="L1209" i="51"/>
  <c r="K1209" i="51"/>
  <c r="J1209" i="51"/>
  <c r="I1209" i="51"/>
  <c r="H1209" i="51"/>
  <c r="G1209" i="51"/>
  <c r="E1209" i="51"/>
  <c r="D1209" i="51"/>
  <c r="R1209" i="51" s="1"/>
  <c r="C1209" i="51"/>
  <c r="B1209" i="51"/>
  <c r="Q1208" i="51"/>
  <c r="P1208" i="51"/>
  <c r="O1208" i="51"/>
  <c r="S1208" i="51" s="1"/>
  <c r="N1208" i="51"/>
  <c r="M1208" i="51"/>
  <c r="L1208" i="51"/>
  <c r="K1208" i="51"/>
  <c r="J1208" i="51"/>
  <c r="I1208" i="51"/>
  <c r="H1208" i="51"/>
  <c r="G1208" i="51"/>
  <c r="E1208" i="51"/>
  <c r="R1208" i="51" s="1"/>
  <c r="D1208" i="51"/>
  <c r="C1208" i="51"/>
  <c r="B1208" i="51"/>
  <c r="S1207" i="51"/>
  <c r="R1207" i="51"/>
  <c r="Q1207" i="51"/>
  <c r="P1207" i="51"/>
  <c r="O1207" i="51"/>
  <c r="N1207" i="51"/>
  <c r="M1207" i="51"/>
  <c r="L1207" i="51"/>
  <c r="K1207" i="51"/>
  <c r="J1207" i="51"/>
  <c r="I1207" i="51"/>
  <c r="H1207" i="51"/>
  <c r="G1207" i="51"/>
  <c r="E1207" i="51"/>
  <c r="D1207" i="51"/>
  <c r="C1207" i="51"/>
  <c r="B1207" i="51"/>
  <c r="S1206" i="51"/>
  <c r="Q1206" i="51"/>
  <c r="P1206" i="51"/>
  <c r="O1206" i="51"/>
  <c r="N1206" i="51"/>
  <c r="M1206" i="51"/>
  <c r="L1206" i="51"/>
  <c r="K1206" i="51"/>
  <c r="J1206" i="51"/>
  <c r="I1206" i="51"/>
  <c r="H1206" i="51"/>
  <c r="G1206" i="51"/>
  <c r="E1206" i="51"/>
  <c r="D1206" i="51"/>
  <c r="C1206" i="51"/>
  <c r="B1206" i="51"/>
  <c r="Q1205" i="51"/>
  <c r="P1205" i="51"/>
  <c r="O1205" i="51"/>
  <c r="S1205" i="51" s="1"/>
  <c r="N1205" i="51"/>
  <c r="M1205" i="51"/>
  <c r="L1205" i="51"/>
  <c r="K1205" i="51"/>
  <c r="J1205" i="51"/>
  <c r="I1205" i="51"/>
  <c r="H1205" i="51"/>
  <c r="G1205" i="51"/>
  <c r="E1205" i="51"/>
  <c r="R1205" i="51" s="1"/>
  <c r="D1205" i="51"/>
  <c r="C1205" i="51"/>
  <c r="B1205" i="51"/>
  <c r="S1204" i="51"/>
  <c r="R1204" i="51"/>
  <c r="Q1204" i="51"/>
  <c r="P1204" i="51"/>
  <c r="O1204" i="51"/>
  <c r="N1204" i="51"/>
  <c r="M1204" i="51"/>
  <c r="L1204" i="51"/>
  <c r="K1204" i="51"/>
  <c r="J1204" i="51"/>
  <c r="I1204" i="51"/>
  <c r="H1204" i="51"/>
  <c r="G1204" i="51"/>
  <c r="E1204" i="51"/>
  <c r="D1204" i="51"/>
  <c r="C1204" i="51"/>
  <c r="B1204" i="51"/>
  <c r="Q1203" i="51"/>
  <c r="P1203" i="51"/>
  <c r="O1203" i="51"/>
  <c r="S1203" i="51" s="1"/>
  <c r="N1203" i="51"/>
  <c r="M1203" i="51"/>
  <c r="L1203" i="51"/>
  <c r="K1203" i="51"/>
  <c r="J1203" i="51"/>
  <c r="I1203" i="51"/>
  <c r="H1203" i="51"/>
  <c r="G1203" i="51"/>
  <c r="E1203" i="51"/>
  <c r="R1203" i="51" s="1"/>
  <c r="D1203" i="51"/>
  <c r="C1203" i="51"/>
  <c r="B1203" i="51"/>
  <c r="R1202" i="51"/>
  <c r="Q1202" i="51"/>
  <c r="P1202" i="51"/>
  <c r="O1202" i="51"/>
  <c r="S1202" i="51" s="1"/>
  <c r="N1202" i="51"/>
  <c r="M1202" i="51"/>
  <c r="L1202" i="51"/>
  <c r="K1202" i="51"/>
  <c r="J1202" i="51"/>
  <c r="I1202" i="51"/>
  <c r="H1202" i="51"/>
  <c r="G1202" i="51"/>
  <c r="E1202" i="51"/>
  <c r="D1202" i="51"/>
  <c r="C1202" i="51"/>
  <c r="B1202" i="51"/>
  <c r="S1201" i="51"/>
  <c r="Q1201" i="51"/>
  <c r="P1201" i="51"/>
  <c r="O1201" i="51"/>
  <c r="N1201" i="51"/>
  <c r="M1201" i="51"/>
  <c r="L1201" i="51"/>
  <c r="K1201" i="51"/>
  <c r="J1201" i="51"/>
  <c r="I1201" i="51"/>
  <c r="H1201" i="51"/>
  <c r="G1201" i="51"/>
  <c r="E1201" i="51"/>
  <c r="D1201" i="51"/>
  <c r="R1201" i="51" s="1"/>
  <c r="C1201" i="51"/>
  <c r="B1201" i="51"/>
  <c r="Q1200" i="51"/>
  <c r="P1200" i="51"/>
  <c r="O1200" i="51"/>
  <c r="S1200" i="51" s="1"/>
  <c r="N1200" i="51"/>
  <c r="M1200" i="51"/>
  <c r="L1200" i="51"/>
  <c r="K1200" i="51"/>
  <c r="J1200" i="51"/>
  <c r="I1200" i="51"/>
  <c r="H1200" i="51"/>
  <c r="G1200" i="51"/>
  <c r="E1200" i="51"/>
  <c r="R1200" i="51" s="1"/>
  <c r="D1200" i="51"/>
  <c r="C1200" i="51"/>
  <c r="B1200" i="51"/>
  <c r="R1199" i="51"/>
  <c r="Q1199" i="51"/>
  <c r="P1199" i="51"/>
  <c r="O1199" i="51"/>
  <c r="N1199" i="51"/>
  <c r="M1199" i="51"/>
  <c r="L1199" i="51"/>
  <c r="K1199" i="51"/>
  <c r="S1199" i="51" s="1"/>
  <c r="J1199" i="51"/>
  <c r="I1199" i="51"/>
  <c r="H1199" i="51"/>
  <c r="G1199" i="51"/>
  <c r="E1199" i="51"/>
  <c r="D1199" i="51"/>
  <c r="C1199" i="51"/>
  <c r="B1199" i="51"/>
  <c r="S1198" i="51"/>
  <c r="Q1198" i="51"/>
  <c r="P1198" i="51"/>
  <c r="O1198" i="51"/>
  <c r="N1198" i="51"/>
  <c r="M1198" i="51"/>
  <c r="L1198" i="51"/>
  <c r="K1198" i="51"/>
  <c r="J1198" i="51"/>
  <c r="I1198" i="51"/>
  <c r="H1198" i="51"/>
  <c r="G1198" i="51"/>
  <c r="E1198" i="51"/>
  <c r="D1198" i="51"/>
  <c r="C1198" i="51"/>
  <c r="B1198" i="51"/>
  <c r="Q1197" i="51"/>
  <c r="P1197" i="51"/>
  <c r="O1197" i="51"/>
  <c r="N1197" i="51"/>
  <c r="M1197" i="51"/>
  <c r="L1197" i="51"/>
  <c r="K1197" i="51"/>
  <c r="J1197" i="51"/>
  <c r="I1197" i="51"/>
  <c r="H1197" i="51"/>
  <c r="G1197" i="51"/>
  <c r="E1197" i="51"/>
  <c r="R1197" i="51" s="1"/>
  <c r="D1197" i="51"/>
  <c r="C1197" i="51"/>
  <c r="B1197" i="51"/>
  <c r="R1196" i="51"/>
  <c r="Q1196" i="51"/>
  <c r="P1196" i="51"/>
  <c r="O1196" i="51"/>
  <c r="N1196" i="51"/>
  <c r="M1196" i="51"/>
  <c r="L1196" i="51"/>
  <c r="K1196" i="51"/>
  <c r="S1196" i="51" s="1"/>
  <c r="J1196" i="51"/>
  <c r="I1196" i="51"/>
  <c r="H1196" i="51"/>
  <c r="G1196" i="51"/>
  <c r="E1196" i="51"/>
  <c r="D1196" i="51"/>
  <c r="C1196" i="51"/>
  <c r="B1196" i="51"/>
  <c r="Q1195" i="51"/>
  <c r="P1195" i="51"/>
  <c r="O1195" i="51"/>
  <c r="S1195" i="51" s="1"/>
  <c r="N1195" i="51"/>
  <c r="M1195" i="51"/>
  <c r="L1195" i="51"/>
  <c r="K1195" i="51"/>
  <c r="J1195" i="51"/>
  <c r="I1195" i="51"/>
  <c r="H1195" i="51"/>
  <c r="G1195" i="51"/>
  <c r="E1195" i="51"/>
  <c r="R1195" i="51" s="1"/>
  <c r="D1195" i="51"/>
  <c r="C1195" i="51"/>
  <c r="B1195" i="51"/>
  <c r="R1194" i="51"/>
  <c r="Q1194" i="51"/>
  <c r="P1194" i="51"/>
  <c r="O1194" i="51"/>
  <c r="S1194" i="51" s="1"/>
  <c r="N1194" i="51"/>
  <c r="M1194" i="51"/>
  <c r="L1194" i="51"/>
  <c r="K1194" i="51"/>
  <c r="J1194" i="51"/>
  <c r="I1194" i="51"/>
  <c r="H1194" i="51"/>
  <c r="G1194" i="51"/>
  <c r="E1194" i="51"/>
  <c r="D1194" i="51"/>
  <c r="C1194" i="51"/>
  <c r="B1194" i="51"/>
  <c r="Q1193" i="51"/>
  <c r="P1193" i="51"/>
  <c r="O1193" i="51"/>
  <c r="N1193" i="51"/>
  <c r="M1193" i="51"/>
  <c r="L1193" i="51"/>
  <c r="K1193" i="51"/>
  <c r="S1193" i="51" s="1"/>
  <c r="J1193" i="51"/>
  <c r="I1193" i="51"/>
  <c r="H1193" i="51"/>
  <c r="G1193" i="51"/>
  <c r="E1193" i="51"/>
  <c r="D1193" i="51"/>
  <c r="R1193" i="51" s="1"/>
  <c r="C1193" i="51"/>
  <c r="B1193" i="51"/>
  <c r="Q1192" i="51"/>
  <c r="P1192" i="51"/>
  <c r="O1192" i="51"/>
  <c r="S1192" i="51" s="1"/>
  <c r="N1192" i="51"/>
  <c r="M1192" i="51"/>
  <c r="L1192" i="51"/>
  <c r="K1192" i="51"/>
  <c r="J1192" i="51"/>
  <c r="I1192" i="51"/>
  <c r="H1192" i="51"/>
  <c r="G1192" i="51"/>
  <c r="E1192" i="51"/>
  <c r="R1192" i="51" s="1"/>
  <c r="D1192" i="51"/>
  <c r="C1192" i="51"/>
  <c r="B1192" i="51"/>
  <c r="S1191" i="51"/>
  <c r="R1191" i="51"/>
  <c r="Q1191" i="51"/>
  <c r="P1191" i="51"/>
  <c r="O1191" i="51"/>
  <c r="N1191" i="51"/>
  <c r="M1191" i="51"/>
  <c r="L1191" i="51"/>
  <c r="K1191" i="51"/>
  <c r="J1191" i="51"/>
  <c r="I1191" i="51"/>
  <c r="H1191" i="51"/>
  <c r="G1191" i="51"/>
  <c r="E1191" i="51"/>
  <c r="D1191" i="51"/>
  <c r="C1191" i="51"/>
  <c r="B1191" i="51"/>
  <c r="S1190" i="51"/>
  <c r="Q1190" i="51"/>
  <c r="P1190" i="51"/>
  <c r="O1190" i="51"/>
  <c r="N1190" i="51"/>
  <c r="M1190" i="51"/>
  <c r="L1190" i="51"/>
  <c r="K1190" i="51"/>
  <c r="J1190" i="51"/>
  <c r="I1190" i="51"/>
  <c r="H1190" i="51"/>
  <c r="G1190" i="51"/>
  <c r="E1190" i="51"/>
  <c r="D1190" i="51"/>
  <c r="C1190" i="51"/>
  <c r="B1190" i="51"/>
  <c r="Q1189" i="51"/>
  <c r="P1189" i="51"/>
  <c r="O1189" i="51"/>
  <c r="S1189" i="51" s="1"/>
  <c r="N1189" i="51"/>
  <c r="M1189" i="51"/>
  <c r="L1189" i="51"/>
  <c r="K1189" i="51"/>
  <c r="J1189" i="51"/>
  <c r="I1189" i="51"/>
  <c r="H1189" i="51"/>
  <c r="G1189" i="51"/>
  <c r="E1189" i="51"/>
  <c r="R1189" i="51" s="1"/>
  <c r="D1189" i="51"/>
  <c r="C1189" i="51"/>
  <c r="B1189" i="51"/>
  <c r="R1188" i="51"/>
  <c r="Q1188" i="51"/>
  <c r="P1188" i="51"/>
  <c r="O1188" i="51"/>
  <c r="N1188" i="51"/>
  <c r="M1188" i="51"/>
  <c r="L1188" i="51"/>
  <c r="K1188" i="51"/>
  <c r="S1188" i="51" s="1"/>
  <c r="J1188" i="51"/>
  <c r="I1188" i="51"/>
  <c r="H1188" i="51"/>
  <c r="G1188" i="51"/>
  <c r="E1188" i="51"/>
  <c r="D1188" i="51"/>
  <c r="C1188" i="51"/>
  <c r="B1188" i="51"/>
  <c r="Q1187" i="51"/>
  <c r="P1187" i="51"/>
  <c r="O1187" i="51"/>
  <c r="S1187" i="51" s="1"/>
  <c r="N1187" i="51"/>
  <c r="M1187" i="51"/>
  <c r="L1187" i="51"/>
  <c r="K1187" i="51"/>
  <c r="J1187" i="51"/>
  <c r="I1187" i="51"/>
  <c r="H1187" i="51"/>
  <c r="G1187" i="51"/>
  <c r="E1187" i="51"/>
  <c r="R1187" i="51" s="1"/>
  <c r="D1187" i="51"/>
  <c r="C1187" i="51"/>
  <c r="B1187" i="51"/>
  <c r="R1186" i="51"/>
  <c r="Q1186" i="51"/>
  <c r="P1186" i="51"/>
  <c r="O1186" i="51"/>
  <c r="S1186" i="51" s="1"/>
  <c r="N1186" i="51"/>
  <c r="M1186" i="51"/>
  <c r="L1186" i="51"/>
  <c r="K1186" i="51"/>
  <c r="J1186" i="51"/>
  <c r="I1186" i="51"/>
  <c r="H1186" i="51"/>
  <c r="G1186" i="51"/>
  <c r="E1186" i="51"/>
  <c r="D1186" i="51"/>
  <c r="C1186" i="51"/>
  <c r="B1186" i="51"/>
  <c r="S1185" i="51"/>
  <c r="Q1185" i="51"/>
  <c r="P1185" i="51"/>
  <c r="O1185" i="51"/>
  <c r="N1185" i="51"/>
  <c r="M1185" i="51"/>
  <c r="L1185" i="51"/>
  <c r="K1185" i="51"/>
  <c r="J1185" i="51"/>
  <c r="I1185" i="51"/>
  <c r="H1185" i="51"/>
  <c r="G1185" i="51"/>
  <c r="E1185" i="51"/>
  <c r="D1185" i="51"/>
  <c r="R1185" i="51" s="1"/>
  <c r="C1185" i="51"/>
  <c r="B1185" i="51"/>
  <c r="Q1184" i="51"/>
  <c r="P1184" i="51"/>
  <c r="O1184" i="51"/>
  <c r="S1184" i="51" s="1"/>
  <c r="N1184" i="51"/>
  <c r="M1184" i="51"/>
  <c r="L1184" i="51"/>
  <c r="K1184" i="51"/>
  <c r="J1184" i="51"/>
  <c r="I1184" i="51"/>
  <c r="H1184" i="51"/>
  <c r="G1184" i="51"/>
  <c r="E1184" i="51"/>
  <c r="D1184" i="51"/>
  <c r="C1184" i="51"/>
  <c r="B1184" i="51"/>
  <c r="R1183" i="51"/>
  <c r="Q1183" i="51"/>
  <c r="P1183" i="51"/>
  <c r="O1183" i="51"/>
  <c r="N1183" i="51"/>
  <c r="M1183" i="51"/>
  <c r="L1183" i="51"/>
  <c r="K1183" i="51"/>
  <c r="S1183" i="51" s="1"/>
  <c r="J1183" i="51"/>
  <c r="I1183" i="51"/>
  <c r="H1183" i="51"/>
  <c r="G1183" i="51"/>
  <c r="E1183" i="51"/>
  <c r="D1183" i="51"/>
  <c r="C1183" i="51"/>
  <c r="B1183" i="51"/>
  <c r="S1182" i="51"/>
  <c r="Q1182" i="51"/>
  <c r="P1182" i="51"/>
  <c r="O1182" i="51"/>
  <c r="N1182" i="51"/>
  <c r="M1182" i="51"/>
  <c r="L1182" i="51"/>
  <c r="K1182" i="51"/>
  <c r="J1182" i="51"/>
  <c r="I1182" i="51"/>
  <c r="H1182" i="51"/>
  <c r="G1182" i="51"/>
  <c r="E1182" i="51"/>
  <c r="D1182" i="51"/>
  <c r="C1182" i="51"/>
  <c r="B1182" i="51"/>
  <c r="Q1181" i="51"/>
  <c r="P1181" i="51"/>
  <c r="O1181" i="51"/>
  <c r="S1181" i="51" s="1"/>
  <c r="N1181" i="51"/>
  <c r="M1181" i="51"/>
  <c r="L1181" i="51"/>
  <c r="K1181" i="51"/>
  <c r="J1181" i="51"/>
  <c r="I1181" i="51"/>
  <c r="H1181" i="51"/>
  <c r="G1181" i="51"/>
  <c r="E1181" i="51"/>
  <c r="R1181" i="51" s="1"/>
  <c r="D1181" i="51"/>
  <c r="C1181" i="51"/>
  <c r="B1181" i="51"/>
  <c r="S1180" i="51"/>
  <c r="R1180" i="51"/>
  <c r="Q1180" i="51"/>
  <c r="P1180" i="51"/>
  <c r="O1180" i="51"/>
  <c r="N1180" i="51"/>
  <c r="M1180" i="51"/>
  <c r="L1180" i="51"/>
  <c r="K1180" i="51"/>
  <c r="J1180" i="51"/>
  <c r="I1180" i="51"/>
  <c r="H1180" i="51"/>
  <c r="G1180" i="51"/>
  <c r="E1180" i="51"/>
  <c r="D1180" i="51"/>
  <c r="C1180" i="51"/>
  <c r="B1180" i="51"/>
  <c r="Q1179" i="51"/>
  <c r="P1179" i="51"/>
  <c r="O1179" i="51"/>
  <c r="S1179" i="51" s="1"/>
  <c r="N1179" i="51"/>
  <c r="M1179" i="51"/>
  <c r="L1179" i="51"/>
  <c r="K1179" i="51"/>
  <c r="J1179" i="51"/>
  <c r="I1179" i="51"/>
  <c r="H1179" i="51"/>
  <c r="G1179" i="51"/>
  <c r="E1179" i="51"/>
  <c r="R1179" i="51" s="1"/>
  <c r="D1179" i="51"/>
  <c r="C1179" i="51"/>
  <c r="B1179" i="51"/>
  <c r="R1178" i="51"/>
  <c r="Q1178" i="51"/>
  <c r="P1178" i="51"/>
  <c r="O1178" i="51"/>
  <c r="N1178" i="51"/>
  <c r="M1178" i="51"/>
  <c r="L1178" i="51"/>
  <c r="K1178" i="51"/>
  <c r="J1178" i="51"/>
  <c r="I1178" i="51"/>
  <c r="H1178" i="51"/>
  <c r="G1178" i="51"/>
  <c r="E1178" i="51"/>
  <c r="D1178" i="51"/>
  <c r="C1178" i="51"/>
  <c r="B1178" i="51"/>
  <c r="Q1177" i="51"/>
  <c r="P1177" i="51"/>
  <c r="O1177" i="51"/>
  <c r="N1177" i="51"/>
  <c r="M1177" i="51"/>
  <c r="L1177" i="51"/>
  <c r="K1177" i="51"/>
  <c r="S1177" i="51" s="1"/>
  <c r="J1177" i="51"/>
  <c r="I1177" i="51"/>
  <c r="H1177" i="51"/>
  <c r="G1177" i="51"/>
  <c r="E1177" i="51"/>
  <c r="D1177" i="51"/>
  <c r="R1177" i="51" s="1"/>
  <c r="C1177" i="51"/>
  <c r="B1177" i="51"/>
  <c r="Q1176" i="51"/>
  <c r="P1176" i="51"/>
  <c r="O1176" i="51"/>
  <c r="S1176" i="51" s="1"/>
  <c r="N1176" i="51"/>
  <c r="M1176" i="51"/>
  <c r="L1176" i="51"/>
  <c r="K1176" i="51"/>
  <c r="J1176" i="51"/>
  <c r="I1176" i="51"/>
  <c r="H1176" i="51"/>
  <c r="G1176" i="51"/>
  <c r="E1176" i="51"/>
  <c r="D1176" i="51"/>
  <c r="C1176" i="51"/>
  <c r="B1176" i="51"/>
  <c r="S1175" i="51"/>
  <c r="R1175" i="51"/>
  <c r="Q1175" i="51"/>
  <c r="P1175" i="51"/>
  <c r="O1175" i="51"/>
  <c r="N1175" i="51"/>
  <c r="M1175" i="51"/>
  <c r="L1175" i="51"/>
  <c r="K1175" i="51"/>
  <c r="J1175" i="51"/>
  <c r="I1175" i="51"/>
  <c r="H1175" i="51"/>
  <c r="G1175" i="51"/>
  <c r="E1175" i="51"/>
  <c r="D1175" i="51"/>
  <c r="C1175" i="51"/>
  <c r="B1175" i="51"/>
  <c r="S1174" i="51"/>
  <c r="Q1174" i="51"/>
  <c r="P1174" i="51"/>
  <c r="O1174" i="51"/>
  <c r="N1174" i="51"/>
  <c r="M1174" i="51"/>
  <c r="L1174" i="51"/>
  <c r="K1174" i="51"/>
  <c r="J1174" i="51"/>
  <c r="I1174" i="51"/>
  <c r="H1174" i="51"/>
  <c r="G1174" i="51"/>
  <c r="E1174" i="51"/>
  <c r="D1174" i="51"/>
  <c r="C1174" i="51"/>
  <c r="B1174" i="51"/>
  <c r="Q1173" i="51"/>
  <c r="P1173" i="51"/>
  <c r="O1173" i="51"/>
  <c r="S1173" i="51" s="1"/>
  <c r="N1173" i="51"/>
  <c r="M1173" i="51"/>
  <c r="L1173" i="51"/>
  <c r="K1173" i="51"/>
  <c r="J1173" i="51"/>
  <c r="I1173" i="51"/>
  <c r="H1173" i="51"/>
  <c r="G1173" i="51"/>
  <c r="E1173" i="51"/>
  <c r="R1173" i="51" s="1"/>
  <c r="D1173" i="51"/>
  <c r="C1173" i="51"/>
  <c r="B1173" i="51"/>
  <c r="S1172" i="51"/>
  <c r="R1172" i="51"/>
  <c r="Q1172" i="51"/>
  <c r="P1172" i="51"/>
  <c r="O1172" i="51"/>
  <c r="N1172" i="51"/>
  <c r="M1172" i="51"/>
  <c r="L1172" i="51"/>
  <c r="K1172" i="51"/>
  <c r="J1172" i="51"/>
  <c r="I1172" i="51"/>
  <c r="H1172" i="51"/>
  <c r="G1172" i="51"/>
  <c r="E1172" i="51"/>
  <c r="D1172" i="51"/>
  <c r="C1172" i="51"/>
  <c r="B1172" i="51"/>
  <c r="Q1171" i="51"/>
  <c r="P1171" i="51"/>
  <c r="O1171" i="51"/>
  <c r="S1171" i="51" s="1"/>
  <c r="N1171" i="51"/>
  <c r="M1171" i="51"/>
  <c r="L1171" i="51"/>
  <c r="K1171" i="51"/>
  <c r="J1171" i="51"/>
  <c r="I1171" i="51"/>
  <c r="H1171" i="51"/>
  <c r="G1171" i="51"/>
  <c r="E1171" i="51"/>
  <c r="R1171" i="51" s="1"/>
  <c r="D1171" i="51"/>
  <c r="C1171" i="51"/>
  <c r="B1171" i="51"/>
  <c r="R1170" i="51"/>
  <c r="Q1170" i="51"/>
  <c r="P1170" i="51"/>
  <c r="O1170" i="51"/>
  <c r="S1170" i="51" s="1"/>
  <c r="N1170" i="51"/>
  <c r="M1170" i="51"/>
  <c r="L1170" i="51"/>
  <c r="K1170" i="51"/>
  <c r="J1170" i="51"/>
  <c r="I1170" i="51"/>
  <c r="H1170" i="51"/>
  <c r="G1170" i="51"/>
  <c r="E1170" i="51"/>
  <c r="D1170" i="51"/>
  <c r="C1170" i="51"/>
  <c r="B1170" i="51"/>
  <c r="S1169" i="51"/>
  <c r="Q1169" i="51"/>
  <c r="P1169" i="51"/>
  <c r="O1169" i="51"/>
  <c r="N1169" i="51"/>
  <c r="M1169" i="51"/>
  <c r="L1169" i="51"/>
  <c r="K1169" i="51"/>
  <c r="J1169" i="51"/>
  <c r="I1169" i="51"/>
  <c r="H1169" i="51"/>
  <c r="G1169" i="51"/>
  <c r="E1169" i="51"/>
  <c r="D1169" i="51"/>
  <c r="R1169" i="51" s="1"/>
  <c r="C1169" i="51"/>
  <c r="B1169" i="51"/>
  <c r="Q1168" i="51"/>
  <c r="P1168" i="51"/>
  <c r="O1168" i="51"/>
  <c r="S1168" i="51" s="1"/>
  <c r="N1168" i="51"/>
  <c r="M1168" i="51"/>
  <c r="L1168" i="51"/>
  <c r="K1168" i="51"/>
  <c r="J1168" i="51"/>
  <c r="I1168" i="51"/>
  <c r="H1168" i="51"/>
  <c r="G1168" i="51"/>
  <c r="E1168" i="51"/>
  <c r="R1168" i="51" s="1"/>
  <c r="D1168" i="51"/>
  <c r="C1168" i="51"/>
  <c r="B1168" i="51"/>
  <c r="S1167" i="51"/>
  <c r="R1167" i="51"/>
  <c r="Q1167" i="51"/>
  <c r="P1167" i="51"/>
  <c r="O1167" i="51"/>
  <c r="N1167" i="51"/>
  <c r="M1167" i="51"/>
  <c r="L1167" i="51"/>
  <c r="K1167" i="51"/>
  <c r="J1167" i="51"/>
  <c r="I1167" i="51"/>
  <c r="H1167" i="51"/>
  <c r="G1167" i="51"/>
  <c r="E1167" i="51"/>
  <c r="D1167" i="51"/>
  <c r="C1167" i="51"/>
  <c r="B1167" i="51"/>
  <c r="S1166" i="51"/>
  <c r="Q1166" i="51"/>
  <c r="P1166" i="51"/>
  <c r="O1166" i="51"/>
  <c r="N1166" i="51"/>
  <c r="M1166" i="51"/>
  <c r="L1166" i="51"/>
  <c r="K1166" i="51"/>
  <c r="J1166" i="51"/>
  <c r="I1166" i="51"/>
  <c r="H1166" i="51"/>
  <c r="G1166" i="51"/>
  <c r="E1166" i="51"/>
  <c r="D1166" i="51"/>
  <c r="C1166" i="51"/>
  <c r="B1166" i="51"/>
  <c r="Q1165" i="51"/>
  <c r="P1165" i="51"/>
  <c r="O1165" i="51"/>
  <c r="S1165" i="51" s="1"/>
  <c r="N1165" i="51"/>
  <c r="M1165" i="51"/>
  <c r="L1165" i="51"/>
  <c r="K1165" i="51"/>
  <c r="J1165" i="51"/>
  <c r="I1165" i="51"/>
  <c r="H1165" i="51"/>
  <c r="G1165" i="51"/>
  <c r="E1165" i="51"/>
  <c r="R1165" i="51" s="1"/>
  <c r="D1165" i="51"/>
  <c r="C1165" i="51"/>
  <c r="B1165" i="51"/>
  <c r="S1164" i="51"/>
  <c r="R1164" i="51"/>
  <c r="Q1164" i="51"/>
  <c r="P1164" i="51"/>
  <c r="O1164" i="51"/>
  <c r="N1164" i="51"/>
  <c r="M1164" i="51"/>
  <c r="L1164" i="51"/>
  <c r="K1164" i="51"/>
  <c r="J1164" i="51"/>
  <c r="I1164" i="51"/>
  <c r="H1164" i="51"/>
  <c r="G1164" i="51"/>
  <c r="E1164" i="51"/>
  <c r="D1164" i="51"/>
  <c r="C1164" i="51"/>
  <c r="B1164" i="51"/>
  <c r="Q1163" i="51"/>
  <c r="P1163" i="51"/>
  <c r="O1163" i="51"/>
  <c r="S1163" i="51" s="1"/>
  <c r="N1163" i="51"/>
  <c r="M1163" i="51"/>
  <c r="L1163" i="51"/>
  <c r="K1163" i="51"/>
  <c r="J1163" i="51"/>
  <c r="I1163" i="51"/>
  <c r="H1163" i="51"/>
  <c r="G1163" i="51"/>
  <c r="E1163" i="51"/>
  <c r="R1163" i="51" s="1"/>
  <c r="D1163" i="51"/>
  <c r="C1163" i="51"/>
  <c r="B1163" i="51"/>
  <c r="R1162" i="51"/>
  <c r="Q1162" i="51"/>
  <c r="P1162" i="51"/>
  <c r="O1162" i="51"/>
  <c r="S1162" i="51" s="1"/>
  <c r="N1162" i="51"/>
  <c r="M1162" i="51"/>
  <c r="L1162" i="51"/>
  <c r="K1162" i="51"/>
  <c r="J1162" i="51"/>
  <c r="I1162" i="51"/>
  <c r="H1162" i="51"/>
  <c r="G1162" i="51"/>
  <c r="E1162" i="51"/>
  <c r="D1162" i="51"/>
  <c r="C1162" i="51"/>
  <c r="B1162" i="51"/>
  <c r="S1161" i="51"/>
  <c r="Q1161" i="51"/>
  <c r="P1161" i="51"/>
  <c r="O1161" i="51"/>
  <c r="N1161" i="51"/>
  <c r="M1161" i="51"/>
  <c r="L1161" i="51"/>
  <c r="K1161" i="51"/>
  <c r="J1161" i="51"/>
  <c r="I1161" i="51"/>
  <c r="H1161" i="51"/>
  <c r="G1161" i="51"/>
  <c r="E1161" i="51"/>
  <c r="D1161" i="51"/>
  <c r="R1161" i="51" s="1"/>
  <c r="C1161" i="51"/>
  <c r="B1161" i="51"/>
  <c r="Q1160" i="51"/>
  <c r="P1160" i="51"/>
  <c r="O1160" i="51"/>
  <c r="S1160" i="51" s="1"/>
  <c r="N1160" i="51"/>
  <c r="M1160" i="51"/>
  <c r="L1160" i="51"/>
  <c r="K1160" i="51"/>
  <c r="J1160" i="51"/>
  <c r="I1160" i="51"/>
  <c r="H1160" i="51"/>
  <c r="G1160" i="51"/>
  <c r="E1160" i="51"/>
  <c r="R1160" i="51" s="1"/>
  <c r="D1160" i="51"/>
  <c r="C1160" i="51"/>
  <c r="B1160" i="51"/>
  <c r="S1159" i="51"/>
  <c r="R1159" i="51"/>
  <c r="Q1159" i="51"/>
  <c r="P1159" i="51"/>
  <c r="O1159" i="51"/>
  <c r="N1159" i="51"/>
  <c r="M1159" i="51"/>
  <c r="L1159" i="51"/>
  <c r="K1159" i="51"/>
  <c r="J1159" i="51"/>
  <c r="I1159" i="51"/>
  <c r="H1159" i="51"/>
  <c r="G1159" i="51"/>
  <c r="E1159" i="51"/>
  <c r="D1159" i="51"/>
  <c r="C1159" i="51"/>
  <c r="B1159" i="51"/>
  <c r="S1158" i="51"/>
  <c r="Q1158" i="51"/>
  <c r="P1158" i="51"/>
  <c r="O1158" i="51"/>
  <c r="N1158" i="51"/>
  <c r="M1158" i="51"/>
  <c r="L1158" i="51"/>
  <c r="K1158" i="51"/>
  <c r="J1158" i="51"/>
  <c r="I1158" i="51"/>
  <c r="H1158" i="51"/>
  <c r="G1158" i="51"/>
  <c r="E1158" i="51"/>
  <c r="D1158" i="51"/>
  <c r="C1158" i="51"/>
  <c r="B1158" i="51"/>
  <c r="Q1157" i="51"/>
  <c r="P1157" i="51"/>
  <c r="O1157" i="51"/>
  <c r="S1157" i="51" s="1"/>
  <c r="N1157" i="51"/>
  <c r="M1157" i="51"/>
  <c r="L1157" i="51"/>
  <c r="K1157" i="51"/>
  <c r="J1157" i="51"/>
  <c r="I1157" i="51"/>
  <c r="H1157" i="51"/>
  <c r="G1157" i="51"/>
  <c r="E1157" i="51"/>
  <c r="R1157" i="51" s="1"/>
  <c r="D1157" i="51"/>
  <c r="C1157" i="51"/>
  <c r="B1157" i="51"/>
  <c r="S1156" i="51"/>
  <c r="R1156" i="51"/>
  <c r="Q1156" i="51"/>
  <c r="P1156" i="51"/>
  <c r="O1156" i="51"/>
  <c r="N1156" i="51"/>
  <c r="M1156" i="51"/>
  <c r="L1156" i="51"/>
  <c r="K1156" i="51"/>
  <c r="J1156" i="51"/>
  <c r="I1156" i="51"/>
  <c r="H1156" i="51"/>
  <c r="G1156" i="51"/>
  <c r="E1156" i="51"/>
  <c r="D1156" i="51"/>
  <c r="C1156" i="51"/>
  <c r="B1156" i="51"/>
  <c r="Q1155" i="51"/>
  <c r="P1155" i="51"/>
  <c r="O1155" i="51"/>
  <c r="S1155" i="51" s="1"/>
  <c r="N1155" i="51"/>
  <c r="M1155" i="51"/>
  <c r="L1155" i="51"/>
  <c r="K1155" i="51"/>
  <c r="J1155" i="51"/>
  <c r="I1155" i="51"/>
  <c r="H1155" i="51"/>
  <c r="G1155" i="51"/>
  <c r="E1155" i="51"/>
  <c r="R1155" i="51" s="1"/>
  <c r="D1155" i="51"/>
  <c r="C1155" i="51"/>
  <c r="B1155" i="51"/>
  <c r="R1154" i="51"/>
  <c r="Q1154" i="51"/>
  <c r="P1154" i="51"/>
  <c r="O1154" i="51"/>
  <c r="S1154" i="51" s="1"/>
  <c r="N1154" i="51"/>
  <c r="M1154" i="51"/>
  <c r="L1154" i="51"/>
  <c r="K1154" i="51"/>
  <c r="J1154" i="51"/>
  <c r="I1154" i="51"/>
  <c r="H1154" i="51"/>
  <c r="G1154" i="51"/>
  <c r="E1154" i="51"/>
  <c r="D1154" i="51"/>
  <c r="C1154" i="51"/>
  <c r="B1154" i="51"/>
  <c r="S1153" i="51"/>
  <c r="Q1153" i="51"/>
  <c r="P1153" i="51"/>
  <c r="O1153" i="51"/>
  <c r="N1153" i="51"/>
  <c r="M1153" i="51"/>
  <c r="L1153" i="51"/>
  <c r="K1153" i="51"/>
  <c r="J1153" i="51"/>
  <c r="I1153" i="51"/>
  <c r="H1153" i="51"/>
  <c r="G1153" i="51"/>
  <c r="E1153" i="51"/>
  <c r="D1153" i="51"/>
  <c r="R1153" i="51" s="1"/>
  <c r="C1153" i="51"/>
  <c r="B1153" i="51"/>
  <c r="Q1152" i="51"/>
  <c r="P1152" i="51"/>
  <c r="O1152" i="51"/>
  <c r="S1152" i="51" s="1"/>
  <c r="N1152" i="51"/>
  <c r="M1152" i="51"/>
  <c r="L1152" i="51"/>
  <c r="K1152" i="51"/>
  <c r="J1152" i="51"/>
  <c r="I1152" i="51"/>
  <c r="H1152" i="51"/>
  <c r="G1152" i="51"/>
  <c r="E1152" i="51"/>
  <c r="R1152" i="51" s="1"/>
  <c r="D1152" i="51"/>
  <c r="C1152" i="51"/>
  <c r="B1152" i="51"/>
  <c r="S1151" i="51"/>
  <c r="R1151" i="51"/>
  <c r="Q1151" i="51"/>
  <c r="P1151" i="51"/>
  <c r="O1151" i="51"/>
  <c r="N1151" i="51"/>
  <c r="M1151" i="51"/>
  <c r="L1151" i="51"/>
  <c r="K1151" i="51"/>
  <c r="J1151" i="51"/>
  <c r="I1151" i="51"/>
  <c r="H1151" i="51"/>
  <c r="G1151" i="51"/>
  <c r="E1151" i="51"/>
  <c r="D1151" i="51"/>
  <c r="C1151" i="51"/>
  <c r="B1151" i="51"/>
  <c r="S1150" i="51"/>
  <c r="Q1150" i="51"/>
  <c r="P1150" i="51"/>
  <c r="O1150" i="51"/>
  <c r="N1150" i="51"/>
  <c r="M1150" i="51"/>
  <c r="L1150" i="51"/>
  <c r="K1150" i="51"/>
  <c r="J1150" i="51"/>
  <c r="I1150" i="51"/>
  <c r="H1150" i="51"/>
  <c r="G1150" i="51"/>
  <c r="E1150" i="51"/>
  <c r="D1150" i="51"/>
  <c r="C1150" i="51"/>
  <c r="B1150" i="51"/>
  <c r="Q1149" i="51"/>
  <c r="P1149" i="51"/>
  <c r="O1149" i="51"/>
  <c r="S1149" i="51" s="1"/>
  <c r="N1149" i="51"/>
  <c r="M1149" i="51"/>
  <c r="L1149" i="51"/>
  <c r="K1149" i="51"/>
  <c r="J1149" i="51"/>
  <c r="I1149" i="51"/>
  <c r="H1149" i="51"/>
  <c r="G1149" i="51"/>
  <c r="E1149" i="51"/>
  <c r="R1149" i="51" s="1"/>
  <c r="D1149" i="51"/>
  <c r="C1149" i="51"/>
  <c r="B1149" i="51"/>
  <c r="S1148" i="51"/>
  <c r="R1148" i="51"/>
  <c r="Q1148" i="51"/>
  <c r="P1148" i="51"/>
  <c r="O1148" i="51"/>
  <c r="N1148" i="51"/>
  <c r="M1148" i="51"/>
  <c r="L1148" i="51"/>
  <c r="K1148" i="51"/>
  <c r="J1148" i="51"/>
  <c r="I1148" i="51"/>
  <c r="H1148" i="51"/>
  <c r="G1148" i="51"/>
  <c r="E1148" i="51"/>
  <c r="D1148" i="51"/>
  <c r="C1148" i="51"/>
  <c r="B1148" i="51"/>
  <c r="Q1147" i="51"/>
  <c r="P1147" i="51"/>
  <c r="O1147" i="51"/>
  <c r="S1147" i="51" s="1"/>
  <c r="N1147" i="51"/>
  <c r="M1147" i="51"/>
  <c r="L1147" i="51"/>
  <c r="K1147" i="51"/>
  <c r="J1147" i="51"/>
  <c r="I1147" i="51"/>
  <c r="H1147" i="51"/>
  <c r="G1147" i="51"/>
  <c r="E1147" i="51"/>
  <c r="R1147" i="51" s="1"/>
  <c r="D1147" i="51"/>
  <c r="C1147" i="51"/>
  <c r="B1147" i="51"/>
  <c r="R1146" i="51"/>
  <c r="Q1146" i="51"/>
  <c r="P1146" i="51"/>
  <c r="O1146" i="51"/>
  <c r="N1146" i="51"/>
  <c r="M1146" i="51"/>
  <c r="L1146" i="51"/>
  <c r="K1146" i="51"/>
  <c r="J1146" i="51"/>
  <c r="I1146" i="51"/>
  <c r="H1146" i="51"/>
  <c r="G1146" i="51"/>
  <c r="E1146" i="51"/>
  <c r="D1146" i="51"/>
  <c r="C1146" i="51"/>
  <c r="B1146" i="51"/>
  <c r="S1145" i="51"/>
  <c r="R1145" i="51"/>
  <c r="Q1145" i="51"/>
  <c r="P1145" i="51"/>
  <c r="O1145" i="51"/>
  <c r="N1145" i="51"/>
  <c r="M1145" i="51"/>
  <c r="L1145" i="51"/>
  <c r="K1145" i="51"/>
  <c r="J1145" i="51"/>
  <c r="I1145" i="51"/>
  <c r="H1145" i="51"/>
  <c r="G1145" i="51"/>
  <c r="E1145" i="51"/>
  <c r="D1145" i="51"/>
  <c r="C1145" i="51"/>
  <c r="B1145" i="51"/>
  <c r="Q1144" i="51"/>
  <c r="P1144" i="51"/>
  <c r="O1144" i="51"/>
  <c r="S1144" i="51" s="1"/>
  <c r="N1144" i="51"/>
  <c r="M1144" i="51"/>
  <c r="L1144" i="51"/>
  <c r="K1144" i="51"/>
  <c r="J1144" i="51"/>
  <c r="I1144" i="51"/>
  <c r="H1144" i="51"/>
  <c r="G1144" i="51"/>
  <c r="E1144" i="51"/>
  <c r="D1144" i="51"/>
  <c r="C1144" i="51"/>
  <c r="B1144" i="51"/>
  <c r="S1143" i="51"/>
  <c r="R1143" i="51"/>
  <c r="Q1143" i="51"/>
  <c r="P1143" i="51"/>
  <c r="O1143" i="51"/>
  <c r="N1143" i="51"/>
  <c r="M1143" i="51"/>
  <c r="L1143" i="51"/>
  <c r="K1143" i="51"/>
  <c r="J1143" i="51"/>
  <c r="I1143" i="51"/>
  <c r="H1143" i="51"/>
  <c r="G1143" i="51"/>
  <c r="E1143" i="51"/>
  <c r="D1143" i="51"/>
  <c r="C1143" i="51"/>
  <c r="B1143" i="51"/>
  <c r="S1142" i="51"/>
  <c r="Q1142" i="51"/>
  <c r="P1142" i="51"/>
  <c r="O1142" i="51"/>
  <c r="N1142" i="51"/>
  <c r="M1142" i="51"/>
  <c r="L1142" i="51"/>
  <c r="K1142" i="51"/>
  <c r="J1142" i="51"/>
  <c r="I1142" i="51"/>
  <c r="H1142" i="51"/>
  <c r="G1142" i="51"/>
  <c r="E1142" i="51"/>
  <c r="D1142" i="51"/>
  <c r="C1142" i="51"/>
  <c r="B1142" i="51"/>
  <c r="Q1141" i="51"/>
  <c r="P1141" i="51"/>
  <c r="O1141" i="51"/>
  <c r="N1141" i="51"/>
  <c r="M1141" i="51"/>
  <c r="L1141" i="51"/>
  <c r="K1141" i="51"/>
  <c r="J1141" i="51"/>
  <c r="I1141" i="51"/>
  <c r="H1141" i="51"/>
  <c r="G1141" i="51"/>
  <c r="E1141" i="51"/>
  <c r="R1141" i="51" s="1"/>
  <c r="D1141" i="51"/>
  <c r="C1141" i="51"/>
  <c r="B1141" i="51"/>
  <c r="S1140" i="51"/>
  <c r="R1140" i="51"/>
  <c r="Q1140" i="51"/>
  <c r="P1140" i="51"/>
  <c r="O1140" i="51"/>
  <c r="N1140" i="51"/>
  <c r="M1140" i="51"/>
  <c r="L1140" i="51"/>
  <c r="K1140" i="51"/>
  <c r="J1140" i="51"/>
  <c r="I1140" i="51"/>
  <c r="H1140" i="51"/>
  <c r="G1140" i="51"/>
  <c r="E1140" i="51"/>
  <c r="D1140" i="51"/>
  <c r="C1140" i="51"/>
  <c r="B1140" i="51"/>
  <c r="Q1139" i="51"/>
  <c r="P1139" i="51"/>
  <c r="O1139" i="51"/>
  <c r="S1139" i="51" s="1"/>
  <c r="N1139" i="51"/>
  <c r="M1139" i="51"/>
  <c r="L1139" i="51"/>
  <c r="K1139" i="51"/>
  <c r="J1139" i="51"/>
  <c r="I1139" i="51"/>
  <c r="H1139" i="51"/>
  <c r="G1139" i="51"/>
  <c r="E1139" i="51"/>
  <c r="R1139" i="51" s="1"/>
  <c r="D1139" i="51"/>
  <c r="C1139" i="51"/>
  <c r="B1139" i="51"/>
  <c r="R1138" i="51"/>
  <c r="Q1138" i="51"/>
  <c r="P1138" i="51"/>
  <c r="O1138" i="51"/>
  <c r="S1138" i="51" s="1"/>
  <c r="N1138" i="51"/>
  <c r="M1138" i="51"/>
  <c r="L1138" i="51"/>
  <c r="K1138" i="51"/>
  <c r="J1138" i="51"/>
  <c r="I1138" i="51"/>
  <c r="H1138" i="51"/>
  <c r="G1138" i="51"/>
  <c r="E1138" i="51"/>
  <c r="D1138" i="51"/>
  <c r="C1138" i="51"/>
  <c r="B1138" i="51"/>
  <c r="S1137" i="51"/>
  <c r="R1137" i="51"/>
  <c r="Q1137" i="51"/>
  <c r="P1137" i="51"/>
  <c r="O1137" i="51"/>
  <c r="N1137" i="51"/>
  <c r="M1137" i="51"/>
  <c r="L1137" i="51"/>
  <c r="K1137" i="51"/>
  <c r="J1137" i="51"/>
  <c r="I1137" i="51"/>
  <c r="H1137" i="51"/>
  <c r="G1137" i="51"/>
  <c r="E1137" i="51"/>
  <c r="D1137" i="51"/>
  <c r="C1137" i="51"/>
  <c r="B1137" i="51"/>
  <c r="Q1136" i="51"/>
  <c r="P1136" i="51"/>
  <c r="O1136" i="51"/>
  <c r="S1136" i="51" s="1"/>
  <c r="N1136" i="51"/>
  <c r="M1136" i="51"/>
  <c r="L1136" i="51"/>
  <c r="K1136" i="51"/>
  <c r="J1136" i="51"/>
  <c r="I1136" i="51"/>
  <c r="H1136" i="51"/>
  <c r="G1136" i="51"/>
  <c r="E1136" i="51"/>
  <c r="R1136" i="51" s="1"/>
  <c r="D1136" i="51"/>
  <c r="C1136" i="51"/>
  <c r="B1136" i="51"/>
  <c r="S1135" i="51"/>
  <c r="R1135" i="51"/>
  <c r="Q1135" i="51"/>
  <c r="P1135" i="51"/>
  <c r="O1135" i="51"/>
  <c r="N1135" i="51"/>
  <c r="M1135" i="51"/>
  <c r="L1135" i="51"/>
  <c r="K1135" i="51"/>
  <c r="J1135" i="51"/>
  <c r="I1135" i="51"/>
  <c r="H1135" i="51"/>
  <c r="G1135" i="51"/>
  <c r="E1135" i="51"/>
  <c r="D1135" i="51"/>
  <c r="C1135" i="51"/>
  <c r="B1135" i="51"/>
  <c r="S1134" i="51"/>
  <c r="Q1134" i="51"/>
  <c r="P1134" i="51"/>
  <c r="O1134" i="51"/>
  <c r="N1134" i="51"/>
  <c r="M1134" i="51"/>
  <c r="L1134" i="51"/>
  <c r="K1134" i="51"/>
  <c r="J1134" i="51"/>
  <c r="I1134" i="51"/>
  <c r="H1134" i="51"/>
  <c r="G1134" i="51"/>
  <c r="E1134" i="51"/>
  <c r="D1134" i="51"/>
  <c r="C1134" i="51"/>
  <c r="B1134" i="51"/>
  <c r="Q1133" i="51"/>
  <c r="P1133" i="51"/>
  <c r="O1133" i="51"/>
  <c r="S1133" i="51" s="1"/>
  <c r="N1133" i="51"/>
  <c r="M1133" i="51"/>
  <c r="L1133" i="51"/>
  <c r="K1133" i="51"/>
  <c r="J1133" i="51"/>
  <c r="I1133" i="51"/>
  <c r="H1133" i="51"/>
  <c r="G1133" i="51"/>
  <c r="E1133" i="51"/>
  <c r="R1133" i="51" s="1"/>
  <c r="D1133" i="51"/>
  <c r="C1133" i="51"/>
  <c r="B1133" i="51"/>
  <c r="S1132" i="51"/>
  <c r="R1132" i="51"/>
  <c r="Q1132" i="51"/>
  <c r="P1132" i="51"/>
  <c r="O1132" i="51"/>
  <c r="N1132" i="51"/>
  <c r="M1132" i="51"/>
  <c r="L1132" i="51"/>
  <c r="K1132" i="51"/>
  <c r="J1132" i="51"/>
  <c r="I1132" i="51"/>
  <c r="H1132" i="51"/>
  <c r="G1132" i="51"/>
  <c r="E1132" i="51"/>
  <c r="D1132" i="51"/>
  <c r="C1132" i="51"/>
  <c r="B1132" i="51"/>
  <c r="Q1131" i="51"/>
  <c r="P1131" i="51"/>
  <c r="O1131" i="51"/>
  <c r="S1131" i="51" s="1"/>
  <c r="N1131" i="51"/>
  <c r="M1131" i="51"/>
  <c r="L1131" i="51"/>
  <c r="K1131" i="51"/>
  <c r="J1131" i="51"/>
  <c r="I1131" i="51"/>
  <c r="H1131" i="51"/>
  <c r="G1131" i="51"/>
  <c r="E1131" i="51"/>
  <c r="R1131" i="51" s="1"/>
  <c r="D1131" i="51"/>
  <c r="C1131" i="51"/>
  <c r="B1131" i="51"/>
  <c r="R1130" i="51"/>
  <c r="Q1130" i="51"/>
  <c r="P1130" i="51"/>
  <c r="O1130" i="51"/>
  <c r="S1130" i="51" s="1"/>
  <c r="N1130" i="51"/>
  <c r="M1130" i="51"/>
  <c r="L1130" i="51"/>
  <c r="K1130" i="51"/>
  <c r="J1130" i="51"/>
  <c r="I1130" i="51"/>
  <c r="H1130" i="51"/>
  <c r="G1130" i="51"/>
  <c r="E1130" i="51"/>
  <c r="D1130" i="51"/>
  <c r="C1130" i="51"/>
  <c r="B1130" i="51"/>
  <c r="Q1129" i="51"/>
  <c r="P1129" i="51"/>
  <c r="O1129" i="51"/>
  <c r="N1129" i="51"/>
  <c r="M1129" i="51"/>
  <c r="L1129" i="51"/>
  <c r="K1129" i="51"/>
  <c r="S1129" i="51" s="1"/>
  <c r="J1129" i="51"/>
  <c r="I1129" i="51"/>
  <c r="H1129" i="51"/>
  <c r="G1129" i="51"/>
  <c r="E1129" i="51"/>
  <c r="D1129" i="51"/>
  <c r="R1129" i="51" s="1"/>
  <c r="C1129" i="51"/>
  <c r="B1129" i="51"/>
  <c r="Q1128" i="51"/>
  <c r="P1128" i="51"/>
  <c r="O1128" i="51"/>
  <c r="S1128" i="51" s="1"/>
  <c r="N1128" i="51"/>
  <c r="M1128" i="51"/>
  <c r="L1128" i="51"/>
  <c r="K1128" i="51"/>
  <c r="J1128" i="51"/>
  <c r="I1128" i="51"/>
  <c r="H1128" i="51"/>
  <c r="G1128" i="51"/>
  <c r="E1128" i="51"/>
  <c r="D1128" i="51"/>
  <c r="C1128" i="51"/>
  <c r="B1128" i="51"/>
  <c r="S1127" i="51"/>
  <c r="R1127" i="51"/>
  <c r="Q1127" i="51"/>
  <c r="P1127" i="51"/>
  <c r="O1127" i="51"/>
  <c r="N1127" i="51"/>
  <c r="M1127" i="51"/>
  <c r="L1127" i="51"/>
  <c r="K1127" i="51"/>
  <c r="J1127" i="51"/>
  <c r="I1127" i="51"/>
  <c r="H1127" i="51"/>
  <c r="G1127" i="51"/>
  <c r="E1127" i="51"/>
  <c r="D1127" i="51"/>
  <c r="C1127" i="51"/>
  <c r="B1127" i="51"/>
  <c r="S1126" i="51"/>
  <c r="Q1126" i="51"/>
  <c r="P1126" i="51"/>
  <c r="O1126" i="51"/>
  <c r="N1126" i="51"/>
  <c r="M1126" i="51"/>
  <c r="L1126" i="51"/>
  <c r="K1126" i="51"/>
  <c r="J1126" i="51"/>
  <c r="I1126" i="51"/>
  <c r="H1126" i="51"/>
  <c r="G1126" i="51"/>
  <c r="E1126" i="51"/>
  <c r="D1126" i="51"/>
  <c r="C1126" i="51"/>
  <c r="B1126" i="51"/>
  <c r="Q1125" i="51"/>
  <c r="P1125" i="51"/>
  <c r="O1125" i="51"/>
  <c r="S1125" i="51" s="1"/>
  <c r="N1125" i="51"/>
  <c r="M1125" i="51"/>
  <c r="L1125" i="51"/>
  <c r="K1125" i="51"/>
  <c r="J1125" i="51"/>
  <c r="I1125" i="51"/>
  <c r="H1125" i="51"/>
  <c r="G1125" i="51"/>
  <c r="E1125" i="51"/>
  <c r="R1125" i="51" s="1"/>
  <c r="D1125" i="51"/>
  <c r="C1125" i="51"/>
  <c r="B1125" i="51"/>
  <c r="S1124" i="51"/>
  <c r="R1124" i="51"/>
  <c r="Q1124" i="51"/>
  <c r="P1124" i="51"/>
  <c r="O1124" i="51"/>
  <c r="N1124" i="51"/>
  <c r="M1124" i="51"/>
  <c r="L1124" i="51"/>
  <c r="K1124" i="51"/>
  <c r="J1124" i="51"/>
  <c r="I1124" i="51"/>
  <c r="H1124" i="51"/>
  <c r="G1124" i="51"/>
  <c r="E1124" i="51"/>
  <c r="D1124" i="51"/>
  <c r="C1124" i="51"/>
  <c r="B1124" i="51"/>
  <c r="Q1123" i="51"/>
  <c r="P1123" i="51"/>
  <c r="O1123" i="51"/>
  <c r="S1123" i="51" s="1"/>
  <c r="N1123" i="51"/>
  <c r="M1123" i="51"/>
  <c r="L1123" i="51"/>
  <c r="K1123" i="51"/>
  <c r="J1123" i="51"/>
  <c r="I1123" i="51"/>
  <c r="H1123" i="51"/>
  <c r="G1123" i="51"/>
  <c r="E1123" i="51"/>
  <c r="R1123" i="51" s="1"/>
  <c r="D1123" i="51"/>
  <c r="C1123" i="51"/>
  <c r="B1123" i="51"/>
  <c r="R1122" i="51"/>
  <c r="Q1122" i="51"/>
  <c r="P1122" i="51"/>
  <c r="O1122" i="51"/>
  <c r="S1122" i="51" s="1"/>
  <c r="N1122" i="51"/>
  <c r="M1122" i="51"/>
  <c r="L1122" i="51"/>
  <c r="K1122" i="51"/>
  <c r="J1122" i="51"/>
  <c r="I1122" i="51"/>
  <c r="H1122" i="51"/>
  <c r="G1122" i="51"/>
  <c r="E1122" i="51"/>
  <c r="D1122" i="51"/>
  <c r="C1122" i="51"/>
  <c r="B1122" i="51"/>
  <c r="S1121" i="51"/>
  <c r="Q1121" i="51"/>
  <c r="P1121" i="51"/>
  <c r="O1121" i="51"/>
  <c r="N1121" i="51"/>
  <c r="M1121" i="51"/>
  <c r="L1121" i="51"/>
  <c r="K1121" i="51"/>
  <c r="J1121" i="51"/>
  <c r="I1121" i="51"/>
  <c r="H1121" i="51"/>
  <c r="G1121" i="51"/>
  <c r="E1121" i="51"/>
  <c r="D1121" i="51"/>
  <c r="R1121" i="51" s="1"/>
  <c r="C1121" i="51"/>
  <c r="B1121" i="51"/>
  <c r="Q1120" i="51"/>
  <c r="P1120" i="51"/>
  <c r="O1120" i="51"/>
  <c r="S1120" i="51" s="1"/>
  <c r="N1120" i="51"/>
  <c r="M1120" i="51"/>
  <c r="L1120" i="51"/>
  <c r="K1120" i="51"/>
  <c r="J1120" i="51"/>
  <c r="I1120" i="51"/>
  <c r="H1120" i="51"/>
  <c r="G1120" i="51"/>
  <c r="E1120" i="51"/>
  <c r="D1120" i="51"/>
  <c r="C1120" i="51"/>
  <c r="B1120" i="51"/>
  <c r="S1119" i="51"/>
  <c r="R1119" i="51"/>
  <c r="Q1119" i="51"/>
  <c r="P1119" i="51"/>
  <c r="O1119" i="51"/>
  <c r="N1119" i="51"/>
  <c r="M1119" i="51"/>
  <c r="L1119" i="51"/>
  <c r="K1119" i="51"/>
  <c r="J1119" i="51"/>
  <c r="I1119" i="51"/>
  <c r="H1119" i="51"/>
  <c r="G1119" i="51"/>
  <c r="E1119" i="51"/>
  <c r="D1119" i="51"/>
  <c r="C1119" i="51"/>
  <c r="B1119" i="51"/>
  <c r="S1118" i="51"/>
  <c r="Q1118" i="51"/>
  <c r="P1118" i="51"/>
  <c r="O1118" i="51"/>
  <c r="N1118" i="51"/>
  <c r="M1118" i="51"/>
  <c r="L1118" i="51"/>
  <c r="K1118" i="51"/>
  <c r="J1118" i="51"/>
  <c r="I1118" i="51"/>
  <c r="H1118" i="51"/>
  <c r="G1118" i="51"/>
  <c r="E1118" i="51"/>
  <c r="D1118" i="51"/>
  <c r="C1118" i="51"/>
  <c r="B1118" i="51"/>
  <c r="Q1117" i="51"/>
  <c r="P1117" i="51"/>
  <c r="O1117" i="51"/>
  <c r="S1117" i="51" s="1"/>
  <c r="N1117" i="51"/>
  <c r="M1117" i="51"/>
  <c r="L1117" i="51"/>
  <c r="K1117" i="51"/>
  <c r="J1117" i="51"/>
  <c r="I1117" i="51"/>
  <c r="H1117" i="51"/>
  <c r="G1117" i="51"/>
  <c r="E1117" i="51"/>
  <c r="R1117" i="51" s="1"/>
  <c r="D1117" i="51"/>
  <c r="C1117" i="51"/>
  <c r="B1117" i="51"/>
  <c r="S1116" i="51"/>
  <c r="R1116" i="51"/>
  <c r="Q1116" i="51"/>
  <c r="P1116" i="51"/>
  <c r="O1116" i="51"/>
  <c r="N1116" i="51"/>
  <c r="M1116" i="51"/>
  <c r="L1116" i="51"/>
  <c r="K1116" i="51"/>
  <c r="J1116" i="51"/>
  <c r="I1116" i="51"/>
  <c r="H1116" i="51"/>
  <c r="G1116" i="51"/>
  <c r="E1116" i="51"/>
  <c r="D1116" i="51"/>
  <c r="C1116" i="51"/>
  <c r="B1116" i="51"/>
  <c r="Q1115" i="51"/>
  <c r="P1115" i="51"/>
  <c r="O1115" i="51"/>
  <c r="S1115" i="51" s="1"/>
  <c r="N1115" i="51"/>
  <c r="M1115" i="51"/>
  <c r="L1115" i="51"/>
  <c r="K1115" i="51"/>
  <c r="J1115" i="51"/>
  <c r="I1115" i="51"/>
  <c r="H1115" i="51"/>
  <c r="G1115" i="51"/>
  <c r="E1115" i="51"/>
  <c r="D1115" i="51"/>
  <c r="C1115" i="51"/>
  <c r="B1115" i="51"/>
  <c r="S1114" i="51"/>
  <c r="R1114" i="51"/>
  <c r="Q1114" i="51"/>
  <c r="P1114" i="51"/>
  <c r="O1114" i="51"/>
  <c r="N1114" i="51"/>
  <c r="M1114" i="51"/>
  <c r="L1114" i="51"/>
  <c r="K1114" i="51"/>
  <c r="J1114" i="51"/>
  <c r="I1114" i="51"/>
  <c r="H1114" i="51"/>
  <c r="G1114" i="51"/>
  <c r="E1114" i="51"/>
  <c r="D1114" i="51"/>
  <c r="C1114" i="51"/>
  <c r="B1114" i="51"/>
  <c r="S1113" i="51"/>
  <c r="Q1113" i="51"/>
  <c r="P1113" i="51"/>
  <c r="O1113" i="51"/>
  <c r="N1113" i="51"/>
  <c r="M1113" i="51"/>
  <c r="L1113" i="51"/>
  <c r="K1113" i="51"/>
  <c r="J1113" i="51"/>
  <c r="I1113" i="51"/>
  <c r="H1113" i="51"/>
  <c r="G1113" i="51"/>
  <c r="E1113" i="51"/>
  <c r="R1113" i="51" s="1"/>
  <c r="D1113" i="51"/>
  <c r="C1113" i="51"/>
  <c r="B1113" i="51"/>
  <c r="Q1112" i="51"/>
  <c r="P1112" i="51"/>
  <c r="O1112" i="51"/>
  <c r="S1112" i="51" s="1"/>
  <c r="N1112" i="51"/>
  <c r="M1112" i="51"/>
  <c r="L1112" i="51"/>
  <c r="K1112" i="51"/>
  <c r="J1112" i="51"/>
  <c r="I1112" i="51"/>
  <c r="H1112" i="51"/>
  <c r="G1112" i="51"/>
  <c r="E1112" i="51"/>
  <c r="R1112" i="51" s="1"/>
  <c r="D1112" i="51"/>
  <c r="C1112" i="51"/>
  <c r="B1112" i="51"/>
  <c r="S1111" i="51"/>
  <c r="R1111" i="51"/>
  <c r="Q1111" i="51"/>
  <c r="P1111" i="51"/>
  <c r="O1111" i="51"/>
  <c r="N1111" i="51"/>
  <c r="M1111" i="51"/>
  <c r="L1111" i="51"/>
  <c r="K1111" i="51"/>
  <c r="J1111" i="51"/>
  <c r="I1111" i="51"/>
  <c r="H1111" i="51"/>
  <c r="G1111" i="51"/>
  <c r="E1111" i="51"/>
  <c r="D1111" i="51"/>
  <c r="C1111" i="51"/>
  <c r="B1111" i="51"/>
  <c r="S1110" i="51"/>
  <c r="Q1110" i="51"/>
  <c r="P1110" i="51"/>
  <c r="O1110" i="51"/>
  <c r="N1110" i="51"/>
  <c r="M1110" i="51"/>
  <c r="L1110" i="51"/>
  <c r="K1110" i="51"/>
  <c r="J1110" i="51"/>
  <c r="I1110" i="51"/>
  <c r="H1110" i="51"/>
  <c r="G1110" i="51"/>
  <c r="E1110" i="51"/>
  <c r="D1110" i="51"/>
  <c r="C1110" i="51"/>
  <c r="B1110" i="51"/>
  <c r="R1109" i="51"/>
  <c r="Q1109" i="51"/>
  <c r="P1109" i="51"/>
  <c r="O1109" i="51"/>
  <c r="S1109" i="51" s="1"/>
  <c r="N1109" i="51"/>
  <c r="M1109" i="51"/>
  <c r="L1109" i="51"/>
  <c r="K1109" i="51"/>
  <c r="J1109" i="51"/>
  <c r="I1109" i="51"/>
  <c r="H1109" i="51"/>
  <c r="G1109" i="51"/>
  <c r="E1109" i="51"/>
  <c r="D1109" i="51"/>
  <c r="C1109" i="51"/>
  <c r="B1109" i="51"/>
  <c r="S1108" i="51"/>
  <c r="Q1108" i="51"/>
  <c r="P1108" i="51"/>
  <c r="O1108" i="51"/>
  <c r="N1108" i="51"/>
  <c r="M1108" i="51"/>
  <c r="L1108" i="51"/>
  <c r="K1108" i="51"/>
  <c r="J1108" i="51"/>
  <c r="I1108" i="51"/>
  <c r="H1108" i="51"/>
  <c r="G1108" i="51"/>
  <c r="E1108" i="51"/>
  <c r="D1108" i="51"/>
  <c r="R1108" i="51" s="1"/>
  <c r="C1108" i="51"/>
  <c r="B1108" i="51"/>
  <c r="Q1107" i="51"/>
  <c r="P1107" i="51"/>
  <c r="O1107" i="51"/>
  <c r="S1107" i="51" s="1"/>
  <c r="N1107" i="51"/>
  <c r="M1107" i="51"/>
  <c r="L1107" i="51"/>
  <c r="K1107" i="51"/>
  <c r="J1107" i="51"/>
  <c r="I1107" i="51"/>
  <c r="H1107" i="51"/>
  <c r="G1107" i="51"/>
  <c r="E1107" i="51"/>
  <c r="R1107" i="51" s="1"/>
  <c r="D1107" i="51"/>
  <c r="C1107" i="51"/>
  <c r="B1107" i="51"/>
  <c r="R1106" i="51"/>
  <c r="Q1106" i="51"/>
  <c r="P1106" i="51"/>
  <c r="O1106" i="51"/>
  <c r="S1106" i="51" s="1"/>
  <c r="N1106" i="51"/>
  <c r="M1106" i="51"/>
  <c r="L1106" i="51"/>
  <c r="K1106" i="51"/>
  <c r="J1106" i="51"/>
  <c r="I1106" i="51"/>
  <c r="H1106" i="51"/>
  <c r="G1106" i="51"/>
  <c r="E1106" i="51"/>
  <c r="D1106" i="51"/>
  <c r="C1106" i="51"/>
  <c r="B1106" i="51"/>
  <c r="R1105" i="51"/>
  <c r="Q1105" i="51"/>
  <c r="P1105" i="51"/>
  <c r="O1105" i="51"/>
  <c r="N1105" i="51"/>
  <c r="M1105" i="51"/>
  <c r="L1105" i="51"/>
  <c r="K1105" i="51"/>
  <c r="S1105" i="51" s="1"/>
  <c r="J1105" i="51"/>
  <c r="I1105" i="51"/>
  <c r="H1105" i="51"/>
  <c r="G1105" i="51"/>
  <c r="E1105" i="51"/>
  <c r="D1105" i="51"/>
  <c r="C1105" i="51"/>
  <c r="B1105" i="51"/>
  <c r="Q1104" i="51"/>
  <c r="P1104" i="51"/>
  <c r="O1104" i="51"/>
  <c r="S1104" i="51" s="1"/>
  <c r="N1104" i="51"/>
  <c r="M1104" i="51"/>
  <c r="L1104" i="51"/>
  <c r="K1104" i="51"/>
  <c r="J1104" i="51"/>
  <c r="I1104" i="51"/>
  <c r="H1104" i="51"/>
  <c r="G1104" i="51"/>
  <c r="E1104" i="51"/>
  <c r="D1104" i="51"/>
  <c r="C1104" i="51"/>
  <c r="B1104" i="51"/>
  <c r="S1103" i="51"/>
  <c r="R1103" i="51"/>
  <c r="Q1103" i="51"/>
  <c r="P1103" i="51"/>
  <c r="O1103" i="51"/>
  <c r="N1103" i="51"/>
  <c r="M1103" i="51"/>
  <c r="L1103" i="51"/>
  <c r="K1103" i="51"/>
  <c r="J1103" i="51"/>
  <c r="I1103" i="51"/>
  <c r="H1103" i="51"/>
  <c r="G1103" i="51"/>
  <c r="E1103" i="51"/>
  <c r="D1103" i="51"/>
  <c r="C1103" i="51"/>
  <c r="B1103" i="51"/>
  <c r="Q1102" i="51"/>
  <c r="P1102" i="51"/>
  <c r="O1102" i="51"/>
  <c r="S1102" i="51" s="1"/>
  <c r="N1102" i="51"/>
  <c r="M1102" i="51"/>
  <c r="L1102" i="51"/>
  <c r="K1102" i="51"/>
  <c r="J1102" i="51"/>
  <c r="I1102" i="51"/>
  <c r="H1102" i="51"/>
  <c r="G1102" i="51"/>
  <c r="E1102" i="51"/>
  <c r="R1102" i="51" s="1"/>
  <c r="D1102" i="51"/>
  <c r="C1102" i="51"/>
  <c r="B1102" i="51"/>
  <c r="Q1101" i="51"/>
  <c r="P1101" i="51"/>
  <c r="O1101" i="51"/>
  <c r="N1101" i="51"/>
  <c r="M1101" i="51"/>
  <c r="L1101" i="51"/>
  <c r="K1101" i="51"/>
  <c r="J1101" i="51"/>
  <c r="I1101" i="51"/>
  <c r="H1101" i="51"/>
  <c r="G1101" i="51"/>
  <c r="E1101" i="51"/>
  <c r="R1101" i="51" s="1"/>
  <c r="D1101" i="51"/>
  <c r="C1101" i="51"/>
  <c r="B1101" i="51"/>
  <c r="R1100" i="51"/>
  <c r="Q1100" i="51"/>
  <c r="P1100" i="51"/>
  <c r="O1100" i="51"/>
  <c r="N1100" i="51"/>
  <c r="M1100" i="51"/>
  <c r="L1100" i="51"/>
  <c r="K1100" i="51"/>
  <c r="S1100" i="51" s="1"/>
  <c r="J1100" i="51"/>
  <c r="I1100" i="51"/>
  <c r="H1100" i="51"/>
  <c r="G1100" i="51"/>
  <c r="E1100" i="51"/>
  <c r="D1100" i="51"/>
  <c r="C1100" i="51"/>
  <c r="B1100" i="51"/>
  <c r="Q1099" i="51"/>
  <c r="P1099" i="51"/>
  <c r="O1099" i="51"/>
  <c r="S1099" i="51" s="1"/>
  <c r="N1099" i="51"/>
  <c r="M1099" i="51"/>
  <c r="L1099" i="51"/>
  <c r="K1099" i="51"/>
  <c r="J1099" i="51"/>
  <c r="I1099" i="51"/>
  <c r="H1099" i="51"/>
  <c r="G1099" i="51"/>
  <c r="E1099" i="51"/>
  <c r="D1099" i="51"/>
  <c r="C1099" i="51"/>
  <c r="B1099" i="51"/>
  <c r="R1098" i="51"/>
  <c r="Q1098" i="51"/>
  <c r="P1098" i="51"/>
  <c r="O1098" i="51"/>
  <c r="N1098" i="51"/>
  <c r="M1098" i="51"/>
  <c r="L1098" i="51"/>
  <c r="K1098" i="51"/>
  <c r="S1098" i="51" s="1"/>
  <c r="J1098" i="51"/>
  <c r="I1098" i="51"/>
  <c r="H1098" i="51"/>
  <c r="G1098" i="51"/>
  <c r="E1098" i="51"/>
  <c r="D1098" i="51"/>
  <c r="C1098" i="51"/>
  <c r="B1098" i="51"/>
  <c r="S1097" i="51"/>
  <c r="Q1097" i="51"/>
  <c r="P1097" i="51"/>
  <c r="O1097" i="51"/>
  <c r="N1097" i="51"/>
  <c r="M1097" i="51"/>
  <c r="L1097" i="51"/>
  <c r="K1097" i="51"/>
  <c r="J1097" i="51"/>
  <c r="I1097" i="51"/>
  <c r="H1097" i="51"/>
  <c r="G1097" i="51"/>
  <c r="E1097" i="51"/>
  <c r="R1097" i="51" s="1"/>
  <c r="D1097" i="51"/>
  <c r="C1097" i="51"/>
  <c r="B1097" i="51"/>
  <c r="Q1096" i="51"/>
  <c r="P1096" i="51"/>
  <c r="O1096" i="51"/>
  <c r="S1096" i="51" s="1"/>
  <c r="N1096" i="51"/>
  <c r="M1096" i="51"/>
  <c r="L1096" i="51"/>
  <c r="K1096" i="51"/>
  <c r="J1096" i="51"/>
  <c r="I1096" i="51"/>
  <c r="H1096" i="51"/>
  <c r="G1096" i="51"/>
  <c r="E1096" i="51"/>
  <c r="R1096" i="51" s="1"/>
  <c r="D1096" i="51"/>
  <c r="C1096" i="51"/>
  <c r="B1096" i="51"/>
  <c r="R1095" i="51"/>
  <c r="Q1095" i="51"/>
  <c r="P1095" i="51"/>
  <c r="O1095" i="51"/>
  <c r="N1095" i="51"/>
  <c r="M1095" i="51"/>
  <c r="L1095" i="51"/>
  <c r="K1095" i="51"/>
  <c r="S1095" i="51" s="1"/>
  <c r="J1095" i="51"/>
  <c r="I1095" i="51"/>
  <c r="H1095" i="51"/>
  <c r="G1095" i="51"/>
  <c r="E1095" i="51"/>
  <c r="D1095" i="51"/>
  <c r="C1095" i="51"/>
  <c r="B1095" i="51"/>
  <c r="S1094" i="51"/>
  <c r="Q1094" i="51"/>
  <c r="P1094" i="51"/>
  <c r="O1094" i="51"/>
  <c r="N1094" i="51"/>
  <c r="M1094" i="51"/>
  <c r="L1094" i="51"/>
  <c r="K1094" i="51"/>
  <c r="J1094" i="51"/>
  <c r="I1094" i="51"/>
  <c r="H1094" i="51"/>
  <c r="G1094" i="51"/>
  <c r="E1094" i="51"/>
  <c r="D1094" i="51"/>
  <c r="C1094" i="51"/>
  <c r="B1094" i="51"/>
  <c r="R1093" i="51"/>
  <c r="Q1093" i="51"/>
  <c r="P1093" i="51"/>
  <c r="O1093" i="51"/>
  <c r="S1093" i="51" s="1"/>
  <c r="N1093" i="51"/>
  <c r="M1093" i="51"/>
  <c r="L1093" i="51"/>
  <c r="K1093" i="51"/>
  <c r="J1093" i="51"/>
  <c r="I1093" i="51"/>
  <c r="H1093" i="51"/>
  <c r="G1093" i="51"/>
  <c r="E1093" i="51"/>
  <c r="D1093" i="51"/>
  <c r="C1093" i="51"/>
  <c r="B1093" i="51"/>
  <c r="S1092" i="51"/>
  <c r="Q1092" i="51"/>
  <c r="P1092" i="51"/>
  <c r="O1092" i="51"/>
  <c r="N1092" i="51"/>
  <c r="M1092" i="51"/>
  <c r="L1092" i="51"/>
  <c r="K1092" i="51"/>
  <c r="J1092" i="51"/>
  <c r="I1092" i="51"/>
  <c r="H1092" i="51"/>
  <c r="G1092" i="51"/>
  <c r="E1092" i="51"/>
  <c r="D1092" i="51"/>
  <c r="R1092" i="51" s="1"/>
  <c r="C1092" i="51"/>
  <c r="B1092" i="51"/>
  <c r="Q1091" i="51"/>
  <c r="P1091" i="51"/>
  <c r="O1091" i="51"/>
  <c r="S1091" i="51" s="1"/>
  <c r="N1091" i="51"/>
  <c r="M1091" i="51"/>
  <c r="L1091" i="51"/>
  <c r="K1091" i="51"/>
  <c r="J1091" i="51"/>
  <c r="I1091" i="51"/>
  <c r="H1091" i="51"/>
  <c r="G1091" i="51"/>
  <c r="E1091" i="51"/>
  <c r="R1091" i="51" s="1"/>
  <c r="D1091" i="51"/>
  <c r="C1091" i="51"/>
  <c r="B1091" i="51"/>
  <c r="R1090" i="51"/>
  <c r="Q1090" i="51"/>
  <c r="P1090" i="51"/>
  <c r="O1090" i="51"/>
  <c r="S1090" i="51" s="1"/>
  <c r="N1090" i="51"/>
  <c r="M1090" i="51"/>
  <c r="L1090" i="51"/>
  <c r="K1090" i="51"/>
  <c r="J1090" i="51"/>
  <c r="I1090" i="51"/>
  <c r="H1090" i="51"/>
  <c r="G1090" i="51"/>
  <c r="E1090" i="51"/>
  <c r="D1090" i="51"/>
  <c r="C1090" i="51"/>
  <c r="B1090" i="51"/>
  <c r="S1089" i="51"/>
  <c r="Q1089" i="51"/>
  <c r="P1089" i="51"/>
  <c r="O1089" i="51"/>
  <c r="N1089" i="51"/>
  <c r="M1089" i="51"/>
  <c r="L1089" i="51"/>
  <c r="K1089" i="51"/>
  <c r="J1089" i="51"/>
  <c r="I1089" i="51"/>
  <c r="H1089" i="51"/>
  <c r="G1089" i="51"/>
  <c r="E1089" i="51"/>
  <c r="D1089" i="51"/>
  <c r="R1089" i="51" s="1"/>
  <c r="C1089" i="51"/>
  <c r="B1089" i="51"/>
  <c r="Q1088" i="51"/>
  <c r="P1088" i="51"/>
  <c r="O1088" i="51"/>
  <c r="S1088" i="51" s="1"/>
  <c r="N1088" i="51"/>
  <c r="M1088" i="51"/>
  <c r="L1088" i="51"/>
  <c r="K1088" i="51"/>
  <c r="J1088" i="51"/>
  <c r="I1088" i="51"/>
  <c r="H1088" i="51"/>
  <c r="G1088" i="51"/>
  <c r="E1088" i="51"/>
  <c r="D1088" i="51"/>
  <c r="C1088" i="51"/>
  <c r="B1088" i="51"/>
  <c r="R1087" i="51"/>
  <c r="Q1087" i="51"/>
  <c r="P1087" i="51"/>
  <c r="O1087" i="51"/>
  <c r="N1087" i="51"/>
  <c r="M1087" i="51"/>
  <c r="L1087" i="51"/>
  <c r="K1087" i="51"/>
  <c r="J1087" i="51"/>
  <c r="I1087" i="51"/>
  <c r="H1087" i="51"/>
  <c r="G1087" i="51"/>
  <c r="E1087" i="51"/>
  <c r="D1087" i="51"/>
  <c r="C1087" i="51"/>
  <c r="B1087" i="51"/>
  <c r="Q1086" i="51"/>
  <c r="P1086" i="51"/>
  <c r="O1086" i="51"/>
  <c r="S1086" i="51" s="1"/>
  <c r="N1086" i="51"/>
  <c r="M1086" i="51"/>
  <c r="L1086" i="51"/>
  <c r="K1086" i="51"/>
  <c r="J1086" i="51"/>
  <c r="I1086" i="51"/>
  <c r="H1086" i="51"/>
  <c r="G1086" i="51"/>
  <c r="E1086" i="51"/>
  <c r="R1086" i="51" s="1"/>
  <c r="D1086" i="51"/>
  <c r="C1086" i="51"/>
  <c r="B1086" i="51"/>
  <c r="Q1085" i="51"/>
  <c r="P1085" i="51"/>
  <c r="O1085" i="51"/>
  <c r="S1085" i="51" s="1"/>
  <c r="N1085" i="51"/>
  <c r="M1085" i="51"/>
  <c r="L1085" i="51"/>
  <c r="K1085" i="51"/>
  <c r="J1085" i="51"/>
  <c r="I1085" i="51"/>
  <c r="H1085" i="51"/>
  <c r="G1085" i="51"/>
  <c r="E1085" i="51"/>
  <c r="R1085" i="51" s="1"/>
  <c r="D1085" i="51"/>
  <c r="C1085" i="51"/>
  <c r="B1085" i="51"/>
  <c r="S1084" i="51"/>
  <c r="R1084" i="51"/>
  <c r="Q1084" i="51"/>
  <c r="P1084" i="51"/>
  <c r="O1084" i="51"/>
  <c r="N1084" i="51"/>
  <c r="M1084" i="51"/>
  <c r="L1084" i="51"/>
  <c r="K1084" i="51"/>
  <c r="J1084" i="51"/>
  <c r="I1084" i="51"/>
  <c r="H1084" i="51"/>
  <c r="G1084" i="51"/>
  <c r="E1084" i="51"/>
  <c r="D1084" i="51"/>
  <c r="C1084" i="51"/>
  <c r="B1084" i="51"/>
  <c r="Q1083" i="51"/>
  <c r="P1083" i="51"/>
  <c r="O1083" i="51"/>
  <c r="S1083" i="51" s="1"/>
  <c r="N1083" i="51"/>
  <c r="M1083" i="51"/>
  <c r="L1083" i="51"/>
  <c r="K1083" i="51"/>
  <c r="J1083" i="51"/>
  <c r="I1083" i="51"/>
  <c r="H1083" i="51"/>
  <c r="G1083" i="51"/>
  <c r="E1083" i="51"/>
  <c r="D1083" i="51"/>
  <c r="C1083" i="51"/>
  <c r="B1083" i="51"/>
  <c r="S1082" i="51"/>
  <c r="R1082" i="51"/>
  <c r="Q1082" i="51"/>
  <c r="P1082" i="51"/>
  <c r="O1082" i="51"/>
  <c r="N1082" i="51"/>
  <c r="M1082" i="51"/>
  <c r="L1082" i="51"/>
  <c r="K1082" i="51"/>
  <c r="J1082" i="51"/>
  <c r="I1082" i="51"/>
  <c r="H1082" i="51"/>
  <c r="G1082" i="51"/>
  <c r="E1082" i="51"/>
  <c r="D1082" i="51"/>
  <c r="C1082" i="51"/>
  <c r="B1082" i="51"/>
  <c r="S1081" i="51"/>
  <c r="Q1081" i="51"/>
  <c r="P1081" i="51"/>
  <c r="O1081" i="51"/>
  <c r="N1081" i="51"/>
  <c r="M1081" i="51"/>
  <c r="L1081" i="51"/>
  <c r="K1081" i="51"/>
  <c r="J1081" i="51"/>
  <c r="I1081" i="51"/>
  <c r="H1081" i="51"/>
  <c r="G1081" i="51"/>
  <c r="E1081" i="51"/>
  <c r="R1081" i="51" s="1"/>
  <c r="D1081" i="51"/>
  <c r="C1081" i="51"/>
  <c r="B1081" i="51"/>
  <c r="V1081" i="51" s="1"/>
  <c r="Q1080" i="51"/>
  <c r="P1080" i="51"/>
  <c r="O1080" i="51"/>
  <c r="S1080" i="51" s="1"/>
  <c r="N1080" i="51"/>
  <c r="M1080" i="51"/>
  <c r="L1080" i="51"/>
  <c r="K1080" i="51"/>
  <c r="J1080" i="51"/>
  <c r="I1080" i="51"/>
  <c r="H1080" i="51"/>
  <c r="G1080" i="51"/>
  <c r="E1080" i="51"/>
  <c r="R1080" i="51" s="1"/>
  <c r="D1080" i="51"/>
  <c r="C1080" i="51"/>
  <c r="B1080" i="51"/>
  <c r="S1079" i="51"/>
  <c r="R1079" i="51"/>
  <c r="Q1079" i="51"/>
  <c r="P1079" i="51"/>
  <c r="O1079" i="51"/>
  <c r="N1079" i="51"/>
  <c r="M1079" i="51"/>
  <c r="L1079" i="51"/>
  <c r="K1079" i="51"/>
  <c r="J1079" i="51"/>
  <c r="I1079" i="51"/>
  <c r="H1079" i="51"/>
  <c r="G1079" i="51"/>
  <c r="E1079" i="51"/>
  <c r="D1079" i="51"/>
  <c r="C1079" i="51"/>
  <c r="B1079" i="51"/>
  <c r="Q1078" i="51"/>
  <c r="P1078" i="51"/>
  <c r="O1078" i="51"/>
  <c r="S1078" i="51" s="1"/>
  <c r="N1078" i="51"/>
  <c r="M1078" i="51"/>
  <c r="L1078" i="51"/>
  <c r="K1078" i="51"/>
  <c r="J1078" i="51"/>
  <c r="I1078" i="51"/>
  <c r="H1078" i="51"/>
  <c r="G1078" i="51"/>
  <c r="E1078" i="51"/>
  <c r="D1078" i="51"/>
  <c r="C1078" i="51"/>
  <c r="B1078" i="51"/>
  <c r="R1077" i="51"/>
  <c r="Q1077" i="51"/>
  <c r="P1077" i="51"/>
  <c r="O1077" i="51"/>
  <c r="S1077" i="51" s="1"/>
  <c r="N1077" i="51"/>
  <c r="M1077" i="51"/>
  <c r="L1077" i="51"/>
  <c r="K1077" i="51"/>
  <c r="J1077" i="51"/>
  <c r="I1077" i="51"/>
  <c r="H1077" i="51"/>
  <c r="G1077" i="51"/>
  <c r="E1077" i="51"/>
  <c r="D1077" i="51"/>
  <c r="C1077" i="51"/>
  <c r="B1077" i="51"/>
  <c r="S1076" i="51"/>
  <c r="R1076" i="51"/>
  <c r="Q1076" i="51"/>
  <c r="P1076" i="51"/>
  <c r="O1076" i="51"/>
  <c r="N1076" i="51"/>
  <c r="M1076" i="51"/>
  <c r="L1076" i="51"/>
  <c r="K1076" i="51"/>
  <c r="J1076" i="51"/>
  <c r="I1076" i="51"/>
  <c r="H1076" i="51"/>
  <c r="G1076" i="51"/>
  <c r="E1076" i="51"/>
  <c r="D1076" i="51"/>
  <c r="C1076" i="51"/>
  <c r="B1076" i="51"/>
  <c r="Q1075" i="51"/>
  <c r="P1075" i="51"/>
  <c r="O1075" i="51"/>
  <c r="S1075" i="51" s="1"/>
  <c r="N1075" i="51"/>
  <c r="M1075" i="51"/>
  <c r="L1075" i="51"/>
  <c r="K1075" i="51"/>
  <c r="J1075" i="51"/>
  <c r="I1075" i="51"/>
  <c r="H1075" i="51"/>
  <c r="G1075" i="51"/>
  <c r="E1075" i="51"/>
  <c r="R1075" i="51" s="1"/>
  <c r="D1075" i="51"/>
  <c r="C1075" i="51"/>
  <c r="B1075" i="51"/>
  <c r="R1074" i="51"/>
  <c r="Q1074" i="51"/>
  <c r="P1074" i="51"/>
  <c r="O1074" i="51"/>
  <c r="S1074" i="51" s="1"/>
  <c r="N1074" i="51"/>
  <c r="M1074" i="51"/>
  <c r="L1074" i="51"/>
  <c r="K1074" i="51"/>
  <c r="J1074" i="51"/>
  <c r="I1074" i="51"/>
  <c r="H1074" i="51"/>
  <c r="G1074" i="51"/>
  <c r="E1074" i="51"/>
  <c r="D1074" i="51"/>
  <c r="C1074" i="51"/>
  <c r="B1074" i="51"/>
  <c r="S1073" i="51"/>
  <c r="Q1073" i="51"/>
  <c r="P1073" i="51"/>
  <c r="O1073" i="51"/>
  <c r="N1073" i="51"/>
  <c r="M1073" i="51"/>
  <c r="L1073" i="51"/>
  <c r="K1073" i="51"/>
  <c r="J1073" i="51"/>
  <c r="I1073" i="51"/>
  <c r="H1073" i="51"/>
  <c r="G1073" i="51"/>
  <c r="E1073" i="51"/>
  <c r="D1073" i="51"/>
  <c r="R1073" i="51" s="1"/>
  <c r="C1073" i="51"/>
  <c r="B1073" i="51"/>
  <c r="Q1072" i="51"/>
  <c r="P1072" i="51"/>
  <c r="O1072" i="51"/>
  <c r="S1072" i="51" s="1"/>
  <c r="N1072" i="51"/>
  <c r="M1072" i="51"/>
  <c r="L1072" i="51"/>
  <c r="K1072" i="51"/>
  <c r="J1072" i="51"/>
  <c r="I1072" i="51"/>
  <c r="H1072" i="51"/>
  <c r="G1072" i="51"/>
  <c r="E1072" i="51"/>
  <c r="D1072" i="51"/>
  <c r="C1072" i="51"/>
  <c r="B1072" i="51"/>
  <c r="S1071" i="51"/>
  <c r="R1071" i="51"/>
  <c r="Q1071" i="51"/>
  <c r="P1071" i="51"/>
  <c r="O1071" i="51"/>
  <c r="N1071" i="51"/>
  <c r="M1071" i="51"/>
  <c r="L1071" i="51"/>
  <c r="K1071" i="51"/>
  <c r="J1071" i="51"/>
  <c r="I1071" i="51"/>
  <c r="H1071" i="51"/>
  <c r="G1071" i="51"/>
  <c r="E1071" i="51"/>
  <c r="D1071" i="51"/>
  <c r="C1071" i="51"/>
  <c r="B1071" i="51"/>
  <c r="Q1070" i="51"/>
  <c r="P1070" i="51"/>
  <c r="O1070" i="51"/>
  <c r="S1070" i="51" s="1"/>
  <c r="N1070" i="51"/>
  <c r="M1070" i="51"/>
  <c r="L1070" i="51"/>
  <c r="K1070" i="51"/>
  <c r="J1070" i="51"/>
  <c r="I1070" i="51"/>
  <c r="H1070" i="51"/>
  <c r="G1070" i="51"/>
  <c r="E1070" i="51"/>
  <c r="R1070" i="51" s="1"/>
  <c r="D1070" i="51"/>
  <c r="C1070" i="51"/>
  <c r="B1070" i="51"/>
  <c r="Q1069" i="51"/>
  <c r="P1069" i="51"/>
  <c r="O1069" i="51"/>
  <c r="S1069" i="51" s="1"/>
  <c r="N1069" i="51"/>
  <c r="M1069" i="51"/>
  <c r="L1069" i="51"/>
  <c r="K1069" i="51"/>
  <c r="J1069" i="51"/>
  <c r="I1069" i="51"/>
  <c r="H1069" i="51"/>
  <c r="G1069" i="51"/>
  <c r="E1069" i="51"/>
  <c r="R1069" i="51" s="1"/>
  <c r="D1069" i="51"/>
  <c r="C1069" i="51"/>
  <c r="B1069" i="51"/>
  <c r="S1068" i="51"/>
  <c r="R1068" i="51"/>
  <c r="Q1068" i="51"/>
  <c r="P1068" i="51"/>
  <c r="O1068" i="51"/>
  <c r="N1068" i="51"/>
  <c r="M1068" i="51"/>
  <c r="L1068" i="51"/>
  <c r="K1068" i="51"/>
  <c r="J1068" i="51"/>
  <c r="I1068" i="51"/>
  <c r="H1068" i="51"/>
  <c r="G1068" i="51"/>
  <c r="E1068" i="51"/>
  <c r="D1068" i="51"/>
  <c r="C1068" i="51"/>
  <c r="B1068" i="51"/>
  <c r="Q1067" i="51"/>
  <c r="P1067" i="51"/>
  <c r="O1067" i="51"/>
  <c r="S1067" i="51" s="1"/>
  <c r="N1067" i="51"/>
  <c r="M1067" i="51"/>
  <c r="L1067" i="51"/>
  <c r="K1067" i="51"/>
  <c r="J1067" i="51"/>
  <c r="I1067" i="51"/>
  <c r="H1067" i="51"/>
  <c r="G1067" i="51"/>
  <c r="E1067" i="51"/>
  <c r="D1067" i="51"/>
  <c r="C1067" i="51"/>
  <c r="B1067" i="51"/>
  <c r="S1066" i="51"/>
  <c r="R1066" i="51"/>
  <c r="Q1066" i="51"/>
  <c r="P1066" i="51"/>
  <c r="O1066" i="51"/>
  <c r="N1066" i="51"/>
  <c r="M1066" i="51"/>
  <c r="L1066" i="51"/>
  <c r="K1066" i="51"/>
  <c r="J1066" i="51"/>
  <c r="I1066" i="51"/>
  <c r="H1066" i="51"/>
  <c r="G1066" i="51"/>
  <c r="E1066" i="51"/>
  <c r="D1066" i="51"/>
  <c r="C1066" i="51"/>
  <c r="B1066" i="51"/>
  <c r="S1065" i="51"/>
  <c r="Q1065" i="51"/>
  <c r="P1065" i="51"/>
  <c r="O1065" i="51"/>
  <c r="N1065" i="51"/>
  <c r="M1065" i="51"/>
  <c r="L1065" i="51"/>
  <c r="K1065" i="51"/>
  <c r="J1065" i="51"/>
  <c r="I1065" i="51"/>
  <c r="H1065" i="51"/>
  <c r="G1065" i="51"/>
  <c r="E1065" i="51"/>
  <c r="R1065" i="51" s="1"/>
  <c r="D1065" i="51"/>
  <c r="C1065" i="51"/>
  <c r="B1065" i="51"/>
  <c r="Q1064" i="51"/>
  <c r="P1064" i="51"/>
  <c r="O1064" i="51"/>
  <c r="N1064" i="51"/>
  <c r="M1064" i="51"/>
  <c r="L1064" i="51"/>
  <c r="K1064" i="51"/>
  <c r="J1064" i="51"/>
  <c r="I1064" i="51"/>
  <c r="H1064" i="51"/>
  <c r="G1064" i="51"/>
  <c r="E1064" i="51"/>
  <c r="R1064" i="51" s="1"/>
  <c r="D1064" i="51"/>
  <c r="C1064" i="51"/>
  <c r="B1064" i="51"/>
  <c r="S1063" i="51"/>
  <c r="R1063" i="51"/>
  <c r="Q1063" i="51"/>
  <c r="P1063" i="51"/>
  <c r="O1063" i="51"/>
  <c r="N1063" i="51"/>
  <c r="M1063" i="51"/>
  <c r="L1063" i="51"/>
  <c r="K1063" i="51"/>
  <c r="J1063" i="51"/>
  <c r="I1063" i="51"/>
  <c r="H1063" i="51"/>
  <c r="G1063" i="51"/>
  <c r="E1063" i="51"/>
  <c r="D1063" i="51"/>
  <c r="C1063" i="51"/>
  <c r="B1063" i="51"/>
  <c r="Q1062" i="51"/>
  <c r="P1062" i="51"/>
  <c r="O1062" i="51"/>
  <c r="N1062" i="51"/>
  <c r="M1062" i="51"/>
  <c r="L1062" i="51"/>
  <c r="K1062" i="51"/>
  <c r="S1062" i="51" s="1"/>
  <c r="J1062" i="51"/>
  <c r="I1062" i="51"/>
  <c r="H1062" i="51"/>
  <c r="G1062" i="51"/>
  <c r="E1062" i="51"/>
  <c r="D1062" i="51"/>
  <c r="C1062" i="51"/>
  <c r="B1062" i="51"/>
  <c r="R1061" i="51"/>
  <c r="Q1061" i="51"/>
  <c r="P1061" i="51"/>
  <c r="O1061" i="51"/>
  <c r="S1061" i="51" s="1"/>
  <c r="N1061" i="51"/>
  <c r="M1061" i="51"/>
  <c r="L1061" i="51"/>
  <c r="K1061" i="51"/>
  <c r="J1061" i="51"/>
  <c r="I1061" i="51"/>
  <c r="H1061" i="51"/>
  <c r="G1061" i="51"/>
  <c r="E1061" i="51"/>
  <c r="D1061" i="51"/>
  <c r="C1061" i="51"/>
  <c r="B1061" i="51"/>
  <c r="S1060" i="51"/>
  <c r="Q1060" i="51"/>
  <c r="P1060" i="51"/>
  <c r="O1060" i="51"/>
  <c r="N1060" i="51"/>
  <c r="M1060" i="51"/>
  <c r="L1060" i="51"/>
  <c r="K1060" i="51"/>
  <c r="J1060" i="51"/>
  <c r="I1060" i="51"/>
  <c r="H1060" i="51"/>
  <c r="G1060" i="51"/>
  <c r="E1060" i="51"/>
  <c r="D1060" i="51"/>
  <c r="R1060" i="51" s="1"/>
  <c r="C1060" i="51"/>
  <c r="B1060" i="51"/>
  <c r="Q1059" i="51"/>
  <c r="P1059" i="51"/>
  <c r="O1059" i="51"/>
  <c r="S1059" i="51" s="1"/>
  <c r="N1059" i="51"/>
  <c r="M1059" i="51"/>
  <c r="L1059" i="51"/>
  <c r="K1059" i="51"/>
  <c r="J1059" i="51"/>
  <c r="I1059" i="51"/>
  <c r="H1059" i="51"/>
  <c r="G1059" i="51"/>
  <c r="E1059" i="51"/>
  <c r="R1059" i="51" s="1"/>
  <c r="D1059" i="51"/>
  <c r="C1059" i="51"/>
  <c r="B1059" i="51"/>
  <c r="R1058" i="51"/>
  <c r="Q1058" i="51"/>
  <c r="P1058" i="51"/>
  <c r="O1058" i="51"/>
  <c r="S1058" i="51" s="1"/>
  <c r="N1058" i="51"/>
  <c r="M1058" i="51"/>
  <c r="L1058" i="51"/>
  <c r="K1058" i="51"/>
  <c r="J1058" i="51"/>
  <c r="I1058" i="51"/>
  <c r="H1058" i="51"/>
  <c r="G1058" i="51"/>
  <c r="E1058" i="51"/>
  <c r="D1058" i="51"/>
  <c r="C1058" i="51"/>
  <c r="B1058" i="51"/>
  <c r="R1057" i="51"/>
  <c r="Q1057" i="51"/>
  <c r="P1057" i="51"/>
  <c r="O1057" i="51"/>
  <c r="N1057" i="51"/>
  <c r="M1057" i="51"/>
  <c r="L1057" i="51"/>
  <c r="K1057" i="51"/>
  <c r="S1057" i="51" s="1"/>
  <c r="J1057" i="51"/>
  <c r="I1057" i="51"/>
  <c r="H1057" i="51"/>
  <c r="G1057" i="51"/>
  <c r="E1057" i="51"/>
  <c r="D1057" i="51"/>
  <c r="C1057" i="51"/>
  <c r="B1057" i="51"/>
  <c r="Q1056" i="51"/>
  <c r="P1056" i="51"/>
  <c r="O1056" i="51"/>
  <c r="S1056" i="51" s="1"/>
  <c r="N1056" i="51"/>
  <c r="M1056" i="51"/>
  <c r="L1056" i="51"/>
  <c r="K1056" i="51"/>
  <c r="J1056" i="51"/>
  <c r="I1056" i="51"/>
  <c r="H1056" i="51"/>
  <c r="G1056" i="51"/>
  <c r="E1056" i="51"/>
  <c r="D1056" i="51"/>
  <c r="C1056" i="51"/>
  <c r="B1056" i="51"/>
  <c r="S1055" i="51"/>
  <c r="R1055" i="51"/>
  <c r="Q1055" i="51"/>
  <c r="P1055" i="51"/>
  <c r="O1055" i="51"/>
  <c r="N1055" i="51"/>
  <c r="M1055" i="51"/>
  <c r="L1055" i="51"/>
  <c r="K1055" i="51"/>
  <c r="J1055" i="51"/>
  <c r="I1055" i="51"/>
  <c r="H1055" i="51"/>
  <c r="G1055" i="51"/>
  <c r="E1055" i="51"/>
  <c r="D1055" i="51"/>
  <c r="C1055" i="51"/>
  <c r="B1055" i="51"/>
  <c r="Q1054" i="51"/>
  <c r="P1054" i="51"/>
  <c r="O1054" i="51"/>
  <c r="S1054" i="51" s="1"/>
  <c r="N1054" i="51"/>
  <c r="M1054" i="51"/>
  <c r="L1054" i="51"/>
  <c r="K1054" i="51"/>
  <c r="J1054" i="51"/>
  <c r="I1054" i="51"/>
  <c r="H1054" i="51"/>
  <c r="G1054" i="51"/>
  <c r="E1054" i="51"/>
  <c r="R1054" i="51" s="1"/>
  <c r="D1054" i="51"/>
  <c r="C1054" i="51"/>
  <c r="B1054" i="51"/>
  <c r="Q1053" i="51"/>
  <c r="P1053" i="51"/>
  <c r="O1053" i="51"/>
  <c r="N1053" i="51"/>
  <c r="M1053" i="51"/>
  <c r="L1053" i="51"/>
  <c r="K1053" i="51"/>
  <c r="J1053" i="51"/>
  <c r="I1053" i="51"/>
  <c r="H1053" i="51"/>
  <c r="G1053" i="51"/>
  <c r="E1053" i="51"/>
  <c r="R1053" i="51" s="1"/>
  <c r="D1053" i="51"/>
  <c r="C1053" i="51"/>
  <c r="B1053" i="51"/>
  <c r="S1052" i="51"/>
  <c r="R1052" i="51"/>
  <c r="Q1052" i="51"/>
  <c r="P1052" i="51"/>
  <c r="O1052" i="51"/>
  <c r="N1052" i="51"/>
  <c r="M1052" i="51"/>
  <c r="L1052" i="51"/>
  <c r="K1052" i="51"/>
  <c r="J1052" i="51"/>
  <c r="I1052" i="51"/>
  <c r="H1052" i="51"/>
  <c r="G1052" i="51"/>
  <c r="E1052" i="51"/>
  <c r="D1052" i="51"/>
  <c r="C1052" i="51"/>
  <c r="B1052" i="51"/>
  <c r="Q1051" i="51"/>
  <c r="P1051" i="51"/>
  <c r="O1051" i="51"/>
  <c r="S1051" i="51" s="1"/>
  <c r="N1051" i="51"/>
  <c r="M1051" i="51"/>
  <c r="L1051" i="51"/>
  <c r="K1051" i="51"/>
  <c r="J1051" i="51"/>
  <c r="I1051" i="51"/>
  <c r="H1051" i="51"/>
  <c r="G1051" i="51"/>
  <c r="E1051" i="51"/>
  <c r="D1051" i="51"/>
  <c r="C1051" i="51"/>
  <c r="B1051" i="51"/>
  <c r="S1050" i="51"/>
  <c r="R1050" i="51"/>
  <c r="Q1050" i="51"/>
  <c r="P1050" i="51"/>
  <c r="O1050" i="51"/>
  <c r="N1050" i="51"/>
  <c r="M1050" i="51"/>
  <c r="L1050" i="51"/>
  <c r="K1050" i="51"/>
  <c r="J1050" i="51"/>
  <c r="I1050" i="51"/>
  <c r="H1050" i="51"/>
  <c r="G1050" i="51"/>
  <c r="E1050" i="51"/>
  <c r="D1050" i="51"/>
  <c r="C1050" i="51"/>
  <c r="B1050" i="51"/>
  <c r="S1049" i="51"/>
  <c r="Q1049" i="51"/>
  <c r="P1049" i="51"/>
  <c r="O1049" i="51"/>
  <c r="N1049" i="51"/>
  <c r="M1049" i="51"/>
  <c r="L1049" i="51"/>
  <c r="K1049" i="51"/>
  <c r="J1049" i="51"/>
  <c r="I1049" i="51"/>
  <c r="H1049" i="51"/>
  <c r="G1049" i="51"/>
  <c r="E1049" i="51"/>
  <c r="R1049" i="51" s="1"/>
  <c r="D1049" i="51"/>
  <c r="C1049" i="51"/>
  <c r="B1049" i="51"/>
  <c r="Q1048" i="51"/>
  <c r="P1048" i="51"/>
  <c r="O1048" i="51"/>
  <c r="S1048" i="51" s="1"/>
  <c r="N1048" i="51"/>
  <c r="M1048" i="51"/>
  <c r="L1048" i="51"/>
  <c r="K1048" i="51"/>
  <c r="J1048" i="51"/>
  <c r="I1048" i="51"/>
  <c r="H1048" i="51"/>
  <c r="G1048" i="51"/>
  <c r="E1048" i="51"/>
  <c r="R1048" i="51" s="1"/>
  <c r="D1048" i="51"/>
  <c r="C1048" i="51"/>
  <c r="B1048" i="51"/>
  <c r="S1047" i="51"/>
  <c r="R1047" i="51"/>
  <c r="Q1047" i="51"/>
  <c r="P1047" i="51"/>
  <c r="O1047" i="51"/>
  <c r="N1047" i="51"/>
  <c r="M1047" i="51"/>
  <c r="L1047" i="51"/>
  <c r="K1047" i="51"/>
  <c r="J1047" i="51"/>
  <c r="I1047" i="51"/>
  <c r="H1047" i="51"/>
  <c r="G1047" i="51"/>
  <c r="E1047" i="51"/>
  <c r="D1047" i="51"/>
  <c r="C1047" i="51"/>
  <c r="B1047" i="51"/>
  <c r="S1046" i="51"/>
  <c r="Q1046" i="51"/>
  <c r="P1046" i="51"/>
  <c r="O1046" i="51"/>
  <c r="N1046" i="51"/>
  <c r="M1046" i="51"/>
  <c r="L1046" i="51"/>
  <c r="K1046" i="51"/>
  <c r="J1046" i="51"/>
  <c r="I1046" i="51"/>
  <c r="H1046" i="51"/>
  <c r="G1046" i="51"/>
  <c r="E1046" i="51"/>
  <c r="D1046" i="51"/>
  <c r="C1046" i="51"/>
  <c r="B1046" i="51"/>
  <c r="R1045" i="51"/>
  <c r="Q1045" i="51"/>
  <c r="P1045" i="51"/>
  <c r="O1045" i="51"/>
  <c r="S1045" i="51" s="1"/>
  <c r="N1045" i="51"/>
  <c r="M1045" i="51"/>
  <c r="L1045" i="51"/>
  <c r="K1045" i="51"/>
  <c r="J1045" i="51"/>
  <c r="I1045" i="51"/>
  <c r="H1045" i="51"/>
  <c r="G1045" i="51"/>
  <c r="E1045" i="51"/>
  <c r="D1045" i="51"/>
  <c r="C1045" i="51"/>
  <c r="B1045" i="51"/>
  <c r="S1044" i="51"/>
  <c r="Q1044" i="51"/>
  <c r="P1044" i="51"/>
  <c r="O1044" i="51"/>
  <c r="N1044" i="51"/>
  <c r="M1044" i="51"/>
  <c r="L1044" i="51"/>
  <c r="K1044" i="51"/>
  <c r="J1044" i="51"/>
  <c r="I1044" i="51"/>
  <c r="H1044" i="51"/>
  <c r="G1044" i="51"/>
  <c r="E1044" i="51"/>
  <c r="D1044" i="51"/>
  <c r="R1044" i="51" s="1"/>
  <c r="C1044" i="51"/>
  <c r="B1044" i="51"/>
  <c r="Q1043" i="51"/>
  <c r="P1043" i="51"/>
  <c r="O1043" i="51"/>
  <c r="S1043" i="51" s="1"/>
  <c r="N1043" i="51"/>
  <c r="M1043" i="51"/>
  <c r="L1043" i="51"/>
  <c r="K1043" i="51"/>
  <c r="J1043" i="51"/>
  <c r="I1043" i="51"/>
  <c r="H1043" i="51"/>
  <c r="G1043" i="51"/>
  <c r="E1043" i="51"/>
  <c r="R1043" i="51" s="1"/>
  <c r="D1043" i="51"/>
  <c r="C1043" i="51"/>
  <c r="B1043" i="51"/>
  <c r="R1042" i="51"/>
  <c r="Q1042" i="51"/>
  <c r="P1042" i="51"/>
  <c r="O1042" i="51"/>
  <c r="N1042" i="51"/>
  <c r="M1042" i="51"/>
  <c r="L1042" i="51"/>
  <c r="K1042" i="51"/>
  <c r="J1042" i="51"/>
  <c r="I1042" i="51"/>
  <c r="H1042" i="51"/>
  <c r="G1042" i="51"/>
  <c r="E1042" i="51"/>
  <c r="D1042" i="51"/>
  <c r="C1042" i="51"/>
  <c r="B1042" i="51"/>
  <c r="S1041" i="51"/>
  <c r="Q1041" i="51"/>
  <c r="P1041" i="51"/>
  <c r="O1041" i="51"/>
  <c r="N1041" i="51"/>
  <c r="M1041" i="51"/>
  <c r="L1041" i="51"/>
  <c r="K1041" i="51"/>
  <c r="J1041" i="51"/>
  <c r="I1041" i="51"/>
  <c r="H1041" i="51"/>
  <c r="G1041" i="51"/>
  <c r="E1041" i="51"/>
  <c r="D1041" i="51"/>
  <c r="R1041" i="51" s="1"/>
  <c r="C1041" i="51"/>
  <c r="B1041" i="51"/>
  <c r="Q1040" i="51"/>
  <c r="P1040" i="51"/>
  <c r="O1040" i="51"/>
  <c r="S1040" i="51" s="1"/>
  <c r="N1040" i="51"/>
  <c r="M1040" i="51"/>
  <c r="L1040" i="51"/>
  <c r="K1040" i="51"/>
  <c r="J1040" i="51"/>
  <c r="I1040" i="51"/>
  <c r="H1040" i="51"/>
  <c r="G1040" i="51"/>
  <c r="E1040" i="51"/>
  <c r="D1040" i="51"/>
  <c r="C1040" i="51"/>
  <c r="B1040" i="51"/>
  <c r="S1039" i="51"/>
  <c r="R1039" i="51"/>
  <c r="Q1039" i="51"/>
  <c r="P1039" i="51"/>
  <c r="O1039" i="51"/>
  <c r="N1039" i="51"/>
  <c r="M1039" i="51"/>
  <c r="L1039" i="51"/>
  <c r="K1039" i="51"/>
  <c r="J1039" i="51"/>
  <c r="I1039" i="51"/>
  <c r="H1039" i="51"/>
  <c r="G1039" i="51"/>
  <c r="E1039" i="51"/>
  <c r="D1039" i="51"/>
  <c r="C1039" i="51"/>
  <c r="B1039" i="51"/>
  <c r="Q1038" i="51"/>
  <c r="P1038" i="51"/>
  <c r="O1038" i="51"/>
  <c r="S1038" i="51" s="1"/>
  <c r="N1038" i="51"/>
  <c r="M1038" i="51"/>
  <c r="L1038" i="51"/>
  <c r="K1038" i="51"/>
  <c r="J1038" i="51"/>
  <c r="I1038" i="51"/>
  <c r="H1038" i="51"/>
  <c r="G1038" i="51"/>
  <c r="E1038" i="51"/>
  <c r="R1038" i="51" s="1"/>
  <c r="D1038" i="51"/>
  <c r="C1038" i="51"/>
  <c r="B1038" i="51"/>
  <c r="Q1037" i="51"/>
  <c r="P1037" i="51"/>
  <c r="O1037" i="51"/>
  <c r="S1037" i="51" s="1"/>
  <c r="N1037" i="51"/>
  <c r="M1037" i="51"/>
  <c r="L1037" i="51"/>
  <c r="K1037" i="51"/>
  <c r="J1037" i="51"/>
  <c r="I1037" i="51"/>
  <c r="H1037" i="51"/>
  <c r="G1037" i="51"/>
  <c r="E1037" i="51"/>
  <c r="R1037" i="51" s="1"/>
  <c r="D1037" i="51"/>
  <c r="C1037" i="51"/>
  <c r="B1037" i="51"/>
  <c r="S1036" i="51"/>
  <c r="R1036" i="51"/>
  <c r="Q1036" i="51"/>
  <c r="P1036" i="51"/>
  <c r="O1036" i="51"/>
  <c r="N1036" i="51"/>
  <c r="M1036" i="51"/>
  <c r="L1036" i="51"/>
  <c r="K1036" i="51"/>
  <c r="J1036" i="51"/>
  <c r="I1036" i="51"/>
  <c r="H1036" i="51"/>
  <c r="G1036" i="51"/>
  <c r="E1036" i="51"/>
  <c r="D1036" i="51"/>
  <c r="C1036" i="51"/>
  <c r="B1036" i="51"/>
  <c r="Q1035" i="51"/>
  <c r="P1035" i="51"/>
  <c r="O1035" i="51"/>
  <c r="S1035" i="51" s="1"/>
  <c r="N1035" i="51"/>
  <c r="M1035" i="51"/>
  <c r="L1035" i="51"/>
  <c r="K1035" i="51"/>
  <c r="J1035" i="51"/>
  <c r="I1035" i="51"/>
  <c r="H1035" i="51"/>
  <c r="G1035" i="51"/>
  <c r="E1035" i="51"/>
  <c r="D1035" i="51"/>
  <c r="C1035" i="51"/>
  <c r="B1035" i="51"/>
  <c r="S1034" i="51"/>
  <c r="R1034" i="51"/>
  <c r="Q1034" i="51"/>
  <c r="P1034" i="51"/>
  <c r="O1034" i="51"/>
  <c r="N1034" i="51"/>
  <c r="M1034" i="51"/>
  <c r="L1034" i="51"/>
  <c r="K1034" i="51"/>
  <c r="J1034" i="51"/>
  <c r="I1034" i="51"/>
  <c r="H1034" i="51"/>
  <c r="G1034" i="51"/>
  <c r="E1034" i="51"/>
  <c r="D1034" i="51"/>
  <c r="C1034" i="51"/>
  <c r="B1034" i="51"/>
  <c r="S1033" i="51"/>
  <c r="Q1033" i="51"/>
  <c r="P1033" i="51"/>
  <c r="O1033" i="51"/>
  <c r="N1033" i="51"/>
  <c r="M1033" i="51"/>
  <c r="L1033" i="51"/>
  <c r="K1033" i="51"/>
  <c r="J1033" i="51"/>
  <c r="I1033" i="51"/>
  <c r="H1033" i="51"/>
  <c r="G1033" i="51"/>
  <c r="E1033" i="51"/>
  <c r="R1033" i="51" s="1"/>
  <c r="D1033" i="51"/>
  <c r="C1033" i="51"/>
  <c r="B1033" i="51"/>
  <c r="Q1032" i="51"/>
  <c r="P1032" i="51"/>
  <c r="O1032" i="51"/>
  <c r="S1032" i="51" s="1"/>
  <c r="N1032" i="51"/>
  <c r="M1032" i="51"/>
  <c r="L1032" i="51"/>
  <c r="K1032" i="51"/>
  <c r="J1032" i="51"/>
  <c r="I1032" i="51"/>
  <c r="H1032" i="51"/>
  <c r="G1032" i="51"/>
  <c r="E1032" i="51"/>
  <c r="R1032" i="51" s="1"/>
  <c r="D1032" i="51"/>
  <c r="C1032" i="51"/>
  <c r="B1032" i="51"/>
  <c r="S1031" i="51"/>
  <c r="R1031" i="51"/>
  <c r="Q1031" i="51"/>
  <c r="P1031" i="51"/>
  <c r="O1031" i="51"/>
  <c r="N1031" i="51"/>
  <c r="M1031" i="51"/>
  <c r="L1031" i="51"/>
  <c r="K1031" i="51"/>
  <c r="J1031" i="51"/>
  <c r="I1031" i="51"/>
  <c r="H1031" i="51"/>
  <c r="G1031" i="51"/>
  <c r="E1031" i="51"/>
  <c r="D1031" i="51"/>
  <c r="C1031" i="51"/>
  <c r="B1031" i="51"/>
  <c r="S1030" i="51"/>
  <c r="Q1030" i="51"/>
  <c r="P1030" i="51"/>
  <c r="O1030" i="51"/>
  <c r="N1030" i="51"/>
  <c r="M1030" i="51"/>
  <c r="L1030" i="51"/>
  <c r="K1030" i="51"/>
  <c r="J1030" i="51"/>
  <c r="I1030" i="51"/>
  <c r="H1030" i="51"/>
  <c r="G1030" i="51"/>
  <c r="E1030" i="51"/>
  <c r="D1030" i="51"/>
  <c r="C1030" i="51"/>
  <c r="B1030" i="51"/>
  <c r="R1029" i="51"/>
  <c r="Q1029" i="51"/>
  <c r="P1029" i="51"/>
  <c r="O1029" i="51"/>
  <c r="S1029" i="51" s="1"/>
  <c r="N1029" i="51"/>
  <c r="M1029" i="51"/>
  <c r="L1029" i="51"/>
  <c r="K1029" i="51"/>
  <c r="J1029" i="51"/>
  <c r="I1029" i="51"/>
  <c r="H1029" i="51"/>
  <c r="G1029" i="51"/>
  <c r="E1029" i="51"/>
  <c r="D1029" i="51"/>
  <c r="C1029" i="51"/>
  <c r="B1029" i="51"/>
  <c r="S1028" i="51"/>
  <c r="R1028" i="51"/>
  <c r="Q1028" i="51"/>
  <c r="P1028" i="51"/>
  <c r="O1028" i="51"/>
  <c r="N1028" i="51"/>
  <c r="M1028" i="51"/>
  <c r="L1028" i="51"/>
  <c r="K1028" i="51"/>
  <c r="J1028" i="51"/>
  <c r="I1028" i="51"/>
  <c r="H1028" i="51"/>
  <c r="G1028" i="51"/>
  <c r="E1028" i="51"/>
  <c r="D1028" i="51"/>
  <c r="C1028" i="51"/>
  <c r="B1028" i="51"/>
  <c r="Q1027" i="51"/>
  <c r="P1027" i="51"/>
  <c r="O1027" i="51"/>
  <c r="S1027" i="51" s="1"/>
  <c r="N1027" i="51"/>
  <c r="M1027" i="51"/>
  <c r="L1027" i="51"/>
  <c r="K1027" i="51"/>
  <c r="J1027" i="51"/>
  <c r="I1027" i="51"/>
  <c r="H1027" i="51"/>
  <c r="G1027" i="51"/>
  <c r="E1027" i="51"/>
  <c r="R1027" i="51" s="1"/>
  <c r="D1027" i="51"/>
  <c r="C1027" i="51"/>
  <c r="B1027" i="51"/>
  <c r="R1026" i="51"/>
  <c r="Q1026" i="51"/>
  <c r="P1026" i="51"/>
  <c r="O1026" i="51"/>
  <c r="S1026" i="51" s="1"/>
  <c r="N1026" i="51"/>
  <c r="M1026" i="51"/>
  <c r="L1026" i="51"/>
  <c r="K1026" i="51"/>
  <c r="J1026" i="51"/>
  <c r="I1026" i="51"/>
  <c r="H1026" i="51"/>
  <c r="G1026" i="51"/>
  <c r="E1026" i="51"/>
  <c r="D1026" i="51"/>
  <c r="C1026" i="51"/>
  <c r="B1026" i="51"/>
  <c r="Q1025" i="51"/>
  <c r="P1025" i="51"/>
  <c r="O1025" i="51"/>
  <c r="N1025" i="51"/>
  <c r="M1025" i="51"/>
  <c r="L1025" i="51"/>
  <c r="K1025" i="51"/>
  <c r="S1025" i="51" s="1"/>
  <c r="J1025" i="51"/>
  <c r="I1025" i="51"/>
  <c r="H1025" i="51"/>
  <c r="G1025" i="51"/>
  <c r="E1025" i="51"/>
  <c r="D1025" i="51"/>
  <c r="R1025" i="51" s="1"/>
  <c r="C1025" i="51"/>
  <c r="B1025" i="51"/>
  <c r="Q1024" i="51"/>
  <c r="P1024" i="51"/>
  <c r="O1024" i="51"/>
  <c r="S1024" i="51" s="1"/>
  <c r="N1024" i="51"/>
  <c r="M1024" i="51"/>
  <c r="L1024" i="51"/>
  <c r="K1024" i="51"/>
  <c r="J1024" i="51"/>
  <c r="I1024" i="51"/>
  <c r="H1024" i="51"/>
  <c r="G1024" i="51"/>
  <c r="E1024" i="51"/>
  <c r="D1024" i="51"/>
  <c r="C1024" i="51"/>
  <c r="B1024" i="51"/>
  <c r="S1023" i="51"/>
  <c r="R1023" i="51"/>
  <c r="Q1023" i="51"/>
  <c r="P1023" i="51"/>
  <c r="O1023" i="51"/>
  <c r="N1023" i="51"/>
  <c r="M1023" i="51"/>
  <c r="L1023" i="51"/>
  <c r="K1023" i="51"/>
  <c r="J1023" i="51"/>
  <c r="I1023" i="51"/>
  <c r="H1023" i="51"/>
  <c r="G1023" i="51"/>
  <c r="E1023" i="51"/>
  <c r="D1023" i="51"/>
  <c r="C1023" i="51"/>
  <c r="B1023" i="51"/>
  <c r="Q1022" i="51"/>
  <c r="P1022" i="51"/>
  <c r="O1022" i="51"/>
  <c r="S1022" i="51" s="1"/>
  <c r="N1022" i="51"/>
  <c r="M1022" i="51"/>
  <c r="L1022" i="51"/>
  <c r="K1022" i="51"/>
  <c r="J1022" i="51"/>
  <c r="I1022" i="51"/>
  <c r="H1022" i="51"/>
  <c r="G1022" i="51"/>
  <c r="E1022" i="51"/>
  <c r="R1022" i="51" s="1"/>
  <c r="D1022" i="51"/>
  <c r="C1022" i="51"/>
  <c r="B1022" i="51"/>
  <c r="Q1021" i="51"/>
  <c r="P1021" i="51"/>
  <c r="O1021" i="51"/>
  <c r="N1021" i="51"/>
  <c r="M1021" i="51"/>
  <c r="L1021" i="51"/>
  <c r="K1021" i="51"/>
  <c r="J1021" i="51"/>
  <c r="I1021" i="51"/>
  <c r="H1021" i="51"/>
  <c r="G1021" i="51"/>
  <c r="E1021" i="51"/>
  <c r="R1021" i="51" s="1"/>
  <c r="D1021" i="51"/>
  <c r="C1021" i="51"/>
  <c r="B1021" i="51"/>
  <c r="R1020" i="51"/>
  <c r="Q1020" i="51"/>
  <c r="P1020" i="51"/>
  <c r="O1020" i="51"/>
  <c r="N1020" i="51"/>
  <c r="M1020" i="51"/>
  <c r="L1020" i="51"/>
  <c r="K1020" i="51"/>
  <c r="S1020" i="51" s="1"/>
  <c r="J1020" i="51"/>
  <c r="I1020" i="51"/>
  <c r="H1020" i="51"/>
  <c r="G1020" i="51"/>
  <c r="E1020" i="51"/>
  <c r="D1020" i="51"/>
  <c r="C1020" i="51"/>
  <c r="B1020" i="51"/>
  <c r="Q1019" i="51"/>
  <c r="P1019" i="51"/>
  <c r="O1019" i="51"/>
  <c r="S1019" i="51" s="1"/>
  <c r="N1019" i="51"/>
  <c r="M1019" i="51"/>
  <c r="L1019" i="51"/>
  <c r="K1019" i="51"/>
  <c r="J1019" i="51"/>
  <c r="I1019" i="51"/>
  <c r="H1019" i="51"/>
  <c r="G1019" i="51"/>
  <c r="E1019" i="51"/>
  <c r="D1019" i="51"/>
  <c r="C1019" i="51"/>
  <c r="B1019" i="51"/>
  <c r="R1018" i="51"/>
  <c r="Q1018" i="51"/>
  <c r="P1018" i="51"/>
  <c r="O1018" i="51"/>
  <c r="N1018" i="51"/>
  <c r="M1018" i="51"/>
  <c r="L1018" i="51"/>
  <c r="K1018" i="51"/>
  <c r="S1018" i="51" s="1"/>
  <c r="J1018" i="51"/>
  <c r="I1018" i="51"/>
  <c r="H1018" i="51"/>
  <c r="G1018" i="51"/>
  <c r="E1018" i="51"/>
  <c r="D1018" i="51"/>
  <c r="C1018" i="51"/>
  <c r="B1018" i="51"/>
  <c r="Q1017" i="51"/>
  <c r="P1017" i="51"/>
  <c r="O1017" i="51"/>
  <c r="N1017" i="51"/>
  <c r="M1017" i="51"/>
  <c r="L1017" i="51"/>
  <c r="K1017" i="51"/>
  <c r="S1017" i="51" s="1"/>
  <c r="J1017" i="51"/>
  <c r="I1017" i="51"/>
  <c r="H1017" i="51"/>
  <c r="G1017" i="51"/>
  <c r="E1017" i="51"/>
  <c r="R1017" i="51" s="1"/>
  <c r="D1017" i="51"/>
  <c r="C1017" i="51"/>
  <c r="B1017" i="51"/>
  <c r="Q1016" i="51"/>
  <c r="P1016" i="51"/>
  <c r="O1016" i="51"/>
  <c r="N1016" i="51"/>
  <c r="M1016" i="51"/>
  <c r="L1016" i="51"/>
  <c r="K1016" i="51"/>
  <c r="J1016" i="51"/>
  <c r="I1016" i="51"/>
  <c r="H1016" i="51"/>
  <c r="G1016" i="51"/>
  <c r="E1016" i="51"/>
  <c r="R1016" i="51" s="1"/>
  <c r="D1016" i="51"/>
  <c r="C1016" i="51"/>
  <c r="B1016" i="51"/>
  <c r="R1015" i="51"/>
  <c r="Q1015" i="51"/>
  <c r="P1015" i="51"/>
  <c r="O1015" i="51"/>
  <c r="N1015" i="51"/>
  <c r="M1015" i="51"/>
  <c r="L1015" i="51"/>
  <c r="K1015" i="51"/>
  <c r="S1015" i="51" s="1"/>
  <c r="J1015" i="51"/>
  <c r="I1015" i="51"/>
  <c r="H1015" i="51"/>
  <c r="G1015" i="51"/>
  <c r="E1015" i="51"/>
  <c r="D1015" i="51"/>
  <c r="C1015" i="51"/>
  <c r="B1015" i="51"/>
  <c r="Q1014" i="51"/>
  <c r="P1014" i="51"/>
  <c r="O1014" i="51"/>
  <c r="S1014" i="51" s="1"/>
  <c r="N1014" i="51"/>
  <c r="M1014" i="51"/>
  <c r="L1014" i="51"/>
  <c r="K1014" i="51"/>
  <c r="J1014" i="51"/>
  <c r="I1014" i="51"/>
  <c r="H1014" i="51"/>
  <c r="G1014" i="51"/>
  <c r="E1014" i="51"/>
  <c r="R1014" i="51" s="1"/>
  <c r="D1014" i="51"/>
  <c r="C1014" i="51"/>
  <c r="B1014" i="51"/>
  <c r="Q1013" i="51"/>
  <c r="P1013" i="51"/>
  <c r="O1013" i="51"/>
  <c r="S1013" i="51" s="1"/>
  <c r="N1013" i="51"/>
  <c r="M1013" i="51"/>
  <c r="L1013" i="51"/>
  <c r="K1013" i="51"/>
  <c r="J1013" i="51"/>
  <c r="I1013" i="51"/>
  <c r="H1013" i="51"/>
  <c r="G1013" i="51"/>
  <c r="E1013" i="51"/>
  <c r="R1013" i="51" s="1"/>
  <c r="D1013" i="51"/>
  <c r="C1013" i="51"/>
  <c r="B1013" i="51"/>
  <c r="R1012" i="51"/>
  <c r="Q1012" i="51"/>
  <c r="P1012" i="51"/>
  <c r="O1012" i="51"/>
  <c r="N1012" i="51"/>
  <c r="M1012" i="51"/>
  <c r="L1012" i="51"/>
  <c r="K1012" i="51"/>
  <c r="S1012" i="51" s="1"/>
  <c r="J1012" i="51"/>
  <c r="I1012" i="51"/>
  <c r="H1012" i="51"/>
  <c r="G1012" i="51"/>
  <c r="E1012" i="51"/>
  <c r="D1012" i="51"/>
  <c r="C1012" i="51"/>
  <c r="B1012" i="51"/>
  <c r="Q1011" i="51"/>
  <c r="P1011" i="51"/>
  <c r="O1011" i="51"/>
  <c r="S1011" i="51" s="1"/>
  <c r="N1011" i="51"/>
  <c r="M1011" i="51"/>
  <c r="L1011" i="51"/>
  <c r="K1011" i="51"/>
  <c r="J1011" i="51"/>
  <c r="I1011" i="51"/>
  <c r="H1011" i="51"/>
  <c r="G1011" i="51"/>
  <c r="E1011" i="51"/>
  <c r="R1011" i="51" s="1"/>
  <c r="D1011" i="51"/>
  <c r="C1011" i="51"/>
  <c r="B1011" i="51"/>
  <c r="R1010" i="51"/>
  <c r="Q1010" i="51"/>
  <c r="P1010" i="51"/>
  <c r="O1010" i="51"/>
  <c r="N1010" i="51"/>
  <c r="M1010" i="51"/>
  <c r="L1010" i="51"/>
  <c r="K1010" i="51"/>
  <c r="S1010" i="51" s="1"/>
  <c r="J1010" i="51"/>
  <c r="I1010" i="51"/>
  <c r="H1010" i="51"/>
  <c r="G1010" i="51"/>
  <c r="E1010" i="51"/>
  <c r="D1010" i="51"/>
  <c r="C1010" i="51"/>
  <c r="B1010" i="51"/>
  <c r="Q1009" i="51"/>
  <c r="P1009" i="51"/>
  <c r="O1009" i="51"/>
  <c r="N1009" i="51"/>
  <c r="M1009" i="51"/>
  <c r="L1009" i="51"/>
  <c r="K1009" i="51"/>
  <c r="S1009" i="51" s="1"/>
  <c r="J1009" i="51"/>
  <c r="I1009" i="51"/>
  <c r="H1009" i="51"/>
  <c r="G1009" i="51"/>
  <c r="E1009" i="51"/>
  <c r="R1009" i="51" s="1"/>
  <c r="D1009" i="51"/>
  <c r="C1009" i="51"/>
  <c r="B1009" i="51"/>
  <c r="Q1008" i="51"/>
  <c r="P1008" i="51"/>
  <c r="O1008" i="51"/>
  <c r="S1008" i="51" s="1"/>
  <c r="N1008" i="51"/>
  <c r="M1008" i="51"/>
  <c r="L1008" i="51"/>
  <c r="K1008" i="51"/>
  <c r="J1008" i="51"/>
  <c r="I1008" i="51"/>
  <c r="H1008" i="51"/>
  <c r="G1008" i="51"/>
  <c r="E1008" i="51"/>
  <c r="D1008" i="51"/>
  <c r="C1008" i="51"/>
  <c r="B1008" i="51"/>
  <c r="S1007" i="51"/>
  <c r="R1007" i="51"/>
  <c r="Q1007" i="51"/>
  <c r="P1007" i="51"/>
  <c r="O1007" i="51"/>
  <c r="N1007" i="51"/>
  <c r="M1007" i="51"/>
  <c r="L1007" i="51"/>
  <c r="K1007" i="51"/>
  <c r="J1007" i="51"/>
  <c r="I1007" i="51"/>
  <c r="H1007" i="51"/>
  <c r="G1007" i="51"/>
  <c r="E1007" i="51"/>
  <c r="D1007" i="51"/>
  <c r="C1007" i="51"/>
  <c r="B1007" i="51"/>
  <c r="S1006" i="51"/>
  <c r="Q1006" i="51"/>
  <c r="P1006" i="51"/>
  <c r="O1006" i="51"/>
  <c r="N1006" i="51"/>
  <c r="M1006" i="51"/>
  <c r="L1006" i="51"/>
  <c r="K1006" i="51"/>
  <c r="J1006" i="51"/>
  <c r="I1006" i="51"/>
  <c r="H1006" i="51"/>
  <c r="G1006" i="51"/>
  <c r="E1006" i="51"/>
  <c r="R1006" i="51" s="1"/>
  <c r="D1006" i="51"/>
  <c r="C1006" i="51"/>
  <c r="B1006" i="51"/>
  <c r="R1005" i="51"/>
  <c r="Q1005" i="51"/>
  <c r="P1005" i="51"/>
  <c r="O1005" i="51"/>
  <c r="S1005" i="51" s="1"/>
  <c r="N1005" i="51"/>
  <c r="M1005" i="51"/>
  <c r="L1005" i="51"/>
  <c r="K1005" i="51"/>
  <c r="J1005" i="51"/>
  <c r="I1005" i="51"/>
  <c r="H1005" i="51"/>
  <c r="G1005" i="51"/>
  <c r="E1005" i="51"/>
  <c r="D1005" i="51"/>
  <c r="C1005" i="51"/>
  <c r="B1005" i="51"/>
  <c r="S1004" i="51"/>
  <c r="Q1004" i="51"/>
  <c r="P1004" i="51"/>
  <c r="O1004" i="51"/>
  <c r="N1004" i="51"/>
  <c r="M1004" i="51"/>
  <c r="L1004" i="51"/>
  <c r="K1004" i="51"/>
  <c r="J1004" i="51"/>
  <c r="I1004" i="51"/>
  <c r="H1004" i="51"/>
  <c r="G1004" i="51"/>
  <c r="E1004" i="51"/>
  <c r="D1004" i="51"/>
  <c r="R1004" i="51" s="1"/>
  <c r="C1004" i="51"/>
  <c r="B1004" i="51"/>
  <c r="Q1003" i="51"/>
  <c r="P1003" i="51"/>
  <c r="O1003" i="51"/>
  <c r="S1003" i="51" s="1"/>
  <c r="N1003" i="51"/>
  <c r="M1003" i="51"/>
  <c r="L1003" i="51"/>
  <c r="K1003" i="51"/>
  <c r="J1003" i="51"/>
  <c r="I1003" i="51"/>
  <c r="H1003" i="51"/>
  <c r="G1003" i="51"/>
  <c r="E1003" i="51"/>
  <c r="R1003" i="51" s="1"/>
  <c r="D1003" i="51"/>
  <c r="C1003" i="51"/>
  <c r="B1003" i="51"/>
  <c r="R1002" i="51"/>
  <c r="Q1002" i="51"/>
  <c r="P1002" i="51"/>
  <c r="O1002" i="51"/>
  <c r="S1002" i="51" s="1"/>
  <c r="N1002" i="51"/>
  <c r="M1002" i="51"/>
  <c r="L1002" i="51"/>
  <c r="K1002" i="51"/>
  <c r="J1002" i="51"/>
  <c r="I1002" i="51"/>
  <c r="H1002" i="51"/>
  <c r="G1002" i="51"/>
  <c r="E1002" i="51"/>
  <c r="D1002" i="51"/>
  <c r="C1002" i="51"/>
  <c r="B1002" i="51"/>
  <c r="S1001" i="51"/>
  <c r="R1001" i="51"/>
  <c r="Q1001" i="51"/>
  <c r="P1001" i="51"/>
  <c r="O1001" i="51"/>
  <c r="N1001" i="51"/>
  <c r="M1001" i="51"/>
  <c r="L1001" i="51"/>
  <c r="K1001" i="51"/>
  <c r="J1001" i="51"/>
  <c r="I1001" i="51"/>
  <c r="H1001" i="51"/>
  <c r="G1001" i="51"/>
  <c r="E1001" i="51"/>
  <c r="D1001" i="51"/>
  <c r="C1001" i="51"/>
  <c r="B1001" i="51"/>
  <c r="Q1000" i="51"/>
  <c r="P1000" i="51"/>
  <c r="O1000" i="51"/>
  <c r="S1000" i="51" s="1"/>
  <c r="N1000" i="51"/>
  <c r="M1000" i="51"/>
  <c r="L1000" i="51"/>
  <c r="K1000" i="51"/>
  <c r="J1000" i="51"/>
  <c r="I1000" i="51"/>
  <c r="H1000" i="51"/>
  <c r="G1000" i="51"/>
  <c r="E1000" i="51"/>
  <c r="R1000" i="51" s="1"/>
  <c r="D1000" i="51"/>
  <c r="C1000" i="51"/>
  <c r="B1000" i="51"/>
  <c r="S999" i="51"/>
  <c r="R999" i="51"/>
  <c r="Q999" i="51"/>
  <c r="P999" i="51"/>
  <c r="O999" i="51"/>
  <c r="N999" i="51"/>
  <c r="M999" i="51"/>
  <c r="L999" i="51"/>
  <c r="K999" i="51"/>
  <c r="J999" i="51"/>
  <c r="I999" i="51"/>
  <c r="H999" i="51"/>
  <c r="G999" i="51"/>
  <c r="E999" i="51"/>
  <c r="D999" i="51"/>
  <c r="C999" i="51"/>
  <c r="B999" i="51"/>
  <c r="Q998" i="51"/>
  <c r="P998" i="51"/>
  <c r="O998" i="51"/>
  <c r="N998" i="51"/>
  <c r="M998" i="51"/>
  <c r="L998" i="51"/>
  <c r="K998" i="51"/>
  <c r="S998" i="51" s="1"/>
  <c r="J998" i="51"/>
  <c r="I998" i="51"/>
  <c r="H998" i="51"/>
  <c r="G998" i="51"/>
  <c r="E998" i="51"/>
  <c r="R998" i="51" s="1"/>
  <c r="D998" i="51"/>
  <c r="C998" i="51"/>
  <c r="B998" i="51"/>
  <c r="Q997" i="51"/>
  <c r="P997" i="51"/>
  <c r="O997" i="51"/>
  <c r="S997" i="51" s="1"/>
  <c r="N997" i="51"/>
  <c r="M997" i="51"/>
  <c r="L997" i="51"/>
  <c r="K997" i="51"/>
  <c r="J997" i="51"/>
  <c r="I997" i="51"/>
  <c r="H997" i="51"/>
  <c r="G997" i="51"/>
  <c r="E997" i="51"/>
  <c r="R997" i="51" s="1"/>
  <c r="D997" i="51"/>
  <c r="C997" i="51"/>
  <c r="B997" i="51"/>
  <c r="S996" i="51"/>
  <c r="Q996" i="51"/>
  <c r="P996" i="51"/>
  <c r="O996" i="51"/>
  <c r="N996" i="51"/>
  <c r="M996" i="51"/>
  <c r="L996" i="51"/>
  <c r="K996" i="51"/>
  <c r="J996" i="51"/>
  <c r="I996" i="51"/>
  <c r="H996" i="51"/>
  <c r="G996" i="51"/>
  <c r="E996" i="51"/>
  <c r="D996" i="51"/>
  <c r="R996" i="51" s="1"/>
  <c r="C996" i="51"/>
  <c r="B996" i="51"/>
  <c r="Q995" i="51"/>
  <c r="P995" i="51"/>
  <c r="O995" i="51"/>
  <c r="S995" i="51" s="1"/>
  <c r="N995" i="51"/>
  <c r="M995" i="51"/>
  <c r="L995" i="51"/>
  <c r="K995" i="51"/>
  <c r="J995" i="51"/>
  <c r="I995" i="51"/>
  <c r="H995" i="51"/>
  <c r="G995" i="51"/>
  <c r="E995" i="51"/>
  <c r="R995" i="51" s="1"/>
  <c r="D995" i="51"/>
  <c r="C995" i="51"/>
  <c r="B995" i="51"/>
  <c r="R994" i="51"/>
  <c r="Q994" i="51"/>
  <c r="P994" i="51"/>
  <c r="O994" i="51"/>
  <c r="S994" i="51" s="1"/>
  <c r="N994" i="51"/>
  <c r="M994" i="51"/>
  <c r="L994" i="51"/>
  <c r="K994" i="51"/>
  <c r="J994" i="51"/>
  <c r="I994" i="51"/>
  <c r="H994" i="51"/>
  <c r="G994" i="51"/>
  <c r="E994" i="51"/>
  <c r="D994" i="51"/>
  <c r="C994" i="51"/>
  <c r="B994" i="51"/>
  <c r="S993" i="51"/>
  <c r="Q993" i="51"/>
  <c r="P993" i="51"/>
  <c r="O993" i="51"/>
  <c r="N993" i="51"/>
  <c r="M993" i="51"/>
  <c r="L993" i="51"/>
  <c r="K993" i="51"/>
  <c r="J993" i="51"/>
  <c r="I993" i="51"/>
  <c r="H993" i="51"/>
  <c r="G993" i="51"/>
  <c r="E993" i="51"/>
  <c r="D993" i="51"/>
  <c r="R993" i="51" s="1"/>
  <c r="C993" i="51"/>
  <c r="B993" i="51"/>
  <c r="Q992" i="51"/>
  <c r="P992" i="51"/>
  <c r="O992" i="51"/>
  <c r="S992" i="51" s="1"/>
  <c r="N992" i="51"/>
  <c r="M992" i="51"/>
  <c r="L992" i="51"/>
  <c r="K992" i="51"/>
  <c r="J992" i="51"/>
  <c r="I992" i="51"/>
  <c r="H992" i="51"/>
  <c r="G992" i="51"/>
  <c r="E992" i="51"/>
  <c r="D992" i="51"/>
  <c r="C992" i="51"/>
  <c r="B992" i="51"/>
  <c r="S991" i="51"/>
  <c r="R991" i="51"/>
  <c r="Q991" i="51"/>
  <c r="P991" i="51"/>
  <c r="O991" i="51"/>
  <c r="N991" i="51"/>
  <c r="M991" i="51"/>
  <c r="L991" i="51"/>
  <c r="K991" i="51"/>
  <c r="J991" i="51"/>
  <c r="I991" i="51"/>
  <c r="H991" i="51"/>
  <c r="G991" i="51"/>
  <c r="E991" i="51"/>
  <c r="D991" i="51"/>
  <c r="C991" i="51"/>
  <c r="B991" i="51"/>
  <c r="Q990" i="51"/>
  <c r="P990" i="51"/>
  <c r="O990" i="51"/>
  <c r="S990" i="51" s="1"/>
  <c r="N990" i="51"/>
  <c r="M990" i="51"/>
  <c r="L990" i="51"/>
  <c r="K990" i="51"/>
  <c r="J990" i="51"/>
  <c r="I990" i="51"/>
  <c r="H990" i="51"/>
  <c r="G990" i="51"/>
  <c r="E990" i="51"/>
  <c r="R990" i="51" s="1"/>
  <c r="D990" i="51"/>
  <c r="C990" i="51"/>
  <c r="B990" i="51"/>
  <c r="Q989" i="51"/>
  <c r="P989" i="51"/>
  <c r="O989" i="51"/>
  <c r="S989" i="51" s="1"/>
  <c r="N989" i="51"/>
  <c r="M989" i="51"/>
  <c r="L989" i="51"/>
  <c r="K989" i="51"/>
  <c r="J989" i="51"/>
  <c r="I989" i="51"/>
  <c r="H989" i="51"/>
  <c r="G989" i="51"/>
  <c r="E989" i="51"/>
  <c r="R989" i="51" s="1"/>
  <c r="D989" i="51"/>
  <c r="C989" i="51"/>
  <c r="B989" i="51"/>
  <c r="S988" i="51"/>
  <c r="R988" i="51"/>
  <c r="Q988" i="51"/>
  <c r="P988" i="51"/>
  <c r="O988" i="51"/>
  <c r="N988" i="51"/>
  <c r="M988" i="51"/>
  <c r="L988" i="51"/>
  <c r="K988" i="51"/>
  <c r="J988" i="51"/>
  <c r="I988" i="51"/>
  <c r="H988" i="51"/>
  <c r="G988" i="51"/>
  <c r="E988" i="51"/>
  <c r="D988" i="51"/>
  <c r="C988" i="51"/>
  <c r="B988" i="51"/>
  <c r="Q987" i="51"/>
  <c r="P987" i="51"/>
  <c r="O987" i="51"/>
  <c r="S987" i="51" s="1"/>
  <c r="N987" i="51"/>
  <c r="M987" i="51"/>
  <c r="L987" i="51"/>
  <c r="K987" i="51"/>
  <c r="J987" i="51"/>
  <c r="I987" i="51"/>
  <c r="H987" i="51"/>
  <c r="G987" i="51"/>
  <c r="E987" i="51"/>
  <c r="D987" i="51"/>
  <c r="C987" i="51"/>
  <c r="B987" i="51"/>
  <c r="S986" i="51"/>
  <c r="R986" i="51"/>
  <c r="Q986" i="51"/>
  <c r="P986" i="51"/>
  <c r="O986" i="51"/>
  <c r="N986" i="51"/>
  <c r="M986" i="51"/>
  <c r="L986" i="51"/>
  <c r="K986" i="51"/>
  <c r="J986" i="51"/>
  <c r="I986" i="51"/>
  <c r="H986" i="51"/>
  <c r="G986" i="51"/>
  <c r="E986" i="51"/>
  <c r="D986" i="51"/>
  <c r="C986" i="51"/>
  <c r="B986" i="51"/>
  <c r="S985" i="51"/>
  <c r="Q985" i="51"/>
  <c r="P985" i="51"/>
  <c r="O985" i="51"/>
  <c r="N985" i="51"/>
  <c r="M985" i="51"/>
  <c r="L985" i="51"/>
  <c r="K985" i="51"/>
  <c r="J985" i="51"/>
  <c r="I985" i="51"/>
  <c r="H985" i="51"/>
  <c r="G985" i="51"/>
  <c r="E985" i="51"/>
  <c r="R985" i="51" s="1"/>
  <c r="D985" i="51"/>
  <c r="C985" i="51"/>
  <c r="B985" i="51"/>
  <c r="Q984" i="51"/>
  <c r="P984" i="51"/>
  <c r="O984" i="51"/>
  <c r="S984" i="51" s="1"/>
  <c r="N984" i="51"/>
  <c r="M984" i="51"/>
  <c r="L984" i="51"/>
  <c r="K984" i="51"/>
  <c r="J984" i="51"/>
  <c r="I984" i="51"/>
  <c r="H984" i="51"/>
  <c r="G984" i="51"/>
  <c r="E984" i="51"/>
  <c r="R984" i="51" s="1"/>
  <c r="D984" i="51"/>
  <c r="C984" i="51"/>
  <c r="B984" i="51"/>
  <c r="S983" i="51"/>
  <c r="R983" i="51"/>
  <c r="Q983" i="51"/>
  <c r="P983" i="51"/>
  <c r="O983" i="51"/>
  <c r="N983" i="51"/>
  <c r="M983" i="51"/>
  <c r="L983" i="51"/>
  <c r="K983" i="51"/>
  <c r="J983" i="51"/>
  <c r="I983" i="51"/>
  <c r="H983" i="51"/>
  <c r="G983" i="51"/>
  <c r="E983" i="51"/>
  <c r="D983" i="51"/>
  <c r="C983" i="51"/>
  <c r="B983" i="51"/>
  <c r="S982" i="51"/>
  <c r="Q982" i="51"/>
  <c r="P982" i="51"/>
  <c r="O982" i="51"/>
  <c r="N982" i="51"/>
  <c r="M982" i="51"/>
  <c r="L982" i="51"/>
  <c r="K982" i="51"/>
  <c r="J982" i="51"/>
  <c r="I982" i="51"/>
  <c r="H982" i="51"/>
  <c r="G982" i="51"/>
  <c r="E982" i="51"/>
  <c r="D982" i="51"/>
  <c r="C982" i="51"/>
  <c r="B982" i="51"/>
  <c r="R981" i="51"/>
  <c r="Q981" i="51"/>
  <c r="P981" i="51"/>
  <c r="O981" i="51"/>
  <c r="S981" i="51" s="1"/>
  <c r="N981" i="51"/>
  <c r="M981" i="51"/>
  <c r="L981" i="51"/>
  <c r="K981" i="51"/>
  <c r="J981" i="51"/>
  <c r="I981" i="51"/>
  <c r="H981" i="51"/>
  <c r="G981" i="51"/>
  <c r="E981" i="51"/>
  <c r="D981" i="51"/>
  <c r="C981" i="51"/>
  <c r="B981" i="51"/>
  <c r="S980" i="51"/>
  <c r="Q980" i="51"/>
  <c r="P980" i="51"/>
  <c r="O980" i="51"/>
  <c r="N980" i="51"/>
  <c r="M980" i="51"/>
  <c r="L980" i="51"/>
  <c r="K980" i="51"/>
  <c r="J980" i="51"/>
  <c r="I980" i="51"/>
  <c r="H980" i="51"/>
  <c r="G980" i="51"/>
  <c r="E980" i="51"/>
  <c r="D980" i="51"/>
  <c r="R980" i="51" s="1"/>
  <c r="C980" i="51"/>
  <c r="B980" i="51"/>
  <c r="Q979" i="51"/>
  <c r="P979" i="51"/>
  <c r="O979" i="51"/>
  <c r="S979" i="51" s="1"/>
  <c r="N979" i="51"/>
  <c r="M979" i="51"/>
  <c r="L979" i="51"/>
  <c r="K979" i="51"/>
  <c r="J979" i="51"/>
  <c r="I979" i="51"/>
  <c r="H979" i="51"/>
  <c r="G979" i="51"/>
  <c r="E979" i="51"/>
  <c r="R979" i="51" s="1"/>
  <c r="D979" i="51"/>
  <c r="C979" i="51"/>
  <c r="B979" i="51"/>
  <c r="R978" i="51"/>
  <c r="Q978" i="51"/>
  <c r="P978" i="51"/>
  <c r="O978" i="51"/>
  <c r="S978" i="51" s="1"/>
  <c r="N978" i="51"/>
  <c r="M978" i="51"/>
  <c r="L978" i="51"/>
  <c r="K978" i="51"/>
  <c r="J978" i="51"/>
  <c r="I978" i="51"/>
  <c r="H978" i="51"/>
  <c r="G978" i="51"/>
  <c r="E978" i="51"/>
  <c r="D978" i="51"/>
  <c r="C978" i="51"/>
  <c r="B978" i="51"/>
  <c r="S977" i="51"/>
  <c r="R977" i="51"/>
  <c r="Q977" i="51"/>
  <c r="P977" i="51"/>
  <c r="O977" i="51"/>
  <c r="N977" i="51"/>
  <c r="M977" i="51"/>
  <c r="L977" i="51"/>
  <c r="K977" i="51"/>
  <c r="J977" i="51"/>
  <c r="I977" i="51"/>
  <c r="H977" i="51"/>
  <c r="G977" i="51"/>
  <c r="E977" i="51"/>
  <c r="D977" i="51"/>
  <c r="C977" i="51"/>
  <c r="B977" i="51"/>
  <c r="Q976" i="51"/>
  <c r="P976" i="51"/>
  <c r="O976" i="51"/>
  <c r="S976" i="51" s="1"/>
  <c r="N976" i="51"/>
  <c r="M976" i="51"/>
  <c r="L976" i="51"/>
  <c r="K976" i="51"/>
  <c r="J976" i="51"/>
  <c r="I976" i="51"/>
  <c r="H976" i="51"/>
  <c r="G976" i="51"/>
  <c r="E976" i="51"/>
  <c r="R976" i="51" s="1"/>
  <c r="D976" i="51"/>
  <c r="C976" i="51"/>
  <c r="B976" i="51"/>
  <c r="S975" i="51"/>
  <c r="R975" i="51"/>
  <c r="Q975" i="51"/>
  <c r="P975" i="51"/>
  <c r="O975" i="51"/>
  <c r="N975" i="51"/>
  <c r="M975" i="51"/>
  <c r="L975" i="51"/>
  <c r="K975" i="51"/>
  <c r="J975" i="51"/>
  <c r="I975" i="51"/>
  <c r="H975" i="51"/>
  <c r="G975" i="51"/>
  <c r="E975" i="51"/>
  <c r="D975" i="51"/>
  <c r="C975" i="51"/>
  <c r="B975" i="51"/>
  <c r="Q974" i="51"/>
  <c r="P974" i="51"/>
  <c r="O974" i="51"/>
  <c r="S974" i="51" s="1"/>
  <c r="N974" i="51"/>
  <c r="M974" i="51"/>
  <c r="L974" i="51"/>
  <c r="K974" i="51"/>
  <c r="J974" i="51"/>
  <c r="I974" i="51"/>
  <c r="H974" i="51"/>
  <c r="G974" i="51"/>
  <c r="E974" i="51"/>
  <c r="R974" i="51" s="1"/>
  <c r="D974" i="51"/>
  <c r="C974" i="51"/>
  <c r="B974" i="51"/>
  <c r="Q973" i="51"/>
  <c r="P973" i="51"/>
  <c r="O973" i="51"/>
  <c r="S973" i="51" s="1"/>
  <c r="N973" i="51"/>
  <c r="M973" i="51"/>
  <c r="L973" i="51"/>
  <c r="K973" i="51"/>
  <c r="J973" i="51"/>
  <c r="I973" i="51"/>
  <c r="H973" i="51"/>
  <c r="G973" i="51"/>
  <c r="E973" i="51"/>
  <c r="R973" i="51" s="1"/>
  <c r="D973" i="51"/>
  <c r="C973" i="51"/>
  <c r="B973" i="51"/>
  <c r="R972" i="51"/>
  <c r="Q972" i="51"/>
  <c r="P972" i="51"/>
  <c r="O972" i="51"/>
  <c r="N972" i="51"/>
  <c r="M972" i="51"/>
  <c r="L972" i="51"/>
  <c r="K972" i="51"/>
  <c r="S972" i="51" s="1"/>
  <c r="J972" i="51"/>
  <c r="I972" i="51"/>
  <c r="H972" i="51"/>
  <c r="G972" i="51"/>
  <c r="E972" i="51"/>
  <c r="D972" i="51"/>
  <c r="C972" i="51"/>
  <c r="B972" i="51"/>
  <c r="Q971" i="51"/>
  <c r="P971" i="51"/>
  <c r="O971" i="51"/>
  <c r="S971" i="51" s="1"/>
  <c r="N971" i="51"/>
  <c r="M971" i="51"/>
  <c r="L971" i="51"/>
  <c r="K971" i="51"/>
  <c r="J971" i="51"/>
  <c r="I971" i="51"/>
  <c r="H971" i="51"/>
  <c r="G971" i="51"/>
  <c r="E971" i="51"/>
  <c r="R971" i="51" s="1"/>
  <c r="D971" i="51"/>
  <c r="C971" i="51"/>
  <c r="B971" i="51"/>
  <c r="S970" i="51"/>
  <c r="R970" i="51"/>
  <c r="Q970" i="51"/>
  <c r="P970" i="51"/>
  <c r="O970" i="51"/>
  <c r="N970" i="51"/>
  <c r="M970" i="51"/>
  <c r="L970" i="51"/>
  <c r="K970" i="51"/>
  <c r="J970" i="51"/>
  <c r="I970" i="51"/>
  <c r="H970" i="51"/>
  <c r="G970" i="51"/>
  <c r="E970" i="51"/>
  <c r="D970" i="51"/>
  <c r="C970" i="51"/>
  <c r="B970" i="51"/>
  <c r="S969" i="51"/>
  <c r="Q969" i="51"/>
  <c r="P969" i="51"/>
  <c r="O969" i="51"/>
  <c r="N969" i="51"/>
  <c r="M969" i="51"/>
  <c r="L969" i="51"/>
  <c r="K969" i="51"/>
  <c r="J969" i="51"/>
  <c r="I969" i="51"/>
  <c r="H969" i="51"/>
  <c r="G969" i="51"/>
  <c r="E969" i="51"/>
  <c r="R969" i="51" s="1"/>
  <c r="D969" i="51"/>
  <c r="C969" i="51"/>
  <c r="B969" i="51"/>
  <c r="Q968" i="51"/>
  <c r="P968" i="51"/>
  <c r="O968" i="51"/>
  <c r="S968" i="51" s="1"/>
  <c r="N968" i="51"/>
  <c r="M968" i="51"/>
  <c r="L968" i="51"/>
  <c r="K968" i="51"/>
  <c r="J968" i="51"/>
  <c r="I968" i="51"/>
  <c r="H968" i="51"/>
  <c r="G968" i="51"/>
  <c r="E968" i="51"/>
  <c r="R968" i="51" s="1"/>
  <c r="D968" i="51"/>
  <c r="C968" i="51"/>
  <c r="B968" i="51"/>
  <c r="R967" i="51"/>
  <c r="Q967" i="51"/>
  <c r="P967" i="51"/>
  <c r="O967" i="51"/>
  <c r="N967" i="51"/>
  <c r="M967" i="51"/>
  <c r="L967" i="51"/>
  <c r="K967" i="51"/>
  <c r="S967" i="51" s="1"/>
  <c r="J967" i="51"/>
  <c r="I967" i="51"/>
  <c r="H967" i="51"/>
  <c r="G967" i="51"/>
  <c r="E967" i="51"/>
  <c r="D967" i="51"/>
  <c r="C967" i="51"/>
  <c r="B967" i="51"/>
  <c r="S966" i="51"/>
  <c r="Q966" i="51"/>
  <c r="P966" i="51"/>
  <c r="O966" i="51"/>
  <c r="N966" i="51"/>
  <c r="M966" i="51"/>
  <c r="L966" i="51"/>
  <c r="K966" i="51"/>
  <c r="J966" i="51"/>
  <c r="I966" i="51"/>
  <c r="H966" i="51"/>
  <c r="G966" i="51"/>
  <c r="E966" i="51"/>
  <c r="R966" i="51" s="1"/>
  <c r="D966" i="51"/>
  <c r="C966" i="51"/>
  <c r="B966" i="51"/>
  <c r="R965" i="51"/>
  <c r="Q965" i="51"/>
  <c r="P965" i="51"/>
  <c r="O965" i="51"/>
  <c r="S965" i="51" s="1"/>
  <c r="N965" i="51"/>
  <c r="M965" i="51"/>
  <c r="L965" i="51"/>
  <c r="K965" i="51"/>
  <c r="J965" i="51"/>
  <c r="I965" i="51"/>
  <c r="H965" i="51"/>
  <c r="G965" i="51"/>
  <c r="E965" i="51"/>
  <c r="D965" i="51"/>
  <c r="C965" i="51"/>
  <c r="B965" i="51"/>
  <c r="R964" i="51"/>
  <c r="Q964" i="51"/>
  <c r="P964" i="51"/>
  <c r="O964" i="51"/>
  <c r="N964" i="51"/>
  <c r="M964" i="51"/>
  <c r="L964" i="51"/>
  <c r="K964" i="51"/>
  <c r="S964" i="51" s="1"/>
  <c r="J964" i="51"/>
  <c r="I964" i="51"/>
  <c r="H964" i="51"/>
  <c r="G964" i="51"/>
  <c r="E964" i="51"/>
  <c r="D964" i="51"/>
  <c r="C964" i="51"/>
  <c r="B964" i="51"/>
  <c r="Q963" i="51"/>
  <c r="P963" i="51"/>
  <c r="O963" i="51"/>
  <c r="S963" i="51" s="1"/>
  <c r="N963" i="51"/>
  <c r="M963" i="51"/>
  <c r="L963" i="51"/>
  <c r="K963" i="51"/>
  <c r="J963" i="51"/>
  <c r="I963" i="51"/>
  <c r="H963" i="51"/>
  <c r="G963" i="51"/>
  <c r="E963" i="51"/>
  <c r="R963" i="51" s="1"/>
  <c r="D963" i="51"/>
  <c r="C963" i="51"/>
  <c r="B963" i="51"/>
  <c r="R962" i="51"/>
  <c r="Q962" i="51"/>
  <c r="P962" i="51"/>
  <c r="O962" i="51"/>
  <c r="N962" i="51"/>
  <c r="M962" i="51"/>
  <c r="L962" i="51"/>
  <c r="K962" i="51"/>
  <c r="S962" i="51" s="1"/>
  <c r="J962" i="51"/>
  <c r="I962" i="51"/>
  <c r="H962" i="51"/>
  <c r="G962" i="51"/>
  <c r="E962" i="51"/>
  <c r="D962" i="51"/>
  <c r="C962" i="51"/>
  <c r="B962" i="51"/>
  <c r="S961" i="51"/>
  <c r="Q961" i="51"/>
  <c r="P961" i="51"/>
  <c r="O961" i="51"/>
  <c r="N961" i="51"/>
  <c r="M961" i="51"/>
  <c r="L961" i="51"/>
  <c r="K961" i="51"/>
  <c r="J961" i="51"/>
  <c r="I961" i="51"/>
  <c r="H961" i="51"/>
  <c r="G961" i="51"/>
  <c r="E961" i="51"/>
  <c r="R961" i="51" s="1"/>
  <c r="D961" i="51"/>
  <c r="C961" i="51"/>
  <c r="B961" i="51"/>
  <c r="Q960" i="51"/>
  <c r="P960" i="51"/>
  <c r="O960" i="51"/>
  <c r="S960" i="51" s="1"/>
  <c r="N960" i="51"/>
  <c r="M960" i="51"/>
  <c r="L960" i="51"/>
  <c r="K960" i="51"/>
  <c r="J960" i="51"/>
  <c r="I960" i="51"/>
  <c r="H960" i="51"/>
  <c r="G960" i="51"/>
  <c r="E960" i="51"/>
  <c r="R960" i="51" s="1"/>
  <c r="D960" i="51"/>
  <c r="C960" i="51"/>
  <c r="B960" i="51"/>
  <c r="S959" i="51"/>
  <c r="R959" i="51"/>
  <c r="Q959" i="51"/>
  <c r="P959" i="51"/>
  <c r="O959" i="51"/>
  <c r="N959" i="51"/>
  <c r="M959" i="51"/>
  <c r="L959" i="51"/>
  <c r="K959" i="51"/>
  <c r="J959" i="51"/>
  <c r="I959" i="51"/>
  <c r="H959" i="51"/>
  <c r="G959" i="51"/>
  <c r="E959" i="51"/>
  <c r="D959" i="51"/>
  <c r="C959" i="51"/>
  <c r="B959" i="51"/>
  <c r="S958" i="51"/>
  <c r="Q958" i="51"/>
  <c r="P958" i="51"/>
  <c r="O958" i="51"/>
  <c r="N958" i="51"/>
  <c r="M958" i="51"/>
  <c r="L958" i="51"/>
  <c r="K958" i="51"/>
  <c r="J958" i="51"/>
  <c r="I958" i="51"/>
  <c r="H958" i="51"/>
  <c r="G958" i="51"/>
  <c r="E958" i="51"/>
  <c r="R958" i="51" s="1"/>
  <c r="D958" i="51"/>
  <c r="C958" i="51"/>
  <c r="B958" i="51"/>
  <c r="R957" i="51"/>
  <c r="Q957" i="51"/>
  <c r="P957" i="51"/>
  <c r="O957" i="51"/>
  <c r="S957" i="51" s="1"/>
  <c r="N957" i="51"/>
  <c r="M957" i="51"/>
  <c r="L957" i="51"/>
  <c r="K957" i="51"/>
  <c r="J957" i="51"/>
  <c r="I957" i="51"/>
  <c r="H957" i="51"/>
  <c r="G957" i="51"/>
  <c r="E957" i="51"/>
  <c r="D957" i="51"/>
  <c r="C957" i="51"/>
  <c r="B957" i="51"/>
  <c r="Q956" i="51"/>
  <c r="P956" i="51"/>
  <c r="O956" i="51"/>
  <c r="N956" i="51"/>
  <c r="M956" i="51"/>
  <c r="L956" i="51"/>
  <c r="K956" i="51"/>
  <c r="S956" i="51" s="1"/>
  <c r="J956" i="51"/>
  <c r="I956" i="51"/>
  <c r="H956" i="51"/>
  <c r="G956" i="51"/>
  <c r="E956" i="51"/>
  <c r="D956" i="51"/>
  <c r="R956" i="51" s="1"/>
  <c r="C956" i="51"/>
  <c r="B956" i="51"/>
  <c r="Q955" i="51"/>
  <c r="P955" i="51"/>
  <c r="O955" i="51"/>
  <c r="S955" i="51" s="1"/>
  <c r="N955" i="51"/>
  <c r="M955" i="51"/>
  <c r="L955" i="51"/>
  <c r="K955" i="51"/>
  <c r="J955" i="51"/>
  <c r="I955" i="51"/>
  <c r="H955" i="51"/>
  <c r="G955" i="51"/>
  <c r="E955" i="51"/>
  <c r="R955" i="51" s="1"/>
  <c r="D955" i="51"/>
  <c r="C955" i="51"/>
  <c r="B955" i="51"/>
  <c r="R954" i="51"/>
  <c r="Q954" i="51"/>
  <c r="P954" i="51"/>
  <c r="O954" i="51"/>
  <c r="S954" i="51" s="1"/>
  <c r="N954" i="51"/>
  <c r="M954" i="51"/>
  <c r="L954" i="51"/>
  <c r="K954" i="51"/>
  <c r="J954" i="51"/>
  <c r="I954" i="51"/>
  <c r="H954" i="51"/>
  <c r="G954" i="51"/>
  <c r="E954" i="51"/>
  <c r="D954" i="51"/>
  <c r="C954" i="51"/>
  <c r="B954" i="51"/>
  <c r="S953" i="51"/>
  <c r="R953" i="51"/>
  <c r="Q953" i="51"/>
  <c r="P953" i="51"/>
  <c r="O953" i="51"/>
  <c r="N953" i="51"/>
  <c r="M953" i="51"/>
  <c r="L953" i="51"/>
  <c r="K953" i="51"/>
  <c r="J953" i="51"/>
  <c r="I953" i="51"/>
  <c r="H953" i="51"/>
  <c r="G953" i="51"/>
  <c r="E953" i="51"/>
  <c r="D953" i="51"/>
  <c r="C953" i="51"/>
  <c r="B953" i="51"/>
  <c r="Q952" i="51"/>
  <c r="P952" i="51"/>
  <c r="O952" i="51"/>
  <c r="S952" i="51" s="1"/>
  <c r="N952" i="51"/>
  <c r="M952" i="51"/>
  <c r="L952" i="51"/>
  <c r="K952" i="51"/>
  <c r="J952" i="51"/>
  <c r="I952" i="51"/>
  <c r="H952" i="51"/>
  <c r="G952" i="51"/>
  <c r="E952" i="51"/>
  <c r="R952" i="51" s="1"/>
  <c r="D952" i="51"/>
  <c r="C952" i="51"/>
  <c r="B952" i="51"/>
  <c r="S951" i="51"/>
  <c r="R951" i="51"/>
  <c r="Q951" i="51"/>
  <c r="P951" i="51"/>
  <c r="O951" i="51"/>
  <c r="N951" i="51"/>
  <c r="M951" i="51"/>
  <c r="L951" i="51"/>
  <c r="K951" i="51"/>
  <c r="J951" i="51"/>
  <c r="I951" i="51"/>
  <c r="H951" i="51"/>
  <c r="G951" i="51"/>
  <c r="E951" i="51"/>
  <c r="D951" i="51"/>
  <c r="C951" i="51"/>
  <c r="B951" i="51"/>
  <c r="Q950" i="51"/>
  <c r="P950" i="51"/>
  <c r="O950" i="51"/>
  <c r="S950" i="51" s="1"/>
  <c r="N950" i="51"/>
  <c r="M950" i="51"/>
  <c r="L950" i="51"/>
  <c r="K950" i="51"/>
  <c r="J950" i="51"/>
  <c r="I950" i="51"/>
  <c r="H950" i="51"/>
  <c r="G950" i="51"/>
  <c r="E950" i="51"/>
  <c r="R950" i="51" s="1"/>
  <c r="D950" i="51"/>
  <c r="C950" i="51"/>
  <c r="B950" i="51"/>
  <c r="Q949" i="51"/>
  <c r="P949" i="51"/>
  <c r="O949" i="51"/>
  <c r="S949" i="51" s="1"/>
  <c r="N949" i="51"/>
  <c r="M949" i="51"/>
  <c r="L949" i="51"/>
  <c r="K949" i="51"/>
  <c r="J949" i="51"/>
  <c r="I949" i="51"/>
  <c r="H949" i="51"/>
  <c r="G949" i="51"/>
  <c r="E949" i="51"/>
  <c r="R949" i="51" s="1"/>
  <c r="D949" i="51"/>
  <c r="C949" i="51"/>
  <c r="B949" i="51"/>
  <c r="R948" i="51"/>
  <c r="Q948" i="51"/>
  <c r="P948" i="51"/>
  <c r="O948" i="51"/>
  <c r="N948" i="51"/>
  <c r="M948" i="51"/>
  <c r="L948" i="51"/>
  <c r="K948" i="51"/>
  <c r="J948" i="51"/>
  <c r="I948" i="51"/>
  <c r="H948" i="51"/>
  <c r="G948" i="51"/>
  <c r="E948" i="51"/>
  <c r="D948" i="51"/>
  <c r="C948" i="51"/>
  <c r="B948" i="51"/>
  <c r="Q947" i="51"/>
  <c r="P947" i="51"/>
  <c r="O947" i="51"/>
  <c r="S947" i="51" s="1"/>
  <c r="N947" i="51"/>
  <c r="M947" i="51"/>
  <c r="L947" i="51"/>
  <c r="K947" i="51"/>
  <c r="J947" i="51"/>
  <c r="I947" i="51"/>
  <c r="H947" i="51"/>
  <c r="G947" i="51"/>
  <c r="E947" i="51"/>
  <c r="R947" i="51" s="1"/>
  <c r="D947" i="51"/>
  <c r="C947" i="51"/>
  <c r="B947" i="51"/>
  <c r="S946" i="51"/>
  <c r="R946" i="51"/>
  <c r="Q946" i="51"/>
  <c r="P946" i="51"/>
  <c r="O946" i="51"/>
  <c r="N946" i="51"/>
  <c r="M946" i="51"/>
  <c r="L946" i="51"/>
  <c r="K946" i="51"/>
  <c r="J946" i="51"/>
  <c r="I946" i="51"/>
  <c r="H946" i="51"/>
  <c r="G946" i="51"/>
  <c r="E946" i="51"/>
  <c r="D946" i="51"/>
  <c r="C946" i="51"/>
  <c r="B946" i="51"/>
  <c r="Q945" i="51"/>
  <c r="P945" i="51"/>
  <c r="O945" i="51"/>
  <c r="N945" i="51"/>
  <c r="M945" i="51"/>
  <c r="L945" i="51"/>
  <c r="K945" i="51"/>
  <c r="S945" i="51" s="1"/>
  <c r="J945" i="51"/>
  <c r="I945" i="51"/>
  <c r="H945" i="51"/>
  <c r="G945" i="51"/>
  <c r="E945" i="51"/>
  <c r="D945" i="51"/>
  <c r="C945" i="51"/>
  <c r="B945" i="51"/>
  <c r="Q944" i="51"/>
  <c r="P944" i="51"/>
  <c r="O944" i="51"/>
  <c r="S944" i="51" s="1"/>
  <c r="N944" i="51"/>
  <c r="M944" i="51"/>
  <c r="L944" i="51"/>
  <c r="K944" i="51"/>
  <c r="J944" i="51"/>
  <c r="I944" i="51"/>
  <c r="H944" i="51"/>
  <c r="G944" i="51"/>
  <c r="E944" i="51"/>
  <c r="R944" i="51" s="1"/>
  <c r="D944" i="51"/>
  <c r="C944" i="51"/>
  <c r="B944" i="51"/>
  <c r="S943" i="51"/>
  <c r="R943" i="51"/>
  <c r="Q943" i="51"/>
  <c r="P943" i="51"/>
  <c r="O943" i="51"/>
  <c r="N943" i="51"/>
  <c r="M943" i="51"/>
  <c r="L943" i="51"/>
  <c r="K943" i="51"/>
  <c r="J943" i="51"/>
  <c r="I943" i="51"/>
  <c r="H943" i="51"/>
  <c r="G943" i="51"/>
  <c r="E943" i="51"/>
  <c r="D943" i="51"/>
  <c r="C943" i="51"/>
  <c r="B943" i="51"/>
  <c r="S942" i="51"/>
  <c r="Q942" i="51"/>
  <c r="P942" i="51"/>
  <c r="O942" i="51"/>
  <c r="N942" i="51"/>
  <c r="M942" i="51"/>
  <c r="L942" i="51"/>
  <c r="K942" i="51"/>
  <c r="J942" i="51"/>
  <c r="I942" i="51"/>
  <c r="H942" i="51"/>
  <c r="G942" i="51"/>
  <c r="E942" i="51"/>
  <c r="R942" i="51" s="1"/>
  <c r="D942" i="51"/>
  <c r="C942" i="51"/>
  <c r="B942" i="51"/>
  <c r="R941" i="51"/>
  <c r="Q941" i="51"/>
  <c r="P941" i="51"/>
  <c r="O941" i="51"/>
  <c r="N941" i="51"/>
  <c r="M941" i="51"/>
  <c r="L941" i="51"/>
  <c r="K941" i="51"/>
  <c r="J941" i="51"/>
  <c r="I941" i="51"/>
  <c r="H941" i="51"/>
  <c r="G941" i="51"/>
  <c r="E941" i="51"/>
  <c r="D941" i="51"/>
  <c r="C941" i="51"/>
  <c r="B941" i="51"/>
  <c r="Q940" i="51"/>
  <c r="P940" i="51"/>
  <c r="O940" i="51"/>
  <c r="N940" i="51"/>
  <c r="M940" i="51"/>
  <c r="L940" i="51"/>
  <c r="K940" i="51"/>
  <c r="S940" i="51" s="1"/>
  <c r="J940" i="51"/>
  <c r="I940" i="51"/>
  <c r="H940" i="51"/>
  <c r="G940" i="51"/>
  <c r="E940" i="51"/>
  <c r="D940" i="51"/>
  <c r="R940" i="51" s="1"/>
  <c r="C940" i="51"/>
  <c r="B940" i="51"/>
  <c r="Q939" i="51"/>
  <c r="P939" i="51"/>
  <c r="O939" i="51"/>
  <c r="S939" i="51" s="1"/>
  <c r="N939" i="51"/>
  <c r="M939" i="51"/>
  <c r="L939" i="51"/>
  <c r="K939" i="51"/>
  <c r="J939" i="51"/>
  <c r="I939" i="51"/>
  <c r="H939" i="51"/>
  <c r="G939" i="51"/>
  <c r="E939" i="51"/>
  <c r="D939" i="51"/>
  <c r="C939" i="51"/>
  <c r="B939" i="51"/>
  <c r="R938" i="51"/>
  <c r="Q938" i="51"/>
  <c r="P938" i="51"/>
  <c r="O938" i="51"/>
  <c r="S938" i="51" s="1"/>
  <c r="N938" i="51"/>
  <c r="M938" i="51"/>
  <c r="L938" i="51"/>
  <c r="K938" i="51"/>
  <c r="J938" i="51"/>
  <c r="I938" i="51"/>
  <c r="H938" i="51"/>
  <c r="G938" i="51"/>
  <c r="E938" i="51"/>
  <c r="D938" i="51"/>
  <c r="C938" i="51"/>
  <c r="B938" i="51"/>
  <c r="R937" i="51"/>
  <c r="Q937" i="51"/>
  <c r="P937" i="51"/>
  <c r="O937" i="51"/>
  <c r="N937" i="51"/>
  <c r="M937" i="51"/>
  <c r="L937" i="51"/>
  <c r="K937" i="51"/>
  <c r="S937" i="51" s="1"/>
  <c r="J937" i="51"/>
  <c r="I937" i="51"/>
  <c r="H937" i="51"/>
  <c r="G937" i="51"/>
  <c r="E937" i="51"/>
  <c r="D937" i="51"/>
  <c r="C937" i="51"/>
  <c r="B937" i="51"/>
  <c r="Q936" i="51"/>
  <c r="P936" i="51"/>
  <c r="O936" i="51"/>
  <c r="N936" i="51"/>
  <c r="M936" i="51"/>
  <c r="L936" i="51"/>
  <c r="K936" i="51"/>
  <c r="J936" i="51"/>
  <c r="I936" i="51"/>
  <c r="H936" i="51"/>
  <c r="G936" i="51"/>
  <c r="E936" i="51"/>
  <c r="R936" i="51" s="1"/>
  <c r="D936" i="51"/>
  <c r="C936" i="51"/>
  <c r="B936" i="51"/>
  <c r="R935" i="51"/>
  <c r="Q935" i="51"/>
  <c r="P935" i="51"/>
  <c r="O935" i="51"/>
  <c r="N935" i="51"/>
  <c r="M935" i="51"/>
  <c r="L935" i="51"/>
  <c r="K935" i="51"/>
  <c r="S935" i="51" s="1"/>
  <c r="J935" i="51"/>
  <c r="I935" i="51"/>
  <c r="H935" i="51"/>
  <c r="G935" i="51"/>
  <c r="E935" i="51"/>
  <c r="D935" i="51"/>
  <c r="C935" i="51"/>
  <c r="B935" i="51"/>
  <c r="Q934" i="51"/>
  <c r="P934" i="51"/>
  <c r="O934" i="51"/>
  <c r="N934" i="51"/>
  <c r="M934" i="51"/>
  <c r="L934" i="51"/>
  <c r="K934" i="51"/>
  <c r="S934" i="51" s="1"/>
  <c r="J934" i="51"/>
  <c r="I934" i="51"/>
  <c r="H934" i="51"/>
  <c r="G934" i="51"/>
  <c r="E934" i="51"/>
  <c r="R934" i="51" s="1"/>
  <c r="D934" i="51"/>
  <c r="C934" i="51"/>
  <c r="B934" i="51"/>
  <c r="Q933" i="51"/>
  <c r="P933" i="51"/>
  <c r="O933" i="51"/>
  <c r="S933" i="51" s="1"/>
  <c r="N933" i="51"/>
  <c r="M933" i="51"/>
  <c r="L933" i="51"/>
  <c r="K933" i="51"/>
  <c r="J933" i="51"/>
  <c r="I933" i="51"/>
  <c r="H933" i="51"/>
  <c r="G933" i="51"/>
  <c r="E933" i="51"/>
  <c r="R933" i="51" s="1"/>
  <c r="D933" i="51"/>
  <c r="C933" i="51"/>
  <c r="B933" i="51"/>
  <c r="S932" i="51"/>
  <c r="Q932" i="51"/>
  <c r="P932" i="51"/>
  <c r="O932" i="51"/>
  <c r="N932" i="51"/>
  <c r="M932" i="51"/>
  <c r="L932" i="51"/>
  <c r="K932" i="51"/>
  <c r="J932" i="51"/>
  <c r="I932" i="51"/>
  <c r="H932" i="51"/>
  <c r="G932" i="51"/>
  <c r="E932" i="51"/>
  <c r="D932" i="51"/>
  <c r="R932" i="51" s="1"/>
  <c r="C932" i="51"/>
  <c r="B932" i="51"/>
  <c r="Q931" i="51"/>
  <c r="P931" i="51"/>
  <c r="O931" i="51"/>
  <c r="S931" i="51" s="1"/>
  <c r="N931" i="51"/>
  <c r="M931" i="51"/>
  <c r="L931" i="51"/>
  <c r="K931" i="51"/>
  <c r="J931" i="51"/>
  <c r="I931" i="51"/>
  <c r="H931" i="51"/>
  <c r="G931" i="51"/>
  <c r="E931" i="51"/>
  <c r="R931" i="51" s="1"/>
  <c r="D931" i="51"/>
  <c r="C931" i="51"/>
  <c r="B931" i="51"/>
  <c r="R930" i="51"/>
  <c r="Q930" i="51"/>
  <c r="P930" i="51"/>
  <c r="O930" i="51"/>
  <c r="S930" i="51" s="1"/>
  <c r="N930" i="51"/>
  <c r="M930" i="51"/>
  <c r="L930" i="51"/>
  <c r="K930" i="51"/>
  <c r="J930" i="51"/>
  <c r="I930" i="51"/>
  <c r="H930" i="51"/>
  <c r="G930" i="51"/>
  <c r="E930" i="51"/>
  <c r="D930" i="51"/>
  <c r="C930" i="51"/>
  <c r="B930" i="51"/>
  <c r="R929" i="51"/>
  <c r="Q929" i="51"/>
  <c r="P929" i="51"/>
  <c r="O929" i="51"/>
  <c r="N929" i="51"/>
  <c r="M929" i="51"/>
  <c r="L929" i="51"/>
  <c r="K929" i="51"/>
  <c r="S929" i="51" s="1"/>
  <c r="J929" i="51"/>
  <c r="I929" i="51"/>
  <c r="H929" i="51"/>
  <c r="G929" i="51"/>
  <c r="E929" i="51"/>
  <c r="D929" i="51"/>
  <c r="C929" i="51"/>
  <c r="B929" i="51"/>
  <c r="Q928" i="51"/>
  <c r="P928" i="51"/>
  <c r="O928" i="51"/>
  <c r="S928" i="51" s="1"/>
  <c r="N928" i="51"/>
  <c r="M928" i="51"/>
  <c r="L928" i="51"/>
  <c r="K928" i="51"/>
  <c r="J928" i="51"/>
  <c r="I928" i="51"/>
  <c r="H928" i="51"/>
  <c r="G928" i="51"/>
  <c r="E928" i="51"/>
  <c r="D928" i="51"/>
  <c r="C928" i="51"/>
  <c r="B928" i="51"/>
  <c r="R927" i="51"/>
  <c r="Q927" i="51"/>
  <c r="P927" i="51"/>
  <c r="O927" i="51"/>
  <c r="N927" i="51"/>
  <c r="M927" i="51"/>
  <c r="L927" i="51"/>
  <c r="K927" i="51"/>
  <c r="S927" i="51" s="1"/>
  <c r="J927" i="51"/>
  <c r="I927" i="51"/>
  <c r="H927" i="51"/>
  <c r="G927" i="51"/>
  <c r="E927" i="51"/>
  <c r="D927" i="51"/>
  <c r="C927" i="51"/>
  <c r="B927" i="51"/>
  <c r="Q926" i="51"/>
  <c r="P926" i="51"/>
  <c r="O926" i="51"/>
  <c r="S926" i="51" s="1"/>
  <c r="N926" i="51"/>
  <c r="M926" i="51"/>
  <c r="L926" i="51"/>
  <c r="K926" i="51"/>
  <c r="J926" i="51"/>
  <c r="I926" i="51"/>
  <c r="H926" i="51"/>
  <c r="G926" i="51"/>
  <c r="E926" i="51"/>
  <c r="R926" i="51" s="1"/>
  <c r="D926" i="51"/>
  <c r="C926" i="51"/>
  <c r="B926" i="51"/>
  <c r="Q925" i="51"/>
  <c r="P925" i="51"/>
  <c r="O925" i="51"/>
  <c r="S925" i="51" s="1"/>
  <c r="N925" i="51"/>
  <c r="M925" i="51"/>
  <c r="L925" i="51"/>
  <c r="K925" i="51"/>
  <c r="J925" i="51"/>
  <c r="I925" i="51"/>
  <c r="H925" i="51"/>
  <c r="G925" i="51"/>
  <c r="E925" i="51"/>
  <c r="R925" i="51" s="1"/>
  <c r="D925" i="51"/>
  <c r="C925" i="51"/>
  <c r="B925" i="51"/>
  <c r="R924" i="51"/>
  <c r="Q924" i="51"/>
  <c r="P924" i="51"/>
  <c r="O924" i="51"/>
  <c r="N924" i="51"/>
  <c r="M924" i="51"/>
  <c r="L924" i="51"/>
  <c r="K924" i="51"/>
  <c r="S924" i="51" s="1"/>
  <c r="J924" i="51"/>
  <c r="I924" i="51"/>
  <c r="H924" i="51"/>
  <c r="G924" i="51"/>
  <c r="E924" i="51"/>
  <c r="D924" i="51"/>
  <c r="C924" i="51"/>
  <c r="B924" i="51"/>
  <c r="Q923" i="51"/>
  <c r="P923" i="51"/>
  <c r="O923" i="51"/>
  <c r="S923" i="51" s="1"/>
  <c r="N923" i="51"/>
  <c r="M923" i="51"/>
  <c r="L923" i="51"/>
  <c r="K923" i="51"/>
  <c r="J923" i="51"/>
  <c r="I923" i="51"/>
  <c r="H923" i="51"/>
  <c r="G923" i="51"/>
  <c r="E923" i="51"/>
  <c r="D923" i="51"/>
  <c r="C923" i="51"/>
  <c r="B923" i="51"/>
  <c r="R922" i="51"/>
  <c r="Q922" i="51"/>
  <c r="P922" i="51"/>
  <c r="O922" i="51"/>
  <c r="N922" i="51"/>
  <c r="M922" i="51"/>
  <c r="L922" i="51"/>
  <c r="K922" i="51"/>
  <c r="S922" i="51" s="1"/>
  <c r="J922" i="51"/>
  <c r="I922" i="51"/>
  <c r="H922" i="51"/>
  <c r="G922" i="51"/>
  <c r="E922" i="51"/>
  <c r="D922" i="51"/>
  <c r="C922" i="51"/>
  <c r="B922" i="51"/>
  <c r="S921" i="51"/>
  <c r="Q921" i="51"/>
  <c r="P921" i="51"/>
  <c r="O921" i="51"/>
  <c r="N921" i="51"/>
  <c r="M921" i="51"/>
  <c r="L921" i="51"/>
  <c r="K921" i="51"/>
  <c r="J921" i="51"/>
  <c r="I921" i="51"/>
  <c r="H921" i="51"/>
  <c r="G921" i="51"/>
  <c r="E921" i="51"/>
  <c r="R921" i="51" s="1"/>
  <c r="D921" i="51"/>
  <c r="C921" i="51"/>
  <c r="B921" i="51"/>
  <c r="Q920" i="51"/>
  <c r="P920" i="51"/>
  <c r="O920" i="51"/>
  <c r="S920" i="51" s="1"/>
  <c r="N920" i="51"/>
  <c r="M920" i="51"/>
  <c r="L920" i="51"/>
  <c r="K920" i="51"/>
  <c r="J920" i="51"/>
  <c r="I920" i="51"/>
  <c r="H920" i="51"/>
  <c r="G920" i="51"/>
  <c r="E920" i="51"/>
  <c r="R920" i="51" s="1"/>
  <c r="D920" i="51"/>
  <c r="C920" i="51"/>
  <c r="B920" i="51"/>
  <c r="R919" i="51"/>
  <c r="Q919" i="51"/>
  <c r="P919" i="51"/>
  <c r="O919" i="51"/>
  <c r="N919" i="51"/>
  <c r="M919" i="51"/>
  <c r="L919" i="51"/>
  <c r="K919" i="51"/>
  <c r="S919" i="51" s="1"/>
  <c r="J919" i="51"/>
  <c r="I919" i="51"/>
  <c r="H919" i="51"/>
  <c r="G919" i="51"/>
  <c r="E919" i="51"/>
  <c r="D919" i="51"/>
  <c r="C919" i="51"/>
  <c r="B919" i="51"/>
  <c r="S918" i="51"/>
  <c r="Q918" i="51"/>
  <c r="P918" i="51"/>
  <c r="O918" i="51"/>
  <c r="N918" i="51"/>
  <c r="M918" i="51"/>
  <c r="L918" i="51"/>
  <c r="K918" i="51"/>
  <c r="J918" i="51"/>
  <c r="I918" i="51"/>
  <c r="H918" i="51"/>
  <c r="G918" i="51"/>
  <c r="E918" i="51"/>
  <c r="R918" i="51" s="1"/>
  <c r="D918" i="51"/>
  <c r="C918" i="51"/>
  <c r="B918" i="51"/>
  <c r="R917" i="51"/>
  <c r="Q917" i="51"/>
  <c r="P917" i="51"/>
  <c r="O917" i="51"/>
  <c r="S917" i="51" s="1"/>
  <c r="N917" i="51"/>
  <c r="M917" i="51"/>
  <c r="L917" i="51"/>
  <c r="K917" i="51"/>
  <c r="J917" i="51"/>
  <c r="I917" i="51"/>
  <c r="H917" i="51"/>
  <c r="G917" i="51"/>
  <c r="E917" i="51"/>
  <c r="D917" i="51"/>
  <c r="C917" i="51"/>
  <c r="B917" i="51"/>
  <c r="S916" i="51"/>
  <c r="Q916" i="51"/>
  <c r="P916" i="51"/>
  <c r="O916" i="51"/>
  <c r="N916" i="51"/>
  <c r="M916" i="51"/>
  <c r="L916" i="51"/>
  <c r="K916" i="51"/>
  <c r="J916" i="51"/>
  <c r="I916" i="51"/>
  <c r="H916" i="51"/>
  <c r="G916" i="51"/>
  <c r="E916" i="51"/>
  <c r="D916" i="51"/>
  <c r="R916" i="51" s="1"/>
  <c r="C916" i="51"/>
  <c r="B916" i="51"/>
  <c r="Q915" i="51"/>
  <c r="P915" i="51"/>
  <c r="O915" i="51"/>
  <c r="S915" i="51" s="1"/>
  <c r="N915" i="51"/>
  <c r="M915" i="51"/>
  <c r="L915" i="51"/>
  <c r="K915" i="51"/>
  <c r="J915" i="51"/>
  <c r="I915" i="51"/>
  <c r="H915" i="51"/>
  <c r="G915" i="51"/>
  <c r="E915" i="51"/>
  <c r="R915" i="51" s="1"/>
  <c r="D915" i="51"/>
  <c r="C915" i="51"/>
  <c r="B915" i="51"/>
  <c r="R914" i="51"/>
  <c r="Q914" i="51"/>
  <c r="P914" i="51"/>
  <c r="O914" i="51"/>
  <c r="S914" i="51" s="1"/>
  <c r="N914" i="51"/>
  <c r="M914" i="51"/>
  <c r="L914" i="51"/>
  <c r="K914" i="51"/>
  <c r="J914" i="51"/>
  <c r="I914" i="51"/>
  <c r="H914" i="51"/>
  <c r="G914" i="51"/>
  <c r="E914" i="51"/>
  <c r="D914" i="51"/>
  <c r="C914" i="51"/>
  <c r="B914" i="51"/>
  <c r="R913" i="51"/>
  <c r="Q913" i="51"/>
  <c r="P913" i="51"/>
  <c r="O913" i="51"/>
  <c r="N913" i="51"/>
  <c r="M913" i="51"/>
  <c r="L913" i="51"/>
  <c r="K913" i="51"/>
  <c r="S913" i="51" s="1"/>
  <c r="J913" i="51"/>
  <c r="I913" i="51"/>
  <c r="H913" i="51"/>
  <c r="G913" i="51"/>
  <c r="E913" i="51"/>
  <c r="D913" i="51"/>
  <c r="C913" i="51"/>
  <c r="B913" i="51"/>
  <c r="Q912" i="51"/>
  <c r="P912" i="51"/>
  <c r="O912" i="51"/>
  <c r="S912" i="51" s="1"/>
  <c r="N912" i="51"/>
  <c r="M912" i="51"/>
  <c r="L912" i="51"/>
  <c r="K912" i="51"/>
  <c r="J912" i="51"/>
  <c r="I912" i="51"/>
  <c r="H912" i="51"/>
  <c r="G912" i="51"/>
  <c r="E912" i="51"/>
  <c r="R912" i="51" s="1"/>
  <c r="D912" i="51"/>
  <c r="C912" i="51"/>
  <c r="B912" i="51"/>
  <c r="S911" i="51"/>
  <c r="R911" i="51"/>
  <c r="Q911" i="51"/>
  <c r="P911" i="51"/>
  <c r="O911" i="51"/>
  <c r="N911" i="51"/>
  <c r="M911" i="51"/>
  <c r="L911" i="51"/>
  <c r="K911" i="51"/>
  <c r="J911" i="51"/>
  <c r="I911" i="51"/>
  <c r="H911" i="51"/>
  <c r="G911" i="51"/>
  <c r="E911" i="51"/>
  <c r="D911" i="51"/>
  <c r="C911" i="51"/>
  <c r="B911" i="51"/>
  <c r="Q910" i="51"/>
  <c r="P910" i="51"/>
  <c r="O910" i="51"/>
  <c r="N910" i="51"/>
  <c r="M910" i="51"/>
  <c r="L910" i="51"/>
  <c r="K910" i="51"/>
  <c r="S910" i="51" s="1"/>
  <c r="J910" i="51"/>
  <c r="I910" i="51"/>
  <c r="H910" i="51"/>
  <c r="G910" i="51"/>
  <c r="E910" i="51"/>
  <c r="R910" i="51" s="1"/>
  <c r="D910" i="51"/>
  <c r="C910" i="51"/>
  <c r="B910" i="51"/>
  <c r="Q909" i="51"/>
  <c r="P909" i="51"/>
  <c r="O909" i="51"/>
  <c r="N909" i="51"/>
  <c r="M909" i="51"/>
  <c r="L909" i="51"/>
  <c r="K909" i="51"/>
  <c r="J909" i="51"/>
  <c r="I909" i="51"/>
  <c r="H909" i="51"/>
  <c r="G909" i="51"/>
  <c r="E909" i="51"/>
  <c r="R909" i="51" s="1"/>
  <c r="D909" i="51"/>
  <c r="C909" i="51"/>
  <c r="B909" i="51"/>
  <c r="S908" i="51"/>
  <c r="Q908" i="51"/>
  <c r="P908" i="51"/>
  <c r="O908" i="51"/>
  <c r="N908" i="51"/>
  <c r="M908" i="51"/>
  <c r="L908" i="51"/>
  <c r="K908" i="51"/>
  <c r="J908" i="51"/>
  <c r="I908" i="51"/>
  <c r="H908" i="51"/>
  <c r="G908" i="51"/>
  <c r="E908" i="51"/>
  <c r="D908" i="51"/>
  <c r="R908" i="51" s="1"/>
  <c r="C908" i="51"/>
  <c r="B908" i="51"/>
  <c r="Q907" i="51"/>
  <c r="P907" i="51"/>
  <c r="O907" i="51"/>
  <c r="S907" i="51" s="1"/>
  <c r="N907" i="51"/>
  <c r="M907" i="51"/>
  <c r="L907" i="51"/>
  <c r="K907" i="51"/>
  <c r="J907" i="51"/>
  <c r="I907" i="51"/>
  <c r="H907" i="51"/>
  <c r="G907" i="51"/>
  <c r="E907" i="51"/>
  <c r="R907" i="51" s="1"/>
  <c r="D907" i="51"/>
  <c r="C907" i="51"/>
  <c r="B907" i="51"/>
  <c r="S906" i="51"/>
  <c r="R906" i="51"/>
  <c r="Q906" i="51"/>
  <c r="P906" i="51"/>
  <c r="O906" i="51"/>
  <c r="N906" i="51"/>
  <c r="M906" i="51"/>
  <c r="L906" i="51"/>
  <c r="K906" i="51"/>
  <c r="J906" i="51"/>
  <c r="I906" i="51"/>
  <c r="H906" i="51"/>
  <c r="G906" i="51"/>
  <c r="E906" i="51"/>
  <c r="D906" i="51"/>
  <c r="C906" i="51"/>
  <c r="B906" i="51"/>
  <c r="S905" i="51"/>
  <c r="R905" i="51"/>
  <c r="Q905" i="51"/>
  <c r="P905" i="51"/>
  <c r="O905" i="51"/>
  <c r="N905" i="51"/>
  <c r="M905" i="51"/>
  <c r="L905" i="51"/>
  <c r="K905" i="51"/>
  <c r="J905" i="51"/>
  <c r="I905" i="51"/>
  <c r="H905" i="51"/>
  <c r="G905" i="51"/>
  <c r="E905" i="51"/>
  <c r="D905" i="51"/>
  <c r="C905" i="51"/>
  <c r="B905" i="51"/>
  <c r="Q904" i="51"/>
  <c r="P904" i="51"/>
  <c r="O904" i="51"/>
  <c r="S904" i="51" s="1"/>
  <c r="N904" i="51"/>
  <c r="M904" i="51"/>
  <c r="L904" i="51"/>
  <c r="K904" i="51"/>
  <c r="J904" i="51"/>
  <c r="I904" i="51"/>
  <c r="H904" i="51"/>
  <c r="G904" i="51"/>
  <c r="E904" i="51"/>
  <c r="R904" i="51" s="1"/>
  <c r="D904" i="51"/>
  <c r="C904" i="51"/>
  <c r="B904" i="51"/>
  <c r="S903" i="51"/>
  <c r="R903" i="51"/>
  <c r="Q903" i="51"/>
  <c r="P903" i="51"/>
  <c r="O903" i="51"/>
  <c r="N903" i="51"/>
  <c r="M903" i="51"/>
  <c r="L903" i="51"/>
  <c r="K903" i="51"/>
  <c r="J903" i="51"/>
  <c r="I903" i="51"/>
  <c r="H903" i="51"/>
  <c r="G903" i="51"/>
  <c r="E903" i="51"/>
  <c r="D903" i="51"/>
  <c r="C903" i="51"/>
  <c r="B903" i="51"/>
  <c r="Q902" i="51"/>
  <c r="P902" i="51"/>
  <c r="O902" i="51"/>
  <c r="S902" i="51" s="1"/>
  <c r="N902" i="51"/>
  <c r="M902" i="51"/>
  <c r="L902" i="51"/>
  <c r="K902" i="51"/>
  <c r="J902" i="51"/>
  <c r="I902" i="51"/>
  <c r="H902" i="51"/>
  <c r="G902" i="51"/>
  <c r="E902" i="51"/>
  <c r="R902" i="51" s="1"/>
  <c r="D902" i="51"/>
  <c r="C902" i="51"/>
  <c r="B902" i="51"/>
  <c r="Q901" i="51"/>
  <c r="P901" i="51"/>
  <c r="O901" i="51"/>
  <c r="S901" i="51" s="1"/>
  <c r="N901" i="51"/>
  <c r="M901" i="51"/>
  <c r="L901" i="51"/>
  <c r="K901" i="51"/>
  <c r="J901" i="51"/>
  <c r="I901" i="51"/>
  <c r="H901" i="51"/>
  <c r="G901" i="51"/>
  <c r="E901" i="51"/>
  <c r="R901" i="51" s="1"/>
  <c r="D901" i="51"/>
  <c r="C901" i="51"/>
  <c r="B901" i="51"/>
  <c r="S900" i="51"/>
  <c r="R900" i="51"/>
  <c r="Q900" i="51"/>
  <c r="P900" i="51"/>
  <c r="O900" i="51"/>
  <c r="N900" i="51"/>
  <c r="M900" i="51"/>
  <c r="L900" i="51"/>
  <c r="K900" i="51"/>
  <c r="J900" i="51"/>
  <c r="I900" i="51"/>
  <c r="H900" i="51"/>
  <c r="G900" i="51"/>
  <c r="E900" i="51"/>
  <c r="D900" i="51"/>
  <c r="C900" i="51"/>
  <c r="B900" i="51"/>
  <c r="Q899" i="51"/>
  <c r="P899" i="51"/>
  <c r="O899" i="51"/>
  <c r="S899" i="51" s="1"/>
  <c r="N899" i="51"/>
  <c r="M899" i="51"/>
  <c r="L899" i="51"/>
  <c r="K899" i="51"/>
  <c r="J899" i="51"/>
  <c r="I899" i="51"/>
  <c r="H899" i="51"/>
  <c r="G899" i="51"/>
  <c r="E899" i="51"/>
  <c r="D899" i="51"/>
  <c r="C899" i="51"/>
  <c r="B899" i="51"/>
  <c r="S898" i="51"/>
  <c r="R898" i="51"/>
  <c r="Q898" i="51"/>
  <c r="P898" i="51"/>
  <c r="O898" i="51"/>
  <c r="N898" i="51"/>
  <c r="M898" i="51"/>
  <c r="L898" i="51"/>
  <c r="K898" i="51"/>
  <c r="J898" i="51"/>
  <c r="I898" i="51"/>
  <c r="H898" i="51"/>
  <c r="G898" i="51"/>
  <c r="E898" i="51"/>
  <c r="D898" i="51"/>
  <c r="C898" i="51"/>
  <c r="B898" i="51"/>
  <c r="Q897" i="51"/>
  <c r="P897" i="51"/>
  <c r="O897" i="51"/>
  <c r="N897" i="51"/>
  <c r="M897" i="51"/>
  <c r="L897" i="51"/>
  <c r="K897" i="51"/>
  <c r="S897" i="51" s="1"/>
  <c r="J897" i="51"/>
  <c r="I897" i="51"/>
  <c r="H897" i="51"/>
  <c r="G897" i="51"/>
  <c r="E897" i="51"/>
  <c r="R897" i="51" s="1"/>
  <c r="D897" i="51"/>
  <c r="C897" i="51"/>
  <c r="B897" i="51"/>
  <c r="Q896" i="51"/>
  <c r="P896" i="51"/>
  <c r="O896" i="51"/>
  <c r="S896" i="51" s="1"/>
  <c r="N896" i="51"/>
  <c r="M896" i="51"/>
  <c r="L896" i="51"/>
  <c r="K896" i="51"/>
  <c r="J896" i="51"/>
  <c r="I896" i="51"/>
  <c r="H896" i="51"/>
  <c r="G896" i="51"/>
  <c r="E896" i="51"/>
  <c r="D896" i="51"/>
  <c r="C896" i="51"/>
  <c r="B896" i="51"/>
  <c r="R895" i="51"/>
  <c r="Q895" i="51"/>
  <c r="P895" i="51"/>
  <c r="O895" i="51"/>
  <c r="N895" i="51"/>
  <c r="M895" i="51"/>
  <c r="L895" i="51"/>
  <c r="K895" i="51"/>
  <c r="J895" i="51"/>
  <c r="I895" i="51"/>
  <c r="H895" i="51"/>
  <c r="G895" i="51"/>
  <c r="E895" i="51"/>
  <c r="D895" i="51"/>
  <c r="C895" i="51"/>
  <c r="B895" i="51"/>
  <c r="Q894" i="51"/>
  <c r="P894" i="51"/>
  <c r="O894" i="51"/>
  <c r="N894" i="51"/>
  <c r="M894" i="51"/>
  <c r="L894" i="51"/>
  <c r="K894" i="51"/>
  <c r="S894" i="51" s="1"/>
  <c r="J894" i="51"/>
  <c r="I894" i="51"/>
  <c r="H894" i="51"/>
  <c r="G894" i="51"/>
  <c r="E894" i="51"/>
  <c r="D894" i="51"/>
  <c r="R894" i="51" s="1"/>
  <c r="C894" i="51"/>
  <c r="B894" i="51"/>
  <c r="Q893" i="51"/>
  <c r="P893" i="51"/>
  <c r="O893" i="51"/>
  <c r="S893" i="51" s="1"/>
  <c r="N893" i="51"/>
  <c r="M893" i="51"/>
  <c r="L893" i="51"/>
  <c r="K893" i="51"/>
  <c r="J893" i="51"/>
  <c r="I893" i="51"/>
  <c r="H893" i="51"/>
  <c r="G893" i="51"/>
  <c r="E893" i="51"/>
  <c r="D893" i="51"/>
  <c r="C893" i="51"/>
  <c r="B893" i="51"/>
  <c r="S892" i="51"/>
  <c r="R892" i="51"/>
  <c r="Q892" i="51"/>
  <c r="P892" i="51"/>
  <c r="O892" i="51"/>
  <c r="N892" i="51"/>
  <c r="M892" i="51"/>
  <c r="L892" i="51"/>
  <c r="K892" i="51"/>
  <c r="J892" i="51"/>
  <c r="I892" i="51"/>
  <c r="H892" i="51"/>
  <c r="G892" i="51"/>
  <c r="E892" i="51"/>
  <c r="D892" i="51"/>
  <c r="C892" i="51"/>
  <c r="B892" i="51"/>
  <c r="Q891" i="51"/>
  <c r="P891" i="51"/>
  <c r="O891" i="51"/>
  <c r="N891" i="51"/>
  <c r="M891" i="51"/>
  <c r="L891" i="51"/>
  <c r="K891" i="51"/>
  <c r="S891" i="51" s="1"/>
  <c r="J891" i="51"/>
  <c r="I891" i="51"/>
  <c r="H891" i="51"/>
  <c r="G891" i="51"/>
  <c r="E891" i="51"/>
  <c r="D891" i="51"/>
  <c r="C891" i="51"/>
  <c r="B891" i="51"/>
  <c r="Q890" i="51"/>
  <c r="P890" i="51"/>
  <c r="O890" i="51"/>
  <c r="S890" i="51" s="1"/>
  <c r="N890" i="51"/>
  <c r="M890" i="51"/>
  <c r="L890" i="51"/>
  <c r="K890" i="51"/>
  <c r="J890" i="51"/>
  <c r="I890" i="51"/>
  <c r="H890" i="51"/>
  <c r="G890" i="51"/>
  <c r="E890" i="51"/>
  <c r="R890" i="51" s="1"/>
  <c r="D890" i="51"/>
  <c r="C890" i="51"/>
  <c r="B890" i="51"/>
  <c r="S889" i="51"/>
  <c r="R889" i="51"/>
  <c r="Q889" i="51"/>
  <c r="P889" i="51"/>
  <c r="O889" i="51"/>
  <c r="N889" i="51"/>
  <c r="M889" i="51"/>
  <c r="L889" i="51"/>
  <c r="K889" i="51"/>
  <c r="J889" i="51"/>
  <c r="I889" i="51"/>
  <c r="H889" i="51"/>
  <c r="G889" i="51"/>
  <c r="E889" i="51"/>
  <c r="D889" i="51"/>
  <c r="C889" i="51"/>
  <c r="B889" i="51"/>
  <c r="Q888" i="51"/>
  <c r="P888" i="51"/>
  <c r="O888" i="51"/>
  <c r="S888" i="51" s="1"/>
  <c r="N888" i="51"/>
  <c r="M888" i="51"/>
  <c r="L888" i="51"/>
  <c r="K888" i="51"/>
  <c r="J888" i="51"/>
  <c r="I888" i="51"/>
  <c r="H888" i="51"/>
  <c r="G888" i="51"/>
  <c r="E888" i="51"/>
  <c r="R888" i="51" s="1"/>
  <c r="D888" i="51"/>
  <c r="C888" i="51"/>
  <c r="B888" i="51"/>
  <c r="R887" i="51"/>
  <c r="Q887" i="51"/>
  <c r="P887" i="51"/>
  <c r="O887" i="51"/>
  <c r="N887" i="51"/>
  <c r="M887" i="51"/>
  <c r="L887" i="51"/>
  <c r="K887" i="51"/>
  <c r="J887" i="51"/>
  <c r="I887" i="51"/>
  <c r="H887" i="51"/>
  <c r="G887" i="51"/>
  <c r="E887" i="51"/>
  <c r="D887" i="51"/>
  <c r="C887" i="51"/>
  <c r="B887" i="51"/>
  <c r="S886" i="51"/>
  <c r="Q886" i="51"/>
  <c r="P886" i="51"/>
  <c r="O886" i="51"/>
  <c r="N886" i="51"/>
  <c r="M886" i="51"/>
  <c r="L886" i="51"/>
  <c r="K886" i="51"/>
  <c r="J886" i="51"/>
  <c r="I886" i="51"/>
  <c r="H886" i="51"/>
  <c r="G886" i="51"/>
  <c r="E886" i="51"/>
  <c r="D886" i="51"/>
  <c r="R886" i="51" s="1"/>
  <c r="C886" i="51"/>
  <c r="B886" i="51"/>
  <c r="Q885" i="51"/>
  <c r="P885" i="51"/>
  <c r="O885" i="51"/>
  <c r="S885" i="51" s="1"/>
  <c r="N885" i="51"/>
  <c r="M885" i="51"/>
  <c r="L885" i="51"/>
  <c r="K885" i="51"/>
  <c r="J885" i="51"/>
  <c r="I885" i="51"/>
  <c r="H885" i="51"/>
  <c r="G885" i="51"/>
  <c r="E885" i="51"/>
  <c r="D885" i="51"/>
  <c r="C885" i="51"/>
  <c r="B885" i="51"/>
  <c r="R884" i="51"/>
  <c r="Q884" i="51"/>
  <c r="P884" i="51"/>
  <c r="O884" i="51"/>
  <c r="N884" i="51"/>
  <c r="M884" i="51"/>
  <c r="L884" i="51"/>
  <c r="K884" i="51"/>
  <c r="J884" i="51"/>
  <c r="I884" i="51"/>
  <c r="H884" i="51"/>
  <c r="G884" i="51"/>
  <c r="E884" i="51"/>
  <c r="D884" i="51"/>
  <c r="C884" i="51"/>
  <c r="B884" i="51"/>
  <c r="Q883" i="51"/>
  <c r="P883" i="51"/>
  <c r="O883" i="51"/>
  <c r="N883" i="51"/>
  <c r="M883" i="51"/>
  <c r="L883" i="51"/>
  <c r="K883" i="51"/>
  <c r="S883" i="51" s="1"/>
  <c r="J883" i="51"/>
  <c r="I883" i="51"/>
  <c r="H883" i="51"/>
  <c r="G883" i="51"/>
  <c r="E883" i="51"/>
  <c r="D883" i="51"/>
  <c r="R883" i="51" s="1"/>
  <c r="C883" i="51"/>
  <c r="B883" i="51"/>
  <c r="Q882" i="51"/>
  <c r="P882" i="51"/>
  <c r="O882" i="51"/>
  <c r="N882" i="51"/>
  <c r="M882" i="51"/>
  <c r="L882" i="51"/>
  <c r="K882" i="51"/>
  <c r="J882" i="51"/>
  <c r="I882" i="51"/>
  <c r="H882" i="51"/>
  <c r="G882" i="51"/>
  <c r="E882" i="51"/>
  <c r="D882" i="51"/>
  <c r="C882" i="51"/>
  <c r="B882" i="51"/>
  <c r="R881" i="51"/>
  <c r="Q881" i="51"/>
  <c r="P881" i="51"/>
  <c r="O881" i="51"/>
  <c r="N881" i="51"/>
  <c r="M881" i="51"/>
  <c r="L881" i="51"/>
  <c r="K881" i="51"/>
  <c r="S881" i="51" s="1"/>
  <c r="J881" i="51"/>
  <c r="I881" i="51"/>
  <c r="H881" i="51"/>
  <c r="G881" i="51"/>
  <c r="E881" i="51"/>
  <c r="D881" i="51"/>
  <c r="C881" i="51"/>
  <c r="B881" i="51"/>
  <c r="Q880" i="51"/>
  <c r="P880" i="51"/>
  <c r="O880" i="51"/>
  <c r="S880" i="51" s="1"/>
  <c r="N880" i="51"/>
  <c r="M880" i="51"/>
  <c r="L880" i="51"/>
  <c r="K880" i="51"/>
  <c r="J880" i="51"/>
  <c r="I880" i="51"/>
  <c r="H880" i="51"/>
  <c r="G880" i="51"/>
  <c r="E880" i="51"/>
  <c r="D880" i="51"/>
  <c r="C880" i="51"/>
  <c r="B880" i="51"/>
  <c r="Q879" i="51"/>
  <c r="P879" i="51"/>
  <c r="O879" i="51"/>
  <c r="N879" i="51"/>
  <c r="M879" i="51"/>
  <c r="L879" i="51"/>
  <c r="K879" i="51"/>
  <c r="J879" i="51"/>
  <c r="I879" i="51"/>
  <c r="H879" i="51"/>
  <c r="G879" i="51"/>
  <c r="E879" i="51"/>
  <c r="R879" i="51" s="1"/>
  <c r="D879" i="51"/>
  <c r="C879" i="51"/>
  <c r="B879" i="51"/>
  <c r="R878" i="51"/>
  <c r="Q878" i="51"/>
  <c r="P878" i="51"/>
  <c r="O878" i="51"/>
  <c r="N878" i="51"/>
  <c r="M878" i="51"/>
  <c r="L878" i="51"/>
  <c r="K878" i="51"/>
  <c r="S878" i="51" s="1"/>
  <c r="J878" i="51"/>
  <c r="I878" i="51"/>
  <c r="H878" i="51"/>
  <c r="G878" i="51"/>
  <c r="E878" i="51"/>
  <c r="D878" i="51"/>
  <c r="C878" i="51"/>
  <c r="B878" i="51"/>
  <c r="Q877" i="51"/>
  <c r="P877" i="51"/>
  <c r="O877" i="51"/>
  <c r="S877" i="51" s="1"/>
  <c r="N877" i="51"/>
  <c r="M877" i="51"/>
  <c r="L877" i="51"/>
  <c r="K877" i="51"/>
  <c r="J877" i="51"/>
  <c r="I877" i="51"/>
  <c r="H877" i="51"/>
  <c r="G877" i="51"/>
  <c r="E877" i="51"/>
  <c r="D877" i="51"/>
  <c r="C877" i="51"/>
  <c r="B877" i="51"/>
  <c r="R876" i="51"/>
  <c r="Q876" i="51"/>
  <c r="P876" i="51"/>
  <c r="O876" i="51"/>
  <c r="N876" i="51"/>
  <c r="M876" i="51"/>
  <c r="L876" i="51"/>
  <c r="K876" i="51"/>
  <c r="S876" i="51" s="1"/>
  <c r="J876" i="51"/>
  <c r="I876" i="51"/>
  <c r="H876" i="51"/>
  <c r="G876" i="51"/>
  <c r="E876" i="51"/>
  <c r="D876" i="51"/>
  <c r="C876" i="51"/>
  <c r="B876" i="51"/>
  <c r="Q875" i="51"/>
  <c r="P875" i="51"/>
  <c r="O875" i="51"/>
  <c r="N875" i="51"/>
  <c r="M875" i="51"/>
  <c r="L875" i="51"/>
  <c r="K875" i="51"/>
  <c r="S875" i="51" s="1"/>
  <c r="J875" i="51"/>
  <c r="I875" i="51"/>
  <c r="H875" i="51"/>
  <c r="G875" i="51"/>
  <c r="E875" i="51"/>
  <c r="R875" i="51" s="1"/>
  <c r="D875" i="51"/>
  <c r="C875" i="51"/>
  <c r="B875" i="51"/>
  <c r="Q874" i="51"/>
  <c r="P874" i="51"/>
  <c r="O874" i="51"/>
  <c r="N874" i="51"/>
  <c r="M874" i="51"/>
  <c r="L874" i="51"/>
  <c r="K874" i="51"/>
  <c r="J874" i="51"/>
  <c r="I874" i="51"/>
  <c r="H874" i="51"/>
  <c r="G874" i="51"/>
  <c r="E874" i="51"/>
  <c r="D874" i="51"/>
  <c r="C874" i="51"/>
  <c r="B874" i="51"/>
  <c r="S873" i="51"/>
  <c r="R873" i="51"/>
  <c r="Q873" i="51"/>
  <c r="P873" i="51"/>
  <c r="O873" i="51"/>
  <c r="N873" i="51"/>
  <c r="M873" i="51"/>
  <c r="L873" i="51"/>
  <c r="K873" i="51"/>
  <c r="J873" i="51"/>
  <c r="I873" i="51"/>
  <c r="H873" i="51"/>
  <c r="G873" i="51"/>
  <c r="E873" i="51"/>
  <c r="D873" i="51"/>
  <c r="C873" i="51"/>
  <c r="B873" i="51"/>
  <c r="S872" i="51"/>
  <c r="Q872" i="51"/>
  <c r="P872" i="51"/>
  <c r="O872" i="51"/>
  <c r="N872" i="51"/>
  <c r="M872" i="51"/>
  <c r="L872" i="51"/>
  <c r="K872" i="51"/>
  <c r="J872" i="51"/>
  <c r="I872" i="51"/>
  <c r="H872" i="51"/>
  <c r="G872" i="51"/>
  <c r="E872" i="51"/>
  <c r="D872" i="51"/>
  <c r="C872" i="51"/>
  <c r="B872" i="51"/>
  <c r="R871" i="51"/>
  <c r="Q871" i="51"/>
  <c r="P871" i="51"/>
  <c r="O871" i="51"/>
  <c r="S871" i="51" s="1"/>
  <c r="N871" i="51"/>
  <c r="M871" i="51"/>
  <c r="L871" i="51"/>
  <c r="K871" i="51"/>
  <c r="J871" i="51"/>
  <c r="I871" i="51"/>
  <c r="H871" i="51"/>
  <c r="G871" i="51"/>
  <c r="E871" i="51"/>
  <c r="D871" i="51"/>
  <c r="C871" i="51"/>
  <c r="B871" i="51"/>
  <c r="S870" i="51"/>
  <c r="Q870" i="51"/>
  <c r="P870" i="51"/>
  <c r="O870" i="51"/>
  <c r="N870" i="51"/>
  <c r="M870" i="51"/>
  <c r="L870" i="51"/>
  <c r="K870" i="51"/>
  <c r="J870" i="51"/>
  <c r="I870" i="51"/>
  <c r="H870" i="51"/>
  <c r="G870" i="51"/>
  <c r="E870" i="51"/>
  <c r="D870" i="51"/>
  <c r="R870" i="51" s="1"/>
  <c r="C870" i="51"/>
  <c r="B870" i="51"/>
  <c r="Q869" i="51"/>
  <c r="P869" i="51"/>
  <c r="O869" i="51"/>
  <c r="S869" i="51" s="1"/>
  <c r="N869" i="51"/>
  <c r="M869" i="51"/>
  <c r="L869" i="51"/>
  <c r="K869" i="51"/>
  <c r="J869" i="51"/>
  <c r="I869" i="51"/>
  <c r="H869" i="51"/>
  <c r="G869" i="51"/>
  <c r="E869" i="51"/>
  <c r="D869" i="51"/>
  <c r="C869" i="51"/>
  <c r="B869" i="51"/>
  <c r="R868" i="51"/>
  <c r="Q868" i="51"/>
  <c r="P868" i="51"/>
  <c r="O868" i="51"/>
  <c r="S868" i="51" s="1"/>
  <c r="N868" i="51"/>
  <c r="M868" i="51"/>
  <c r="L868" i="51"/>
  <c r="K868" i="51"/>
  <c r="J868" i="51"/>
  <c r="I868" i="51"/>
  <c r="H868" i="51"/>
  <c r="G868" i="51"/>
  <c r="E868" i="51"/>
  <c r="D868" i="51"/>
  <c r="C868" i="51"/>
  <c r="B868" i="51"/>
  <c r="Q867" i="51"/>
  <c r="P867" i="51"/>
  <c r="O867" i="51"/>
  <c r="N867" i="51"/>
  <c r="M867" i="51"/>
  <c r="L867" i="51"/>
  <c r="K867" i="51"/>
  <c r="S867" i="51" s="1"/>
  <c r="J867" i="51"/>
  <c r="I867" i="51"/>
  <c r="H867" i="51"/>
  <c r="G867" i="51"/>
  <c r="E867" i="51"/>
  <c r="D867" i="51"/>
  <c r="R867" i="51" s="1"/>
  <c r="C867" i="51"/>
  <c r="B867" i="51"/>
  <c r="Q866" i="51"/>
  <c r="P866" i="51"/>
  <c r="O866" i="51"/>
  <c r="N866" i="51"/>
  <c r="M866" i="51"/>
  <c r="L866" i="51"/>
  <c r="K866" i="51"/>
  <c r="J866" i="51"/>
  <c r="I866" i="51"/>
  <c r="H866" i="51"/>
  <c r="G866" i="51"/>
  <c r="E866" i="51"/>
  <c r="D866" i="51"/>
  <c r="C866" i="51"/>
  <c r="B866" i="51"/>
  <c r="S865" i="51"/>
  <c r="R865" i="51"/>
  <c r="Q865" i="51"/>
  <c r="P865" i="51"/>
  <c r="O865" i="51"/>
  <c r="N865" i="51"/>
  <c r="M865" i="51"/>
  <c r="L865" i="51"/>
  <c r="K865" i="51"/>
  <c r="J865" i="51"/>
  <c r="I865" i="51"/>
  <c r="H865" i="51"/>
  <c r="G865" i="51"/>
  <c r="E865" i="51"/>
  <c r="D865" i="51"/>
  <c r="C865" i="51"/>
  <c r="B865" i="51"/>
  <c r="Q864" i="51"/>
  <c r="P864" i="51"/>
  <c r="O864" i="51"/>
  <c r="S864" i="51" s="1"/>
  <c r="N864" i="51"/>
  <c r="M864" i="51"/>
  <c r="L864" i="51"/>
  <c r="K864" i="51"/>
  <c r="J864" i="51"/>
  <c r="I864" i="51"/>
  <c r="H864" i="51"/>
  <c r="G864" i="51"/>
  <c r="E864" i="51"/>
  <c r="D864" i="51"/>
  <c r="C864" i="51"/>
  <c r="B864" i="51"/>
  <c r="Q863" i="51"/>
  <c r="P863" i="51"/>
  <c r="O863" i="51"/>
  <c r="N863" i="51"/>
  <c r="M863" i="51"/>
  <c r="L863" i="51"/>
  <c r="K863" i="51"/>
  <c r="J863" i="51"/>
  <c r="I863" i="51"/>
  <c r="H863" i="51"/>
  <c r="G863" i="51"/>
  <c r="E863" i="51"/>
  <c r="R863" i="51" s="1"/>
  <c r="D863" i="51"/>
  <c r="C863" i="51"/>
  <c r="B863" i="51"/>
  <c r="S862" i="51"/>
  <c r="R862" i="51"/>
  <c r="Q862" i="51"/>
  <c r="P862" i="51"/>
  <c r="O862" i="51"/>
  <c r="N862" i="51"/>
  <c r="M862" i="51"/>
  <c r="L862" i="51"/>
  <c r="K862" i="51"/>
  <c r="J862" i="51"/>
  <c r="I862" i="51"/>
  <c r="H862" i="51"/>
  <c r="G862" i="51"/>
  <c r="E862" i="51"/>
  <c r="D862" i="51"/>
  <c r="C862" i="51"/>
  <c r="B862" i="51"/>
  <c r="Q861" i="51"/>
  <c r="P861" i="51"/>
  <c r="O861" i="51"/>
  <c r="S861" i="51" s="1"/>
  <c r="N861" i="51"/>
  <c r="M861" i="51"/>
  <c r="L861" i="51"/>
  <c r="K861" i="51"/>
  <c r="J861" i="51"/>
  <c r="I861" i="51"/>
  <c r="H861" i="51"/>
  <c r="G861" i="51"/>
  <c r="E861" i="51"/>
  <c r="D861" i="51"/>
  <c r="C861" i="51"/>
  <c r="B861" i="51"/>
  <c r="S860" i="51"/>
  <c r="R860" i="51"/>
  <c r="Q860" i="51"/>
  <c r="P860" i="51"/>
  <c r="O860" i="51"/>
  <c r="N860" i="51"/>
  <c r="M860" i="51"/>
  <c r="L860" i="51"/>
  <c r="K860" i="51"/>
  <c r="J860" i="51"/>
  <c r="I860" i="51"/>
  <c r="H860" i="51"/>
  <c r="G860" i="51"/>
  <c r="E860" i="51"/>
  <c r="D860" i="51"/>
  <c r="C860" i="51"/>
  <c r="B860" i="51"/>
  <c r="S859" i="51"/>
  <c r="Q859" i="51"/>
  <c r="P859" i="51"/>
  <c r="O859" i="51"/>
  <c r="N859" i="51"/>
  <c r="M859" i="51"/>
  <c r="L859" i="51"/>
  <c r="K859" i="51"/>
  <c r="J859" i="51"/>
  <c r="I859" i="51"/>
  <c r="H859" i="51"/>
  <c r="G859" i="51"/>
  <c r="E859" i="51"/>
  <c r="D859" i="51"/>
  <c r="C859" i="51"/>
  <c r="B859" i="51"/>
  <c r="Q858" i="51"/>
  <c r="P858" i="51"/>
  <c r="O858" i="51"/>
  <c r="S858" i="51" s="1"/>
  <c r="N858" i="51"/>
  <c r="M858" i="51"/>
  <c r="L858" i="51"/>
  <c r="K858" i="51"/>
  <c r="J858" i="51"/>
  <c r="I858" i="51"/>
  <c r="H858" i="51"/>
  <c r="G858" i="51"/>
  <c r="E858" i="51"/>
  <c r="D858" i="51"/>
  <c r="C858" i="51"/>
  <c r="B858" i="51"/>
  <c r="S857" i="51"/>
  <c r="R857" i="51"/>
  <c r="Q857" i="51"/>
  <c r="P857" i="51"/>
  <c r="O857" i="51"/>
  <c r="N857" i="51"/>
  <c r="M857" i="51"/>
  <c r="L857" i="51"/>
  <c r="K857" i="51"/>
  <c r="J857" i="51"/>
  <c r="I857" i="51"/>
  <c r="H857" i="51"/>
  <c r="G857" i="51"/>
  <c r="E857" i="51"/>
  <c r="D857" i="51"/>
  <c r="C857" i="51"/>
  <c r="B857" i="51"/>
  <c r="S856" i="51"/>
  <c r="Q856" i="51"/>
  <c r="P856" i="51"/>
  <c r="O856" i="51"/>
  <c r="N856" i="51"/>
  <c r="M856" i="51"/>
  <c r="L856" i="51"/>
  <c r="K856" i="51"/>
  <c r="J856" i="51"/>
  <c r="I856" i="51"/>
  <c r="H856" i="51"/>
  <c r="G856" i="51"/>
  <c r="E856" i="51"/>
  <c r="D856" i="51"/>
  <c r="C856" i="51"/>
  <c r="B856" i="51"/>
  <c r="R855" i="51"/>
  <c r="Q855" i="51"/>
  <c r="P855" i="51"/>
  <c r="O855" i="51"/>
  <c r="N855" i="51"/>
  <c r="M855" i="51"/>
  <c r="L855" i="51"/>
  <c r="K855" i="51"/>
  <c r="J855" i="51"/>
  <c r="I855" i="51"/>
  <c r="H855" i="51"/>
  <c r="G855" i="51"/>
  <c r="E855" i="51"/>
  <c r="D855" i="51"/>
  <c r="C855" i="51"/>
  <c r="B855" i="51"/>
  <c r="S854" i="51"/>
  <c r="Q854" i="51"/>
  <c r="P854" i="51"/>
  <c r="O854" i="51"/>
  <c r="N854" i="51"/>
  <c r="M854" i="51"/>
  <c r="L854" i="51"/>
  <c r="K854" i="51"/>
  <c r="J854" i="51"/>
  <c r="I854" i="51"/>
  <c r="H854" i="51"/>
  <c r="G854" i="51"/>
  <c r="E854" i="51"/>
  <c r="D854" i="51"/>
  <c r="R854" i="51" s="1"/>
  <c r="C854" i="51"/>
  <c r="B854" i="51"/>
  <c r="Q853" i="51"/>
  <c r="P853" i="51"/>
  <c r="O853" i="51"/>
  <c r="S853" i="51" s="1"/>
  <c r="N853" i="51"/>
  <c r="M853" i="51"/>
  <c r="L853" i="51"/>
  <c r="K853" i="51"/>
  <c r="J853" i="51"/>
  <c r="I853" i="51"/>
  <c r="H853" i="51"/>
  <c r="G853" i="51"/>
  <c r="E853" i="51"/>
  <c r="D853" i="51"/>
  <c r="C853" i="51"/>
  <c r="B853" i="51"/>
  <c r="R852" i="51"/>
  <c r="Q852" i="51"/>
  <c r="P852" i="51"/>
  <c r="O852" i="51"/>
  <c r="S852" i="51" s="1"/>
  <c r="N852" i="51"/>
  <c r="M852" i="51"/>
  <c r="L852" i="51"/>
  <c r="K852" i="51"/>
  <c r="J852" i="51"/>
  <c r="I852" i="51"/>
  <c r="H852" i="51"/>
  <c r="G852" i="51"/>
  <c r="E852" i="51"/>
  <c r="D852" i="51"/>
  <c r="C852" i="51"/>
  <c r="B852" i="51"/>
  <c r="S851" i="51"/>
  <c r="Q851" i="51"/>
  <c r="P851" i="51"/>
  <c r="O851" i="51"/>
  <c r="N851" i="51"/>
  <c r="M851" i="51"/>
  <c r="L851" i="51"/>
  <c r="K851" i="51"/>
  <c r="J851" i="51"/>
  <c r="I851" i="51"/>
  <c r="H851" i="51"/>
  <c r="G851" i="51"/>
  <c r="E851" i="51"/>
  <c r="D851" i="51"/>
  <c r="R851" i="51" s="1"/>
  <c r="C851" i="51"/>
  <c r="B851" i="51"/>
  <c r="Q850" i="51"/>
  <c r="P850" i="51"/>
  <c r="O850" i="51"/>
  <c r="N850" i="51"/>
  <c r="M850" i="51"/>
  <c r="L850" i="51"/>
  <c r="K850" i="51"/>
  <c r="J850" i="51"/>
  <c r="I850" i="51"/>
  <c r="H850" i="51"/>
  <c r="G850" i="51"/>
  <c r="E850" i="51"/>
  <c r="D850" i="51"/>
  <c r="C850" i="51"/>
  <c r="B850" i="51"/>
  <c r="R849" i="51"/>
  <c r="Q849" i="51"/>
  <c r="P849" i="51"/>
  <c r="O849" i="51"/>
  <c r="N849" i="51"/>
  <c r="M849" i="51"/>
  <c r="L849" i="51"/>
  <c r="K849" i="51"/>
  <c r="S849" i="51" s="1"/>
  <c r="J849" i="51"/>
  <c r="I849" i="51"/>
  <c r="H849" i="51"/>
  <c r="G849" i="51"/>
  <c r="E849" i="51"/>
  <c r="D849" i="51"/>
  <c r="C849" i="51"/>
  <c r="B849" i="51"/>
  <c r="Q848" i="51"/>
  <c r="P848" i="51"/>
  <c r="O848" i="51"/>
  <c r="S848" i="51" s="1"/>
  <c r="N848" i="51"/>
  <c r="M848" i="51"/>
  <c r="L848" i="51"/>
  <c r="K848" i="51"/>
  <c r="J848" i="51"/>
  <c r="I848" i="51"/>
  <c r="H848" i="51"/>
  <c r="G848" i="51"/>
  <c r="E848" i="51"/>
  <c r="D848" i="51"/>
  <c r="C848" i="51"/>
  <c r="B848" i="51"/>
  <c r="Q847" i="51"/>
  <c r="P847" i="51"/>
  <c r="O847" i="51"/>
  <c r="S847" i="51" s="1"/>
  <c r="N847" i="51"/>
  <c r="M847" i="51"/>
  <c r="L847" i="51"/>
  <c r="K847" i="51"/>
  <c r="J847" i="51"/>
  <c r="I847" i="51"/>
  <c r="H847" i="51"/>
  <c r="G847" i="51"/>
  <c r="E847" i="51"/>
  <c r="R847" i="51" s="1"/>
  <c r="D847" i="51"/>
  <c r="C847" i="51"/>
  <c r="B847" i="51"/>
  <c r="R846" i="51"/>
  <c r="Q846" i="51"/>
  <c r="P846" i="51"/>
  <c r="O846" i="51"/>
  <c r="N846" i="51"/>
  <c r="M846" i="51"/>
  <c r="L846" i="51"/>
  <c r="K846" i="51"/>
  <c r="S846" i="51" s="1"/>
  <c r="J846" i="51"/>
  <c r="I846" i="51"/>
  <c r="H846" i="51"/>
  <c r="G846" i="51"/>
  <c r="E846" i="51"/>
  <c r="D846" i="51"/>
  <c r="C846" i="51"/>
  <c r="B846" i="51"/>
  <c r="Q845" i="51"/>
  <c r="P845" i="51"/>
  <c r="O845" i="51"/>
  <c r="S845" i="51" s="1"/>
  <c r="N845" i="51"/>
  <c r="M845" i="51"/>
  <c r="L845" i="51"/>
  <c r="K845" i="51"/>
  <c r="J845" i="51"/>
  <c r="I845" i="51"/>
  <c r="H845" i="51"/>
  <c r="G845" i="51"/>
  <c r="E845" i="51"/>
  <c r="D845" i="51"/>
  <c r="C845" i="51"/>
  <c r="B845" i="51"/>
  <c r="R844" i="51"/>
  <c r="Q844" i="51"/>
  <c r="P844" i="51"/>
  <c r="O844" i="51"/>
  <c r="N844" i="51"/>
  <c r="M844" i="51"/>
  <c r="L844" i="51"/>
  <c r="K844" i="51"/>
  <c r="S844" i="51" s="1"/>
  <c r="J844" i="51"/>
  <c r="I844" i="51"/>
  <c r="H844" i="51"/>
  <c r="G844" i="51"/>
  <c r="E844" i="51"/>
  <c r="D844" i="51"/>
  <c r="C844" i="51"/>
  <c r="B844" i="51"/>
  <c r="Q843" i="51"/>
  <c r="P843" i="51"/>
  <c r="O843" i="51"/>
  <c r="N843" i="51"/>
  <c r="M843" i="51"/>
  <c r="L843" i="51"/>
  <c r="K843" i="51"/>
  <c r="S843" i="51" s="1"/>
  <c r="J843" i="51"/>
  <c r="I843" i="51"/>
  <c r="H843" i="51"/>
  <c r="G843" i="51"/>
  <c r="E843" i="51"/>
  <c r="D843" i="51"/>
  <c r="C843" i="51"/>
  <c r="B843" i="51"/>
  <c r="Q842" i="51"/>
  <c r="P842" i="51"/>
  <c r="O842" i="51"/>
  <c r="N842" i="51"/>
  <c r="M842" i="51"/>
  <c r="L842" i="51"/>
  <c r="K842" i="51"/>
  <c r="J842" i="51"/>
  <c r="I842" i="51"/>
  <c r="H842" i="51"/>
  <c r="G842" i="51"/>
  <c r="E842" i="51"/>
  <c r="D842" i="51"/>
  <c r="C842" i="51"/>
  <c r="B842" i="51"/>
  <c r="S841" i="51"/>
  <c r="R841" i="51"/>
  <c r="Q841" i="51"/>
  <c r="P841" i="51"/>
  <c r="O841" i="51"/>
  <c r="N841" i="51"/>
  <c r="M841" i="51"/>
  <c r="L841" i="51"/>
  <c r="K841" i="51"/>
  <c r="J841" i="51"/>
  <c r="I841" i="51"/>
  <c r="H841" i="51"/>
  <c r="G841" i="51"/>
  <c r="E841" i="51"/>
  <c r="D841" i="51"/>
  <c r="C841" i="51"/>
  <c r="B841" i="51"/>
  <c r="S840" i="51"/>
  <c r="Q840" i="51"/>
  <c r="P840" i="51"/>
  <c r="O840" i="51"/>
  <c r="N840" i="51"/>
  <c r="M840" i="51"/>
  <c r="L840" i="51"/>
  <c r="K840" i="51"/>
  <c r="J840" i="51"/>
  <c r="I840" i="51"/>
  <c r="H840" i="51"/>
  <c r="G840" i="51"/>
  <c r="E840" i="51"/>
  <c r="D840" i="51"/>
  <c r="C840" i="51"/>
  <c r="B840" i="51"/>
  <c r="R839" i="51"/>
  <c r="Q839" i="51"/>
  <c r="P839" i="51"/>
  <c r="O839" i="51"/>
  <c r="S839" i="51" s="1"/>
  <c r="N839" i="51"/>
  <c r="M839" i="51"/>
  <c r="L839" i="51"/>
  <c r="K839" i="51"/>
  <c r="J839" i="51"/>
  <c r="I839" i="51"/>
  <c r="H839" i="51"/>
  <c r="G839" i="51"/>
  <c r="E839" i="51"/>
  <c r="D839" i="51"/>
  <c r="C839" i="51"/>
  <c r="B839" i="51"/>
  <c r="S838" i="51"/>
  <c r="Q838" i="51"/>
  <c r="P838" i="51"/>
  <c r="O838" i="51"/>
  <c r="N838" i="51"/>
  <c r="M838" i="51"/>
  <c r="L838" i="51"/>
  <c r="K838" i="51"/>
  <c r="J838" i="51"/>
  <c r="I838" i="51"/>
  <c r="H838" i="51"/>
  <c r="G838" i="51"/>
  <c r="E838" i="51"/>
  <c r="D838" i="51"/>
  <c r="R838" i="51" s="1"/>
  <c r="C838" i="51"/>
  <c r="B838" i="51"/>
  <c r="Q837" i="51"/>
  <c r="P837" i="51"/>
  <c r="O837" i="51"/>
  <c r="S837" i="51" s="1"/>
  <c r="N837" i="51"/>
  <c r="M837" i="51"/>
  <c r="L837" i="51"/>
  <c r="K837" i="51"/>
  <c r="J837" i="51"/>
  <c r="I837" i="51"/>
  <c r="H837" i="51"/>
  <c r="G837" i="51"/>
  <c r="E837" i="51"/>
  <c r="D837" i="51"/>
  <c r="C837" i="51"/>
  <c r="B837" i="51"/>
  <c r="R836" i="51"/>
  <c r="Q836" i="51"/>
  <c r="P836" i="51"/>
  <c r="O836" i="51"/>
  <c r="S836" i="51" s="1"/>
  <c r="N836" i="51"/>
  <c r="M836" i="51"/>
  <c r="L836" i="51"/>
  <c r="K836" i="51"/>
  <c r="J836" i="51"/>
  <c r="I836" i="51"/>
  <c r="H836" i="51"/>
  <c r="G836" i="51"/>
  <c r="E836" i="51"/>
  <c r="D836" i="51"/>
  <c r="C836" i="51"/>
  <c r="B836" i="51"/>
  <c r="S835" i="51"/>
  <c r="Q835" i="51"/>
  <c r="P835" i="51"/>
  <c r="O835" i="51"/>
  <c r="N835" i="51"/>
  <c r="M835" i="51"/>
  <c r="L835" i="51"/>
  <c r="K835" i="51"/>
  <c r="J835" i="51"/>
  <c r="I835" i="51"/>
  <c r="H835" i="51"/>
  <c r="G835" i="51"/>
  <c r="E835" i="51"/>
  <c r="D835" i="51"/>
  <c r="R835" i="51" s="1"/>
  <c r="C835" i="51"/>
  <c r="B835" i="51"/>
  <c r="Q834" i="51"/>
  <c r="P834" i="51"/>
  <c r="O834" i="51"/>
  <c r="N834" i="51"/>
  <c r="M834" i="51"/>
  <c r="L834" i="51"/>
  <c r="K834" i="51"/>
  <c r="J834" i="51"/>
  <c r="I834" i="51"/>
  <c r="H834" i="51"/>
  <c r="G834" i="51"/>
  <c r="E834" i="51"/>
  <c r="D834" i="51"/>
  <c r="C834" i="51"/>
  <c r="B834" i="51"/>
  <c r="R833" i="51"/>
  <c r="Q833" i="51"/>
  <c r="P833" i="51"/>
  <c r="O833" i="51"/>
  <c r="N833" i="51"/>
  <c r="M833" i="51"/>
  <c r="L833" i="51"/>
  <c r="K833" i="51"/>
  <c r="S833" i="51" s="1"/>
  <c r="J833" i="51"/>
  <c r="I833" i="51"/>
  <c r="H833" i="51"/>
  <c r="G833" i="51"/>
  <c r="E833" i="51"/>
  <c r="D833" i="51"/>
  <c r="C833" i="51"/>
  <c r="B833" i="51"/>
  <c r="Q832" i="51"/>
  <c r="P832" i="51"/>
  <c r="O832" i="51"/>
  <c r="S832" i="51" s="1"/>
  <c r="N832" i="51"/>
  <c r="M832" i="51"/>
  <c r="L832" i="51"/>
  <c r="K832" i="51"/>
  <c r="J832" i="51"/>
  <c r="I832" i="51"/>
  <c r="H832" i="51"/>
  <c r="G832" i="51"/>
  <c r="E832" i="51"/>
  <c r="D832" i="51"/>
  <c r="C832" i="51"/>
  <c r="B832" i="51"/>
  <c r="Q831" i="51"/>
  <c r="P831" i="51"/>
  <c r="O831" i="51"/>
  <c r="N831" i="51"/>
  <c r="M831" i="51"/>
  <c r="L831" i="51"/>
  <c r="K831" i="51"/>
  <c r="J831" i="51"/>
  <c r="I831" i="51"/>
  <c r="H831" i="51"/>
  <c r="G831" i="51"/>
  <c r="E831" i="51"/>
  <c r="R831" i="51" s="1"/>
  <c r="D831" i="51"/>
  <c r="C831" i="51"/>
  <c r="B831" i="51"/>
  <c r="S830" i="51"/>
  <c r="R830" i="51"/>
  <c r="Q830" i="51"/>
  <c r="P830" i="51"/>
  <c r="O830" i="51"/>
  <c r="N830" i="51"/>
  <c r="M830" i="51"/>
  <c r="L830" i="51"/>
  <c r="K830" i="51"/>
  <c r="J830" i="51"/>
  <c r="I830" i="51"/>
  <c r="H830" i="51"/>
  <c r="G830" i="51"/>
  <c r="E830" i="51"/>
  <c r="D830" i="51"/>
  <c r="C830" i="51"/>
  <c r="B830" i="51"/>
  <c r="Q829" i="51"/>
  <c r="P829" i="51"/>
  <c r="O829" i="51"/>
  <c r="S829" i="51" s="1"/>
  <c r="N829" i="51"/>
  <c r="M829" i="51"/>
  <c r="L829" i="51"/>
  <c r="K829" i="51"/>
  <c r="J829" i="51"/>
  <c r="I829" i="51"/>
  <c r="H829" i="51"/>
  <c r="G829" i="51"/>
  <c r="E829" i="51"/>
  <c r="D829" i="51"/>
  <c r="C829" i="51"/>
  <c r="B829" i="51"/>
  <c r="R828" i="51"/>
  <c r="Q828" i="51"/>
  <c r="P828" i="51"/>
  <c r="O828" i="51"/>
  <c r="N828" i="51"/>
  <c r="M828" i="51"/>
  <c r="L828" i="51"/>
  <c r="K828" i="51"/>
  <c r="S828" i="51" s="1"/>
  <c r="J828" i="51"/>
  <c r="I828" i="51"/>
  <c r="H828" i="51"/>
  <c r="G828" i="51"/>
  <c r="E828" i="51"/>
  <c r="D828" i="51"/>
  <c r="C828" i="51"/>
  <c r="B828" i="51"/>
  <c r="S827" i="51"/>
  <c r="Q827" i="51"/>
  <c r="P827" i="51"/>
  <c r="O827" i="51"/>
  <c r="N827" i="51"/>
  <c r="M827" i="51"/>
  <c r="L827" i="51"/>
  <c r="K827" i="51"/>
  <c r="J827" i="51"/>
  <c r="I827" i="51"/>
  <c r="H827" i="51"/>
  <c r="G827" i="51"/>
  <c r="E827" i="51"/>
  <c r="R827" i="51" s="1"/>
  <c r="D827" i="51"/>
  <c r="C827" i="51"/>
  <c r="B827" i="51"/>
  <c r="Q826" i="51"/>
  <c r="P826" i="51"/>
  <c r="O826" i="51"/>
  <c r="S826" i="51" s="1"/>
  <c r="N826" i="51"/>
  <c r="M826" i="51"/>
  <c r="L826" i="51"/>
  <c r="K826" i="51"/>
  <c r="J826" i="51"/>
  <c r="I826" i="51"/>
  <c r="H826" i="51"/>
  <c r="G826" i="51"/>
  <c r="E826" i="51"/>
  <c r="D826" i="51"/>
  <c r="C826" i="51"/>
  <c r="B826" i="51"/>
  <c r="R825" i="51"/>
  <c r="Q825" i="51"/>
  <c r="P825" i="51"/>
  <c r="O825" i="51"/>
  <c r="N825" i="51"/>
  <c r="M825" i="51"/>
  <c r="L825" i="51"/>
  <c r="K825" i="51"/>
  <c r="S825" i="51" s="1"/>
  <c r="J825" i="51"/>
  <c r="I825" i="51"/>
  <c r="H825" i="51"/>
  <c r="G825" i="51"/>
  <c r="E825" i="51"/>
  <c r="D825" i="51"/>
  <c r="C825" i="51"/>
  <c r="B825" i="51"/>
  <c r="S824" i="51"/>
  <c r="Q824" i="51"/>
  <c r="P824" i="51"/>
  <c r="O824" i="51"/>
  <c r="N824" i="51"/>
  <c r="M824" i="51"/>
  <c r="L824" i="51"/>
  <c r="K824" i="51"/>
  <c r="J824" i="51"/>
  <c r="I824" i="51"/>
  <c r="H824" i="51"/>
  <c r="G824" i="51"/>
  <c r="E824" i="51"/>
  <c r="D824" i="51"/>
  <c r="C824" i="51"/>
  <c r="B824" i="51"/>
  <c r="R823" i="51"/>
  <c r="Q823" i="51"/>
  <c r="P823" i="51"/>
  <c r="O823" i="51"/>
  <c r="S823" i="51" s="1"/>
  <c r="N823" i="51"/>
  <c r="M823" i="51"/>
  <c r="L823" i="51"/>
  <c r="K823" i="51"/>
  <c r="J823" i="51"/>
  <c r="I823" i="51"/>
  <c r="H823" i="51"/>
  <c r="G823" i="51"/>
  <c r="E823" i="51"/>
  <c r="D823" i="51"/>
  <c r="C823" i="51"/>
  <c r="B823" i="51"/>
  <c r="S822" i="51"/>
  <c r="Q822" i="51"/>
  <c r="P822" i="51"/>
  <c r="O822" i="51"/>
  <c r="N822" i="51"/>
  <c r="M822" i="51"/>
  <c r="L822" i="51"/>
  <c r="K822" i="51"/>
  <c r="J822" i="51"/>
  <c r="I822" i="51"/>
  <c r="H822" i="51"/>
  <c r="G822" i="51"/>
  <c r="E822" i="51"/>
  <c r="D822" i="51"/>
  <c r="R822" i="51" s="1"/>
  <c r="C822" i="51"/>
  <c r="B822" i="51"/>
  <c r="Q821" i="51"/>
  <c r="P821" i="51"/>
  <c r="O821" i="51"/>
  <c r="S821" i="51" s="1"/>
  <c r="N821" i="51"/>
  <c r="M821" i="51"/>
  <c r="L821" i="51"/>
  <c r="K821" i="51"/>
  <c r="J821" i="51"/>
  <c r="I821" i="51"/>
  <c r="H821" i="51"/>
  <c r="G821" i="51"/>
  <c r="E821" i="51"/>
  <c r="D821" i="51"/>
  <c r="C821" i="51"/>
  <c r="B821" i="51"/>
  <c r="R820" i="51"/>
  <c r="Q820" i="51"/>
  <c r="P820" i="51"/>
  <c r="O820" i="51"/>
  <c r="S820" i="51" s="1"/>
  <c r="N820" i="51"/>
  <c r="M820" i="51"/>
  <c r="L820" i="51"/>
  <c r="K820" i="51"/>
  <c r="J820" i="51"/>
  <c r="I820" i="51"/>
  <c r="H820" i="51"/>
  <c r="G820" i="51"/>
  <c r="E820" i="51"/>
  <c r="D820" i="51"/>
  <c r="C820" i="51"/>
  <c r="B820" i="51"/>
  <c r="Q819" i="51"/>
  <c r="P819" i="51"/>
  <c r="O819" i="51"/>
  <c r="N819" i="51"/>
  <c r="M819" i="51"/>
  <c r="L819" i="51"/>
  <c r="K819" i="51"/>
  <c r="S819" i="51" s="1"/>
  <c r="J819" i="51"/>
  <c r="I819" i="51"/>
  <c r="H819" i="51"/>
  <c r="G819" i="51"/>
  <c r="E819" i="51"/>
  <c r="D819" i="51"/>
  <c r="R819" i="51" s="1"/>
  <c r="C819" i="51"/>
  <c r="B819" i="51"/>
  <c r="Q818" i="51"/>
  <c r="P818" i="51"/>
  <c r="O818" i="51"/>
  <c r="N818" i="51"/>
  <c r="M818" i="51"/>
  <c r="L818" i="51"/>
  <c r="K818" i="51"/>
  <c r="J818" i="51"/>
  <c r="I818" i="51"/>
  <c r="H818" i="51"/>
  <c r="G818" i="51"/>
  <c r="E818" i="51"/>
  <c r="D818" i="51"/>
  <c r="C818" i="51"/>
  <c r="B818" i="51"/>
  <c r="S817" i="51"/>
  <c r="R817" i="51"/>
  <c r="Q817" i="51"/>
  <c r="P817" i="51"/>
  <c r="O817" i="51"/>
  <c r="N817" i="51"/>
  <c r="M817" i="51"/>
  <c r="L817" i="51"/>
  <c r="K817" i="51"/>
  <c r="J817" i="51"/>
  <c r="I817" i="51"/>
  <c r="H817" i="51"/>
  <c r="G817" i="51"/>
  <c r="E817" i="51"/>
  <c r="D817" i="51"/>
  <c r="C817" i="51"/>
  <c r="B817" i="51"/>
  <c r="Q816" i="51"/>
  <c r="P816" i="51"/>
  <c r="O816" i="51"/>
  <c r="S816" i="51" s="1"/>
  <c r="N816" i="51"/>
  <c r="M816" i="51"/>
  <c r="L816" i="51"/>
  <c r="K816" i="51"/>
  <c r="J816" i="51"/>
  <c r="I816" i="51"/>
  <c r="H816" i="51"/>
  <c r="G816" i="51"/>
  <c r="E816" i="51"/>
  <c r="D816" i="51"/>
  <c r="C816" i="51"/>
  <c r="B816" i="51"/>
  <c r="Q815" i="51"/>
  <c r="P815" i="51"/>
  <c r="O815" i="51"/>
  <c r="S815" i="51" s="1"/>
  <c r="N815" i="51"/>
  <c r="M815" i="51"/>
  <c r="L815" i="51"/>
  <c r="K815" i="51"/>
  <c r="J815" i="51"/>
  <c r="I815" i="51"/>
  <c r="H815" i="51"/>
  <c r="G815" i="51"/>
  <c r="E815" i="51"/>
  <c r="R815" i="51" s="1"/>
  <c r="D815" i="51"/>
  <c r="C815" i="51"/>
  <c r="B815" i="51"/>
  <c r="S814" i="51"/>
  <c r="R814" i="51"/>
  <c r="Q814" i="51"/>
  <c r="P814" i="51"/>
  <c r="O814" i="51"/>
  <c r="N814" i="51"/>
  <c r="M814" i="51"/>
  <c r="L814" i="51"/>
  <c r="K814" i="51"/>
  <c r="J814" i="51"/>
  <c r="I814" i="51"/>
  <c r="H814" i="51"/>
  <c r="G814" i="51"/>
  <c r="E814" i="51"/>
  <c r="D814" i="51"/>
  <c r="C814" i="51"/>
  <c r="B814" i="51"/>
  <c r="Q813" i="51"/>
  <c r="P813" i="51"/>
  <c r="O813" i="51"/>
  <c r="S813" i="51" s="1"/>
  <c r="N813" i="51"/>
  <c r="M813" i="51"/>
  <c r="L813" i="51"/>
  <c r="K813" i="51"/>
  <c r="J813" i="51"/>
  <c r="I813" i="51"/>
  <c r="H813" i="51"/>
  <c r="G813" i="51"/>
  <c r="E813" i="51"/>
  <c r="D813" i="51"/>
  <c r="C813" i="51"/>
  <c r="B813" i="51"/>
  <c r="S812" i="51"/>
  <c r="R812" i="51"/>
  <c r="Q812" i="51"/>
  <c r="P812" i="51"/>
  <c r="O812" i="51"/>
  <c r="N812" i="51"/>
  <c r="M812" i="51"/>
  <c r="L812" i="51"/>
  <c r="K812" i="51"/>
  <c r="J812" i="51"/>
  <c r="I812" i="51"/>
  <c r="H812" i="51"/>
  <c r="G812" i="51"/>
  <c r="E812" i="51"/>
  <c r="D812" i="51"/>
  <c r="C812" i="51"/>
  <c r="B812" i="51"/>
  <c r="S811" i="51"/>
  <c r="Q811" i="51"/>
  <c r="P811" i="51"/>
  <c r="O811" i="51"/>
  <c r="N811" i="51"/>
  <c r="M811" i="51"/>
  <c r="L811" i="51"/>
  <c r="K811" i="51"/>
  <c r="J811" i="51"/>
  <c r="I811" i="51"/>
  <c r="H811" i="51"/>
  <c r="G811" i="51"/>
  <c r="E811" i="51"/>
  <c r="D811" i="51"/>
  <c r="C811" i="51"/>
  <c r="B811" i="51"/>
  <c r="Q810" i="51"/>
  <c r="P810" i="51"/>
  <c r="O810" i="51"/>
  <c r="S810" i="51" s="1"/>
  <c r="N810" i="51"/>
  <c r="M810" i="51"/>
  <c r="L810" i="51"/>
  <c r="K810" i="51"/>
  <c r="J810" i="51"/>
  <c r="I810" i="51"/>
  <c r="H810" i="51"/>
  <c r="G810" i="51"/>
  <c r="E810" i="51"/>
  <c r="D810" i="51"/>
  <c r="C810" i="51"/>
  <c r="B810" i="51"/>
  <c r="S809" i="51"/>
  <c r="R809" i="51"/>
  <c r="Q809" i="51"/>
  <c r="P809" i="51"/>
  <c r="O809" i="51"/>
  <c r="N809" i="51"/>
  <c r="M809" i="51"/>
  <c r="L809" i="51"/>
  <c r="K809" i="51"/>
  <c r="J809" i="51"/>
  <c r="I809" i="51"/>
  <c r="H809" i="51"/>
  <c r="G809" i="51"/>
  <c r="E809" i="51"/>
  <c r="D809" i="51"/>
  <c r="C809" i="51"/>
  <c r="B809" i="51"/>
  <c r="S808" i="51"/>
  <c r="Q808" i="51"/>
  <c r="P808" i="51"/>
  <c r="O808" i="51"/>
  <c r="N808" i="51"/>
  <c r="M808" i="51"/>
  <c r="L808" i="51"/>
  <c r="K808" i="51"/>
  <c r="J808" i="51"/>
  <c r="I808" i="51"/>
  <c r="H808" i="51"/>
  <c r="G808" i="51"/>
  <c r="E808" i="51"/>
  <c r="D808" i="51"/>
  <c r="C808" i="51"/>
  <c r="B808" i="51"/>
  <c r="R807" i="51"/>
  <c r="Q807" i="51"/>
  <c r="P807" i="51"/>
  <c r="O807" i="51"/>
  <c r="S807" i="51" s="1"/>
  <c r="N807" i="51"/>
  <c r="M807" i="51"/>
  <c r="L807" i="51"/>
  <c r="K807" i="51"/>
  <c r="J807" i="51"/>
  <c r="I807" i="51"/>
  <c r="H807" i="51"/>
  <c r="G807" i="51"/>
  <c r="E807" i="51"/>
  <c r="D807" i="51"/>
  <c r="C807" i="51"/>
  <c r="B807" i="51"/>
  <c r="S806" i="51"/>
  <c r="Q806" i="51"/>
  <c r="P806" i="51"/>
  <c r="O806" i="51"/>
  <c r="N806" i="51"/>
  <c r="M806" i="51"/>
  <c r="L806" i="51"/>
  <c r="K806" i="51"/>
  <c r="J806" i="51"/>
  <c r="I806" i="51"/>
  <c r="H806" i="51"/>
  <c r="G806" i="51"/>
  <c r="E806" i="51"/>
  <c r="D806" i="51"/>
  <c r="R806" i="51" s="1"/>
  <c r="C806" i="51"/>
  <c r="B806" i="51"/>
  <c r="Q805" i="51"/>
  <c r="P805" i="51"/>
  <c r="O805" i="51"/>
  <c r="S805" i="51" s="1"/>
  <c r="N805" i="51"/>
  <c r="M805" i="51"/>
  <c r="L805" i="51"/>
  <c r="K805" i="51"/>
  <c r="J805" i="51"/>
  <c r="I805" i="51"/>
  <c r="H805" i="51"/>
  <c r="G805" i="51"/>
  <c r="E805" i="51"/>
  <c r="D805" i="51"/>
  <c r="C805" i="51"/>
  <c r="B805" i="51"/>
  <c r="R804" i="51"/>
  <c r="Q804" i="51"/>
  <c r="P804" i="51"/>
  <c r="O804" i="51"/>
  <c r="S804" i="51" s="1"/>
  <c r="N804" i="51"/>
  <c r="M804" i="51"/>
  <c r="L804" i="51"/>
  <c r="K804" i="51"/>
  <c r="J804" i="51"/>
  <c r="I804" i="51"/>
  <c r="H804" i="51"/>
  <c r="G804" i="51"/>
  <c r="E804" i="51"/>
  <c r="D804" i="51"/>
  <c r="C804" i="51"/>
  <c r="B804" i="51"/>
  <c r="S803" i="51"/>
  <c r="Q803" i="51"/>
  <c r="P803" i="51"/>
  <c r="O803" i="51"/>
  <c r="N803" i="51"/>
  <c r="M803" i="51"/>
  <c r="L803" i="51"/>
  <c r="K803" i="51"/>
  <c r="J803" i="51"/>
  <c r="I803" i="51"/>
  <c r="H803" i="51"/>
  <c r="G803" i="51"/>
  <c r="E803" i="51"/>
  <c r="D803" i="51"/>
  <c r="R803" i="51" s="1"/>
  <c r="C803" i="51"/>
  <c r="B803" i="51"/>
  <c r="Q802" i="51"/>
  <c r="P802" i="51"/>
  <c r="O802" i="51"/>
  <c r="S802" i="51" s="1"/>
  <c r="N802" i="51"/>
  <c r="M802" i="51"/>
  <c r="L802" i="51"/>
  <c r="K802" i="51"/>
  <c r="J802" i="51"/>
  <c r="I802" i="51"/>
  <c r="H802" i="51"/>
  <c r="G802" i="51"/>
  <c r="E802" i="51"/>
  <c r="D802" i="51"/>
  <c r="C802" i="51"/>
  <c r="B802" i="51"/>
  <c r="S801" i="51"/>
  <c r="R801" i="51"/>
  <c r="Q801" i="51"/>
  <c r="P801" i="51"/>
  <c r="O801" i="51"/>
  <c r="N801" i="51"/>
  <c r="M801" i="51"/>
  <c r="L801" i="51"/>
  <c r="K801" i="51"/>
  <c r="J801" i="51"/>
  <c r="I801" i="51"/>
  <c r="H801" i="51"/>
  <c r="G801" i="51"/>
  <c r="E801" i="51"/>
  <c r="D801" i="51"/>
  <c r="C801" i="51"/>
  <c r="B801" i="51"/>
  <c r="Q800" i="51"/>
  <c r="P800" i="51"/>
  <c r="O800" i="51"/>
  <c r="S800" i="51" s="1"/>
  <c r="N800" i="51"/>
  <c r="M800" i="51"/>
  <c r="L800" i="51"/>
  <c r="K800" i="51"/>
  <c r="J800" i="51"/>
  <c r="I800" i="51"/>
  <c r="H800" i="51"/>
  <c r="G800" i="51"/>
  <c r="E800" i="51"/>
  <c r="D800" i="51"/>
  <c r="C800" i="51"/>
  <c r="B800" i="51"/>
  <c r="Q799" i="51"/>
  <c r="P799" i="51"/>
  <c r="O799" i="51"/>
  <c r="S799" i="51" s="1"/>
  <c r="N799" i="51"/>
  <c r="M799" i="51"/>
  <c r="L799" i="51"/>
  <c r="K799" i="51"/>
  <c r="J799" i="51"/>
  <c r="I799" i="51"/>
  <c r="H799" i="51"/>
  <c r="G799" i="51"/>
  <c r="E799" i="51"/>
  <c r="R799" i="51" s="1"/>
  <c r="D799" i="51"/>
  <c r="C799" i="51"/>
  <c r="B799" i="51"/>
  <c r="S798" i="51"/>
  <c r="R798" i="51"/>
  <c r="Q798" i="51"/>
  <c r="P798" i="51"/>
  <c r="O798" i="51"/>
  <c r="N798" i="51"/>
  <c r="M798" i="51"/>
  <c r="L798" i="51"/>
  <c r="K798" i="51"/>
  <c r="J798" i="51"/>
  <c r="I798" i="51"/>
  <c r="H798" i="51"/>
  <c r="G798" i="51"/>
  <c r="E798" i="51"/>
  <c r="D798" i="51"/>
  <c r="C798" i="51"/>
  <c r="B798" i="51"/>
  <c r="Q797" i="51"/>
  <c r="P797" i="51"/>
  <c r="O797" i="51"/>
  <c r="S797" i="51" s="1"/>
  <c r="N797" i="51"/>
  <c r="M797" i="51"/>
  <c r="L797" i="51"/>
  <c r="K797" i="51"/>
  <c r="J797" i="51"/>
  <c r="I797" i="51"/>
  <c r="H797" i="51"/>
  <c r="G797" i="51"/>
  <c r="E797" i="51"/>
  <c r="D797" i="51"/>
  <c r="C797" i="51"/>
  <c r="B797" i="51"/>
  <c r="S796" i="51"/>
  <c r="R796" i="51"/>
  <c r="Q796" i="51"/>
  <c r="P796" i="51"/>
  <c r="O796" i="51"/>
  <c r="N796" i="51"/>
  <c r="M796" i="51"/>
  <c r="L796" i="51"/>
  <c r="K796" i="51"/>
  <c r="J796" i="51"/>
  <c r="I796" i="51"/>
  <c r="H796" i="51"/>
  <c r="G796" i="51"/>
  <c r="E796" i="51"/>
  <c r="D796" i="51"/>
  <c r="C796" i="51"/>
  <c r="B796" i="51"/>
  <c r="S795" i="51"/>
  <c r="Q795" i="51"/>
  <c r="P795" i="51"/>
  <c r="O795" i="51"/>
  <c r="N795" i="51"/>
  <c r="M795" i="51"/>
  <c r="L795" i="51"/>
  <c r="K795" i="51"/>
  <c r="J795" i="51"/>
  <c r="I795" i="51"/>
  <c r="H795" i="51"/>
  <c r="G795" i="51"/>
  <c r="E795" i="51"/>
  <c r="R795" i="51" s="1"/>
  <c r="D795" i="51"/>
  <c r="C795" i="51"/>
  <c r="B795" i="51"/>
  <c r="Q794" i="51"/>
  <c r="P794" i="51"/>
  <c r="O794" i="51"/>
  <c r="S794" i="51" s="1"/>
  <c r="N794" i="51"/>
  <c r="M794" i="51"/>
  <c r="L794" i="51"/>
  <c r="K794" i="51"/>
  <c r="J794" i="51"/>
  <c r="I794" i="51"/>
  <c r="H794" i="51"/>
  <c r="G794" i="51"/>
  <c r="E794" i="51"/>
  <c r="D794" i="51"/>
  <c r="C794" i="51"/>
  <c r="B794" i="51"/>
  <c r="S793" i="51"/>
  <c r="R793" i="51"/>
  <c r="Q793" i="51"/>
  <c r="P793" i="51"/>
  <c r="O793" i="51"/>
  <c r="N793" i="51"/>
  <c r="M793" i="51"/>
  <c r="L793" i="51"/>
  <c r="K793" i="51"/>
  <c r="J793" i="51"/>
  <c r="I793" i="51"/>
  <c r="H793" i="51"/>
  <c r="G793" i="51"/>
  <c r="E793" i="51"/>
  <c r="D793" i="51"/>
  <c r="C793" i="51"/>
  <c r="B793" i="51"/>
  <c r="S792" i="51"/>
  <c r="Q792" i="51"/>
  <c r="P792" i="51"/>
  <c r="O792" i="51"/>
  <c r="N792" i="51"/>
  <c r="M792" i="51"/>
  <c r="L792" i="51"/>
  <c r="K792" i="51"/>
  <c r="J792" i="51"/>
  <c r="I792" i="51"/>
  <c r="H792" i="51"/>
  <c r="G792" i="51"/>
  <c r="E792" i="51"/>
  <c r="D792" i="51"/>
  <c r="C792" i="51"/>
  <c r="B792" i="51"/>
  <c r="R791" i="51"/>
  <c r="Q791" i="51"/>
  <c r="P791" i="51"/>
  <c r="O791" i="51"/>
  <c r="S791" i="51" s="1"/>
  <c r="N791" i="51"/>
  <c r="M791" i="51"/>
  <c r="L791" i="51"/>
  <c r="K791" i="51"/>
  <c r="J791" i="51"/>
  <c r="I791" i="51"/>
  <c r="H791" i="51"/>
  <c r="G791" i="51"/>
  <c r="E791" i="51"/>
  <c r="D791" i="51"/>
  <c r="C791" i="51"/>
  <c r="B791" i="51"/>
  <c r="S790" i="51"/>
  <c r="Q790" i="51"/>
  <c r="P790" i="51"/>
  <c r="O790" i="51"/>
  <c r="N790" i="51"/>
  <c r="M790" i="51"/>
  <c r="L790" i="51"/>
  <c r="K790" i="51"/>
  <c r="J790" i="51"/>
  <c r="I790" i="51"/>
  <c r="H790" i="51"/>
  <c r="G790" i="51"/>
  <c r="E790" i="51"/>
  <c r="D790" i="51"/>
  <c r="R790" i="51" s="1"/>
  <c r="C790" i="51"/>
  <c r="B790" i="51"/>
  <c r="Q789" i="51"/>
  <c r="P789" i="51"/>
  <c r="O789" i="51"/>
  <c r="S789" i="51" s="1"/>
  <c r="N789" i="51"/>
  <c r="M789" i="51"/>
  <c r="L789" i="51"/>
  <c r="K789" i="51"/>
  <c r="J789" i="51"/>
  <c r="I789" i="51"/>
  <c r="H789" i="51"/>
  <c r="G789" i="51"/>
  <c r="E789" i="51"/>
  <c r="D789" i="51"/>
  <c r="C789" i="51"/>
  <c r="B789" i="51"/>
  <c r="R788" i="51"/>
  <c r="Q788" i="51"/>
  <c r="P788" i="51"/>
  <c r="O788" i="51"/>
  <c r="S788" i="51" s="1"/>
  <c r="N788" i="51"/>
  <c r="M788" i="51"/>
  <c r="L788" i="51"/>
  <c r="K788" i="51"/>
  <c r="J788" i="51"/>
  <c r="I788" i="51"/>
  <c r="H788" i="51"/>
  <c r="G788" i="51"/>
  <c r="E788" i="51"/>
  <c r="D788" i="51"/>
  <c r="C788" i="51"/>
  <c r="B788" i="51"/>
  <c r="S787" i="51"/>
  <c r="Q787" i="51"/>
  <c r="P787" i="51"/>
  <c r="O787" i="51"/>
  <c r="N787" i="51"/>
  <c r="M787" i="51"/>
  <c r="L787" i="51"/>
  <c r="K787" i="51"/>
  <c r="J787" i="51"/>
  <c r="I787" i="51"/>
  <c r="H787" i="51"/>
  <c r="G787" i="51"/>
  <c r="E787" i="51"/>
  <c r="D787" i="51"/>
  <c r="R787" i="51" s="1"/>
  <c r="C787" i="51"/>
  <c r="B787" i="51"/>
  <c r="Q786" i="51"/>
  <c r="P786" i="51"/>
  <c r="O786" i="51"/>
  <c r="S786" i="51" s="1"/>
  <c r="N786" i="51"/>
  <c r="M786" i="51"/>
  <c r="L786" i="51"/>
  <c r="K786" i="51"/>
  <c r="J786" i="51"/>
  <c r="I786" i="51"/>
  <c r="H786" i="51"/>
  <c r="G786" i="51"/>
  <c r="E786" i="51"/>
  <c r="D786" i="51"/>
  <c r="C786" i="51"/>
  <c r="B786" i="51"/>
  <c r="S785" i="51"/>
  <c r="R785" i="51"/>
  <c r="Q785" i="51"/>
  <c r="P785" i="51"/>
  <c r="O785" i="51"/>
  <c r="N785" i="51"/>
  <c r="M785" i="51"/>
  <c r="L785" i="51"/>
  <c r="K785" i="51"/>
  <c r="J785" i="51"/>
  <c r="I785" i="51"/>
  <c r="H785" i="51"/>
  <c r="G785" i="51"/>
  <c r="E785" i="51"/>
  <c r="D785" i="51"/>
  <c r="C785" i="51"/>
  <c r="B785" i="51"/>
  <c r="Q784" i="51"/>
  <c r="P784" i="51"/>
  <c r="O784" i="51"/>
  <c r="S784" i="51" s="1"/>
  <c r="N784" i="51"/>
  <c r="M784" i="51"/>
  <c r="L784" i="51"/>
  <c r="K784" i="51"/>
  <c r="J784" i="51"/>
  <c r="I784" i="51"/>
  <c r="H784" i="51"/>
  <c r="G784" i="51"/>
  <c r="E784" i="51"/>
  <c r="D784" i="51"/>
  <c r="C784" i="51"/>
  <c r="B784" i="51"/>
  <c r="Q783" i="51"/>
  <c r="P783" i="51"/>
  <c r="O783" i="51"/>
  <c r="S783" i="51" s="1"/>
  <c r="N783" i="51"/>
  <c r="M783" i="51"/>
  <c r="L783" i="51"/>
  <c r="K783" i="51"/>
  <c r="J783" i="51"/>
  <c r="I783" i="51"/>
  <c r="H783" i="51"/>
  <c r="G783" i="51"/>
  <c r="E783" i="51"/>
  <c r="R783" i="51" s="1"/>
  <c r="D783" i="51"/>
  <c r="C783" i="51"/>
  <c r="B783" i="51"/>
  <c r="S782" i="51"/>
  <c r="R782" i="51"/>
  <c r="Q782" i="51"/>
  <c r="P782" i="51"/>
  <c r="O782" i="51"/>
  <c r="N782" i="51"/>
  <c r="M782" i="51"/>
  <c r="L782" i="51"/>
  <c r="K782" i="51"/>
  <c r="J782" i="51"/>
  <c r="I782" i="51"/>
  <c r="H782" i="51"/>
  <c r="G782" i="51"/>
  <c r="E782" i="51"/>
  <c r="D782" i="51"/>
  <c r="C782" i="51"/>
  <c r="B782" i="51"/>
  <c r="Q781" i="51"/>
  <c r="P781" i="51"/>
  <c r="O781" i="51"/>
  <c r="S781" i="51" s="1"/>
  <c r="N781" i="51"/>
  <c r="M781" i="51"/>
  <c r="L781" i="51"/>
  <c r="K781" i="51"/>
  <c r="J781" i="51"/>
  <c r="I781" i="51"/>
  <c r="H781" i="51"/>
  <c r="G781" i="51"/>
  <c r="E781" i="51"/>
  <c r="D781" i="51"/>
  <c r="C781" i="51"/>
  <c r="B781" i="51"/>
  <c r="S780" i="51"/>
  <c r="R780" i="51"/>
  <c r="Q780" i="51"/>
  <c r="P780" i="51"/>
  <c r="O780" i="51"/>
  <c r="N780" i="51"/>
  <c r="M780" i="51"/>
  <c r="L780" i="51"/>
  <c r="K780" i="51"/>
  <c r="J780" i="51"/>
  <c r="I780" i="51"/>
  <c r="H780" i="51"/>
  <c r="G780" i="51"/>
  <c r="E780" i="51"/>
  <c r="D780" i="51"/>
  <c r="C780" i="51"/>
  <c r="B780" i="51"/>
  <c r="S779" i="51"/>
  <c r="Q779" i="51"/>
  <c r="P779" i="51"/>
  <c r="O779" i="51"/>
  <c r="N779" i="51"/>
  <c r="M779" i="51"/>
  <c r="L779" i="51"/>
  <c r="K779" i="51"/>
  <c r="J779" i="51"/>
  <c r="I779" i="51"/>
  <c r="H779" i="51"/>
  <c r="G779" i="51"/>
  <c r="E779" i="51"/>
  <c r="D779" i="51"/>
  <c r="C779" i="51"/>
  <c r="B779" i="51"/>
  <c r="Q778" i="51"/>
  <c r="P778" i="51"/>
  <c r="O778" i="51"/>
  <c r="S778" i="51" s="1"/>
  <c r="N778" i="51"/>
  <c r="M778" i="51"/>
  <c r="L778" i="51"/>
  <c r="K778" i="51"/>
  <c r="J778" i="51"/>
  <c r="I778" i="51"/>
  <c r="H778" i="51"/>
  <c r="G778" i="51"/>
  <c r="E778" i="51"/>
  <c r="D778" i="51"/>
  <c r="C778" i="51"/>
  <c r="B778" i="51"/>
  <c r="S777" i="51"/>
  <c r="R777" i="51"/>
  <c r="Q777" i="51"/>
  <c r="P777" i="51"/>
  <c r="O777" i="51"/>
  <c r="N777" i="51"/>
  <c r="M777" i="51"/>
  <c r="L777" i="51"/>
  <c r="K777" i="51"/>
  <c r="J777" i="51"/>
  <c r="I777" i="51"/>
  <c r="H777" i="51"/>
  <c r="G777" i="51"/>
  <c r="E777" i="51"/>
  <c r="D777" i="51"/>
  <c r="C777" i="51"/>
  <c r="B777" i="51"/>
  <c r="S776" i="51"/>
  <c r="Q776" i="51"/>
  <c r="P776" i="51"/>
  <c r="O776" i="51"/>
  <c r="N776" i="51"/>
  <c r="M776" i="51"/>
  <c r="L776" i="51"/>
  <c r="K776" i="51"/>
  <c r="J776" i="51"/>
  <c r="I776" i="51"/>
  <c r="H776" i="51"/>
  <c r="G776" i="51"/>
  <c r="E776" i="51"/>
  <c r="D776" i="51"/>
  <c r="C776" i="51"/>
  <c r="B776" i="51"/>
  <c r="R775" i="51"/>
  <c r="Q775" i="51"/>
  <c r="P775" i="51"/>
  <c r="O775" i="51"/>
  <c r="S775" i="51" s="1"/>
  <c r="N775" i="51"/>
  <c r="M775" i="51"/>
  <c r="L775" i="51"/>
  <c r="K775" i="51"/>
  <c r="J775" i="51"/>
  <c r="I775" i="51"/>
  <c r="H775" i="51"/>
  <c r="G775" i="51"/>
  <c r="E775" i="51"/>
  <c r="D775" i="51"/>
  <c r="C775" i="51"/>
  <c r="B775" i="51"/>
  <c r="S774" i="51"/>
  <c r="Q774" i="51"/>
  <c r="P774" i="51"/>
  <c r="O774" i="51"/>
  <c r="N774" i="51"/>
  <c r="M774" i="51"/>
  <c r="L774" i="51"/>
  <c r="K774" i="51"/>
  <c r="J774" i="51"/>
  <c r="I774" i="51"/>
  <c r="H774" i="51"/>
  <c r="G774" i="51"/>
  <c r="E774" i="51"/>
  <c r="D774" i="51"/>
  <c r="R774" i="51" s="1"/>
  <c r="C774" i="51"/>
  <c r="B774" i="51"/>
  <c r="Q773" i="51"/>
  <c r="P773" i="51"/>
  <c r="O773" i="51"/>
  <c r="S773" i="51" s="1"/>
  <c r="N773" i="51"/>
  <c r="M773" i="51"/>
  <c r="L773" i="51"/>
  <c r="K773" i="51"/>
  <c r="J773" i="51"/>
  <c r="I773" i="51"/>
  <c r="H773" i="51"/>
  <c r="G773" i="51"/>
  <c r="E773" i="51"/>
  <c r="D773" i="51"/>
  <c r="C773" i="51"/>
  <c r="B773" i="51"/>
  <c r="R772" i="51"/>
  <c r="Q772" i="51"/>
  <c r="P772" i="51"/>
  <c r="O772" i="51"/>
  <c r="S772" i="51" s="1"/>
  <c r="N772" i="51"/>
  <c r="M772" i="51"/>
  <c r="L772" i="51"/>
  <c r="K772" i="51"/>
  <c r="J772" i="51"/>
  <c r="I772" i="51"/>
  <c r="H772" i="51"/>
  <c r="G772" i="51"/>
  <c r="E772" i="51"/>
  <c r="D772" i="51"/>
  <c r="C772" i="51"/>
  <c r="B772" i="51"/>
  <c r="S771" i="51"/>
  <c r="Q771" i="51"/>
  <c r="P771" i="51"/>
  <c r="O771" i="51"/>
  <c r="N771" i="51"/>
  <c r="M771" i="51"/>
  <c r="L771" i="51"/>
  <c r="K771" i="51"/>
  <c r="J771" i="51"/>
  <c r="I771" i="51"/>
  <c r="H771" i="51"/>
  <c r="G771" i="51"/>
  <c r="E771" i="51"/>
  <c r="D771" i="51"/>
  <c r="R771" i="51" s="1"/>
  <c r="C771" i="51"/>
  <c r="B771" i="51"/>
  <c r="Q770" i="51"/>
  <c r="P770" i="51"/>
  <c r="O770" i="51"/>
  <c r="S770" i="51" s="1"/>
  <c r="N770" i="51"/>
  <c r="M770" i="51"/>
  <c r="L770" i="51"/>
  <c r="K770" i="51"/>
  <c r="J770" i="51"/>
  <c r="I770" i="51"/>
  <c r="H770" i="51"/>
  <c r="G770" i="51"/>
  <c r="E770" i="51"/>
  <c r="D770" i="51"/>
  <c r="C770" i="51"/>
  <c r="B770" i="51"/>
  <c r="S769" i="51"/>
  <c r="R769" i="51"/>
  <c r="Q769" i="51"/>
  <c r="P769" i="51"/>
  <c r="O769" i="51"/>
  <c r="N769" i="51"/>
  <c r="M769" i="51"/>
  <c r="L769" i="51"/>
  <c r="K769" i="51"/>
  <c r="J769" i="51"/>
  <c r="I769" i="51"/>
  <c r="H769" i="51"/>
  <c r="G769" i="51"/>
  <c r="E769" i="51"/>
  <c r="D769" i="51"/>
  <c r="C769" i="51"/>
  <c r="B769" i="51"/>
  <c r="Q768" i="51"/>
  <c r="P768" i="51"/>
  <c r="O768" i="51"/>
  <c r="S768" i="51" s="1"/>
  <c r="N768" i="51"/>
  <c r="M768" i="51"/>
  <c r="L768" i="51"/>
  <c r="K768" i="51"/>
  <c r="J768" i="51"/>
  <c r="I768" i="51"/>
  <c r="H768" i="51"/>
  <c r="G768" i="51"/>
  <c r="E768" i="51"/>
  <c r="D768" i="51"/>
  <c r="C768" i="51"/>
  <c r="B768" i="51"/>
  <c r="Q767" i="51"/>
  <c r="P767" i="51"/>
  <c r="O767" i="51"/>
  <c r="S767" i="51" s="1"/>
  <c r="N767" i="51"/>
  <c r="M767" i="51"/>
  <c r="L767" i="51"/>
  <c r="K767" i="51"/>
  <c r="J767" i="51"/>
  <c r="I767" i="51"/>
  <c r="H767" i="51"/>
  <c r="G767" i="51"/>
  <c r="E767" i="51"/>
  <c r="R767" i="51" s="1"/>
  <c r="D767" i="51"/>
  <c r="C767" i="51"/>
  <c r="B767" i="51"/>
  <c r="S766" i="51"/>
  <c r="R766" i="51"/>
  <c r="Q766" i="51"/>
  <c r="P766" i="51"/>
  <c r="O766" i="51"/>
  <c r="N766" i="51"/>
  <c r="M766" i="51"/>
  <c r="L766" i="51"/>
  <c r="K766" i="51"/>
  <c r="J766" i="51"/>
  <c r="I766" i="51"/>
  <c r="H766" i="51"/>
  <c r="G766" i="51"/>
  <c r="E766" i="51"/>
  <c r="D766" i="51"/>
  <c r="C766" i="51"/>
  <c r="B766" i="51"/>
  <c r="Q765" i="51"/>
  <c r="P765" i="51"/>
  <c r="O765" i="51"/>
  <c r="S765" i="51" s="1"/>
  <c r="N765" i="51"/>
  <c r="M765" i="51"/>
  <c r="L765" i="51"/>
  <c r="K765" i="51"/>
  <c r="J765" i="51"/>
  <c r="I765" i="51"/>
  <c r="H765" i="51"/>
  <c r="G765" i="51"/>
  <c r="E765" i="51"/>
  <c r="D765" i="51"/>
  <c r="C765" i="51"/>
  <c r="B765" i="51"/>
  <c r="S764" i="51"/>
  <c r="R764" i="51"/>
  <c r="Q764" i="51"/>
  <c r="P764" i="51"/>
  <c r="O764" i="51"/>
  <c r="N764" i="51"/>
  <c r="M764" i="51"/>
  <c r="L764" i="51"/>
  <c r="K764" i="51"/>
  <c r="J764" i="51"/>
  <c r="I764" i="51"/>
  <c r="H764" i="51"/>
  <c r="G764" i="51"/>
  <c r="E764" i="51"/>
  <c r="D764" i="51"/>
  <c r="C764" i="51"/>
  <c r="B764" i="51"/>
  <c r="S763" i="51"/>
  <c r="Q763" i="51"/>
  <c r="P763" i="51"/>
  <c r="O763" i="51"/>
  <c r="N763" i="51"/>
  <c r="M763" i="51"/>
  <c r="L763" i="51"/>
  <c r="K763" i="51"/>
  <c r="J763" i="51"/>
  <c r="I763" i="51"/>
  <c r="H763" i="51"/>
  <c r="G763" i="51"/>
  <c r="E763" i="51"/>
  <c r="R763" i="51" s="1"/>
  <c r="D763" i="51"/>
  <c r="C763" i="51"/>
  <c r="B763" i="51"/>
  <c r="Q762" i="51"/>
  <c r="P762" i="51"/>
  <c r="O762" i="51"/>
  <c r="S762" i="51" s="1"/>
  <c r="N762" i="51"/>
  <c r="M762" i="51"/>
  <c r="L762" i="51"/>
  <c r="K762" i="51"/>
  <c r="J762" i="51"/>
  <c r="I762" i="51"/>
  <c r="H762" i="51"/>
  <c r="G762" i="51"/>
  <c r="E762" i="51"/>
  <c r="D762" i="51"/>
  <c r="C762" i="51"/>
  <c r="B762" i="51"/>
  <c r="S761" i="51"/>
  <c r="R761" i="51"/>
  <c r="Q761" i="51"/>
  <c r="P761" i="51"/>
  <c r="O761" i="51"/>
  <c r="N761" i="51"/>
  <c r="M761" i="51"/>
  <c r="L761" i="51"/>
  <c r="K761" i="51"/>
  <c r="J761" i="51"/>
  <c r="I761" i="51"/>
  <c r="H761" i="51"/>
  <c r="G761" i="51"/>
  <c r="E761" i="51"/>
  <c r="D761" i="51"/>
  <c r="C761" i="51"/>
  <c r="B761" i="51"/>
  <c r="S760" i="51"/>
  <c r="Q760" i="51"/>
  <c r="P760" i="51"/>
  <c r="O760" i="51"/>
  <c r="N760" i="51"/>
  <c r="M760" i="51"/>
  <c r="L760" i="51"/>
  <c r="K760" i="51"/>
  <c r="J760" i="51"/>
  <c r="I760" i="51"/>
  <c r="H760" i="51"/>
  <c r="G760" i="51"/>
  <c r="E760" i="51"/>
  <c r="D760" i="51"/>
  <c r="C760" i="51"/>
  <c r="B760" i="51"/>
  <c r="R759" i="51"/>
  <c r="Q759" i="51"/>
  <c r="P759" i="51"/>
  <c r="O759" i="51"/>
  <c r="S759" i="51" s="1"/>
  <c r="N759" i="51"/>
  <c r="M759" i="51"/>
  <c r="L759" i="51"/>
  <c r="K759" i="51"/>
  <c r="J759" i="51"/>
  <c r="I759" i="51"/>
  <c r="H759" i="51"/>
  <c r="G759" i="51"/>
  <c r="E759" i="51"/>
  <c r="D759" i="51"/>
  <c r="C759" i="51"/>
  <c r="B759" i="51"/>
  <c r="S758" i="51"/>
  <c r="Q758" i="51"/>
  <c r="P758" i="51"/>
  <c r="O758" i="51"/>
  <c r="N758" i="51"/>
  <c r="M758" i="51"/>
  <c r="L758" i="51"/>
  <c r="K758" i="51"/>
  <c r="J758" i="51"/>
  <c r="I758" i="51"/>
  <c r="H758" i="51"/>
  <c r="G758" i="51"/>
  <c r="E758" i="51"/>
  <c r="D758" i="51"/>
  <c r="R758" i="51" s="1"/>
  <c r="C758" i="51"/>
  <c r="B758" i="51"/>
  <c r="Q757" i="51"/>
  <c r="P757" i="51"/>
  <c r="O757" i="51"/>
  <c r="S757" i="51" s="1"/>
  <c r="N757" i="51"/>
  <c r="M757" i="51"/>
  <c r="L757" i="51"/>
  <c r="K757" i="51"/>
  <c r="J757" i="51"/>
  <c r="I757" i="51"/>
  <c r="H757" i="51"/>
  <c r="G757" i="51"/>
  <c r="E757" i="51"/>
  <c r="D757" i="51"/>
  <c r="C757" i="51"/>
  <c r="B757" i="51"/>
  <c r="R756" i="51"/>
  <c r="Q756" i="51"/>
  <c r="P756" i="51"/>
  <c r="O756" i="51"/>
  <c r="S756" i="51" s="1"/>
  <c r="N756" i="51"/>
  <c r="M756" i="51"/>
  <c r="L756" i="51"/>
  <c r="K756" i="51"/>
  <c r="J756" i="51"/>
  <c r="I756" i="51"/>
  <c r="H756" i="51"/>
  <c r="G756" i="51"/>
  <c r="E756" i="51"/>
  <c r="D756" i="51"/>
  <c r="C756" i="51"/>
  <c r="B756" i="51"/>
  <c r="S755" i="51"/>
  <c r="Q755" i="51"/>
  <c r="P755" i="51"/>
  <c r="O755" i="51"/>
  <c r="N755" i="51"/>
  <c r="M755" i="51"/>
  <c r="L755" i="51"/>
  <c r="K755" i="51"/>
  <c r="J755" i="51"/>
  <c r="I755" i="51"/>
  <c r="H755" i="51"/>
  <c r="G755" i="51"/>
  <c r="E755" i="51"/>
  <c r="D755" i="51"/>
  <c r="R755" i="51" s="1"/>
  <c r="C755" i="51"/>
  <c r="B755" i="51"/>
  <c r="Q754" i="51"/>
  <c r="P754" i="51"/>
  <c r="O754" i="51"/>
  <c r="S754" i="51" s="1"/>
  <c r="N754" i="51"/>
  <c r="M754" i="51"/>
  <c r="L754" i="51"/>
  <c r="K754" i="51"/>
  <c r="J754" i="51"/>
  <c r="I754" i="51"/>
  <c r="H754" i="51"/>
  <c r="G754" i="51"/>
  <c r="E754" i="51"/>
  <c r="D754" i="51"/>
  <c r="C754" i="51"/>
  <c r="B754" i="51"/>
  <c r="S753" i="51"/>
  <c r="R753" i="51"/>
  <c r="Q753" i="51"/>
  <c r="P753" i="51"/>
  <c r="O753" i="51"/>
  <c r="N753" i="51"/>
  <c r="M753" i="51"/>
  <c r="L753" i="51"/>
  <c r="K753" i="51"/>
  <c r="J753" i="51"/>
  <c r="I753" i="51"/>
  <c r="H753" i="51"/>
  <c r="G753" i="51"/>
  <c r="E753" i="51"/>
  <c r="D753" i="51"/>
  <c r="C753" i="51"/>
  <c r="B753" i="51"/>
  <c r="Q752" i="51"/>
  <c r="P752" i="51"/>
  <c r="O752" i="51"/>
  <c r="S752" i="51" s="1"/>
  <c r="N752" i="51"/>
  <c r="M752" i="51"/>
  <c r="L752" i="51"/>
  <c r="K752" i="51"/>
  <c r="J752" i="51"/>
  <c r="I752" i="51"/>
  <c r="H752" i="51"/>
  <c r="G752" i="51"/>
  <c r="E752" i="51"/>
  <c r="D752" i="51"/>
  <c r="C752" i="51"/>
  <c r="B752" i="51"/>
  <c r="Q751" i="51"/>
  <c r="P751" i="51"/>
  <c r="O751" i="51"/>
  <c r="S751" i="51" s="1"/>
  <c r="N751" i="51"/>
  <c r="M751" i="51"/>
  <c r="L751" i="51"/>
  <c r="K751" i="51"/>
  <c r="J751" i="51"/>
  <c r="I751" i="51"/>
  <c r="H751" i="51"/>
  <c r="G751" i="51"/>
  <c r="E751" i="51"/>
  <c r="R751" i="51" s="1"/>
  <c r="D751" i="51"/>
  <c r="C751" i="51"/>
  <c r="B751" i="51"/>
  <c r="S750" i="51"/>
  <c r="R750" i="51"/>
  <c r="Q750" i="51"/>
  <c r="P750" i="51"/>
  <c r="O750" i="51"/>
  <c r="N750" i="51"/>
  <c r="M750" i="51"/>
  <c r="L750" i="51"/>
  <c r="K750" i="51"/>
  <c r="J750" i="51"/>
  <c r="I750" i="51"/>
  <c r="H750" i="51"/>
  <c r="G750" i="51"/>
  <c r="E750" i="51"/>
  <c r="D750" i="51"/>
  <c r="C750" i="51"/>
  <c r="B750" i="51"/>
  <c r="Q749" i="51"/>
  <c r="P749" i="51"/>
  <c r="O749" i="51"/>
  <c r="S749" i="51" s="1"/>
  <c r="N749" i="51"/>
  <c r="M749" i="51"/>
  <c r="L749" i="51"/>
  <c r="K749" i="51"/>
  <c r="J749" i="51"/>
  <c r="I749" i="51"/>
  <c r="H749" i="51"/>
  <c r="G749" i="51"/>
  <c r="E749" i="51"/>
  <c r="D749" i="51"/>
  <c r="C749" i="51"/>
  <c r="B749" i="51"/>
  <c r="S748" i="51"/>
  <c r="R748" i="51"/>
  <c r="Q748" i="51"/>
  <c r="P748" i="51"/>
  <c r="O748" i="51"/>
  <c r="N748" i="51"/>
  <c r="M748" i="51"/>
  <c r="L748" i="51"/>
  <c r="K748" i="51"/>
  <c r="J748" i="51"/>
  <c r="I748" i="51"/>
  <c r="H748" i="51"/>
  <c r="G748" i="51"/>
  <c r="E748" i="51"/>
  <c r="D748" i="51"/>
  <c r="C748" i="51"/>
  <c r="B748" i="51"/>
  <c r="S747" i="51"/>
  <c r="Q747" i="51"/>
  <c r="P747" i="51"/>
  <c r="O747" i="51"/>
  <c r="N747" i="51"/>
  <c r="M747" i="51"/>
  <c r="L747" i="51"/>
  <c r="K747" i="51"/>
  <c r="J747" i="51"/>
  <c r="I747" i="51"/>
  <c r="H747" i="51"/>
  <c r="G747" i="51"/>
  <c r="E747" i="51"/>
  <c r="D747" i="51"/>
  <c r="C747" i="51"/>
  <c r="B747" i="51"/>
  <c r="Q746" i="51"/>
  <c r="P746" i="51"/>
  <c r="O746" i="51"/>
  <c r="S746" i="51" s="1"/>
  <c r="N746" i="51"/>
  <c r="M746" i="51"/>
  <c r="L746" i="51"/>
  <c r="K746" i="51"/>
  <c r="J746" i="51"/>
  <c r="I746" i="51"/>
  <c r="H746" i="51"/>
  <c r="G746" i="51"/>
  <c r="E746" i="51"/>
  <c r="D746" i="51"/>
  <c r="C746" i="51"/>
  <c r="B746" i="51"/>
  <c r="S745" i="51"/>
  <c r="R745" i="51"/>
  <c r="Q745" i="51"/>
  <c r="P745" i="51"/>
  <c r="O745" i="51"/>
  <c r="N745" i="51"/>
  <c r="M745" i="51"/>
  <c r="L745" i="51"/>
  <c r="K745" i="51"/>
  <c r="J745" i="51"/>
  <c r="I745" i="51"/>
  <c r="H745" i="51"/>
  <c r="G745" i="51"/>
  <c r="E745" i="51"/>
  <c r="D745" i="51"/>
  <c r="C745" i="51"/>
  <c r="B745" i="51"/>
  <c r="S744" i="51"/>
  <c r="Q744" i="51"/>
  <c r="P744" i="51"/>
  <c r="O744" i="51"/>
  <c r="N744" i="51"/>
  <c r="M744" i="51"/>
  <c r="L744" i="51"/>
  <c r="K744" i="51"/>
  <c r="J744" i="51"/>
  <c r="I744" i="51"/>
  <c r="H744" i="51"/>
  <c r="G744" i="51"/>
  <c r="E744" i="51"/>
  <c r="D744" i="51"/>
  <c r="C744" i="51"/>
  <c r="B744" i="51"/>
  <c r="R743" i="51"/>
  <c r="Q743" i="51"/>
  <c r="P743" i="51"/>
  <c r="O743" i="51"/>
  <c r="S743" i="51" s="1"/>
  <c r="N743" i="51"/>
  <c r="M743" i="51"/>
  <c r="L743" i="51"/>
  <c r="K743" i="51"/>
  <c r="J743" i="51"/>
  <c r="I743" i="51"/>
  <c r="H743" i="51"/>
  <c r="G743" i="51"/>
  <c r="E743" i="51"/>
  <c r="D743" i="51"/>
  <c r="C743" i="51"/>
  <c r="B743" i="51"/>
  <c r="S742" i="51"/>
  <c r="Q742" i="51"/>
  <c r="P742" i="51"/>
  <c r="O742" i="51"/>
  <c r="N742" i="51"/>
  <c r="M742" i="51"/>
  <c r="L742" i="51"/>
  <c r="K742" i="51"/>
  <c r="J742" i="51"/>
  <c r="I742" i="51"/>
  <c r="H742" i="51"/>
  <c r="G742" i="51"/>
  <c r="E742" i="51"/>
  <c r="D742" i="51"/>
  <c r="R742" i="51" s="1"/>
  <c r="C742" i="51"/>
  <c r="B742" i="51"/>
  <c r="Q741" i="51"/>
  <c r="P741" i="51"/>
  <c r="O741" i="51"/>
  <c r="S741" i="51" s="1"/>
  <c r="N741" i="51"/>
  <c r="M741" i="51"/>
  <c r="L741" i="51"/>
  <c r="K741" i="51"/>
  <c r="J741" i="51"/>
  <c r="I741" i="51"/>
  <c r="H741" i="51"/>
  <c r="G741" i="51"/>
  <c r="E741" i="51"/>
  <c r="D741" i="51"/>
  <c r="C741" i="51"/>
  <c r="B741" i="51"/>
  <c r="R740" i="51"/>
  <c r="Q740" i="51"/>
  <c r="P740" i="51"/>
  <c r="O740" i="51"/>
  <c r="S740" i="51" s="1"/>
  <c r="N740" i="51"/>
  <c r="M740" i="51"/>
  <c r="L740" i="51"/>
  <c r="K740" i="51"/>
  <c r="J740" i="51"/>
  <c r="I740" i="51"/>
  <c r="H740" i="51"/>
  <c r="G740" i="51"/>
  <c r="E740" i="51"/>
  <c r="D740" i="51"/>
  <c r="C740" i="51"/>
  <c r="B740" i="51"/>
  <c r="S739" i="51"/>
  <c r="Q739" i="51"/>
  <c r="P739" i="51"/>
  <c r="O739" i="51"/>
  <c r="N739" i="51"/>
  <c r="M739" i="51"/>
  <c r="L739" i="51"/>
  <c r="K739" i="51"/>
  <c r="J739" i="51"/>
  <c r="I739" i="51"/>
  <c r="H739" i="51"/>
  <c r="G739" i="51"/>
  <c r="E739" i="51"/>
  <c r="D739" i="51"/>
  <c r="R739" i="51" s="1"/>
  <c r="C739" i="51"/>
  <c r="B739" i="51"/>
  <c r="Q738" i="51"/>
  <c r="P738" i="51"/>
  <c r="O738" i="51"/>
  <c r="S738" i="51" s="1"/>
  <c r="N738" i="51"/>
  <c r="M738" i="51"/>
  <c r="L738" i="51"/>
  <c r="K738" i="51"/>
  <c r="J738" i="51"/>
  <c r="I738" i="51"/>
  <c r="H738" i="51"/>
  <c r="G738" i="51"/>
  <c r="E738" i="51"/>
  <c r="D738" i="51"/>
  <c r="C738" i="51"/>
  <c r="B738" i="51"/>
  <c r="S737" i="51"/>
  <c r="R737" i="51"/>
  <c r="Q737" i="51"/>
  <c r="P737" i="51"/>
  <c r="O737" i="51"/>
  <c r="N737" i="51"/>
  <c r="M737" i="51"/>
  <c r="L737" i="51"/>
  <c r="K737" i="51"/>
  <c r="J737" i="51"/>
  <c r="I737" i="51"/>
  <c r="H737" i="51"/>
  <c r="G737" i="51"/>
  <c r="E737" i="51"/>
  <c r="D737" i="51"/>
  <c r="C737" i="51"/>
  <c r="B737" i="51"/>
  <c r="Q736" i="51"/>
  <c r="P736" i="51"/>
  <c r="O736" i="51"/>
  <c r="S736" i="51" s="1"/>
  <c r="N736" i="51"/>
  <c r="M736" i="51"/>
  <c r="L736" i="51"/>
  <c r="K736" i="51"/>
  <c r="J736" i="51"/>
  <c r="I736" i="51"/>
  <c r="H736" i="51"/>
  <c r="G736" i="51"/>
  <c r="E736" i="51"/>
  <c r="D736" i="51"/>
  <c r="C736" i="51"/>
  <c r="B736" i="51"/>
  <c r="Q735" i="51"/>
  <c r="P735" i="51"/>
  <c r="O735" i="51"/>
  <c r="S735" i="51" s="1"/>
  <c r="N735" i="51"/>
  <c r="M735" i="51"/>
  <c r="L735" i="51"/>
  <c r="K735" i="51"/>
  <c r="J735" i="51"/>
  <c r="I735" i="51"/>
  <c r="H735" i="51"/>
  <c r="G735" i="51"/>
  <c r="E735" i="51"/>
  <c r="R735" i="51" s="1"/>
  <c r="D735" i="51"/>
  <c r="C735" i="51"/>
  <c r="B735" i="51"/>
  <c r="S734" i="51"/>
  <c r="R734" i="51"/>
  <c r="Q734" i="51"/>
  <c r="P734" i="51"/>
  <c r="O734" i="51"/>
  <c r="N734" i="51"/>
  <c r="M734" i="51"/>
  <c r="L734" i="51"/>
  <c r="K734" i="51"/>
  <c r="J734" i="51"/>
  <c r="I734" i="51"/>
  <c r="H734" i="51"/>
  <c r="G734" i="51"/>
  <c r="E734" i="51"/>
  <c r="D734" i="51"/>
  <c r="C734" i="51"/>
  <c r="B734" i="51"/>
  <c r="Q733" i="51"/>
  <c r="P733" i="51"/>
  <c r="O733" i="51"/>
  <c r="S733" i="51" s="1"/>
  <c r="N733" i="51"/>
  <c r="M733" i="51"/>
  <c r="L733" i="51"/>
  <c r="K733" i="51"/>
  <c r="J733" i="51"/>
  <c r="I733" i="51"/>
  <c r="H733" i="51"/>
  <c r="G733" i="51"/>
  <c r="E733" i="51"/>
  <c r="D733" i="51"/>
  <c r="C733" i="51"/>
  <c r="B733" i="51"/>
  <c r="S732" i="51"/>
  <c r="R732" i="51"/>
  <c r="Q732" i="51"/>
  <c r="P732" i="51"/>
  <c r="O732" i="51"/>
  <c r="N732" i="51"/>
  <c r="M732" i="51"/>
  <c r="L732" i="51"/>
  <c r="K732" i="51"/>
  <c r="J732" i="51"/>
  <c r="I732" i="51"/>
  <c r="H732" i="51"/>
  <c r="G732" i="51"/>
  <c r="E732" i="51"/>
  <c r="D732" i="51"/>
  <c r="C732" i="51"/>
  <c r="B732" i="51"/>
  <c r="S731" i="51"/>
  <c r="Q731" i="51"/>
  <c r="P731" i="51"/>
  <c r="O731" i="51"/>
  <c r="N731" i="51"/>
  <c r="M731" i="51"/>
  <c r="L731" i="51"/>
  <c r="K731" i="51"/>
  <c r="J731" i="51"/>
  <c r="I731" i="51"/>
  <c r="H731" i="51"/>
  <c r="G731" i="51"/>
  <c r="E731" i="51"/>
  <c r="R731" i="51" s="1"/>
  <c r="D731" i="51"/>
  <c r="C731" i="51"/>
  <c r="B731" i="51"/>
  <c r="Q730" i="51"/>
  <c r="P730" i="51"/>
  <c r="O730" i="51"/>
  <c r="S730" i="51" s="1"/>
  <c r="N730" i="51"/>
  <c r="M730" i="51"/>
  <c r="L730" i="51"/>
  <c r="K730" i="51"/>
  <c r="J730" i="51"/>
  <c r="I730" i="51"/>
  <c r="H730" i="51"/>
  <c r="G730" i="51"/>
  <c r="E730" i="51"/>
  <c r="D730" i="51"/>
  <c r="C730" i="51"/>
  <c r="B730" i="51"/>
  <c r="S729" i="51"/>
  <c r="R729" i="51"/>
  <c r="Q729" i="51"/>
  <c r="P729" i="51"/>
  <c r="O729" i="51"/>
  <c r="N729" i="51"/>
  <c r="M729" i="51"/>
  <c r="L729" i="51"/>
  <c r="K729" i="51"/>
  <c r="J729" i="51"/>
  <c r="I729" i="51"/>
  <c r="H729" i="51"/>
  <c r="G729" i="51"/>
  <c r="E729" i="51"/>
  <c r="D729" i="51"/>
  <c r="C729" i="51"/>
  <c r="B729" i="51"/>
  <c r="S728" i="51"/>
  <c r="Q728" i="51"/>
  <c r="P728" i="51"/>
  <c r="O728" i="51"/>
  <c r="N728" i="51"/>
  <c r="M728" i="51"/>
  <c r="L728" i="51"/>
  <c r="K728" i="51"/>
  <c r="J728" i="51"/>
  <c r="I728" i="51"/>
  <c r="H728" i="51"/>
  <c r="G728" i="51"/>
  <c r="E728" i="51"/>
  <c r="D728" i="51"/>
  <c r="C728" i="51"/>
  <c r="B728" i="51"/>
  <c r="R727" i="51"/>
  <c r="Q727" i="51"/>
  <c r="P727" i="51"/>
  <c r="O727" i="51"/>
  <c r="S727" i="51" s="1"/>
  <c r="N727" i="51"/>
  <c r="M727" i="51"/>
  <c r="L727" i="51"/>
  <c r="K727" i="51"/>
  <c r="J727" i="51"/>
  <c r="I727" i="51"/>
  <c r="H727" i="51"/>
  <c r="G727" i="51"/>
  <c r="E727" i="51"/>
  <c r="D727" i="51"/>
  <c r="C727" i="51"/>
  <c r="B727" i="51"/>
  <c r="S726" i="51"/>
  <c r="Q726" i="51"/>
  <c r="P726" i="51"/>
  <c r="O726" i="51"/>
  <c r="N726" i="51"/>
  <c r="M726" i="51"/>
  <c r="L726" i="51"/>
  <c r="K726" i="51"/>
  <c r="J726" i="51"/>
  <c r="I726" i="51"/>
  <c r="H726" i="51"/>
  <c r="G726" i="51"/>
  <c r="E726" i="51"/>
  <c r="D726" i="51"/>
  <c r="R726" i="51" s="1"/>
  <c r="C726" i="51"/>
  <c r="B726" i="51"/>
  <c r="Q725" i="51"/>
  <c r="P725" i="51"/>
  <c r="O725" i="51"/>
  <c r="S725" i="51" s="1"/>
  <c r="N725" i="51"/>
  <c r="M725" i="51"/>
  <c r="L725" i="51"/>
  <c r="K725" i="51"/>
  <c r="J725" i="51"/>
  <c r="I725" i="51"/>
  <c r="H725" i="51"/>
  <c r="G725" i="51"/>
  <c r="E725" i="51"/>
  <c r="D725" i="51"/>
  <c r="C725" i="51"/>
  <c r="B725" i="51"/>
  <c r="R724" i="51"/>
  <c r="Q724" i="51"/>
  <c r="P724" i="51"/>
  <c r="O724" i="51"/>
  <c r="S724" i="51" s="1"/>
  <c r="N724" i="51"/>
  <c r="M724" i="51"/>
  <c r="L724" i="51"/>
  <c r="K724" i="51"/>
  <c r="J724" i="51"/>
  <c r="I724" i="51"/>
  <c r="H724" i="51"/>
  <c r="G724" i="51"/>
  <c r="E724" i="51"/>
  <c r="D724" i="51"/>
  <c r="C724" i="51"/>
  <c r="B724" i="51"/>
  <c r="S723" i="51"/>
  <c r="Q723" i="51"/>
  <c r="P723" i="51"/>
  <c r="O723" i="51"/>
  <c r="N723" i="51"/>
  <c r="M723" i="51"/>
  <c r="L723" i="51"/>
  <c r="K723" i="51"/>
  <c r="J723" i="51"/>
  <c r="I723" i="51"/>
  <c r="H723" i="51"/>
  <c r="G723" i="51"/>
  <c r="E723" i="51"/>
  <c r="D723" i="51"/>
  <c r="R723" i="51" s="1"/>
  <c r="C723" i="51"/>
  <c r="B723" i="51"/>
  <c r="Q722" i="51"/>
  <c r="P722" i="51"/>
  <c r="O722" i="51"/>
  <c r="S722" i="51" s="1"/>
  <c r="N722" i="51"/>
  <c r="M722" i="51"/>
  <c r="L722" i="51"/>
  <c r="K722" i="51"/>
  <c r="J722" i="51"/>
  <c r="I722" i="51"/>
  <c r="H722" i="51"/>
  <c r="G722" i="51"/>
  <c r="E722" i="51"/>
  <c r="D722" i="51"/>
  <c r="C722" i="51"/>
  <c r="B722" i="51"/>
  <c r="S721" i="51"/>
  <c r="R721" i="51"/>
  <c r="Q721" i="51"/>
  <c r="P721" i="51"/>
  <c r="O721" i="51"/>
  <c r="N721" i="51"/>
  <c r="M721" i="51"/>
  <c r="L721" i="51"/>
  <c r="K721" i="51"/>
  <c r="J721" i="51"/>
  <c r="I721" i="51"/>
  <c r="H721" i="51"/>
  <c r="G721" i="51"/>
  <c r="E721" i="51"/>
  <c r="D721" i="51"/>
  <c r="C721" i="51"/>
  <c r="B721" i="51"/>
  <c r="Q720" i="51"/>
  <c r="P720" i="51"/>
  <c r="O720" i="51"/>
  <c r="S720" i="51" s="1"/>
  <c r="N720" i="51"/>
  <c r="M720" i="51"/>
  <c r="L720" i="51"/>
  <c r="K720" i="51"/>
  <c r="J720" i="51"/>
  <c r="I720" i="51"/>
  <c r="H720" i="51"/>
  <c r="G720" i="51"/>
  <c r="E720" i="51"/>
  <c r="D720" i="51"/>
  <c r="C720" i="51"/>
  <c r="B720" i="51"/>
  <c r="Q719" i="51"/>
  <c r="P719" i="51"/>
  <c r="O719" i="51"/>
  <c r="S719" i="51" s="1"/>
  <c r="N719" i="51"/>
  <c r="M719" i="51"/>
  <c r="L719" i="51"/>
  <c r="K719" i="51"/>
  <c r="J719" i="51"/>
  <c r="I719" i="51"/>
  <c r="H719" i="51"/>
  <c r="G719" i="51"/>
  <c r="E719" i="51"/>
  <c r="R719" i="51" s="1"/>
  <c r="D719" i="51"/>
  <c r="C719" i="51"/>
  <c r="B719" i="51"/>
  <c r="S718" i="51"/>
  <c r="R718" i="51"/>
  <c r="Q718" i="51"/>
  <c r="P718" i="51"/>
  <c r="O718" i="51"/>
  <c r="N718" i="51"/>
  <c r="M718" i="51"/>
  <c r="L718" i="51"/>
  <c r="K718" i="51"/>
  <c r="J718" i="51"/>
  <c r="I718" i="51"/>
  <c r="H718" i="51"/>
  <c r="G718" i="51"/>
  <c r="E718" i="51"/>
  <c r="D718" i="51"/>
  <c r="C718" i="51"/>
  <c r="B718" i="51"/>
  <c r="Q717" i="51"/>
  <c r="P717" i="51"/>
  <c r="O717" i="51"/>
  <c r="S717" i="51" s="1"/>
  <c r="N717" i="51"/>
  <c r="M717" i="51"/>
  <c r="L717" i="51"/>
  <c r="K717" i="51"/>
  <c r="J717" i="51"/>
  <c r="I717" i="51"/>
  <c r="H717" i="51"/>
  <c r="G717" i="51"/>
  <c r="E717" i="51"/>
  <c r="D717" i="51"/>
  <c r="C717" i="51"/>
  <c r="B717" i="51"/>
  <c r="S716" i="51"/>
  <c r="R716" i="51"/>
  <c r="Q716" i="51"/>
  <c r="P716" i="51"/>
  <c r="O716" i="51"/>
  <c r="N716" i="51"/>
  <c r="M716" i="51"/>
  <c r="L716" i="51"/>
  <c r="K716" i="51"/>
  <c r="J716" i="51"/>
  <c r="I716" i="51"/>
  <c r="H716" i="51"/>
  <c r="G716" i="51"/>
  <c r="E716" i="51"/>
  <c r="D716" i="51"/>
  <c r="C716" i="51"/>
  <c r="B716" i="51"/>
  <c r="S715" i="51"/>
  <c r="Q715" i="51"/>
  <c r="P715" i="51"/>
  <c r="O715" i="51"/>
  <c r="N715" i="51"/>
  <c r="M715" i="51"/>
  <c r="L715" i="51"/>
  <c r="K715" i="51"/>
  <c r="J715" i="51"/>
  <c r="I715" i="51"/>
  <c r="H715" i="51"/>
  <c r="G715" i="51"/>
  <c r="E715" i="51"/>
  <c r="D715" i="51"/>
  <c r="C715" i="51"/>
  <c r="B715" i="51"/>
  <c r="Q714" i="51"/>
  <c r="P714" i="51"/>
  <c r="O714" i="51"/>
  <c r="S714" i="51" s="1"/>
  <c r="N714" i="51"/>
  <c r="M714" i="51"/>
  <c r="L714" i="51"/>
  <c r="K714" i="51"/>
  <c r="J714" i="51"/>
  <c r="I714" i="51"/>
  <c r="H714" i="51"/>
  <c r="G714" i="51"/>
  <c r="E714" i="51"/>
  <c r="D714" i="51"/>
  <c r="C714" i="51"/>
  <c r="B714" i="51"/>
  <c r="S713" i="51"/>
  <c r="R713" i="51"/>
  <c r="Q713" i="51"/>
  <c r="P713" i="51"/>
  <c r="O713" i="51"/>
  <c r="N713" i="51"/>
  <c r="M713" i="51"/>
  <c r="L713" i="51"/>
  <c r="K713" i="51"/>
  <c r="J713" i="51"/>
  <c r="I713" i="51"/>
  <c r="H713" i="51"/>
  <c r="G713" i="51"/>
  <c r="E713" i="51"/>
  <c r="D713" i="51"/>
  <c r="C713" i="51"/>
  <c r="B713" i="51"/>
  <c r="S712" i="51"/>
  <c r="Q712" i="51"/>
  <c r="P712" i="51"/>
  <c r="O712" i="51"/>
  <c r="N712" i="51"/>
  <c r="M712" i="51"/>
  <c r="L712" i="51"/>
  <c r="K712" i="51"/>
  <c r="J712" i="51"/>
  <c r="I712" i="51"/>
  <c r="H712" i="51"/>
  <c r="G712" i="51"/>
  <c r="E712" i="51"/>
  <c r="D712" i="51"/>
  <c r="C712" i="51"/>
  <c r="B712" i="51"/>
  <c r="R711" i="51"/>
  <c r="Q711" i="51"/>
  <c r="P711" i="51"/>
  <c r="O711" i="51"/>
  <c r="S711" i="51" s="1"/>
  <c r="N711" i="51"/>
  <c r="M711" i="51"/>
  <c r="L711" i="51"/>
  <c r="K711" i="51"/>
  <c r="J711" i="51"/>
  <c r="I711" i="51"/>
  <c r="H711" i="51"/>
  <c r="G711" i="51"/>
  <c r="E711" i="51"/>
  <c r="D711" i="51"/>
  <c r="C711" i="51"/>
  <c r="B711" i="51"/>
  <c r="S710" i="51"/>
  <c r="Q710" i="51"/>
  <c r="P710" i="51"/>
  <c r="O710" i="51"/>
  <c r="N710" i="51"/>
  <c r="M710" i="51"/>
  <c r="L710" i="51"/>
  <c r="K710" i="51"/>
  <c r="J710" i="51"/>
  <c r="I710" i="51"/>
  <c r="H710" i="51"/>
  <c r="G710" i="51"/>
  <c r="E710" i="51"/>
  <c r="D710" i="51"/>
  <c r="R710" i="51" s="1"/>
  <c r="C710" i="51"/>
  <c r="B710" i="51"/>
  <c r="Q709" i="51"/>
  <c r="P709" i="51"/>
  <c r="O709" i="51"/>
  <c r="S709" i="51" s="1"/>
  <c r="N709" i="51"/>
  <c r="M709" i="51"/>
  <c r="L709" i="51"/>
  <c r="K709" i="51"/>
  <c r="J709" i="51"/>
  <c r="I709" i="51"/>
  <c r="H709" i="51"/>
  <c r="G709" i="51"/>
  <c r="E709" i="51"/>
  <c r="D709" i="51"/>
  <c r="C709" i="51"/>
  <c r="B709" i="51"/>
  <c r="R708" i="51"/>
  <c r="Q708" i="51"/>
  <c r="P708" i="51"/>
  <c r="O708" i="51"/>
  <c r="S708" i="51" s="1"/>
  <c r="N708" i="51"/>
  <c r="M708" i="51"/>
  <c r="L708" i="51"/>
  <c r="K708" i="51"/>
  <c r="J708" i="51"/>
  <c r="I708" i="51"/>
  <c r="H708" i="51"/>
  <c r="G708" i="51"/>
  <c r="E708" i="51"/>
  <c r="D708" i="51"/>
  <c r="C708" i="51"/>
  <c r="B708" i="51"/>
  <c r="S707" i="51"/>
  <c r="Q707" i="51"/>
  <c r="P707" i="51"/>
  <c r="O707" i="51"/>
  <c r="N707" i="51"/>
  <c r="M707" i="51"/>
  <c r="L707" i="51"/>
  <c r="K707" i="51"/>
  <c r="J707" i="51"/>
  <c r="I707" i="51"/>
  <c r="H707" i="51"/>
  <c r="G707" i="51"/>
  <c r="E707" i="51"/>
  <c r="D707" i="51"/>
  <c r="R707" i="51" s="1"/>
  <c r="C707" i="51"/>
  <c r="B707" i="51"/>
  <c r="Q706" i="51"/>
  <c r="P706" i="51"/>
  <c r="O706" i="51"/>
  <c r="S706" i="51" s="1"/>
  <c r="N706" i="51"/>
  <c r="M706" i="51"/>
  <c r="L706" i="51"/>
  <c r="K706" i="51"/>
  <c r="J706" i="51"/>
  <c r="I706" i="51"/>
  <c r="H706" i="51"/>
  <c r="G706" i="51"/>
  <c r="E706" i="51"/>
  <c r="D706" i="51"/>
  <c r="C706" i="51"/>
  <c r="B706" i="51"/>
  <c r="S705" i="51"/>
  <c r="R705" i="51"/>
  <c r="Q705" i="51"/>
  <c r="P705" i="51"/>
  <c r="O705" i="51"/>
  <c r="N705" i="51"/>
  <c r="M705" i="51"/>
  <c r="L705" i="51"/>
  <c r="K705" i="51"/>
  <c r="J705" i="51"/>
  <c r="I705" i="51"/>
  <c r="H705" i="51"/>
  <c r="G705" i="51"/>
  <c r="E705" i="51"/>
  <c r="D705" i="51"/>
  <c r="C705" i="51"/>
  <c r="B705" i="51"/>
  <c r="Q704" i="51"/>
  <c r="P704" i="51"/>
  <c r="O704" i="51"/>
  <c r="S704" i="51" s="1"/>
  <c r="N704" i="51"/>
  <c r="M704" i="51"/>
  <c r="L704" i="51"/>
  <c r="K704" i="51"/>
  <c r="J704" i="51"/>
  <c r="I704" i="51"/>
  <c r="H704" i="51"/>
  <c r="G704" i="51"/>
  <c r="E704" i="51"/>
  <c r="D704" i="51"/>
  <c r="C704" i="51"/>
  <c r="B704" i="51"/>
  <c r="Q703" i="51"/>
  <c r="P703" i="51"/>
  <c r="O703" i="51"/>
  <c r="S703" i="51" s="1"/>
  <c r="N703" i="51"/>
  <c r="M703" i="51"/>
  <c r="L703" i="51"/>
  <c r="K703" i="51"/>
  <c r="J703" i="51"/>
  <c r="I703" i="51"/>
  <c r="H703" i="51"/>
  <c r="G703" i="51"/>
  <c r="E703" i="51"/>
  <c r="R703" i="51" s="1"/>
  <c r="D703" i="51"/>
  <c r="C703" i="51"/>
  <c r="B703" i="51"/>
  <c r="S702" i="51"/>
  <c r="R702" i="51"/>
  <c r="Q702" i="51"/>
  <c r="P702" i="51"/>
  <c r="O702" i="51"/>
  <c r="N702" i="51"/>
  <c r="M702" i="51"/>
  <c r="L702" i="51"/>
  <c r="K702" i="51"/>
  <c r="J702" i="51"/>
  <c r="I702" i="51"/>
  <c r="H702" i="51"/>
  <c r="G702" i="51"/>
  <c r="E702" i="51"/>
  <c r="D702" i="51"/>
  <c r="C702" i="51"/>
  <c r="B702" i="51"/>
  <c r="Q701" i="51"/>
  <c r="P701" i="51"/>
  <c r="O701" i="51"/>
  <c r="S701" i="51" s="1"/>
  <c r="N701" i="51"/>
  <c r="M701" i="51"/>
  <c r="L701" i="51"/>
  <c r="K701" i="51"/>
  <c r="J701" i="51"/>
  <c r="I701" i="51"/>
  <c r="H701" i="51"/>
  <c r="G701" i="51"/>
  <c r="E701" i="51"/>
  <c r="D701" i="51"/>
  <c r="C701" i="51"/>
  <c r="B701" i="51"/>
  <c r="S700" i="51"/>
  <c r="R700" i="51"/>
  <c r="Q700" i="51"/>
  <c r="P700" i="51"/>
  <c r="O700" i="51"/>
  <c r="N700" i="51"/>
  <c r="M700" i="51"/>
  <c r="L700" i="51"/>
  <c r="K700" i="51"/>
  <c r="J700" i="51"/>
  <c r="I700" i="51"/>
  <c r="H700" i="51"/>
  <c r="G700" i="51"/>
  <c r="E700" i="51"/>
  <c r="D700" i="51"/>
  <c r="C700" i="51"/>
  <c r="B700" i="51"/>
  <c r="S699" i="51"/>
  <c r="Q699" i="51"/>
  <c r="P699" i="51"/>
  <c r="O699" i="51"/>
  <c r="N699" i="51"/>
  <c r="M699" i="51"/>
  <c r="L699" i="51"/>
  <c r="K699" i="51"/>
  <c r="J699" i="51"/>
  <c r="I699" i="51"/>
  <c r="H699" i="51"/>
  <c r="G699" i="51"/>
  <c r="E699" i="51"/>
  <c r="R699" i="51" s="1"/>
  <c r="D699" i="51"/>
  <c r="C699" i="51"/>
  <c r="B699" i="51"/>
  <c r="Q698" i="51"/>
  <c r="P698" i="51"/>
  <c r="O698" i="51"/>
  <c r="S698" i="51" s="1"/>
  <c r="N698" i="51"/>
  <c r="M698" i="51"/>
  <c r="L698" i="51"/>
  <c r="K698" i="51"/>
  <c r="J698" i="51"/>
  <c r="I698" i="51"/>
  <c r="H698" i="51"/>
  <c r="G698" i="51"/>
  <c r="E698" i="51"/>
  <c r="D698" i="51"/>
  <c r="C698" i="51"/>
  <c r="B698" i="51"/>
  <c r="S697" i="51"/>
  <c r="R697" i="51"/>
  <c r="Q697" i="51"/>
  <c r="P697" i="51"/>
  <c r="O697" i="51"/>
  <c r="N697" i="51"/>
  <c r="M697" i="51"/>
  <c r="L697" i="51"/>
  <c r="K697" i="51"/>
  <c r="J697" i="51"/>
  <c r="I697" i="51"/>
  <c r="H697" i="51"/>
  <c r="G697" i="51"/>
  <c r="E697" i="51"/>
  <c r="D697" i="51"/>
  <c r="C697" i="51"/>
  <c r="B697" i="51"/>
  <c r="S696" i="51"/>
  <c r="Q696" i="51"/>
  <c r="P696" i="51"/>
  <c r="O696" i="51"/>
  <c r="N696" i="51"/>
  <c r="M696" i="51"/>
  <c r="L696" i="51"/>
  <c r="K696" i="51"/>
  <c r="J696" i="51"/>
  <c r="I696" i="51"/>
  <c r="H696" i="51"/>
  <c r="G696" i="51"/>
  <c r="E696" i="51"/>
  <c r="D696" i="51"/>
  <c r="C696" i="51"/>
  <c r="B696" i="51"/>
  <c r="R695" i="51"/>
  <c r="Q695" i="51"/>
  <c r="P695" i="51"/>
  <c r="O695" i="51"/>
  <c r="S695" i="51" s="1"/>
  <c r="N695" i="51"/>
  <c r="M695" i="51"/>
  <c r="L695" i="51"/>
  <c r="K695" i="51"/>
  <c r="J695" i="51"/>
  <c r="I695" i="51"/>
  <c r="H695" i="51"/>
  <c r="G695" i="51"/>
  <c r="E695" i="51"/>
  <c r="D695" i="51"/>
  <c r="C695" i="51"/>
  <c r="B695" i="51"/>
  <c r="S694" i="51"/>
  <c r="Q694" i="51"/>
  <c r="P694" i="51"/>
  <c r="O694" i="51"/>
  <c r="N694" i="51"/>
  <c r="M694" i="51"/>
  <c r="L694" i="51"/>
  <c r="K694" i="51"/>
  <c r="J694" i="51"/>
  <c r="I694" i="51"/>
  <c r="H694" i="51"/>
  <c r="G694" i="51"/>
  <c r="E694" i="51"/>
  <c r="D694" i="51"/>
  <c r="R694" i="51" s="1"/>
  <c r="C694" i="51"/>
  <c r="B694" i="51"/>
  <c r="Q693" i="51"/>
  <c r="P693" i="51"/>
  <c r="O693" i="51"/>
  <c r="S693" i="51" s="1"/>
  <c r="N693" i="51"/>
  <c r="M693" i="51"/>
  <c r="L693" i="51"/>
  <c r="K693" i="51"/>
  <c r="J693" i="51"/>
  <c r="I693" i="51"/>
  <c r="H693" i="51"/>
  <c r="G693" i="51"/>
  <c r="E693" i="51"/>
  <c r="D693" i="51"/>
  <c r="C693" i="51"/>
  <c r="B693" i="51"/>
  <c r="R692" i="51"/>
  <c r="Q692" i="51"/>
  <c r="P692" i="51"/>
  <c r="O692" i="51"/>
  <c r="S692" i="51" s="1"/>
  <c r="N692" i="51"/>
  <c r="M692" i="51"/>
  <c r="L692" i="51"/>
  <c r="K692" i="51"/>
  <c r="J692" i="51"/>
  <c r="I692" i="51"/>
  <c r="H692" i="51"/>
  <c r="G692" i="51"/>
  <c r="E692" i="51"/>
  <c r="D692" i="51"/>
  <c r="C692" i="51"/>
  <c r="B692" i="51"/>
  <c r="Q691" i="51"/>
  <c r="P691" i="51"/>
  <c r="O691" i="51"/>
  <c r="N691" i="51"/>
  <c r="M691" i="51"/>
  <c r="L691" i="51"/>
  <c r="K691" i="51"/>
  <c r="S691" i="51" s="1"/>
  <c r="J691" i="51"/>
  <c r="I691" i="51"/>
  <c r="H691" i="51"/>
  <c r="G691" i="51"/>
  <c r="E691" i="51"/>
  <c r="D691" i="51"/>
  <c r="R691" i="51" s="1"/>
  <c r="C691" i="51"/>
  <c r="B691" i="51"/>
  <c r="Q690" i="51"/>
  <c r="P690" i="51"/>
  <c r="O690" i="51"/>
  <c r="N690" i="51"/>
  <c r="M690" i="51"/>
  <c r="L690" i="51"/>
  <c r="K690" i="51"/>
  <c r="J690" i="51"/>
  <c r="I690" i="51"/>
  <c r="H690" i="51"/>
  <c r="G690" i="51"/>
  <c r="E690" i="51"/>
  <c r="D690" i="51"/>
  <c r="C690" i="51"/>
  <c r="B690" i="51"/>
  <c r="S689" i="51"/>
  <c r="R689" i="51"/>
  <c r="Q689" i="51"/>
  <c r="P689" i="51"/>
  <c r="O689" i="51"/>
  <c r="N689" i="51"/>
  <c r="M689" i="51"/>
  <c r="L689" i="51"/>
  <c r="K689" i="51"/>
  <c r="J689" i="51"/>
  <c r="I689" i="51"/>
  <c r="H689" i="51"/>
  <c r="G689" i="51"/>
  <c r="E689" i="51"/>
  <c r="D689" i="51"/>
  <c r="C689" i="51"/>
  <c r="B689" i="51"/>
  <c r="Q688" i="51"/>
  <c r="P688" i="51"/>
  <c r="O688" i="51"/>
  <c r="S688" i="51" s="1"/>
  <c r="N688" i="51"/>
  <c r="M688" i="51"/>
  <c r="L688" i="51"/>
  <c r="K688" i="51"/>
  <c r="J688" i="51"/>
  <c r="I688" i="51"/>
  <c r="H688" i="51"/>
  <c r="G688" i="51"/>
  <c r="E688" i="51"/>
  <c r="D688" i="51"/>
  <c r="C688" i="51"/>
  <c r="B688" i="51"/>
  <c r="Q687" i="51"/>
  <c r="P687" i="51"/>
  <c r="O687" i="51"/>
  <c r="S687" i="51" s="1"/>
  <c r="N687" i="51"/>
  <c r="M687" i="51"/>
  <c r="L687" i="51"/>
  <c r="K687" i="51"/>
  <c r="J687" i="51"/>
  <c r="I687" i="51"/>
  <c r="H687" i="51"/>
  <c r="G687" i="51"/>
  <c r="E687" i="51"/>
  <c r="R687" i="51" s="1"/>
  <c r="D687" i="51"/>
  <c r="C687" i="51"/>
  <c r="B687" i="51"/>
  <c r="S686" i="51"/>
  <c r="R686" i="51"/>
  <c r="Q686" i="51"/>
  <c r="P686" i="51"/>
  <c r="O686" i="51"/>
  <c r="N686" i="51"/>
  <c r="M686" i="51"/>
  <c r="L686" i="51"/>
  <c r="K686" i="51"/>
  <c r="J686" i="51"/>
  <c r="I686" i="51"/>
  <c r="H686" i="51"/>
  <c r="G686" i="51"/>
  <c r="E686" i="51"/>
  <c r="D686" i="51"/>
  <c r="C686" i="51"/>
  <c r="B686" i="51"/>
  <c r="Q685" i="51"/>
  <c r="P685" i="51"/>
  <c r="O685" i="51"/>
  <c r="S685" i="51" s="1"/>
  <c r="N685" i="51"/>
  <c r="M685" i="51"/>
  <c r="L685" i="51"/>
  <c r="K685" i="51"/>
  <c r="J685" i="51"/>
  <c r="I685" i="51"/>
  <c r="H685" i="51"/>
  <c r="G685" i="51"/>
  <c r="E685" i="51"/>
  <c r="D685" i="51"/>
  <c r="C685" i="51"/>
  <c r="B685" i="51"/>
  <c r="S684" i="51"/>
  <c r="R684" i="51"/>
  <c r="Q684" i="51"/>
  <c r="P684" i="51"/>
  <c r="O684" i="51"/>
  <c r="N684" i="51"/>
  <c r="M684" i="51"/>
  <c r="L684" i="51"/>
  <c r="K684" i="51"/>
  <c r="J684" i="51"/>
  <c r="I684" i="51"/>
  <c r="H684" i="51"/>
  <c r="G684" i="51"/>
  <c r="E684" i="51"/>
  <c r="D684" i="51"/>
  <c r="C684" i="51"/>
  <c r="B684" i="51"/>
  <c r="S683" i="51"/>
  <c r="Q683" i="51"/>
  <c r="P683" i="51"/>
  <c r="O683" i="51"/>
  <c r="N683" i="51"/>
  <c r="M683" i="51"/>
  <c r="L683" i="51"/>
  <c r="K683" i="51"/>
  <c r="J683" i="51"/>
  <c r="I683" i="51"/>
  <c r="H683" i="51"/>
  <c r="G683" i="51"/>
  <c r="E683" i="51"/>
  <c r="R683" i="51" s="1"/>
  <c r="D683" i="51"/>
  <c r="C683" i="51"/>
  <c r="B683" i="51"/>
  <c r="Q682" i="51"/>
  <c r="P682" i="51"/>
  <c r="O682" i="51"/>
  <c r="S682" i="51" s="1"/>
  <c r="N682" i="51"/>
  <c r="M682" i="51"/>
  <c r="L682" i="51"/>
  <c r="K682" i="51"/>
  <c r="J682" i="51"/>
  <c r="I682" i="51"/>
  <c r="H682" i="51"/>
  <c r="G682" i="51"/>
  <c r="E682" i="51"/>
  <c r="D682" i="51"/>
  <c r="C682" i="51"/>
  <c r="B682" i="51"/>
  <c r="R681" i="51"/>
  <c r="Q681" i="51"/>
  <c r="P681" i="51"/>
  <c r="O681" i="51"/>
  <c r="S681" i="51" s="1"/>
  <c r="N681" i="51"/>
  <c r="M681" i="51"/>
  <c r="L681" i="51"/>
  <c r="K681" i="51"/>
  <c r="J681" i="51"/>
  <c r="I681" i="51"/>
  <c r="H681" i="51"/>
  <c r="G681" i="51"/>
  <c r="E681" i="51"/>
  <c r="D681" i="51"/>
  <c r="C681" i="51"/>
  <c r="B681" i="51"/>
  <c r="S680" i="51"/>
  <c r="Q680" i="51"/>
  <c r="P680" i="51"/>
  <c r="O680" i="51"/>
  <c r="N680" i="51"/>
  <c r="M680" i="51"/>
  <c r="L680" i="51"/>
  <c r="K680" i="51"/>
  <c r="J680" i="51"/>
  <c r="I680" i="51"/>
  <c r="H680" i="51"/>
  <c r="G680" i="51"/>
  <c r="E680" i="51"/>
  <c r="D680" i="51"/>
  <c r="R680" i="51" s="1"/>
  <c r="C680" i="51"/>
  <c r="B680" i="51"/>
  <c r="Q679" i="51"/>
  <c r="P679" i="51"/>
  <c r="O679" i="51"/>
  <c r="S679" i="51" s="1"/>
  <c r="N679" i="51"/>
  <c r="M679" i="51"/>
  <c r="L679" i="51"/>
  <c r="K679" i="51"/>
  <c r="J679" i="51"/>
  <c r="I679" i="51"/>
  <c r="H679" i="51"/>
  <c r="G679" i="51"/>
  <c r="E679" i="51"/>
  <c r="D679" i="51"/>
  <c r="C679" i="51"/>
  <c r="B679" i="51"/>
  <c r="S678" i="51"/>
  <c r="R678" i="51"/>
  <c r="Q678" i="51"/>
  <c r="P678" i="51"/>
  <c r="O678" i="51"/>
  <c r="N678" i="51"/>
  <c r="M678" i="51"/>
  <c r="L678" i="51"/>
  <c r="K678" i="51"/>
  <c r="J678" i="51"/>
  <c r="I678" i="51"/>
  <c r="H678" i="51"/>
  <c r="G678" i="51"/>
  <c r="E678" i="51"/>
  <c r="D678" i="51"/>
  <c r="C678" i="51"/>
  <c r="B678" i="51"/>
  <c r="Q677" i="51"/>
  <c r="P677" i="51"/>
  <c r="O677" i="51"/>
  <c r="S677" i="51" s="1"/>
  <c r="N677" i="51"/>
  <c r="M677" i="51"/>
  <c r="L677" i="51"/>
  <c r="K677" i="51"/>
  <c r="J677" i="51"/>
  <c r="I677" i="51"/>
  <c r="H677" i="51"/>
  <c r="G677" i="51"/>
  <c r="E677" i="51"/>
  <c r="D677" i="51"/>
  <c r="C677" i="51"/>
  <c r="B677" i="51"/>
  <c r="Q676" i="51"/>
  <c r="P676" i="51"/>
  <c r="O676" i="51"/>
  <c r="S676" i="51" s="1"/>
  <c r="N676" i="51"/>
  <c r="M676" i="51"/>
  <c r="L676" i="51"/>
  <c r="K676" i="51"/>
  <c r="J676" i="51"/>
  <c r="I676" i="51"/>
  <c r="H676" i="51"/>
  <c r="G676" i="51"/>
  <c r="E676" i="51"/>
  <c r="R676" i="51" s="1"/>
  <c r="D676" i="51"/>
  <c r="C676" i="51"/>
  <c r="B676" i="51"/>
  <c r="S675" i="51"/>
  <c r="R675" i="51"/>
  <c r="Q675" i="51"/>
  <c r="P675" i="51"/>
  <c r="O675" i="51"/>
  <c r="N675" i="51"/>
  <c r="M675" i="51"/>
  <c r="L675" i="51"/>
  <c r="K675" i="51"/>
  <c r="J675" i="51"/>
  <c r="I675" i="51"/>
  <c r="H675" i="51"/>
  <c r="G675" i="51"/>
  <c r="E675" i="51"/>
  <c r="D675" i="51"/>
  <c r="C675" i="51"/>
  <c r="B675" i="51"/>
  <c r="Q674" i="51"/>
  <c r="P674" i="51"/>
  <c r="O674" i="51"/>
  <c r="S674" i="51" s="1"/>
  <c r="N674" i="51"/>
  <c r="M674" i="51"/>
  <c r="L674" i="51"/>
  <c r="K674" i="51"/>
  <c r="J674" i="51"/>
  <c r="I674" i="51"/>
  <c r="H674" i="51"/>
  <c r="G674" i="51"/>
  <c r="E674" i="51"/>
  <c r="D674" i="51"/>
  <c r="C674" i="51"/>
  <c r="B674" i="51"/>
  <c r="S673" i="51"/>
  <c r="R673" i="51"/>
  <c r="Q673" i="51"/>
  <c r="P673" i="51"/>
  <c r="O673" i="51"/>
  <c r="N673" i="51"/>
  <c r="M673" i="51"/>
  <c r="L673" i="51"/>
  <c r="K673" i="51"/>
  <c r="J673" i="51"/>
  <c r="I673" i="51"/>
  <c r="H673" i="51"/>
  <c r="G673" i="51"/>
  <c r="E673" i="51"/>
  <c r="D673" i="51"/>
  <c r="C673" i="51"/>
  <c r="B673" i="51"/>
  <c r="S672" i="51"/>
  <c r="Q672" i="51"/>
  <c r="P672" i="51"/>
  <c r="O672" i="51"/>
  <c r="N672" i="51"/>
  <c r="M672" i="51"/>
  <c r="L672" i="51"/>
  <c r="K672" i="51"/>
  <c r="J672" i="51"/>
  <c r="I672" i="51"/>
  <c r="H672" i="51"/>
  <c r="G672" i="51"/>
  <c r="E672" i="51"/>
  <c r="R672" i="51" s="1"/>
  <c r="D672" i="51"/>
  <c r="C672" i="51"/>
  <c r="B672" i="51"/>
  <c r="Q671" i="51"/>
  <c r="P671" i="51"/>
  <c r="O671" i="51"/>
  <c r="S671" i="51" s="1"/>
  <c r="N671" i="51"/>
  <c r="M671" i="51"/>
  <c r="L671" i="51"/>
  <c r="K671" i="51"/>
  <c r="J671" i="51"/>
  <c r="I671" i="51"/>
  <c r="H671" i="51"/>
  <c r="G671" i="51"/>
  <c r="E671" i="51"/>
  <c r="R671" i="51" s="1"/>
  <c r="D671" i="51"/>
  <c r="C671" i="51"/>
  <c r="B671" i="51"/>
  <c r="R670" i="51"/>
  <c r="Q670" i="51"/>
  <c r="P670" i="51"/>
  <c r="O670" i="51"/>
  <c r="N670" i="51"/>
  <c r="M670" i="51"/>
  <c r="L670" i="51"/>
  <c r="K670" i="51"/>
  <c r="S670" i="51" s="1"/>
  <c r="J670" i="51"/>
  <c r="I670" i="51"/>
  <c r="H670" i="51"/>
  <c r="G670" i="51"/>
  <c r="E670" i="51"/>
  <c r="D670" i="51"/>
  <c r="C670" i="51"/>
  <c r="B670" i="51"/>
  <c r="S669" i="51"/>
  <c r="Q669" i="51"/>
  <c r="P669" i="51"/>
  <c r="O669" i="51"/>
  <c r="N669" i="51"/>
  <c r="M669" i="51"/>
  <c r="L669" i="51"/>
  <c r="K669" i="51"/>
  <c r="J669" i="51"/>
  <c r="I669" i="51"/>
  <c r="H669" i="51"/>
  <c r="G669" i="51"/>
  <c r="E669" i="51"/>
  <c r="D669" i="51"/>
  <c r="C669" i="51"/>
  <c r="B669" i="51"/>
  <c r="R668" i="51"/>
  <c r="Q668" i="51"/>
  <c r="P668" i="51"/>
  <c r="O668" i="51"/>
  <c r="S668" i="51" s="1"/>
  <c r="N668" i="51"/>
  <c r="M668" i="51"/>
  <c r="L668" i="51"/>
  <c r="K668" i="51"/>
  <c r="J668" i="51"/>
  <c r="I668" i="51"/>
  <c r="H668" i="51"/>
  <c r="G668" i="51"/>
  <c r="E668" i="51"/>
  <c r="D668" i="51"/>
  <c r="C668" i="51"/>
  <c r="B668" i="51"/>
  <c r="Q667" i="51"/>
  <c r="P667" i="51"/>
  <c r="O667" i="51"/>
  <c r="N667" i="51"/>
  <c r="M667" i="51"/>
  <c r="L667" i="51"/>
  <c r="K667" i="51"/>
  <c r="S667" i="51" s="1"/>
  <c r="J667" i="51"/>
  <c r="I667" i="51"/>
  <c r="H667" i="51"/>
  <c r="G667" i="51"/>
  <c r="E667" i="51"/>
  <c r="D667" i="51"/>
  <c r="R667" i="51" s="1"/>
  <c r="C667" i="51"/>
  <c r="B667" i="51"/>
  <c r="Q666" i="51"/>
  <c r="P666" i="51"/>
  <c r="O666" i="51"/>
  <c r="S666" i="51" s="1"/>
  <c r="N666" i="51"/>
  <c r="M666" i="51"/>
  <c r="L666" i="51"/>
  <c r="K666" i="51"/>
  <c r="J666" i="51"/>
  <c r="I666" i="51"/>
  <c r="H666" i="51"/>
  <c r="G666" i="51"/>
  <c r="E666" i="51"/>
  <c r="D666" i="51"/>
  <c r="C666" i="51"/>
  <c r="B666" i="51"/>
  <c r="R665" i="51"/>
  <c r="Q665" i="51"/>
  <c r="P665" i="51"/>
  <c r="O665" i="51"/>
  <c r="S665" i="51" s="1"/>
  <c r="N665" i="51"/>
  <c r="M665" i="51"/>
  <c r="L665" i="51"/>
  <c r="K665" i="51"/>
  <c r="J665" i="51"/>
  <c r="I665" i="51"/>
  <c r="H665" i="51"/>
  <c r="G665" i="51"/>
  <c r="E665" i="51"/>
  <c r="D665" i="51"/>
  <c r="C665" i="51"/>
  <c r="B665" i="51"/>
  <c r="Q664" i="51"/>
  <c r="P664" i="51"/>
  <c r="O664" i="51"/>
  <c r="N664" i="51"/>
  <c r="M664" i="51"/>
  <c r="L664" i="51"/>
  <c r="K664" i="51"/>
  <c r="S664" i="51" s="1"/>
  <c r="J664" i="51"/>
  <c r="I664" i="51"/>
  <c r="H664" i="51"/>
  <c r="G664" i="51"/>
  <c r="E664" i="51"/>
  <c r="D664" i="51"/>
  <c r="R664" i="51" s="1"/>
  <c r="C664" i="51"/>
  <c r="B664" i="51"/>
  <c r="Q663" i="51"/>
  <c r="P663" i="51"/>
  <c r="O663" i="51"/>
  <c r="S663" i="51" s="1"/>
  <c r="N663" i="51"/>
  <c r="M663" i="51"/>
  <c r="L663" i="51"/>
  <c r="K663" i="51"/>
  <c r="J663" i="51"/>
  <c r="I663" i="51"/>
  <c r="H663" i="51"/>
  <c r="G663" i="51"/>
  <c r="E663" i="51"/>
  <c r="D663" i="51"/>
  <c r="C663" i="51"/>
  <c r="B663" i="51"/>
  <c r="R662" i="51"/>
  <c r="Q662" i="51"/>
  <c r="P662" i="51"/>
  <c r="O662" i="51"/>
  <c r="N662" i="51"/>
  <c r="M662" i="51"/>
  <c r="L662" i="51"/>
  <c r="K662" i="51"/>
  <c r="S662" i="51" s="1"/>
  <c r="J662" i="51"/>
  <c r="I662" i="51"/>
  <c r="H662" i="51"/>
  <c r="G662" i="51"/>
  <c r="E662" i="51"/>
  <c r="D662" i="51"/>
  <c r="C662" i="51"/>
  <c r="B662" i="51"/>
  <c r="Q661" i="51"/>
  <c r="P661" i="51"/>
  <c r="O661" i="51"/>
  <c r="S661" i="51" s="1"/>
  <c r="N661" i="51"/>
  <c r="M661" i="51"/>
  <c r="L661" i="51"/>
  <c r="K661" i="51"/>
  <c r="J661" i="51"/>
  <c r="I661" i="51"/>
  <c r="H661" i="51"/>
  <c r="G661" i="51"/>
  <c r="E661" i="51"/>
  <c r="D661" i="51"/>
  <c r="C661" i="51"/>
  <c r="B661" i="51"/>
  <c r="Q660" i="51"/>
  <c r="P660" i="51"/>
  <c r="O660" i="51"/>
  <c r="N660" i="51"/>
  <c r="M660" i="51"/>
  <c r="L660" i="51"/>
  <c r="K660" i="51"/>
  <c r="J660" i="51"/>
  <c r="I660" i="51"/>
  <c r="H660" i="51"/>
  <c r="G660" i="51"/>
  <c r="E660" i="51"/>
  <c r="R660" i="51" s="1"/>
  <c r="D660" i="51"/>
  <c r="C660" i="51"/>
  <c r="B660" i="51"/>
  <c r="R659" i="51"/>
  <c r="Q659" i="51"/>
  <c r="P659" i="51"/>
  <c r="O659" i="51"/>
  <c r="N659" i="51"/>
  <c r="M659" i="51"/>
  <c r="L659" i="51"/>
  <c r="K659" i="51"/>
  <c r="S659" i="51" s="1"/>
  <c r="J659" i="51"/>
  <c r="I659" i="51"/>
  <c r="H659" i="51"/>
  <c r="G659" i="51"/>
  <c r="E659" i="51"/>
  <c r="D659" i="51"/>
  <c r="C659" i="51"/>
  <c r="B659" i="51"/>
  <c r="Q658" i="51"/>
  <c r="P658" i="51"/>
  <c r="O658" i="51"/>
  <c r="S658" i="51" s="1"/>
  <c r="N658" i="51"/>
  <c r="M658" i="51"/>
  <c r="L658" i="51"/>
  <c r="K658" i="51"/>
  <c r="J658" i="51"/>
  <c r="I658" i="51"/>
  <c r="H658" i="51"/>
  <c r="G658" i="51"/>
  <c r="E658" i="51"/>
  <c r="D658" i="51"/>
  <c r="C658" i="51"/>
  <c r="B658" i="51"/>
  <c r="S657" i="51"/>
  <c r="R657" i="51"/>
  <c r="Q657" i="51"/>
  <c r="P657" i="51"/>
  <c r="O657" i="51"/>
  <c r="N657" i="51"/>
  <c r="M657" i="51"/>
  <c r="L657" i="51"/>
  <c r="K657" i="51"/>
  <c r="J657" i="51"/>
  <c r="I657" i="51"/>
  <c r="H657" i="51"/>
  <c r="G657" i="51"/>
  <c r="E657" i="51"/>
  <c r="D657" i="51"/>
  <c r="C657" i="51"/>
  <c r="B657" i="51"/>
  <c r="Q656" i="51"/>
  <c r="P656" i="51"/>
  <c r="O656" i="51"/>
  <c r="N656" i="51"/>
  <c r="M656" i="51"/>
  <c r="L656" i="51"/>
  <c r="K656" i="51"/>
  <c r="S656" i="51" s="1"/>
  <c r="J656" i="51"/>
  <c r="I656" i="51"/>
  <c r="H656" i="51"/>
  <c r="G656" i="51"/>
  <c r="E656" i="51"/>
  <c r="R656" i="51" s="1"/>
  <c r="D656" i="51"/>
  <c r="C656" i="51"/>
  <c r="B656" i="51"/>
  <c r="Q655" i="51"/>
  <c r="P655" i="51"/>
  <c r="O655" i="51"/>
  <c r="S655" i="51" s="1"/>
  <c r="N655" i="51"/>
  <c r="M655" i="51"/>
  <c r="L655" i="51"/>
  <c r="K655" i="51"/>
  <c r="J655" i="51"/>
  <c r="I655" i="51"/>
  <c r="H655" i="51"/>
  <c r="G655" i="51"/>
  <c r="E655" i="51"/>
  <c r="R655" i="51" s="1"/>
  <c r="D655" i="51"/>
  <c r="C655" i="51"/>
  <c r="B655" i="51"/>
  <c r="S654" i="51"/>
  <c r="R654" i="51"/>
  <c r="Q654" i="51"/>
  <c r="P654" i="51"/>
  <c r="O654" i="51"/>
  <c r="N654" i="51"/>
  <c r="M654" i="51"/>
  <c r="L654" i="51"/>
  <c r="K654" i="51"/>
  <c r="J654" i="51"/>
  <c r="I654" i="51"/>
  <c r="H654" i="51"/>
  <c r="G654" i="51"/>
  <c r="E654" i="51"/>
  <c r="D654" i="51"/>
  <c r="C654" i="51"/>
  <c r="B654" i="51"/>
  <c r="S653" i="51"/>
  <c r="Q653" i="51"/>
  <c r="P653" i="51"/>
  <c r="O653" i="51"/>
  <c r="N653" i="51"/>
  <c r="M653" i="51"/>
  <c r="L653" i="51"/>
  <c r="K653" i="51"/>
  <c r="J653" i="51"/>
  <c r="I653" i="51"/>
  <c r="H653" i="51"/>
  <c r="G653" i="51"/>
  <c r="E653" i="51"/>
  <c r="R653" i="51" s="1"/>
  <c r="D653" i="51"/>
  <c r="C653" i="51"/>
  <c r="B653" i="51"/>
  <c r="R652" i="51"/>
  <c r="Q652" i="51"/>
  <c r="P652" i="51"/>
  <c r="O652" i="51"/>
  <c r="S652" i="51" s="1"/>
  <c r="N652" i="51"/>
  <c r="M652" i="51"/>
  <c r="L652" i="51"/>
  <c r="K652" i="51"/>
  <c r="J652" i="51"/>
  <c r="I652" i="51"/>
  <c r="H652" i="51"/>
  <c r="G652" i="51"/>
  <c r="E652" i="51"/>
  <c r="D652" i="51"/>
  <c r="C652" i="51"/>
  <c r="B652" i="51"/>
  <c r="S651" i="51"/>
  <c r="Q651" i="51"/>
  <c r="P651" i="51"/>
  <c r="O651" i="51"/>
  <c r="N651" i="51"/>
  <c r="M651" i="51"/>
  <c r="L651" i="51"/>
  <c r="K651" i="51"/>
  <c r="J651" i="51"/>
  <c r="I651" i="51"/>
  <c r="H651" i="51"/>
  <c r="G651" i="51"/>
  <c r="E651" i="51"/>
  <c r="D651" i="51"/>
  <c r="R651" i="51" s="1"/>
  <c r="C651" i="51"/>
  <c r="B651" i="51"/>
  <c r="Q650" i="51"/>
  <c r="P650" i="51"/>
  <c r="O650" i="51"/>
  <c r="S650" i="51" s="1"/>
  <c r="N650" i="51"/>
  <c r="M650" i="51"/>
  <c r="L650" i="51"/>
  <c r="K650" i="51"/>
  <c r="J650" i="51"/>
  <c r="I650" i="51"/>
  <c r="H650" i="51"/>
  <c r="G650" i="51"/>
  <c r="E650" i="51"/>
  <c r="D650" i="51"/>
  <c r="C650" i="51"/>
  <c r="B650" i="51"/>
  <c r="R649" i="51"/>
  <c r="Q649" i="51"/>
  <c r="P649" i="51"/>
  <c r="O649" i="51"/>
  <c r="S649" i="51" s="1"/>
  <c r="N649" i="51"/>
  <c r="M649" i="51"/>
  <c r="L649" i="51"/>
  <c r="K649" i="51"/>
  <c r="J649" i="51"/>
  <c r="I649" i="51"/>
  <c r="H649" i="51"/>
  <c r="G649" i="51"/>
  <c r="E649" i="51"/>
  <c r="D649" i="51"/>
  <c r="C649" i="51"/>
  <c r="B649" i="51"/>
  <c r="S648" i="51"/>
  <c r="R648" i="51"/>
  <c r="Q648" i="51"/>
  <c r="P648" i="51"/>
  <c r="O648" i="51"/>
  <c r="N648" i="51"/>
  <c r="M648" i="51"/>
  <c r="L648" i="51"/>
  <c r="K648" i="51"/>
  <c r="J648" i="51"/>
  <c r="I648" i="51"/>
  <c r="H648" i="51"/>
  <c r="G648" i="51"/>
  <c r="E648" i="51"/>
  <c r="D648" i="51"/>
  <c r="C648" i="51"/>
  <c r="B648" i="51"/>
  <c r="Q647" i="51"/>
  <c r="P647" i="51"/>
  <c r="O647" i="51"/>
  <c r="S647" i="51" s="1"/>
  <c r="N647" i="51"/>
  <c r="M647" i="51"/>
  <c r="L647" i="51"/>
  <c r="K647" i="51"/>
  <c r="J647" i="51"/>
  <c r="I647" i="51"/>
  <c r="H647" i="51"/>
  <c r="G647" i="51"/>
  <c r="E647" i="51"/>
  <c r="R647" i="51" s="1"/>
  <c r="D647" i="51"/>
  <c r="C647" i="51"/>
  <c r="B647" i="51"/>
  <c r="S646" i="51"/>
  <c r="R646" i="51"/>
  <c r="Q646" i="51"/>
  <c r="P646" i="51"/>
  <c r="O646" i="51"/>
  <c r="N646" i="51"/>
  <c r="M646" i="51"/>
  <c r="L646" i="51"/>
  <c r="K646" i="51"/>
  <c r="J646" i="51"/>
  <c r="I646" i="51"/>
  <c r="H646" i="51"/>
  <c r="G646" i="51"/>
  <c r="E646" i="51"/>
  <c r="D646" i="51"/>
  <c r="C646" i="51"/>
  <c r="B646" i="51"/>
  <c r="S645" i="51"/>
  <c r="Q645" i="51"/>
  <c r="P645" i="51"/>
  <c r="O645" i="51"/>
  <c r="N645" i="51"/>
  <c r="M645" i="51"/>
  <c r="L645" i="51"/>
  <c r="K645" i="51"/>
  <c r="J645" i="51"/>
  <c r="I645" i="51"/>
  <c r="H645" i="51"/>
  <c r="G645" i="51"/>
  <c r="E645" i="51"/>
  <c r="R645" i="51" s="1"/>
  <c r="D645" i="51"/>
  <c r="C645" i="51"/>
  <c r="B645" i="51"/>
  <c r="R644" i="51"/>
  <c r="Q644" i="51"/>
  <c r="P644" i="51"/>
  <c r="O644" i="51"/>
  <c r="S644" i="51" s="1"/>
  <c r="N644" i="51"/>
  <c r="M644" i="51"/>
  <c r="L644" i="51"/>
  <c r="K644" i="51"/>
  <c r="J644" i="51"/>
  <c r="I644" i="51"/>
  <c r="H644" i="51"/>
  <c r="G644" i="51"/>
  <c r="E644" i="51"/>
  <c r="D644" i="51"/>
  <c r="C644" i="51"/>
  <c r="B644" i="51"/>
  <c r="Q643" i="51"/>
  <c r="P643" i="51"/>
  <c r="O643" i="51"/>
  <c r="N643" i="51"/>
  <c r="M643" i="51"/>
  <c r="L643" i="51"/>
  <c r="K643" i="51"/>
  <c r="S643" i="51" s="1"/>
  <c r="J643" i="51"/>
  <c r="I643" i="51"/>
  <c r="H643" i="51"/>
  <c r="G643" i="51"/>
  <c r="E643" i="51"/>
  <c r="D643" i="51"/>
  <c r="R643" i="51" s="1"/>
  <c r="C643" i="51"/>
  <c r="B643" i="51"/>
  <c r="Q642" i="51"/>
  <c r="P642" i="51"/>
  <c r="O642" i="51"/>
  <c r="S642" i="51" s="1"/>
  <c r="N642" i="51"/>
  <c r="M642" i="51"/>
  <c r="L642" i="51"/>
  <c r="K642" i="51"/>
  <c r="J642" i="51"/>
  <c r="I642" i="51"/>
  <c r="H642" i="51"/>
  <c r="G642" i="51"/>
  <c r="E642" i="51"/>
  <c r="R642" i="51" s="1"/>
  <c r="D642" i="51"/>
  <c r="C642" i="51"/>
  <c r="B642" i="51"/>
  <c r="R641" i="51"/>
  <c r="Q641" i="51"/>
  <c r="P641" i="51"/>
  <c r="O641" i="51"/>
  <c r="S641" i="51" s="1"/>
  <c r="N641" i="51"/>
  <c r="M641" i="51"/>
  <c r="L641" i="51"/>
  <c r="K641" i="51"/>
  <c r="J641" i="51"/>
  <c r="I641" i="51"/>
  <c r="H641" i="51"/>
  <c r="G641" i="51"/>
  <c r="E641" i="51"/>
  <c r="E2635" i="51" s="1"/>
  <c r="D641" i="51"/>
  <c r="C641" i="51"/>
  <c r="B641" i="51"/>
  <c r="S640" i="51"/>
  <c r="R640" i="51"/>
  <c r="Q640" i="51"/>
  <c r="P640" i="51"/>
  <c r="O640" i="51"/>
  <c r="N640" i="51"/>
  <c r="M640" i="51"/>
  <c r="L640" i="51"/>
  <c r="K640" i="51"/>
  <c r="J640" i="51"/>
  <c r="I640" i="51"/>
  <c r="H640" i="51"/>
  <c r="G640" i="51"/>
  <c r="E640" i="51"/>
  <c r="D640" i="51"/>
  <c r="C640" i="51"/>
  <c r="B640" i="51"/>
  <c r="Q639" i="51"/>
  <c r="P639" i="51"/>
  <c r="O639" i="51"/>
  <c r="S639" i="51" s="1"/>
  <c r="N639" i="51"/>
  <c r="M639" i="51"/>
  <c r="L639" i="51"/>
  <c r="K639" i="51"/>
  <c r="J639" i="51"/>
  <c r="I639" i="51"/>
  <c r="H639" i="51"/>
  <c r="G639" i="51"/>
  <c r="E639" i="51"/>
  <c r="D639" i="51"/>
  <c r="C639" i="51"/>
  <c r="B639" i="51"/>
  <c r="S638" i="51"/>
  <c r="R638" i="51"/>
  <c r="Q638" i="51"/>
  <c r="P638" i="51"/>
  <c r="O638" i="51"/>
  <c r="N638" i="51"/>
  <c r="M638" i="51"/>
  <c r="L638" i="51"/>
  <c r="K638" i="51"/>
  <c r="J638" i="51"/>
  <c r="I638" i="51"/>
  <c r="H638" i="51"/>
  <c r="G638" i="51"/>
  <c r="E638" i="51"/>
  <c r="D638" i="51"/>
  <c r="C638" i="51"/>
  <c r="B638" i="51"/>
  <c r="S637" i="51"/>
  <c r="Q637" i="51"/>
  <c r="P637" i="51"/>
  <c r="O637" i="51"/>
  <c r="N637" i="51"/>
  <c r="M637" i="51"/>
  <c r="L637" i="51"/>
  <c r="K637" i="51"/>
  <c r="J637" i="51"/>
  <c r="I637" i="51"/>
  <c r="H637" i="51"/>
  <c r="G637" i="51"/>
  <c r="E637" i="51"/>
  <c r="D637" i="51"/>
  <c r="C637" i="51"/>
  <c r="B637" i="51"/>
  <c r="Q636" i="51"/>
  <c r="P636" i="51"/>
  <c r="O636" i="51"/>
  <c r="S636" i="51" s="1"/>
  <c r="N636" i="51"/>
  <c r="M636" i="51"/>
  <c r="L636" i="51"/>
  <c r="K636" i="51"/>
  <c r="J636" i="51"/>
  <c r="I636" i="51"/>
  <c r="H636" i="51"/>
  <c r="G636" i="51"/>
  <c r="E636" i="51"/>
  <c r="R636" i="51" s="1"/>
  <c r="D636" i="51"/>
  <c r="C636" i="51"/>
  <c r="B636" i="51"/>
  <c r="S635" i="51"/>
  <c r="Q635" i="51"/>
  <c r="P635" i="51"/>
  <c r="O635" i="51"/>
  <c r="N635" i="51"/>
  <c r="M635" i="51"/>
  <c r="L635" i="51"/>
  <c r="K635" i="51"/>
  <c r="J635" i="51"/>
  <c r="I635" i="51"/>
  <c r="H635" i="51"/>
  <c r="G635" i="51"/>
  <c r="E635" i="51"/>
  <c r="D635" i="51"/>
  <c r="R635" i="51" s="1"/>
  <c r="C635" i="51"/>
  <c r="B635" i="51"/>
  <c r="Q634" i="51"/>
  <c r="P634" i="51"/>
  <c r="O634" i="51"/>
  <c r="S634" i="51" s="1"/>
  <c r="N634" i="51"/>
  <c r="M634" i="51"/>
  <c r="L634" i="51"/>
  <c r="K634" i="51"/>
  <c r="J634" i="51"/>
  <c r="I634" i="51"/>
  <c r="H634" i="51"/>
  <c r="G634" i="51"/>
  <c r="E634" i="51"/>
  <c r="R634" i="51" s="1"/>
  <c r="D634" i="51"/>
  <c r="C634" i="51"/>
  <c r="B634" i="51"/>
  <c r="R633" i="51"/>
  <c r="Q633" i="51"/>
  <c r="P633" i="51"/>
  <c r="O633" i="51"/>
  <c r="S633" i="51" s="1"/>
  <c r="N633" i="51"/>
  <c r="M633" i="51"/>
  <c r="L633" i="51"/>
  <c r="K633" i="51"/>
  <c r="J633" i="51"/>
  <c r="I633" i="51"/>
  <c r="H633" i="51"/>
  <c r="G633" i="51"/>
  <c r="E633" i="51"/>
  <c r="D633" i="51"/>
  <c r="C633" i="51"/>
  <c r="B633" i="51"/>
  <c r="S632" i="51"/>
  <c r="R632" i="51"/>
  <c r="Q632" i="51"/>
  <c r="P632" i="51"/>
  <c r="O632" i="51"/>
  <c r="N632" i="51"/>
  <c r="M632" i="51"/>
  <c r="L632" i="51"/>
  <c r="K632" i="51"/>
  <c r="J632" i="51"/>
  <c r="I632" i="51"/>
  <c r="H632" i="51"/>
  <c r="G632" i="51"/>
  <c r="E632" i="51"/>
  <c r="D632" i="51"/>
  <c r="C632" i="51"/>
  <c r="B632" i="51"/>
  <c r="Q631" i="51"/>
  <c r="P631" i="51"/>
  <c r="O631" i="51"/>
  <c r="S631" i="51" s="1"/>
  <c r="N631" i="51"/>
  <c r="M631" i="51"/>
  <c r="L631" i="51"/>
  <c r="K631" i="51"/>
  <c r="J631" i="51"/>
  <c r="I631" i="51"/>
  <c r="H631" i="51"/>
  <c r="G631" i="51"/>
  <c r="E631" i="51"/>
  <c r="D631" i="51"/>
  <c r="C631" i="51"/>
  <c r="B631" i="51"/>
  <c r="S630" i="51"/>
  <c r="R630" i="51"/>
  <c r="Q630" i="51"/>
  <c r="P630" i="51"/>
  <c r="O630" i="51"/>
  <c r="N630" i="51"/>
  <c r="M630" i="51"/>
  <c r="L630" i="51"/>
  <c r="K630" i="51"/>
  <c r="J630" i="51"/>
  <c r="I630" i="51"/>
  <c r="H630" i="51"/>
  <c r="G630" i="51"/>
  <c r="E630" i="51"/>
  <c r="D630" i="51"/>
  <c r="C630" i="51"/>
  <c r="B630" i="51"/>
  <c r="Q629" i="51"/>
  <c r="P629" i="51"/>
  <c r="O629" i="51"/>
  <c r="S629" i="51" s="1"/>
  <c r="N629" i="51"/>
  <c r="M629" i="51"/>
  <c r="L629" i="51"/>
  <c r="K629" i="51"/>
  <c r="J629" i="51"/>
  <c r="I629" i="51"/>
  <c r="H629" i="51"/>
  <c r="G629" i="51"/>
  <c r="E629" i="51"/>
  <c r="D629" i="51"/>
  <c r="C629" i="51"/>
  <c r="B629" i="51"/>
  <c r="Q628" i="51"/>
  <c r="P628" i="51"/>
  <c r="O628" i="51"/>
  <c r="S628" i="51" s="1"/>
  <c r="N628" i="51"/>
  <c r="M628" i="51"/>
  <c r="L628" i="51"/>
  <c r="K628" i="51"/>
  <c r="J628" i="51"/>
  <c r="I628" i="51"/>
  <c r="H628" i="51"/>
  <c r="G628" i="51"/>
  <c r="E628" i="51"/>
  <c r="R628" i="51" s="1"/>
  <c r="D628" i="51"/>
  <c r="C628" i="51"/>
  <c r="B628" i="51"/>
  <c r="S627" i="51"/>
  <c r="R627" i="51"/>
  <c r="Q627" i="51"/>
  <c r="P627" i="51"/>
  <c r="O627" i="51"/>
  <c r="N627" i="51"/>
  <c r="M627" i="51"/>
  <c r="L627" i="51"/>
  <c r="K627" i="51"/>
  <c r="J627" i="51"/>
  <c r="I627" i="51"/>
  <c r="H627" i="51"/>
  <c r="G627" i="51"/>
  <c r="E627" i="51"/>
  <c r="D627" i="51"/>
  <c r="C627" i="51"/>
  <c r="B627" i="51"/>
  <c r="Q626" i="51"/>
  <c r="P626" i="51"/>
  <c r="O626" i="51"/>
  <c r="S626" i="51" s="1"/>
  <c r="N626" i="51"/>
  <c r="M626" i="51"/>
  <c r="L626" i="51"/>
  <c r="K626" i="51"/>
  <c r="J626" i="51"/>
  <c r="I626" i="51"/>
  <c r="H626" i="51"/>
  <c r="G626" i="51"/>
  <c r="E626" i="51"/>
  <c r="D626" i="51"/>
  <c r="C626" i="51"/>
  <c r="B626" i="51"/>
  <c r="S625" i="51"/>
  <c r="R625" i="51"/>
  <c r="Q625" i="51"/>
  <c r="P625" i="51"/>
  <c r="O625" i="51"/>
  <c r="N625" i="51"/>
  <c r="M625" i="51"/>
  <c r="L625" i="51"/>
  <c r="K625" i="51"/>
  <c r="J625" i="51"/>
  <c r="I625" i="51"/>
  <c r="H625" i="51"/>
  <c r="G625" i="51"/>
  <c r="E625" i="51"/>
  <c r="D625" i="51"/>
  <c r="C625" i="51"/>
  <c r="B625" i="51"/>
  <c r="S624" i="51"/>
  <c r="Q624" i="51"/>
  <c r="P624" i="51"/>
  <c r="O624" i="51"/>
  <c r="N624" i="51"/>
  <c r="M624" i="51"/>
  <c r="L624" i="51"/>
  <c r="K624" i="51"/>
  <c r="J624" i="51"/>
  <c r="I624" i="51"/>
  <c r="H624" i="51"/>
  <c r="G624" i="51"/>
  <c r="E624" i="51"/>
  <c r="R624" i="51" s="1"/>
  <c r="D624" i="51"/>
  <c r="C624" i="51"/>
  <c r="B624" i="51"/>
  <c r="Q623" i="51"/>
  <c r="P623" i="51"/>
  <c r="O623" i="51"/>
  <c r="S623" i="51" s="1"/>
  <c r="N623" i="51"/>
  <c r="M623" i="51"/>
  <c r="L623" i="51"/>
  <c r="K623" i="51"/>
  <c r="J623" i="51"/>
  <c r="I623" i="51"/>
  <c r="H623" i="51"/>
  <c r="G623" i="51"/>
  <c r="E623" i="51"/>
  <c r="D623" i="51"/>
  <c r="C623" i="51"/>
  <c r="B623" i="51"/>
  <c r="S622" i="51"/>
  <c r="R622" i="51"/>
  <c r="Q622" i="51"/>
  <c r="P622" i="51"/>
  <c r="O622" i="51"/>
  <c r="N622" i="51"/>
  <c r="M622" i="51"/>
  <c r="L622" i="51"/>
  <c r="K622" i="51"/>
  <c r="J622" i="51"/>
  <c r="I622" i="51"/>
  <c r="H622" i="51"/>
  <c r="G622" i="51"/>
  <c r="E622" i="51"/>
  <c r="D622" i="51"/>
  <c r="C622" i="51"/>
  <c r="B622" i="51"/>
  <c r="S621" i="51"/>
  <c r="Q621" i="51"/>
  <c r="P621" i="51"/>
  <c r="O621" i="51"/>
  <c r="N621" i="51"/>
  <c r="M621" i="51"/>
  <c r="L621" i="51"/>
  <c r="K621" i="51"/>
  <c r="J621" i="51"/>
  <c r="I621" i="51"/>
  <c r="H621" i="51"/>
  <c r="G621" i="51"/>
  <c r="E621" i="51"/>
  <c r="R621" i="51" s="1"/>
  <c r="D621" i="51"/>
  <c r="C621" i="51"/>
  <c r="B621" i="51"/>
  <c r="R620" i="51"/>
  <c r="Q620" i="51"/>
  <c r="P620" i="51"/>
  <c r="O620" i="51"/>
  <c r="S620" i="51" s="1"/>
  <c r="N620" i="51"/>
  <c r="M620" i="51"/>
  <c r="L620" i="51"/>
  <c r="K620" i="51"/>
  <c r="J620" i="51"/>
  <c r="I620" i="51"/>
  <c r="H620" i="51"/>
  <c r="G620" i="51"/>
  <c r="E620" i="51"/>
  <c r="D620" i="51"/>
  <c r="C620" i="51"/>
  <c r="B620" i="51"/>
  <c r="S619" i="51"/>
  <c r="Q619" i="51"/>
  <c r="P619" i="51"/>
  <c r="O619" i="51"/>
  <c r="N619" i="51"/>
  <c r="M619" i="51"/>
  <c r="L619" i="51"/>
  <c r="K619" i="51"/>
  <c r="J619" i="51"/>
  <c r="I619" i="51"/>
  <c r="H619" i="51"/>
  <c r="G619" i="51"/>
  <c r="E619" i="51"/>
  <c r="D619" i="51"/>
  <c r="R619" i="51" s="1"/>
  <c r="C619" i="51"/>
  <c r="B619" i="51"/>
  <c r="Q618" i="51"/>
  <c r="P618" i="51"/>
  <c r="O618" i="51"/>
  <c r="S618" i="51" s="1"/>
  <c r="N618" i="51"/>
  <c r="M618" i="51"/>
  <c r="L618" i="51"/>
  <c r="K618" i="51"/>
  <c r="J618" i="51"/>
  <c r="I618" i="51"/>
  <c r="H618" i="51"/>
  <c r="G618" i="51"/>
  <c r="E618" i="51"/>
  <c r="R618" i="51" s="1"/>
  <c r="D618" i="51"/>
  <c r="C618" i="51"/>
  <c r="B618" i="51"/>
  <c r="S617" i="51"/>
  <c r="R617" i="51"/>
  <c r="Q617" i="51"/>
  <c r="P617" i="51"/>
  <c r="O617" i="51"/>
  <c r="N617" i="51"/>
  <c r="M617" i="51"/>
  <c r="L617" i="51"/>
  <c r="K617" i="51"/>
  <c r="J617" i="51"/>
  <c r="I617" i="51"/>
  <c r="H617" i="51"/>
  <c r="G617" i="51"/>
  <c r="E617" i="51"/>
  <c r="D617" i="51"/>
  <c r="C617" i="51"/>
  <c r="B617" i="51"/>
  <c r="S616" i="51"/>
  <c r="Q616" i="51"/>
  <c r="P616" i="51"/>
  <c r="O616" i="51"/>
  <c r="N616" i="51"/>
  <c r="M616" i="51"/>
  <c r="L616" i="51"/>
  <c r="K616" i="51"/>
  <c r="J616" i="51"/>
  <c r="I616" i="51"/>
  <c r="H616" i="51"/>
  <c r="G616" i="51"/>
  <c r="E616" i="51"/>
  <c r="R616" i="51" s="1"/>
  <c r="D616" i="51"/>
  <c r="C616" i="51"/>
  <c r="B616" i="51"/>
  <c r="Q615" i="51"/>
  <c r="P615" i="51"/>
  <c r="O615" i="51"/>
  <c r="S615" i="51" s="1"/>
  <c r="N615" i="51"/>
  <c r="M615" i="51"/>
  <c r="L615" i="51"/>
  <c r="K615" i="51"/>
  <c r="J615" i="51"/>
  <c r="I615" i="51"/>
  <c r="H615" i="51"/>
  <c r="G615" i="51"/>
  <c r="E615" i="51"/>
  <c r="R615" i="51" s="1"/>
  <c r="D615" i="51"/>
  <c r="C615" i="51"/>
  <c r="B615" i="51"/>
  <c r="S614" i="51"/>
  <c r="R614" i="51"/>
  <c r="Q614" i="51"/>
  <c r="P614" i="51"/>
  <c r="O614" i="51"/>
  <c r="N614" i="51"/>
  <c r="M614" i="51"/>
  <c r="L614" i="51"/>
  <c r="K614" i="51"/>
  <c r="J614" i="51"/>
  <c r="I614" i="51"/>
  <c r="H614" i="51"/>
  <c r="G614" i="51"/>
  <c r="E614" i="51"/>
  <c r="D614" i="51"/>
  <c r="C614" i="51"/>
  <c r="B614" i="51"/>
  <c r="Q613" i="51"/>
  <c r="P613" i="51"/>
  <c r="O613" i="51"/>
  <c r="S613" i="51" s="1"/>
  <c r="N613" i="51"/>
  <c r="M613" i="51"/>
  <c r="L613" i="51"/>
  <c r="K613" i="51"/>
  <c r="J613" i="51"/>
  <c r="I613" i="51"/>
  <c r="H613" i="51"/>
  <c r="G613" i="51"/>
  <c r="E613" i="51"/>
  <c r="R613" i="51" s="1"/>
  <c r="D613" i="51"/>
  <c r="C613" i="51"/>
  <c r="B613" i="51"/>
  <c r="R612" i="51"/>
  <c r="Q612" i="51"/>
  <c r="P612" i="51"/>
  <c r="O612" i="51"/>
  <c r="S612" i="51" s="1"/>
  <c r="N612" i="51"/>
  <c r="M612" i="51"/>
  <c r="L612" i="51"/>
  <c r="K612" i="51"/>
  <c r="J612" i="51"/>
  <c r="I612" i="51"/>
  <c r="H612" i="51"/>
  <c r="G612" i="51"/>
  <c r="E612" i="51"/>
  <c r="D612" i="51"/>
  <c r="C612" i="51"/>
  <c r="B612" i="51"/>
  <c r="S611" i="51"/>
  <c r="R611" i="51"/>
  <c r="Q611" i="51"/>
  <c r="P611" i="51"/>
  <c r="O611" i="51"/>
  <c r="N611" i="51"/>
  <c r="M611" i="51"/>
  <c r="L611" i="51"/>
  <c r="K611" i="51"/>
  <c r="J611" i="51"/>
  <c r="I611" i="51"/>
  <c r="H611" i="51"/>
  <c r="G611" i="51"/>
  <c r="E611" i="51"/>
  <c r="D611" i="51"/>
  <c r="C611" i="51"/>
  <c r="B611" i="51"/>
  <c r="Q610" i="51"/>
  <c r="P610" i="51"/>
  <c r="O610" i="51"/>
  <c r="S610" i="51" s="1"/>
  <c r="N610" i="51"/>
  <c r="M610" i="51"/>
  <c r="L610" i="51"/>
  <c r="K610" i="51"/>
  <c r="J610" i="51"/>
  <c r="I610" i="51"/>
  <c r="H610" i="51"/>
  <c r="G610" i="51"/>
  <c r="E610" i="51"/>
  <c r="D610" i="51"/>
  <c r="C610" i="51"/>
  <c r="B610" i="51"/>
  <c r="R609" i="51"/>
  <c r="Q609" i="51"/>
  <c r="P609" i="51"/>
  <c r="O609" i="51"/>
  <c r="S609" i="51" s="1"/>
  <c r="N609" i="51"/>
  <c r="M609" i="51"/>
  <c r="L609" i="51"/>
  <c r="K609" i="51"/>
  <c r="J609" i="51"/>
  <c r="I609" i="51"/>
  <c r="H609" i="51"/>
  <c r="G609" i="51"/>
  <c r="E609" i="51"/>
  <c r="D609" i="51"/>
  <c r="C609" i="51"/>
  <c r="B609" i="51"/>
  <c r="S608" i="51"/>
  <c r="Q608" i="51"/>
  <c r="P608" i="51"/>
  <c r="O608" i="51"/>
  <c r="N608" i="51"/>
  <c r="M608" i="51"/>
  <c r="L608" i="51"/>
  <c r="K608" i="51"/>
  <c r="J608" i="51"/>
  <c r="I608" i="51"/>
  <c r="H608" i="51"/>
  <c r="G608" i="51"/>
  <c r="E608" i="51"/>
  <c r="R608" i="51" s="1"/>
  <c r="D608" i="51"/>
  <c r="C608" i="51"/>
  <c r="B608" i="51"/>
  <c r="Q607" i="51"/>
  <c r="P607" i="51"/>
  <c r="O607" i="51"/>
  <c r="S607" i="51" s="1"/>
  <c r="N607" i="51"/>
  <c r="M607" i="51"/>
  <c r="L607" i="51"/>
  <c r="K607" i="51"/>
  <c r="J607" i="51"/>
  <c r="I607" i="51"/>
  <c r="H607" i="51"/>
  <c r="G607" i="51"/>
  <c r="E607" i="51"/>
  <c r="R607" i="51" s="1"/>
  <c r="D607" i="51"/>
  <c r="C607" i="51"/>
  <c r="B607" i="51"/>
  <c r="S606" i="51"/>
  <c r="R606" i="51"/>
  <c r="Q606" i="51"/>
  <c r="P606" i="51"/>
  <c r="O606" i="51"/>
  <c r="N606" i="51"/>
  <c r="M606" i="51"/>
  <c r="L606" i="51"/>
  <c r="K606" i="51"/>
  <c r="J606" i="51"/>
  <c r="I606" i="51"/>
  <c r="H606" i="51"/>
  <c r="G606" i="51"/>
  <c r="E606" i="51"/>
  <c r="D606" i="51"/>
  <c r="C606" i="51"/>
  <c r="B606" i="51"/>
  <c r="S605" i="51"/>
  <c r="Q605" i="51"/>
  <c r="P605" i="51"/>
  <c r="O605" i="51"/>
  <c r="N605" i="51"/>
  <c r="M605" i="51"/>
  <c r="L605" i="51"/>
  <c r="K605" i="51"/>
  <c r="J605" i="51"/>
  <c r="I605" i="51"/>
  <c r="H605" i="51"/>
  <c r="G605" i="51"/>
  <c r="E605" i="51"/>
  <c r="D605" i="51"/>
  <c r="C605" i="51"/>
  <c r="B605" i="51"/>
  <c r="R604" i="51"/>
  <c r="Q604" i="51"/>
  <c r="P604" i="51"/>
  <c r="O604" i="51"/>
  <c r="N604" i="51"/>
  <c r="M604" i="51"/>
  <c r="L604" i="51"/>
  <c r="K604" i="51"/>
  <c r="J604" i="51"/>
  <c r="I604" i="51"/>
  <c r="H604" i="51"/>
  <c r="G604" i="51"/>
  <c r="E604" i="51"/>
  <c r="D604" i="51"/>
  <c r="C604" i="51"/>
  <c r="B604" i="51"/>
  <c r="Q603" i="51"/>
  <c r="P603" i="51"/>
  <c r="O603" i="51"/>
  <c r="N603" i="51"/>
  <c r="M603" i="51"/>
  <c r="L603" i="51"/>
  <c r="K603" i="51"/>
  <c r="S603" i="51" s="1"/>
  <c r="J603" i="51"/>
  <c r="I603" i="51"/>
  <c r="H603" i="51"/>
  <c r="G603" i="51"/>
  <c r="E603" i="51"/>
  <c r="D603" i="51"/>
  <c r="R603" i="51" s="1"/>
  <c r="C603" i="51"/>
  <c r="B603" i="51"/>
  <c r="Q602" i="51"/>
  <c r="P602" i="51"/>
  <c r="O602" i="51"/>
  <c r="S602" i="51" s="1"/>
  <c r="N602" i="51"/>
  <c r="M602" i="51"/>
  <c r="L602" i="51"/>
  <c r="K602" i="51"/>
  <c r="J602" i="51"/>
  <c r="I602" i="51"/>
  <c r="H602" i="51"/>
  <c r="G602" i="51"/>
  <c r="E602" i="51"/>
  <c r="D602" i="51"/>
  <c r="C602" i="51"/>
  <c r="B602" i="51"/>
  <c r="R601" i="51"/>
  <c r="Q601" i="51"/>
  <c r="P601" i="51"/>
  <c r="O601" i="51"/>
  <c r="N601" i="51"/>
  <c r="M601" i="51"/>
  <c r="L601" i="51"/>
  <c r="K601" i="51"/>
  <c r="S601" i="51" s="1"/>
  <c r="J601" i="51"/>
  <c r="I601" i="51"/>
  <c r="H601" i="51"/>
  <c r="G601" i="51"/>
  <c r="E601" i="51"/>
  <c r="D601" i="51"/>
  <c r="C601" i="51"/>
  <c r="B601" i="51"/>
  <c r="S600" i="51"/>
  <c r="Q600" i="51"/>
  <c r="P600" i="51"/>
  <c r="O600" i="51"/>
  <c r="N600" i="51"/>
  <c r="M600" i="51"/>
  <c r="L600" i="51"/>
  <c r="K600" i="51"/>
  <c r="J600" i="51"/>
  <c r="I600" i="51"/>
  <c r="H600" i="51"/>
  <c r="G600" i="51"/>
  <c r="E600" i="51"/>
  <c r="R600" i="51" s="1"/>
  <c r="D600" i="51"/>
  <c r="C600" i="51"/>
  <c r="B600" i="51"/>
  <c r="Q599" i="51"/>
  <c r="P599" i="51"/>
  <c r="O599" i="51"/>
  <c r="S599" i="51" s="1"/>
  <c r="N599" i="51"/>
  <c r="M599" i="51"/>
  <c r="L599" i="51"/>
  <c r="K599" i="51"/>
  <c r="J599" i="51"/>
  <c r="I599" i="51"/>
  <c r="H599" i="51"/>
  <c r="G599" i="51"/>
  <c r="E599" i="51"/>
  <c r="R599" i="51" s="1"/>
  <c r="D599" i="51"/>
  <c r="C599" i="51"/>
  <c r="B599" i="51"/>
  <c r="S598" i="51"/>
  <c r="R598" i="51"/>
  <c r="Q598" i="51"/>
  <c r="P598" i="51"/>
  <c r="O598" i="51"/>
  <c r="N598" i="51"/>
  <c r="M598" i="51"/>
  <c r="L598" i="51"/>
  <c r="K598" i="51"/>
  <c r="J598" i="51"/>
  <c r="I598" i="51"/>
  <c r="H598" i="51"/>
  <c r="G598" i="51"/>
  <c r="E598" i="51"/>
  <c r="D598" i="51"/>
  <c r="C598" i="51"/>
  <c r="B598" i="51"/>
  <c r="S597" i="51"/>
  <c r="Q597" i="51"/>
  <c r="P597" i="51"/>
  <c r="O597" i="51"/>
  <c r="N597" i="51"/>
  <c r="M597" i="51"/>
  <c r="L597" i="51"/>
  <c r="K597" i="51"/>
  <c r="J597" i="51"/>
  <c r="I597" i="51"/>
  <c r="H597" i="51"/>
  <c r="G597" i="51"/>
  <c r="E597" i="51"/>
  <c r="D597" i="51"/>
  <c r="C597" i="51"/>
  <c r="B597" i="51"/>
  <c r="R596" i="51"/>
  <c r="Q596" i="51"/>
  <c r="P596" i="51"/>
  <c r="O596" i="51"/>
  <c r="S596" i="51" s="1"/>
  <c r="N596" i="51"/>
  <c r="M596" i="51"/>
  <c r="L596" i="51"/>
  <c r="K596" i="51"/>
  <c r="J596" i="51"/>
  <c r="I596" i="51"/>
  <c r="H596" i="51"/>
  <c r="G596" i="51"/>
  <c r="E596" i="51"/>
  <c r="D596" i="51"/>
  <c r="C596" i="51"/>
  <c r="B596" i="51"/>
  <c r="Q595" i="51"/>
  <c r="P595" i="51"/>
  <c r="O595" i="51"/>
  <c r="N595" i="51"/>
  <c r="M595" i="51"/>
  <c r="L595" i="51"/>
  <c r="K595" i="51"/>
  <c r="S595" i="51" s="1"/>
  <c r="J595" i="51"/>
  <c r="I595" i="51"/>
  <c r="H595" i="51"/>
  <c r="G595" i="51"/>
  <c r="E595" i="51"/>
  <c r="D595" i="51"/>
  <c r="R595" i="51" s="1"/>
  <c r="C595" i="51"/>
  <c r="B595" i="51"/>
  <c r="Q594" i="51"/>
  <c r="P594" i="51"/>
  <c r="O594" i="51"/>
  <c r="S594" i="51" s="1"/>
  <c r="N594" i="51"/>
  <c r="M594" i="51"/>
  <c r="L594" i="51"/>
  <c r="K594" i="51"/>
  <c r="J594" i="51"/>
  <c r="I594" i="51"/>
  <c r="H594" i="51"/>
  <c r="G594" i="51"/>
  <c r="E594" i="51"/>
  <c r="R594" i="51" s="1"/>
  <c r="D594" i="51"/>
  <c r="C594" i="51"/>
  <c r="B594" i="51"/>
  <c r="R593" i="51"/>
  <c r="Q593" i="51"/>
  <c r="P593" i="51"/>
  <c r="O593" i="51"/>
  <c r="S593" i="51" s="1"/>
  <c r="N593" i="51"/>
  <c r="M593" i="51"/>
  <c r="L593" i="51"/>
  <c r="K593" i="51"/>
  <c r="J593" i="51"/>
  <c r="I593" i="51"/>
  <c r="H593" i="51"/>
  <c r="G593" i="51"/>
  <c r="E593" i="51"/>
  <c r="D593" i="51"/>
  <c r="C593" i="51"/>
  <c r="B593" i="51"/>
  <c r="S592" i="51"/>
  <c r="R592" i="51"/>
  <c r="Q592" i="51"/>
  <c r="P592" i="51"/>
  <c r="O592" i="51"/>
  <c r="N592" i="51"/>
  <c r="M592" i="51"/>
  <c r="L592" i="51"/>
  <c r="K592" i="51"/>
  <c r="J592" i="51"/>
  <c r="I592" i="51"/>
  <c r="H592" i="51"/>
  <c r="G592" i="51"/>
  <c r="E592" i="51"/>
  <c r="D592" i="51"/>
  <c r="C592" i="51"/>
  <c r="B592" i="51"/>
  <c r="Q591" i="51"/>
  <c r="P591" i="51"/>
  <c r="O591" i="51"/>
  <c r="S591" i="51" s="1"/>
  <c r="N591" i="51"/>
  <c r="M591" i="51"/>
  <c r="L591" i="51"/>
  <c r="K591" i="51"/>
  <c r="J591" i="51"/>
  <c r="I591" i="51"/>
  <c r="H591" i="51"/>
  <c r="G591" i="51"/>
  <c r="E591" i="51"/>
  <c r="R591" i="51" s="1"/>
  <c r="D591" i="51"/>
  <c r="C591" i="51"/>
  <c r="B591" i="51"/>
  <c r="S590" i="51"/>
  <c r="R590" i="51"/>
  <c r="Q590" i="51"/>
  <c r="P590" i="51"/>
  <c r="O590" i="51"/>
  <c r="N590" i="51"/>
  <c r="M590" i="51"/>
  <c r="L590" i="51"/>
  <c r="K590" i="51"/>
  <c r="J590" i="51"/>
  <c r="I590" i="51"/>
  <c r="H590" i="51"/>
  <c r="G590" i="51"/>
  <c r="E590" i="51"/>
  <c r="D590" i="51"/>
  <c r="C590" i="51"/>
  <c r="B590" i="51"/>
  <c r="Q589" i="51"/>
  <c r="P589" i="51"/>
  <c r="O589" i="51"/>
  <c r="S589" i="51" s="1"/>
  <c r="N589" i="51"/>
  <c r="M589" i="51"/>
  <c r="L589" i="51"/>
  <c r="K589" i="51"/>
  <c r="J589" i="51"/>
  <c r="I589" i="51"/>
  <c r="H589" i="51"/>
  <c r="G589" i="51"/>
  <c r="E589" i="51"/>
  <c r="D589" i="51"/>
  <c r="C589" i="51"/>
  <c r="B589" i="51"/>
  <c r="Q588" i="51"/>
  <c r="P588" i="51"/>
  <c r="O588" i="51"/>
  <c r="S588" i="51" s="1"/>
  <c r="N588" i="51"/>
  <c r="M588" i="51"/>
  <c r="L588" i="51"/>
  <c r="K588" i="51"/>
  <c r="J588" i="51"/>
  <c r="I588" i="51"/>
  <c r="H588" i="51"/>
  <c r="G588" i="51"/>
  <c r="E588" i="51"/>
  <c r="R588" i="51" s="1"/>
  <c r="D588" i="51"/>
  <c r="C588" i="51"/>
  <c r="B588" i="51"/>
  <c r="S587" i="51"/>
  <c r="R587" i="51"/>
  <c r="Q587" i="51"/>
  <c r="P587" i="51"/>
  <c r="O587" i="51"/>
  <c r="N587" i="51"/>
  <c r="M587" i="51"/>
  <c r="L587" i="51"/>
  <c r="K587" i="51"/>
  <c r="J587" i="51"/>
  <c r="I587" i="51"/>
  <c r="H587" i="51"/>
  <c r="G587" i="51"/>
  <c r="E587" i="51"/>
  <c r="D587" i="51"/>
  <c r="C587" i="51"/>
  <c r="B587" i="51"/>
  <c r="Q586" i="51"/>
  <c r="P586" i="51"/>
  <c r="O586" i="51"/>
  <c r="S586" i="51" s="1"/>
  <c r="N586" i="51"/>
  <c r="M586" i="51"/>
  <c r="L586" i="51"/>
  <c r="K586" i="51"/>
  <c r="J586" i="51"/>
  <c r="I586" i="51"/>
  <c r="H586" i="51"/>
  <c r="G586" i="51"/>
  <c r="E586" i="51"/>
  <c r="R586" i="51" s="1"/>
  <c r="D586" i="51"/>
  <c r="C586" i="51"/>
  <c r="B586" i="51"/>
  <c r="S585" i="51"/>
  <c r="R585" i="51"/>
  <c r="Q585" i="51"/>
  <c r="P585" i="51"/>
  <c r="O585" i="51"/>
  <c r="N585" i="51"/>
  <c r="M585" i="51"/>
  <c r="L585" i="51"/>
  <c r="K585" i="51"/>
  <c r="J585" i="51"/>
  <c r="I585" i="51"/>
  <c r="H585" i="51"/>
  <c r="G585" i="51"/>
  <c r="E585" i="51"/>
  <c r="D585" i="51"/>
  <c r="C585" i="51"/>
  <c r="B585" i="51"/>
  <c r="S584" i="51"/>
  <c r="Q584" i="51"/>
  <c r="P584" i="51"/>
  <c r="O584" i="51"/>
  <c r="N584" i="51"/>
  <c r="M584" i="51"/>
  <c r="L584" i="51"/>
  <c r="K584" i="51"/>
  <c r="J584" i="51"/>
  <c r="I584" i="51"/>
  <c r="H584" i="51"/>
  <c r="G584" i="51"/>
  <c r="E584" i="51"/>
  <c r="R584" i="51" s="1"/>
  <c r="D584" i="51"/>
  <c r="C584" i="51"/>
  <c r="B584" i="51"/>
  <c r="Q583" i="51"/>
  <c r="P583" i="51"/>
  <c r="O583" i="51"/>
  <c r="S583" i="51" s="1"/>
  <c r="N583" i="51"/>
  <c r="M583" i="51"/>
  <c r="L583" i="51"/>
  <c r="K583" i="51"/>
  <c r="J583" i="51"/>
  <c r="I583" i="51"/>
  <c r="H583" i="51"/>
  <c r="G583" i="51"/>
  <c r="E583" i="51"/>
  <c r="R583" i="51" s="1"/>
  <c r="D583" i="51"/>
  <c r="C583" i="51"/>
  <c r="B583" i="51"/>
  <c r="S582" i="51"/>
  <c r="R582" i="51"/>
  <c r="Q582" i="51"/>
  <c r="P582" i="51"/>
  <c r="O582" i="51"/>
  <c r="N582" i="51"/>
  <c r="M582" i="51"/>
  <c r="L582" i="51"/>
  <c r="K582" i="51"/>
  <c r="J582" i="51"/>
  <c r="I582" i="51"/>
  <c r="H582" i="51"/>
  <c r="G582" i="51"/>
  <c r="E582" i="51"/>
  <c r="D582" i="51"/>
  <c r="C582" i="51"/>
  <c r="B582" i="51"/>
  <c r="S581" i="51"/>
  <c r="Q581" i="51"/>
  <c r="P581" i="51"/>
  <c r="O581" i="51"/>
  <c r="N581" i="51"/>
  <c r="M581" i="51"/>
  <c r="L581" i="51"/>
  <c r="K581" i="51"/>
  <c r="J581" i="51"/>
  <c r="I581" i="51"/>
  <c r="H581" i="51"/>
  <c r="G581" i="51"/>
  <c r="E581" i="51"/>
  <c r="D581" i="51"/>
  <c r="C581" i="51"/>
  <c r="B581" i="51"/>
  <c r="R580" i="51"/>
  <c r="Q580" i="51"/>
  <c r="P580" i="51"/>
  <c r="O580" i="51"/>
  <c r="S580" i="51" s="1"/>
  <c r="N580" i="51"/>
  <c r="M580" i="51"/>
  <c r="L580" i="51"/>
  <c r="K580" i="51"/>
  <c r="J580" i="51"/>
  <c r="I580" i="51"/>
  <c r="H580" i="51"/>
  <c r="G580" i="51"/>
  <c r="E580" i="51"/>
  <c r="D580" i="51"/>
  <c r="C580" i="51"/>
  <c r="B580" i="51"/>
  <c r="S579" i="51"/>
  <c r="Q579" i="51"/>
  <c r="P579" i="51"/>
  <c r="O579" i="51"/>
  <c r="N579" i="51"/>
  <c r="M579" i="51"/>
  <c r="L579" i="51"/>
  <c r="K579" i="51"/>
  <c r="J579" i="51"/>
  <c r="I579" i="51"/>
  <c r="H579" i="51"/>
  <c r="G579" i="51"/>
  <c r="E579" i="51"/>
  <c r="D579" i="51"/>
  <c r="R579" i="51" s="1"/>
  <c r="C579" i="51"/>
  <c r="B579" i="51"/>
  <c r="V579" i="51" s="1"/>
  <c r="Q578" i="51"/>
  <c r="P578" i="51"/>
  <c r="O578" i="51"/>
  <c r="S578" i="51" s="1"/>
  <c r="N578" i="51"/>
  <c r="M578" i="51"/>
  <c r="L578" i="51"/>
  <c r="K578" i="51"/>
  <c r="J578" i="51"/>
  <c r="I578" i="51"/>
  <c r="H578" i="51"/>
  <c r="G578" i="51"/>
  <c r="E578" i="51"/>
  <c r="D578" i="51"/>
  <c r="C578" i="51"/>
  <c r="B578" i="51"/>
  <c r="R577" i="51"/>
  <c r="Q577" i="51"/>
  <c r="P577" i="51"/>
  <c r="O577" i="51"/>
  <c r="S577" i="51" s="1"/>
  <c r="N577" i="51"/>
  <c r="M577" i="51"/>
  <c r="L577" i="51"/>
  <c r="K577" i="51"/>
  <c r="J577" i="51"/>
  <c r="I577" i="51"/>
  <c r="H577" i="51"/>
  <c r="G577" i="51"/>
  <c r="E577" i="51"/>
  <c r="D577" i="51"/>
  <c r="C577" i="51"/>
  <c r="B577" i="51"/>
  <c r="Q576" i="51"/>
  <c r="P576" i="51"/>
  <c r="O576" i="51"/>
  <c r="N576" i="51"/>
  <c r="M576" i="51"/>
  <c r="L576" i="51"/>
  <c r="K576" i="51"/>
  <c r="S576" i="51" s="1"/>
  <c r="J576" i="51"/>
  <c r="I576" i="51"/>
  <c r="H576" i="51"/>
  <c r="G576" i="51"/>
  <c r="E576" i="51"/>
  <c r="R576" i="51" s="1"/>
  <c r="D576" i="51"/>
  <c r="C576" i="51"/>
  <c r="B576" i="51"/>
  <c r="Q575" i="51"/>
  <c r="P575" i="51"/>
  <c r="O575" i="51"/>
  <c r="S575" i="51" s="1"/>
  <c r="N575" i="51"/>
  <c r="M575" i="51"/>
  <c r="L575" i="51"/>
  <c r="K575" i="51"/>
  <c r="J575" i="51"/>
  <c r="I575" i="51"/>
  <c r="H575" i="51"/>
  <c r="G575" i="51"/>
  <c r="E575" i="51"/>
  <c r="R575" i="51" s="1"/>
  <c r="D575" i="51"/>
  <c r="C575" i="51"/>
  <c r="B575" i="51"/>
  <c r="S574" i="51"/>
  <c r="R574" i="51"/>
  <c r="Q574" i="51"/>
  <c r="P574" i="51"/>
  <c r="O574" i="51"/>
  <c r="N574" i="51"/>
  <c r="M574" i="51"/>
  <c r="L574" i="51"/>
  <c r="K574" i="51"/>
  <c r="J574" i="51"/>
  <c r="I574" i="51"/>
  <c r="H574" i="51"/>
  <c r="G574" i="51"/>
  <c r="E574" i="51"/>
  <c r="D574" i="51"/>
  <c r="C574" i="51"/>
  <c r="B574" i="51"/>
  <c r="S573" i="51"/>
  <c r="Q573" i="51"/>
  <c r="P573" i="51"/>
  <c r="O573" i="51"/>
  <c r="N573" i="51"/>
  <c r="M573" i="51"/>
  <c r="L573" i="51"/>
  <c r="K573" i="51"/>
  <c r="J573" i="51"/>
  <c r="I573" i="51"/>
  <c r="H573" i="51"/>
  <c r="G573" i="51"/>
  <c r="E573" i="51"/>
  <c r="D573" i="51"/>
  <c r="C573" i="51"/>
  <c r="B573" i="51"/>
  <c r="V573" i="51" s="1"/>
  <c r="R572" i="51"/>
  <c r="Q572" i="51"/>
  <c r="P572" i="51"/>
  <c r="O572" i="51"/>
  <c r="S572" i="51" s="1"/>
  <c r="N572" i="51"/>
  <c r="M572" i="51"/>
  <c r="L572" i="51"/>
  <c r="K572" i="51"/>
  <c r="J572" i="51"/>
  <c r="I572" i="51"/>
  <c r="H572" i="51"/>
  <c r="G572" i="51"/>
  <c r="E572" i="51"/>
  <c r="D572" i="51"/>
  <c r="C572" i="51"/>
  <c r="B572" i="51"/>
  <c r="S571" i="51"/>
  <c r="Q571" i="51"/>
  <c r="P571" i="51"/>
  <c r="O571" i="51"/>
  <c r="N571" i="51"/>
  <c r="M571" i="51"/>
  <c r="L571" i="51"/>
  <c r="K571" i="51"/>
  <c r="J571" i="51"/>
  <c r="I571" i="51"/>
  <c r="H571" i="51"/>
  <c r="G571" i="51"/>
  <c r="E571" i="51"/>
  <c r="D571" i="51"/>
  <c r="R571" i="51" s="1"/>
  <c r="C571" i="51"/>
  <c r="B571" i="51"/>
  <c r="Q570" i="51"/>
  <c r="P570" i="51"/>
  <c r="O570" i="51"/>
  <c r="S570" i="51" s="1"/>
  <c r="N570" i="51"/>
  <c r="M570" i="51"/>
  <c r="L570" i="51"/>
  <c r="K570" i="51"/>
  <c r="J570" i="51"/>
  <c r="I570" i="51"/>
  <c r="H570" i="51"/>
  <c r="G570" i="51"/>
  <c r="E570" i="51"/>
  <c r="R570" i="51" s="1"/>
  <c r="D570" i="51"/>
  <c r="C570" i="51"/>
  <c r="B570" i="51"/>
  <c r="R569" i="51"/>
  <c r="Q569" i="51"/>
  <c r="P569" i="51"/>
  <c r="O569" i="51"/>
  <c r="S569" i="51" s="1"/>
  <c r="N569" i="51"/>
  <c r="M569" i="51"/>
  <c r="L569" i="51"/>
  <c r="K569" i="51"/>
  <c r="J569" i="51"/>
  <c r="I569" i="51"/>
  <c r="H569" i="51"/>
  <c r="G569" i="51"/>
  <c r="E569" i="51"/>
  <c r="D569" i="51"/>
  <c r="C569" i="51"/>
  <c r="B569" i="51"/>
  <c r="S568" i="51"/>
  <c r="Q568" i="51"/>
  <c r="P568" i="51"/>
  <c r="O568" i="51"/>
  <c r="N568" i="51"/>
  <c r="M568" i="51"/>
  <c r="L568" i="51"/>
  <c r="K568" i="51"/>
  <c r="J568" i="51"/>
  <c r="I568" i="51"/>
  <c r="H568" i="51"/>
  <c r="G568" i="51"/>
  <c r="E568" i="51"/>
  <c r="D568" i="51"/>
  <c r="R568" i="51" s="1"/>
  <c r="C568" i="51"/>
  <c r="B568" i="51"/>
  <c r="V568" i="51" s="1"/>
  <c r="Q567" i="51"/>
  <c r="P567" i="51"/>
  <c r="O567" i="51"/>
  <c r="S567" i="51" s="1"/>
  <c r="N567" i="51"/>
  <c r="M567" i="51"/>
  <c r="L567" i="51"/>
  <c r="K567" i="51"/>
  <c r="J567" i="51"/>
  <c r="I567" i="51"/>
  <c r="H567" i="51"/>
  <c r="G567" i="51"/>
  <c r="E567" i="51"/>
  <c r="D567" i="51"/>
  <c r="C567" i="51"/>
  <c r="B567" i="51"/>
  <c r="R566" i="51"/>
  <c r="Q566" i="51"/>
  <c r="P566" i="51"/>
  <c r="O566" i="51"/>
  <c r="N566" i="51"/>
  <c r="M566" i="51"/>
  <c r="L566" i="51"/>
  <c r="K566" i="51"/>
  <c r="S566" i="51" s="1"/>
  <c r="J566" i="51"/>
  <c r="I566" i="51"/>
  <c r="H566" i="51"/>
  <c r="G566" i="51"/>
  <c r="E566" i="51"/>
  <c r="D566" i="51"/>
  <c r="C566" i="51"/>
  <c r="B566" i="51"/>
  <c r="Q565" i="51"/>
  <c r="P565" i="51"/>
  <c r="O565" i="51"/>
  <c r="S565" i="51" s="1"/>
  <c r="N565" i="51"/>
  <c r="M565" i="51"/>
  <c r="L565" i="51"/>
  <c r="K565" i="51"/>
  <c r="J565" i="51"/>
  <c r="I565" i="51"/>
  <c r="H565" i="51"/>
  <c r="G565" i="51"/>
  <c r="E565" i="51"/>
  <c r="R565" i="51" s="1"/>
  <c r="D565" i="51"/>
  <c r="C565" i="51"/>
  <c r="B565" i="51"/>
  <c r="Q564" i="51"/>
  <c r="P564" i="51"/>
  <c r="O564" i="51"/>
  <c r="S564" i="51" s="1"/>
  <c r="N564" i="51"/>
  <c r="M564" i="51"/>
  <c r="L564" i="51"/>
  <c r="K564" i="51"/>
  <c r="J564" i="51"/>
  <c r="I564" i="51"/>
  <c r="H564" i="51"/>
  <c r="G564" i="51"/>
  <c r="E564" i="51"/>
  <c r="R564" i="51" s="1"/>
  <c r="D564" i="51"/>
  <c r="C564" i="51"/>
  <c r="B564" i="51"/>
  <c r="S563" i="51"/>
  <c r="R563" i="51"/>
  <c r="Q563" i="51"/>
  <c r="P563" i="51"/>
  <c r="O563" i="51"/>
  <c r="N563" i="51"/>
  <c r="M563" i="51"/>
  <c r="L563" i="51"/>
  <c r="K563" i="51"/>
  <c r="J563" i="51"/>
  <c r="I563" i="51"/>
  <c r="H563" i="51"/>
  <c r="G563" i="51"/>
  <c r="E563" i="51"/>
  <c r="D563" i="51"/>
  <c r="C563" i="51"/>
  <c r="B563" i="51"/>
  <c r="Q562" i="51"/>
  <c r="P562" i="51"/>
  <c r="O562" i="51"/>
  <c r="S562" i="51" s="1"/>
  <c r="N562" i="51"/>
  <c r="M562" i="51"/>
  <c r="L562" i="51"/>
  <c r="K562" i="51"/>
  <c r="J562" i="51"/>
  <c r="I562" i="51"/>
  <c r="H562" i="51"/>
  <c r="G562" i="51"/>
  <c r="E562" i="51"/>
  <c r="D562" i="51"/>
  <c r="C562" i="51"/>
  <c r="B562" i="51"/>
  <c r="S561" i="51"/>
  <c r="R561" i="51"/>
  <c r="Q561" i="51"/>
  <c r="P561" i="51"/>
  <c r="O561" i="51"/>
  <c r="N561" i="51"/>
  <c r="M561" i="51"/>
  <c r="L561" i="51"/>
  <c r="K561" i="51"/>
  <c r="J561" i="51"/>
  <c r="I561" i="51"/>
  <c r="H561" i="51"/>
  <c r="G561" i="51"/>
  <c r="E561" i="51"/>
  <c r="D561" i="51"/>
  <c r="C561" i="51"/>
  <c r="B561" i="51"/>
  <c r="S560" i="51"/>
  <c r="Q560" i="51"/>
  <c r="P560" i="51"/>
  <c r="O560" i="51"/>
  <c r="N560" i="51"/>
  <c r="M560" i="51"/>
  <c r="L560" i="51"/>
  <c r="K560" i="51"/>
  <c r="J560" i="51"/>
  <c r="I560" i="51"/>
  <c r="H560" i="51"/>
  <c r="G560" i="51"/>
  <c r="E560" i="51"/>
  <c r="D560" i="51"/>
  <c r="C560" i="51"/>
  <c r="B560" i="51"/>
  <c r="Q559" i="51"/>
  <c r="P559" i="51"/>
  <c r="O559" i="51"/>
  <c r="S559" i="51" s="1"/>
  <c r="N559" i="51"/>
  <c r="M559" i="51"/>
  <c r="L559" i="51"/>
  <c r="K559" i="51"/>
  <c r="J559" i="51"/>
  <c r="I559" i="51"/>
  <c r="H559" i="51"/>
  <c r="G559" i="51"/>
  <c r="E559" i="51"/>
  <c r="R559" i="51" s="1"/>
  <c r="D559" i="51"/>
  <c r="C559" i="51"/>
  <c r="B559" i="51"/>
  <c r="S558" i="51"/>
  <c r="R558" i="51"/>
  <c r="Q558" i="51"/>
  <c r="P558" i="51"/>
  <c r="O558" i="51"/>
  <c r="N558" i="51"/>
  <c r="M558" i="51"/>
  <c r="L558" i="51"/>
  <c r="K558" i="51"/>
  <c r="J558" i="51"/>
  <c r="I558" i="51"/>
  <c r="H558" i="51"/>
  <c r="G558" i="51"/>
  <c r="E558" i="51"/>
  <c r="D558" i="51"/>
  <c r="C558" i="51"/>
  <c r="B558" i="51"/>
  <c r="S557" i="51"/>
  <c r="Q557" i="51"/>
  <c r="P557" i="51"/>
  <c r="O557" i="51"/>
  <c r="N557" i="51"/>
  <c r="M557" i="51"/>
  <c r="L557" i="51"/>
  <c r="K557" i="51"/>
  <c r="J557" i="51"/>
  <c r="I557" i="51"/>
  <c r="H557" i="51"/>
  <c r="G557" i="51"/>
  <c r="E557" i="51"/>
  <c r="R557" i="51" s="1"/>
  <c r="D557" i="51"/>
  <c r="C557" i="51"/>
  <c r="B557" i="51"/>
  <c r="R556" i="51"/>
  <c r="Q556" i="51"/>
  <c r="P556" i="51"/>
  <c r="O556" i="51"/>
  <c r="S556" i="51" s="1"/>
  <c r="N556" i="51"/>
  <c r="M556" i="51"/>
  <c r="L556" i="51"/>
  <c r="K556" i="51"/>
  <c r="J556" i="51"/>
  <c r="I556" i="51"/>
  <c r="H556" i="51"/>
  <c r="G556" i="51"/>
  <c r="E556" i="51"/>
  <c r="D556" i="51"/>
  <c r="C556" i="51"/>
  <c r="B556" i="51"/>
  <c r="S555" i="51"/>
  <c r="Q555" i="51"/>
  <c r="P555" i="51"/>
  <c r="O555" i="51"/>
  <c r="N555" i="51"/>
  <c r="M555" i="51"/>
  <c r="L555" i="51"/>
  <c r="K555" i="51"/>
  <c r="J555" i="51"/>
  <c r="I555" i="51"/>
  <c r="H555" i="51"/>
  <c r="G555" i="51"/>
  <c r="E555" i="51"/>
  <c r="D555" i="51"/>
  <c r="R555" i="51" s="1"/>
  <c r="C555" i="51"/>
  <c r="B555" i="51"/>
  <c r="Q554" i="51"/>
  <c r="P554" i="51"/>
  <c r="O554" i="51"/>
  <c r="S554" i="51" s="1"/>
  <c r="N554" i="51"/>
  <c r="M554" i="51"/>
  <c r="L554" i="51"/>
  <c r="K554" i="51"/>
  <c r="J554" i="51"/>
  <c r="I554" i="51"/>
  <c r="H554" i="51"/>
  <c r="G554" i="51"/>
  <c r="E554" i="51"/>
  <c r="D554" i="51"/>
  <c r="C554" i="51"/>
  <c r="B554" i="51"/>
  <c r="R553" i="51"/>
  <c r="Q553" i="51"/>
  <c r="P553" i="51"/>
  <c r="O553" i="51"/>
  <c r="S553" i="51" s="1"/>
  <c r="N553" i="51"/>
  <c r="M553" i="51"/>
  <c r="L553" i="51"/>
  <c r="K553" i="51"/>
  <c r="J553" i="51"/>
  <c r="I553" i="51"/>
  <c r="H553" i="51"/>
  <c r="G553" i="51"/>
  <c r="E553" i="51"/>
  <c r="D553" i="51"/>
  <c r="C553" i="51"/>
  <c r="B553" i="51"/>
  <c r="S552" i="51"/>
  <c r="R552" i="51"/>
  <c r="Q552" i="51"/>
  <c r="P552" i="51"/>
  <c r="O552" i="51"/>
  <c r="N552" i="51"/>
  <c r="M552" i="51"/>
  <c r="L552" i="51"/>
  <c r="K552" i="51"/>
  <c r="J552" i="51"/>
  <c r="I552" i="51"/>
  <c r="H552" i="51"/>
  <c r="G552" i="51"/>
  <c r="E552" i="51"/>
  <c r="D552" i="51"/>
  <c r="C552" i="51"/>
  <c r="B552" i="51"/>
  <c r="Q551" i="51"/>
  <c r="P551" i="51"/>
  <c r="O551" i="51"/>
  <c r="N551" i="51"/>
  <c r="M551" i="51"/>
  <c r="L551" i="51"/>
  <c r="K551" i="51"/>
  <c r="J551" i="51"/>
  <c r="I551" i="51"/>
  <c r="H551" i="51"/>
  <c r="G551" i="51"/>
  <c r="E551" i="51"/>
  <c r="R551" i="51" s="1"/>
  <c r="D551" i="51"/>
  <c r="C551" i="51"/>
  <c r="B551" i="51"/>
  <c r="R550" i="51"/>
  <c r="Q550" i="51"/>
  <c r="P550" i="51"/>
  <c r="O550" i="51"/>
  <c r="N550" i="51"/>
  <c r="M550" i="51"/>
  <c r="L550" i="51"/>
  <c r="K550" i="51"/>
  <c r="S550" i="51" s="1"/>
  <c r="J550" i="51"/>
  <c r="I550" i="51"/>
  <c r="H550" i="51"/>
  <c r="G550" i="51"/>
  <c r="E550" i="51"/>
  <c r="D550" i="51"/>
  <c r="C550" i="51"/>
  <c r="B550" i="51"/>
  <c r="Q549" i="51"/>
  <c r="P549" i="51"/>
  <c r="O549" i="51"/>
  <c r="S549" i="51" s="1"/>
  <c r="N549" i="51"/>
  <c r="M549" i="51"/>
  <c r="L549" i="51"/>
  <c r="K549" i="51"/>
  <c r="J549" i="51"/>
  <c r="I549" i="51"/>
  <c r="H549" i="51"/>
  <c r="G549" i="51"/>
  <c r="E549" i="51"/>
  <c r="D549" i="51"/>
  <c r="C549" i="51"/>
  <c r="B549" i="51"/>
  <c r="Q548" i="51"/>
  <c r="P548" i="51"/>
  <c r="O548" i="51"/>
  <c r="S548" i="51" s="1"/>
  <c r="N548" i="51"/>
  <c r="M548" i="51"/>
  <c r="L548" i="51"/>
  <c r="K548" i="51"/>
  <c r="J548" i="51"/>
  <c r="I548" i="51"/>
  <c r="H548" i="51"/>
  <c r="G548" i="51"/>
  <c r="E548" i="51"/>
  <c r="R548" i="51" s="1"/>
  <c r="D548" i="51"/>
  <c r="C548" i="51"/>
  <c r="B548" i="51"/>
  <c r="R547" i="51"/>
  <c r="Q547" i="51"/>
  <c r="P547" i="51"/>
  <c r="O547" i="51"/>
  <c r="N547" i="51"/>
  <c r="M547" i="51"/>
  <c r="L547" i="51"/>
  <c r="K547" i="51"/>
  <c r="S547" i="51" s="1"/>
  <c r="J547" i="51"/>
  <c r="I547" i="51"/>
  <c r="H547" i="51"/>
  <c r="G547" i="51"/>
  <c r="E547" i="51"/>
  <c r="D547" i="51"/>
  <c r="C547" i="51"/>
  <c r="B547" i="51"/>
  <c r="Q546" i="51"/>
  <c r="P546" i="51"/>
  <c r="O546" i="51"/>
  <c r="S546" i="51" s="1"/>
  <c r="N546" i="51"/>
  <c r="M546" i="51"/>
  <c r="L546" i="51"/>
  <c r="K546" i="51"/>
  <c r="J546" i="51"/>
  <c r="I546" i="51"/>
  <c r="H546" i="51"/>
  <c r="G546" i="51"/>
  <c r="E546" i="51"/>
  <c r="D546" i="51"/>
  <c r="C546" i="51"/>
  <c r="B546" i="51"/>
  <c r="S545" i="51"/>
  <c r="R545" i="51"/>
  <c r="Q545" i="51"/>
  <c r="P545" i="51"/>
  <c r="O545" i="51"/>
  <c r="N545" i="51"/>
  <c r="M545" i="51"/>
  <c r="L545" i="51"/>
  <c r="K545" i="51"/>
  <c r="J545" i="51"/>
  <c r="I545" i="51"/>
  <c r="H545" i="51"/>
  <c r="G545" i="51"/>
  <c r="E545" i="51"/>
  <c r="D545" i="51"/>
  <c r="C545" i="51"/>
  <c r="B545" i="51"/>
  <c r="S544" i="51"/>
  <c r="Q544" i="51"/>
  <c r="P544" i="51"/>
  <c r="O544" i="51"/>
  <c r="N544" i="51"/>
  <c r="M544" i="51"/>
  <c r="L544" i="51"/>
  <c r="K544" i="51"/>
  <c r="J544" i="51"/>
  <c r="I544" i="51"/>
  <c r="H544" i="51"/>
  <c r="G544" i="51"/>
  <c r="E544" i="51"/>
  <c r="D544" i="51"/>
  <c r="R544" i="51" s="1"/>
  <c r="C544" i="51"/>
  <c r="B544" i="51"/>
  <c r="Q543" i="51"/>
  <c r="P543" i="51"/>
  <c r="O543" i="51"/>
  <c r="S543" i="51" s="1"/>
  <c r="N543" i="51"/>
  <c r="M543" i="51"/>
  <c r="L543" i="51"/>
  <c r="K543" i="51"/>
  <c r="J543" i="51"/>
  <c r="I543" i="51"/>
  <c r="H543" i="51"/>
  <c r="G543" i="51"/>
  <c r="E543" i="51"/>
  <c r="D543" i="51"/>
  <c r="C543" i="51"/>
  <c r="B543" i="51"/>
  <c r="S542" i="51"/>
  <c r="R542" i="51"/>
  <c r="Q542" i="51"/>
  <c r="P542" i="51"/>
  <c r="O542" i="51"/>
  <c r="N542" i="51"/>
  <c r="M542" i="51"/>
  <c r="L542" i="51"/>
  <c r="K542" i="51"/>
  <c r="J542" i="51"/>
  <c r="I542" i="51"/>
  <c r="H542" i="51"/>
  <c r="G542" i="51"/>
  <c r="E542" i="51"/>
  <c r="D542" i="51"/>
  <c r="C542" i="51"/>
  <c r="B542" i="51"/>
  <c r="Q541" i="51"/>
  <c r="P541" i="51"/>
  <c r="O541" i="51"/>
  <c r="S541" i="51" s="1"/>
  <c r="N541" i="51"/>
  <c r="M541" i="51"/>
  <c r="L541" i="51"/>
  <c r="K541" i="51"/>
  <c r="J541" i="51"/>
  <c r="I541" i="51"/>
  <c r="H541" i="51"/>
  <c r="G541" i="51"/>
  <c r="E541" i="51"/>
  <c r="R541" i="51" s="1"/>
  <c r="D541" i="51"/>
  <c r="C541" i="51"/>
  <c r="B541" i="51"/>
  <c r="Q540" i="51"/>
  <c r="P540" i="51"/>
  <c r="O540" i="51"/>
  <c r="S540" i="51" s="1"/>
  <c r="N540" i="51"/>
  <c r="M540" i="51"/>
  <c r="L540" i="51"/>
  <c r="K540" i="51"/>
  <c r="J540" i="51"/>
  <c r="I540" i="51"/>
  <c r="H540" i="51"/>
  <c r="G540" i="51"/>
  <c r="E540" i="51"/>
  <c r="R540" i="51" s="1"/>
  <c r="D540" i="51"/>
  <c r="C540" i="51"/>
  <c r="B540" i="51"/>
  <c r="S539" i="51"/>
  <c r="R539" i="51"/>
  <c r="Q539" i="51"/>
  <c r="P539" i="51"/>
  <c r="O539" i="51"/>
  <c r="N539" i="51"/>
  <c r="M539" i="51"/>
  <c r="L539" i="51"/>
  <c r="K539" i="51"/>
  <c r="J539" i="51"/>
  <c r="I539" i="51"/>
  <c r="H539" i="51"/>
  <c r="G539" i="51"/>
  <c r="E539" i="51"/>
  <c r="D539" i="51"/>
  <c r="C539" i="51"/>
  <c r="B539" i="51"/>
  <c r="Q538" i="51"/>
  <c r="P538" i="51"/>
  <c r="O538" i="51"/>
  <c r="S538" i="51" s="1"/>
  <c r="N538" i="51"/>
  <c r="M538" i="51"/>
  <c r="L538" i="51"/>
  <c r="K538" i="51"/>
  <c r="J538" i="51"/>
  <c r="I538" i="51"/>
  <c r="H538" i="51"/>
  <c r="G538" i="51"/>
  <c r="E538" i="51"/>
  <c r="D538" i="51"/>
  <c r="C538" i="51"/>
  <c r="B538" i="51"/>
  <c r="S537" i="51"/>
  <c r="R537" i="51"/>
  <c r="Q537" i="51"/>
  <c r="P537" i="51"/>
  <c r="O537" i="51"/>
  <c r="N537" i="51"/>
  <c r="M537" i="51"/>
  <c r="L537" i="51"/>
  <c r="K537" i="51"/>
  <c r="J537" i="51"/>
  <c r="I537" i="51"/>
  <c r="H537" i="51"/>
  <c r="G537" i="51"/>
  <c r="E537" i="51"/>
  <c r="D537" i="51"/>
  <c r="C537" i="51"/>
  <c r="B537" i="51"/>
  <c r="S536" i="51"/>
  <c r="Q536" i="51"/>
  <c r="P536" i="51"/>
  <c r="O536" i="51"/>
  <c r="N536" i="51"/>
  <c r="M536" i="51"/>
  <c r="L536" i="51"/>
  <c r="K536" i="51"/>
  <c r="J536" i="51"/>
  <c r="I536" i="51"/>
  <c r="H536" i="51"/>
  <c r="G536" i="51"/>
  <c r="E536" i="51"/>
  <c r="R536" i="51" s="1"/>
  <c r="D536" i="51"/>
  <c r="C536" i="51"/>
  <c r="B536" i="51"/>
  <c r="Q535" i="51"/>
  <c r="P535" i="51"/>
  <c r="O535" i="51"/>
  <c r="S535" i="51" s="1"/>
  <c r="N535" i="51"/>
  <c r="M535" i="51"/>
  <c r="L535" i="51"/>
  <c r="K535" i="51"/>
  <c r="J535" i="51"/>
  <c r="I535" i="51"/>
  <c r="H535" i="51"/>
  <c r="G535" i="51"/>
  <c r="E535" i="51"/>
  <c r="R535" i="51" s="1"/>
  <c r="D535" i="51"/>
  <c r="C535" i="51"/>
  <c r="B535" i="51"/>
  <c r="S534" i="51"/>
  <c r="R534" i="51"/>
  <c r="Q534" i="51"/>
  <c r="P534" i="51"/>
  <c r="O534" i="51"/>
  <c r="N534" i="51"/>
  <c r="M534" i="51"/>
  <c r="L534" i="51"/>
  <c r="K534" i="51"/>
  <c r="J534" i="51"/>
  <c r="I534" i="51"/>
  <c r="H534" i="51"/>
  <c r="G534" i="51"/>
  <c r="E534" i="51"/>
  <c r="D534" i="51"/>
  <c r="C534" i="51"/>
  <c r="B534" i="51"/>
  <c r="Q533" i="51"/>
  <c r="P533" i="51"/>
  <c r="O533" i="51"/>
  <c r="N533" i="51"/>
  <c r="M533" i="51"/>
  <c r="L533" i="51"/>
  <c r="K533" i="51"/>
  <c r="S533" i="51" s="1"/>
  <c r="J533" i="51"/>
  <c r="I533" i="51"/>
  <c r="H533" i="51"/>
  <c r="G533" i="51"/>
  <c r="E533" i="51"/>
  <c r="D533" i="51"/>
  <c r="C533" i="51"/>
  <c r="B533" i="51"/>
  <c r="R532" i="51"/>
  <c r="Q532" i="51"/>
  <c r="P532" i="51"/>
  <c r="O532" i="51"/>
  <c r="S532" i="51" s="1"/>
  <c r="N532" i="51"/>
  <c r="M532" i="51"/>
  <c r="L532" i="51"/>
  <c r="K532" i="51"/>
  <c r="J532" i="51"/>
  <c r="I532" i="51"/>
  <c r="H532" i="51"/>
  <c r="G532" i="51"/>
  <c r="E532" i="51"/>
  <c r="D532" i="51"/>
  <c r="C532" i="51"/>
  <c r="B532" i="51"/>
  <c r="S531" i="51"/>
  <c r="Q531" i="51"/>
  <c r="P531" i="51"/>
  <c r="O531" i="51"/>
  <c r="N531" i="51"/>
  <c r="M531" i="51"/>
  <c r="L531" i="51"/>
  <c r="K531" i="51"/>
  <c r="J531" i="51"/>
  <c r="I531" i="51"/>
  <c r="H531" i="51"/>
  <c r="G531" i="51"/>
  <c r="E531" i="51"/>
  <c r="D531" i="51"/>
  <c r="R531" i="51" s="1"/>
  <c r="C531" i="51"/>
  <c r="B531" i="51"/>
  <c r="Q530" i="51"/>
  <c r="P530" i="51"/>
  <c r="O530" i="51"/>
  <c r="S530" i="51" s="1"/>
  <c r="N530" i="51"/>
  <c r="M530" i="51"/>
  <c r="L530" i="51"/>
  <c r="K530" i="51"/>
  <c r="J530" i="51"/>
  <c r="I530" i="51"/>
  <c r="H530" i="51"/>
  <c r="G530" i="51"/>
  <c r="E530" i="51"/>
  <c r="R530" i="51" s="1"/>
  <c r="D530" i="51"/>
  <c r="C530" i="51"/>
  <c r="B530" i="51"/>
  <c r="R529" i="51"/>
  <c r="Q529" i="51"/>
  <c r="P529" i="51"/>
  <c r="O529" i="51"/>
  <c r="S529" i="51" s="1"/>
  <c r="N529" i="51"/>
  <c r="M529" i="51"/>
  <c r="L529" i="51"/>
  <c r="K529" i="51"/>
  <c r="J529" i="51"/>
  <c r="I529" i="51"/>
  <c r="H529" i="51"/>
  <c r="G529" i="51"/>
  <c r="E529" i="51"/>
  <c r="D529" i="51"/>
  <c r="C529" i="51"/>
  <c r="B529" i="51"/>
  <c r="S528" i="51"/>
  <c r="R528" i="51"/>
  <c r="Q528" i="51"/>
  <c r="P528" i="51"/>
  <c r="O528" i="51"/>
  <c r="N528" i="51"/>
  <c r="M528" i="51"/>
  <c r="L528" i="51"/>
  <c r="K528" i="51"/>
  <c r="J528" i="51"/>
  <c r="I528" i="51"/>
  <c r="H528" i="51"/>
  <c r="G528" i="51"/>
  <c r="E528" i="51"/>
  <c r="D528" i="51"/>
  <c r="C528" i="51"/>
  <c r="B528" i="51"/>
  <c r="Q527" i="51"/>
  <c r="P527" i="51"/>
  <c r="O527" i="51"/>
  <c r="S527" i="51" s="1"/>
  <c r="N527" i="51"/>
  <c r="M527" i="51"/>
  <c r="L527" i="51"/>
  <c r="K527" i="51"/>
  <c r="J527" i="51"/>
  <c r="I527" i="51"/>
  <c r="H527" i="51"/>
  <c r="G527" i="51"/>
  <c r="E527" i="51"/>
  <c r="R527" i="51" s="1"/>
  <c r="D527" i="51"/>
  <c r="C527" i="51"/>
  <c r="B527" i="51"/>
  <c r="R526" i="51"/>
  <c r="Q526" i="51"/>
  <c r="P526" i="51"/>
  <c r="O526" i="51"/>
  <c r="N526" i="51"/>
  <c r="M526" i="51"/>
  <c r="L526" i="51"/>
  <c r="K526" i="51"/>
  <c r="S526" i="51" s="1"/>
  <c r="J526" i="51"/>
  <c r="I526" i="51"/>
  <c r="H526" i="51"/>
  <c r="G526" i="51"/>
  <c r="E526" i="51"/>
  <c r="D526" i="51"/>
  <c r="C526" i="51"/>
  <c r="B526" i="51"/>
  <c r="Q525" i="51"/>
  <c r="P525" i="51"/>
  <c r="O525" i="51"/>
  <c r="S525" i="51" s="1"/>
  <c r="N525" i="51"/>
  <c r="M525" i="51"/>
  <c r="L525" i="51"/>
  <c r="K525" i="51"/>
  <c r="J525" i="51"/>
  <c r="I525" i="51"/>
  <c r="H525" i="51"/>
  <c r="G525" i="51"/>
  <c r="E525" i="51"/>
  <c r="R525" i="51" s="1"/>
  <c r="D525" i="51"/>
  <c r="C525" i="51"/>
  <c r="B525" i="51"/>
  <c r="Q524" i="51"/>
  <c r="P524" i="51"/>
  <c r="O524" i="51"/>
  <c r="S524" i="51" s="1"/>
  <c r="N524" i="51"/>
  <c r="M524" i="51"/>
  <c r="L524" i="51"/>
  <c r="K524" i="51"/>
  <c r="J524" i="51"/>
  <c r="I524" i="51"/>
  <c r="H524" i="51"/>
  <c r="G524" i="51"/>
  <c r="E524" i="51"/>
  <c r="R524" i="51" s="1"/>
  <c r="D524" i="51"/>
  <c r="C524" i="51"/>
  <c r="B524" i="51"/>
  <c r="S523" i="51"/>
  <c r="R523" i="51"/>
  <c r="Q523" i="51"/>
  <c r="P523" i="51"/>
  <c r="O523" i="51"/>
  <c r="N523" i="51"/>
  <c r="M523" i="51"/>
  <c r="L523" i="51"/>
  <c r="K523" i="51"/>
  <c r="J523" i="51"/>
  <c r="I523" i="51"/>
  <c r="H523" i="51"/>
  <c r="G523" i="51"/>
  <c r="E523" i="51"/>
  <c r="D523" i="51"/>
  <c r="C523" i="51"/>
  <c r="B523" i="51"/>
  <c r="Q522" i="51"/>
  <c r="P522" i="51"/>
  <c r="O522" i="51"/>
  <c r="S522" i="51" s="1"/>
  <c r="N522" i="51"/>
  <c r="M522" i="51"/>
  <c r="L522" i="51"/>
  <c r="K522" i="51"/>
  <c r="J522" i="51"/>
  <c r="I522" i="51"/>
  <c r="H522" i="51"/>
  <c r="G522" i="51"/>
  <c r="E522" i="51"/>
  <c r="R522" i="51" s="1"/>
  <c r="D522" i="51"/>
  <c r="C522" i="51"/>
  <c r="B522" i="51"/>
  <c r="S521" i="51"/>
  <c r="R521" i="51"/>
  <c r="Q521" i="51"/>
  <c r="P521" i="51"/>
  <c r="O521" i="51"/>
  <c r="N521" i="51"/>
  <c r="M521" i="51"/>
  <c r="L521" i="51"/>
  <c r="K521" i="51"/>
  <c r="J521" i="51"/>
  <c r="I521" i="51"/>
  <c r="H521" i="51"/>
  <c r="G521" i="51"/>
  <c r="E521" i="51"/>
  <c r="D521" i="51"/>
  <c r="C521" i="51"/>
  <c r="B521" i="51"/>
  <c r="S520" i="51"/>
  <c r="Q520" i="51"/>
  <c r="P520" i="51"/>
  <c r="O520" i="51"/>
  <c r="N520" i="51"/>
  <c r="M520" i="51"/>
  <c r="L520" i="51"/>
  <c r="K520" i="51"/>
  <c r="J520" i="51"/>
  <c r="I520" i="51"/>
  <c r="H520" i="51"/>
  <c r="G520" i="51"/>
  <c r="E520" i="51"/>
  <c r="D520" i="51"/>
  <c r="C520" i="51"/>
  <c r="B520" i="51"/>
  <c r="Q519" i="51"/>
  <c r="P519" i="51"/>
  <c r="O519" i="51"/>
  <c r="S519" i="51" s="1"/>
  <c r="N519" i="51"/>
  <c r="M519" i="51"/>
  <c r="L519" i="51"/>
  <c r="K519" i="51"/>
  <c r="J519" i="51"/>
  <c r="I519" i="51"/>
  <c r="H519" i="51"/>
  <c r="G519" i="51"/>
  <c r="E519" i="51"/>
  <c r="R519" i="51" s="1"/>
  <c r="D519" i="51"/>
  <c r="C519" i="51"/>
  <c r="B519" i="51"/>
  <c r="S518" i="51"/>
  <c r="R518" i="51"/>
  <c r="Q518" i="51"/>
  <c r="P518" i="51"/>
  <c r="O518" i="51"/>
  <c r="N518" i="51"/>
  <c r="M518" i="51"/>
  <c r="L518" i="51"/>
  <c r="K518" i="51"/>
  <c r="J518" i="51"/>
  <c r="I518" i="51"/>
  <c r="H518" i="51"/>
  <c r="G518" i="51"/>
  <c r="E518" i="51"/>
  <c r="D518" i="51"/>
  <c r="C518" i="51"/>
  <c r="B518" i="51"/>
  <c r="S517" i="51"/>
  <c r="R517" i="51"/>
  <c r="Q517" i="51"/>
  <c r="P517" i="51"/>
  <c r="O517" i="51"/>
  <c r="N517" i="51"/>
  <c r="M517" i="51"/>
  <c r="L517" i="51"/>
  <c r="K517" i="51"/>
  <c r="J517" i="51"/>
  <c r="I517" i="51"/>
  <c r="H517" i="51"/>
  <c r="G517" i="51"/>
  <c r="E517" i="51"/>
  <c r="D517" i="51"/>
  <c r="C517" i="51"/>
  <c r="B517" i="51"/>
  <c r="R516" i="51"/>
  <c r="Q516" i="51"/>
  <c r="P516" i="51"/>
  <c r="O516" i="51"/>
  <c r="S516" i="51" s="1"/>
  <c r="N516" i="51"/>
  <c r="M516" i="51"/>
  <c r="L516" i="51"/>
  <c r="K516" i="51"/>
  <c r="J516" i="51"/>
  <c r="I516" i="51"/>
  <c r="H516" i="51"/>
  <c r="G516" i="51"/>
  <c r="E516" i="51"/>
  <c r="D516" i="51"/>
  <c r="C516" i="51"/>
  <c r="B516" i="51"/>
  <c r="S515" i="51"/>
  <c r="Q515" i="51"/>
  <c r="P515" i="51"/>
  <c r="O515" i="51"/>
  <c r="N515" i="51"/>
  <c r="M515" i="51"/>
  <c r="L515" i="51"/>
  <c r="K515" i="51"/>
  <c r="J515" i="51"/>
  <c r="I515" i="51"/>
  <c r="H515" i="51"/>
  <c r="G515" i="51"/>
  <c r="E515" i="51"/>
  <c r="D515" i="51"/>
  <c r="R515" i="51" s="1"/>
  <c r="C515" i="51"/>
  <c r="B515" i="51"/>
  <c r="Q514" i="51"/>
  <c r="P514" i="51"/>
  <c r="O514" i="51"/>
  <c r="S514" i="51" s="1"/>
  <c r="N514" i="51"/>
  <c r="M514" i="51"/>
  <c r="L514" i="51"/>
  <c r="K514" i="51"/>
  <c r="J514" i="51"/>
  <c r="I514" i="51"/>
  <c r="H514" i="51"/>
  <c r="G514" i="51"/>
  <c r="E514" i="51"/>
  <c r="R514" i="51" s="1"/>
  <c r="D514" i="51"/>
  <c r="C514" i="51"/>
  <c r="B514" i="51"/>
  <c r="Q513" i="51"/>
  <c r="P513" i="51"/>
  <c r="O513" i="51"/>
  <c r="S513" i="51" s="1"/>
  <c r="N513" i="51"/>
  <c r="M513" i="51"/>
  <c r="L513" i="51"/>
  <c r="K513" i="51"/>
  <c r="J513" i="51"/>
  <c r="I513" i="51"/>
  <c r="H513" i="51"/>
  <c r="G513" i="51"/>
  <c r="E513" i="51"/>
  <c r="R513" i="51" s="1"/>
  <c r="D513" i="51"/>
  <c r="C513" i="51"/>
  <c r="B513" i="51"/>
  <c r="S512" i="51"/>
  <c r="R512" i="51"/>
  <c r="Q512" i="51"/>
  <c r="P512" i="51"/>
  <c r="O512" i="51"/>
  <c r="N512" i="51"/>
  <c r="M512" i="51"/>
  <c r="L512" i="51"/>
  <c r="K512" i="51"/>
  <c r="J512" i="51"/>
  <c r="I512" i="51"/>
  <c r="H512" i="51"/>
  <c r="G512" i="51"/>
  <c r="E512" i="51"/>
  <c r="D512" i="51"/>
  <c r="C512" i="51"/>
  <c r="B512" i="51"/>
  <c r="Q511" i="51"/>
  <c r="P511" i="51"/>
  <c r="O511" i="51"/>
  <c r="S511" i="51" s="1"/>
  <c r="N511" i="51"/>
  <c r="M511" i="51"/>
  <c r="L511" i="51"/>
  <c r="K511" i="51"/>
  <c r="J511" i="51"/>
  <c r="I511" i="51"/>
  <c r="H511" i="51"/>
  <c r="G511" i="51"/>
  <c r="E511" i="51"/>
  <c r="D511" i="51"/>
  <c r="C511" i="51"/>
  <c r="B511" i="51"/>
  <c r="R510" i="51"/>
  <c r="Q510" i="51"/>
  <c r="P510" i="51"/>
  <c r="O510" i="51"/>
  <c r="S510" i="51" s="1"/>
  <c r="N510" i="51"/>
  <c r="M510" i="51"/>
  <c r="L510" i="51"/>
  <c r="K510" i="51"/>
  <c r="J510" i="51"/>
  <c r="I510" i="51"/>
  <c r="H510" i="51"/>
  <c r="G510" i="51"/>
  <c r="E510" i="51"/>
  <c r="D510" i="51"/>
  <c r="C510" i="51"/>
  <c r="B510" i="51"/>
  <c r="Q509" i="51"/>
  <c r="P509" i="51"/>
  <c r="O509" i="51"/>
  <c r="S509" i="51" s="1"/>
  <c r="N509" i="51"/>
  <c r="M509" i="51"/>
  <c r="L509" i="51"/>
  <c r="K509" i="51"/>
  <c r="J509" i="51"/>
  <c r="I509" i="51"/>
  <c r="H509" i="51"/>
  <c r="G509" i="51"/>
  <c r="E509" i="51"/>
  <c r="R509" i="51" s="1"/>
  <c r="D509" i="51"/>
  <c r="C509" i="51"/>
  <c r="B509" i="51"/>
  <c r="R508" i="51"/>
  <c r="Q508" i="51"/>
  <c r="P508" i="51"/>
  <c r="O508" i="51"/>
  <c r="S508" i="51" s="1"/>
  <c r="N508" i="51"/>
  <c r="M508" i="51"/>
  <c r="L508" i="51"/>
  <c r="K508" i="51"/>
  <c r="J508" i="51"/>
  <c r="I508" i="51"/>
  <c r="H508" i="51"/>
  <c r="G508" i="51"/>
  <c r="E508" i="51"/>
  <c r="D508" i="51"/>
  <c r="C508" i="51"/>
  <c r="B508" i="51"/>
  <c r="S507" i="51"/>
  <c r="Q507" i="51"/>
  <c r="P507" i="51"/>
  <c r="O507" i="51"/>
  <c r="N507" i="51"/>
  <c r="M507" i="51"/>
  <c r="L507" i="51"/>
  <c r="K507" i="51"/>
  <c r="J507" i="51"/>
  <c r="I507" i="51"/>
  <c r="H507" i="51"/>
  <c r="G507" i="51"/>
  <c r="E507" i="51"/>
  <c r="D507" i="51"/>
  <c r="R507" i="51" s="1"/>
  <c r="C507" i="51"/>
  <c r="B507" i="51"/>
  <c r="V507" i="51" s="1"/>
  <c r="Q506" i="51"/>
  <c r="P506" i="51"/>
  <c r="O506" i="51"/>
  <c r="S506" i="51" s="1"/>
  <c r="N506" i="51"/>
  <c r="M506" i="51"/>
  <c r="L506" i="51"/>
  <c r="K506" i="51"/>
  <c r="J506" i="51"/>
  <c r="I506" i="51"/>
  <c r="H506" i="51"/>
  <c r="G506" i="51"/>
  <c r="E506" i="51"/>
  <c r="D506" i="51"/>
  <c r="C506" i="51"/>
  <c r="B506" i="51"/>
  <c r="Q505" i="51"/>
  <c r="P505" i="51"/>
  <c r="O505" i="51"/>
  <c r="S505" i="51" s="1"/>
  <c r="N505" i="51"/>
  <c r="M505" i="51"/>
  <c r="L505" i="51"/>
  <c r="K505" i="51"/>
  <c r="J505" i="51"/>
  <c r="I505" i="51"/>
  <c r="H505" i="51"/>
  <c r="G505" i="51"/>
  <c r="E505" i="51"/>
  <c r="R505" i="51" s="1"/>
  <c r="D505" i="51"/>
  <c r="C505" i="51"/>
  <c r="B505" i="51"/>
  <c r="R504" i="51"/>
  <c r="Q504" i="51"/>
  <c r="P504" i="51"/>
  <c r="O504" i="51"/>
  <c r="N504" i="51"/>
  <c r="M504" i="51"/>
  <c r="L504" i="51"/>
  <c r="K504" i="51"/>
  <c r="S504" i="51" s="1"/>
  <c r="J504" i="51"/>
  <c r="I504" i="51"/>
  <c r="H504" i="51"/>
  <c r="G504" i="51"/>
  <c r="E504" i="51"/>
  <c r="D504" i="51"/>
  <c r="C504" i="51"/>
  <c r="B504" i="51"/>
  <c r="Q503" i="51"/>
  <c r="P503" i="51"/>
  <c r="O503" i="51"/>
  <c r="N503" i="51"/>
  <c r="M503" i="51"/>
  <c r="L503" i="51"/>
  <c r="K503" i="51"/>
  <c r="J503" i="51"/>
  <c r="I503" i="51"/>
  <c r="H503" i="51"/>
  <c r="G503" i="51"/>
  <c r="E503" i="51"/>
  <c r="R503" i="51" s="1"/>
  <c r="D503" i="51"/>
  <c r="C503" i="51"/>
  <c r="B503" i="51"/>
  <c r="R502" i="51"/>
  <c r="Q502" i="51"/>
  <c r="P502" i="51"/>
  <c r="O502" i="51"/>
  <c r="N502" i="51"/>
  <c r="M502" i="51"/>
  <c r="L502" i="51"/>
  <c r="K502" i="51"/>
  <c r="S502" i="51" s="1"/>
  <c r="J502" i="51"/>
  <c r="I502" i="51"/>
  <c r="H502" i="51"/>
  <c r="G502" i="51"/>
  <c r="E502" i="51"/>
  <c r="D502" i="51"/>
  <c r="C502" i="51"/>
  <c r="B502" i="51"/>
  <c r="Q501" i="51"/>
  <c r="P501" i="51"/>
  <c r="O501" i="51"/>
  <c r="S501" i="51" s="1"/>
  <c r="N501" i="51"/>
  <c r="M501" i="51"/>
  <c r="L501" i="51"/>
  <c r="K501" i="51"/>
  <c r="J501" i="51"/>
  <c r="I501" i="51"/>
  <c r="H501" i="51"/>
  <c r="G501" i="51"/>
  <c r="E501" i="51"/>
  <c r="R501" i="51" s="1"/>
  <c r="D501" i="51"/>
  <c r="C501" i="51"/>
  <c r="B501" i="51"/>
  <c r="Q500" i="51"/>
  <c r="P500" i="51"/>
  <c r="O500" i="51"/>
  <c r="S500" i="51" s="1"/>
  <c r="N500" i="51"/>
  <c r="M500" i="51"/>
  <c r="L500" i="51"/>
  <c r="K500" i="51"/>
  <c r="J500" i="51"/>
  <c r="I500" i="51"/>
  <c r="H500" i="51"/>
  <c r="G500" i="51"/>
  <c r="E500" i="51"/>
  <c r="D500" i="51"/>
  <c r="R500" i="51" s="1"/>
  <c r="C500" i="51"/>
  <c r="B500" i="51"/>
  <c r="S499" i="51"/>
  <c r="R499" i="51"/>
  <c r="Q499" i="51"/>
  <c r="P499" i="51"/>
  <c r="O499" i="51"/>
  <c r="N499" i="51"/>
  <c r="M499" i="51"/>
  <c r="L499" i="51"/>
  <c r="K499" i="51"/>
  <c r="J499" i="51"/>
  <c r="I499" i="51"/>
  <c r="H499" i="51"/>
  <c r="G499" i="51"/>
  <c r="E499" i="51"/>
  <c r="D499" i="51"/>
  <c r="C499" i="51"/>
  <c r="B499" i="51"/>
  <c r="S498" i="51"/>
  <c r="Q498" i="51"/>
  <c r="P498" i="51"/>
  <c r="O498" i="51"/>
  <c r="N498" i="51"/>
  <c r="M498" i="51"/>
  <c r="L498" i="51"/>
  <c r="K498" i="51"/>
  <c r="J498" i="51"/>
  <c r="I498" i="51"/>
  <c r="H498" i="51"/>
  <c r="G498" i="51"/>
  <c r="E498" i="51"/>
  <c r="D498" i="51"/>
  <c r="C498" i="51"/>
  <c r="B498" i="51"/>
  <c r="S497" i="51"/>
  <c r="R497" i="51"/>
  <c r="Q497" i="51"/>
  <c r="P497" i="51"/>
  <c r="O497" i="51"/>
  <c r="N497" i="51"/>
  <c r="M497" i="51"/>
  <c r="L497" i="51"/>
  <c r="K497" i="51"/>
  <c r="J497" i="51"/>
  <c r="I497" i="51"/>
  <c r="H497" i="51"/>
  <c r="G497" i="51"/>
  <c r="E497" i="51"/>
  <c r="D497" i="51"/>
  <c r="C497" i="51"/>
  <c r="B497" i="51"/>
  <c r="S496" i="51"/>
  <c r="Q496" i="51"/>
  <c r="P496" i="51"/>
  <c r="O496" i="51"/>
  <c r="N496" i="51"/>
  <c r="M496" i="51"/>
  <c r="L496" i="51"/>
  <c r="K496" i="51"/>
  <c r="J496" i="51"/>
  <c r="I496" i="51"/>
  <c r="H496" i="51"/>
  <c r="G496" i="51"/>
  <c r="E496" i="51"/>
  <c r="R496" i="51" s="1"/>
  <c r="D496" i="51"/>
  <c r="C496" i="51"/>
  <c r="B496" i="51"/>
  <c r="Q495" i="51"/>
  <c r="P495" i="51"/>
  <c r="O495" i="51"/>
  <c r="S495" i="51" s="1"/>
  <c r="N495" i="51"/>
  <c r="M495" i="51"/>
  <c r="L495" i="51"/>
  <c r="K495" i="51"/>
  <c r="J495" i="51"/>
  <c r="I495" i="51"/>
  <c r="H495" i="51"/>
  <c r="G495" i="51"/>
  <c r="E495" i="51"/>
  <c r="R495" i="51" s="1"/>
  <c r="D495" i="51"/>
  <c r="C495" i="51"/>
  <c r="B495" i="51"/>
  <c r="S494" i="51"/>
  <c r="R494" i="51"/>
  <c r="Q494" i="51"/>
  <c r="P494" i="51"/>
  <c r="O494" i="51"/>
  <c r="N494" i="51"/>
  <c r="M494" i="51"/>
  <c r="L494" i="51"/>
  <c r="K494" i="51"/>
  <c r="J494" i="51"/>
  <c r="I494" i="51"/>
  <c r="H494" i="51"/>
  <c r="G494" i="51"/>
  <c r="E494" i="51"/>
  <c r="D494" i="51"/>
  <c r="C494" i="51"/>
  <c r="B494" i="51"/>
  <c r="S493" i="51"/>
  <c r="R493" i="51"/>
  <c r="Q493" i="51"/>
  <c r="P493" i="51"/>
  <c r="O493" i="51"/>
  <c r="N493" i="51"/>
  <c r="M493" i="51"/>
  <c r="L493" i="51"/>
  <c r="K493" i="51"/>
  <c r="J493" i="51"/>
  <c r="I493" i="51"/>
  <c r="H493" i="51"/>
  <c r="G493" i="51"/>
  <c r="E493" i="51"/>
  <c r="D493" i="51"/>
  <c r="C493" i="51"/>
  <c r="B493" i="51"/>
  <c r="Q492" i="51"/>
  <c r="P492" i="51"/>
  <c r="O492" i="51"/>
  <c r="S492" i="51" s="1"/>
  <c r="N492" i="51"/>
  <c r="M492" i="51"/>
  <c r="L492" i="51"/>
  <c r="K492" i="51"/>
  <c r="J492" i="51"/>
  <c r="I492" i="51"/>
  <c r="H492" i="51"/>
  <c r="G492" i="51"/>
  <c r="E492" i="51"/>
  <c r="D492" i="51"/>
  <c r="R492" i="51" s="1"/>
  <c r="C492" i="51"/>
  <c r="B492" i="51"/>
  <c r="R491" i="51"/>
  <c r="Q491" i="51"/>
  <c r="P491" i="51"/>
  <c r="O491" i="51"/>
  <c r="N491" i="51"/>
  <c r="M491" i="51"/>
  <c r="L491" i="51"/>
  <c r="K491" i="51"/>
  <c r="S491" i="51" s="1"/>
  <c r="J491" i="51"/>
  <c r="I491" i="51"/>
  <c r="H491" i="51"/>
  <c r="G491" i="51"/>
  <c r="E491" i="51"/>
  <c r="D491" i="51"/>
  <c r="C491" i="51"/>
  <c r="B491" i="51"/>
  <c r="S490" i="51"/>
  <c r="Q490" i="51"/>
  <c r="P490" i="51"/>
  <c r="O490" i="51"/>
  <c r="N490" i="51"/>
  <c r="M490" i="51"/>
  <c r="L490" i="51"/>
  <c r="K490" i="51"/>
  <c r="J490" i="51"/>
  <c r="I490" i="51"/>
  <c r="H490" i="51"/>
  <c r="G490" i="51"/>
  <c r="E490" i="51"/>
  <c r="D490" i="51"/>
  <c r="C490" i="51"/>
  <c r="B490" i="51"/>
  <c r="R489" i="51"/>
  <c r="Q489" i="51"/>
  <c r="P489" i="51"/>
  <c r="O489" i="51"/>
  <c r="N489" i="51"/>
  <c r="M489" i="51"/>
  <c r="L489" i="51"/>
  <c r="K489" i="51"/>
  <c r="J489" i="51"/>
  <c r="I489" i="51"/>
  <c r="H489" i="51"/>
  <c r="G489" i="51"/>
  <c r="E489" i="51"/>
  <c r="D489" i="51"/>
  <c r="C489" i="51"/>
  <c r="B489" i="51"/>
  <c r="Q488" i="51"/>
  <c r="P488" i="51"/>
  <c r="O488" i="51"/>
  <c r="N488" i="51"/>
  <c r="M488" i="51"/>
  <c r="L488" i="51"/>
  <c r="K488" i="51"/>
  <c r="S488" i="51" s="1"/>
  <c r="J488" i="51"/>
  <c r="I488" i="51"/>
  <c r="H488" i="51"/>
  <c r="G488" i="51"/>
  <c r="E488" i="51"/>
  <c r="R488" i="51" s="1"/>
  <c r="D488" i="51"/>
  <c r="C488" i="51"/>
  <c r="B488" i="51"/>
  <c r="Q487" i="51"/>
  <c r="P487" i="51"/>
  <c r="O487" i="51"/>
  <c r="S487" i="51" s="1"/>
  <c r="N487" i="51"/>
  <c r="M487" i="51"/>
  <c r="L487" i="51"/>
  <c r="K487" i="51"/>
  <c r="J487" i="51"/>
  <c r="I487" i="51"/>
  <c r="H487" i="51"/>
  <c r="G487" i="51"/>
  <c r="E487" i="51"/>
  <c r="D487" i="51"/>
  <c r="C487" i="51"/>
  <c r="B487" i="51"/>
  <c r="R486" i="51"/>
  <c r="Q486" i="51"/>
  <c r="P486" i="51"/>
  <c r="O486" i="51"/>
  <c r="N486" i="51"/>
  <c r="M486" i="51"/>
  <c r="L486" i="51"/>
  <c r="K486" i="51"/>
  <c r="J486" i="51"/>
  <c r="I486" i="51"/>
  <c r="H486" i="51"/>
  <c r="G486" i="51"/>
  <c r="E486" i="51"/>
  <c r="D486" i="51"/>
  <c r="C486" i="51"/>
  <c r="B486" i="51"/>
  <c r="S485" i="51"/>
  <c r="R485" i="51"/>
  <c r="Q485" i="51"/>
  <c r="P485" i="51"/>
  <c r="O485" i="51"/>
  <c r="N485" i="51"/>
  <c r="M485" i="51"/>
  <c r="L485" i="51"/>
  <c r="K485" i="51"/>
  <c r="J485" i="51"/>
  <c r="I485" i="51"/>
  <c r="H485" i="51"/>
  <c r="G485" i="51"/>
  <c r="E485" i="51"/>
  <c r="D485" i="51"/>
  <c r="C485" i="51"/>
  <c r="B485" i="51"/>
  <c r="R484" i="51"/>
  <c r="Q484" i="51"/>
  <c r="P484" i="51"/>
  <c r="O484" i="51"/>
  <c r="S484" i="51" s="1"/>
  <c r="N484" i="51"/>
  <c r="M484" i="51"/>
  <c r="L484" i="51"/>
  <c r="K484" i="51"/>
  <c r="J484" i="51"/>
  <c r="I484" i="51"/>
  <c r="H484" i="51"/>
  <c r="G484" i="51"/>
  <c r="E484" i="51"/>
  <c r="D484" i="51"/>
  <c r="C484" i="51"/>
  <c r="B484" i="51"/>
  <c r="S483" i="51"/>
  <c r="Q483" i="51"/>
  <c r="P483" i="51"/>
  <c r="O483" i="51"/>
  <c r="N483" i="51"/>
  <c r="M483" i="51"/>
  <c r="L483" i="51"/>
  <c r="K483" i="51"/>
  <c r="J483" i="51"/>
  <c r="I483" i="51"/>
  <c r="H483" i="51"/>
  <c r="G483" i="51"/>
  <c r="E483" i="51"/>
  <c r="D483" i="51"/>
  <c r="R483" i="51" s="1"/>
  <c r="C483" i="51"/>
  <c r="B483" i="51"/>
  <c r="Q482" i="51"/>
  <c r="P482" i="51"/>
  <c r="O482" i="51"/>
  <c r="S482" i="51" s="1"/>
  <c r="N482" i="51"/>
  <c r="M482" i="51"/>
  <c r="L482" i="51"/>
  <c r="K482" i="51"/>
  <c r="J482" i="51"/>
  <c r="I482" i="51"/>
  <c r="H482" i="51"/>
  <c r="G482" i="51"/>
  <c r="E482" i="51"/>
  <c r="R482" i="51" s="1"/>
  <c r="D482" i="51"/>
  <c r="C482" i="51"/>
  <c r="B482" i="51"/>
  <c r="Q481" i="51"/>
  <c r="P481" i="51"/>
  <c r="O481" i="51"/>
  <c r="S481" i="51" s="1"/>
  <c r="N481" i="51"/>
  <c r="M481" i="51"/>
  <c r="L481" i="51"/>
  <c r="K481" i="51"/>
  <c r="J481" i="51"/>
  <c r="I481" i="51"/>
  <c r="H481" i="51"/>
  <c r="G481" i="51"/>
  <c r="E481" i="51"/>
  <c r="R481" i="51" s="1"/>
  <c r="D481" i="51"/>
  <c r="C481" i="51"/>
  <c r="B481" i="51"/>
  <c r="S480" i="51"/>
  <c r="R480" i="51"/>
  <c r="Q480" i="51"/>
  <c r="P480" i="51"/>
  <c r="O480" i="51"/>
  <c r="N480" i="51"/>
  <c r="M480" i="51"/>
  <c r="L480" i="51"/>
  <c r="K480" i="51"/>
  <c r="J480" i="51"/>
  <c r="I480" i="51"/>
  <c r="H480" i="51"/>
  <c r="G480" i="51"/>
  <c r="E480" i="51"/>
  <c r="D480" i="51"/>
  <c r="C480" i="51"/>
  <c r="B480" i="51"/>
  <c r="Q479" i="51"/>
  <c r="P479" i="51"/>
  <c r="O479" i="51"/>
  <c r="S479" i="51" s="1"/>
  <c r="N479" i="51"/>
  <c r="M479" i="51"/>
  <c r="L479" i="51"/>
  <c r="K479" i="51"/>
  <c r="J479" i="51"/>
  <c r="I479" i="51"/>
  <c r="H479" i="51"/>
  <c r="G479" i="51"/>
  <c r="E479" i="51"/>
  <c r="D479" i="51"/>
  <c r="C479" i="51"/>
  <c r="B479" i="51"/>
  <c r="R478" i="51"/>
  <c r="Q478" i="51"/>
  <c r="P478" i="51"/>
  <c r="O478" i="51"/>
  <c r="S478" i="51" s="1"/>
  <c r="N478" i="51"/>
  <c r="M478" i="51"/>
  <c r="L478" i="51"/>
  <c r="K478" i="51"/>
  <c r="J478" i="51"/>
  <c r="I478" i="51"/>
  <c r="H478" i="51"/>
  <c r="G478" i="51"/>
  <c r="E478" i="51"/>
  <c r="D478" i="51"/>
  <c r="C478" i="51"/>
  <c r="B478" i="51"/>
  <c r="Q477" i="51"/>
  <c r="P477" i="51"/>
  <c r="O477" i="51"/>
  <c r="S477" i="51" s="1"/>
  <c r="N477" i="51"/>
  <c r="M477" i="51"/>
  <c r="L477" i="51"/>
  <c r="K477" i="51"/>
  <c r="J477" i="51"/>
  <c r="I477" i="51"/>
  <c r="H477" i="51"/>
  <c r="G477" i="51"/>
  <c r="E477" i="51"/>
  <c r="R477" i="51" s="1"/>
  <c r="D477" i="51"/>
  <c r="C477" i="51"/>
  <c r="B477" i="51"/>
  <c r="R476" i="51"/>
  <c r="Q476" i="51"/>
  <c r="P476" i="51"/>
  <c r="O476" i="51"/>
  <c r="S476" i="51" s="1"/>
  <c r="N476" i="51"/>
  <c r="M476" i="51"/>
  <c r="L476" i="51"/>
  <c r="K476" i="51"/>
  <c r="J476" i="51"/>
  <c r="I476" i="51"/>
  <c r="H476" i="51"/>
  <c r="G476" i="51"/>
  <c r="E476" i="51"/>
  <c r="D476" i="51"/>
  <c r="C476" i="51"/>
  <c r="B476" i="51"/>
  <c r="S475" i="51"/>
  <c r="Q475" i="51"/>
  <c r="P475" i="51"/>
  <c r="O475" i="51"/>
  <c r="N475" i="51"/>
  <c r="M475" i="51"/>
  <c r="L475" i="51"/>
  <c r="K475" i="51"/>
  <c r="J475" i="51"/>
  <c r="I475" i="51"/>
  <c r="H475" i="51"/>
  <c r="G475" i="51"/>
  <c r="E475" i="51"/>
  <c r="D475" i="51"/>
  <c r="R475" i="51" s="1"/>
  <c r="C475" i="51"/>
  <c r="B475" i="51"/>
  <c r="V475" i="51" s="1"/>
  <c r="Q474" i="51"/>
  <c r="P474" i="51"/>
  <c r="O474" i="51"/>
  <c r="S474" i="51" s="1"/>
  <c r="N474" i="51"/>
  <c r="M474" i="51"/>
  <c r="L474" i="51"/>
  <c r="K474" i="51"/>
  <c r="J474" i="51"/>
  <c r="I474" i="51"/>
  <c r="H474" i="51"/>
  <c r="G474" i="51"/>
  <c r="E474" i="51"/>
  <c r="R474" i="51" s="1"/>
  <c r="D474" i="51"/>
  <c r="C474" i="51"/>
  <c r="B474" i="51"/>
  <c r="R473" i="51"/>
  <c r="Q473" i="51"/>
  <c r="P473" i="51"/>
  <c r="O473" i="51"/>
  <c r="S473" i="51" s="1"/>
  <c r="N473" i="51"/>
  <c r="M473" i="51"/>
  <c r="L473" i="51"/>
  <c r="K473" i="51"/>
  <c r="J473" i="51"/>
  <c r="I473" i="51"/>
  <c r="H473" i="51"/>
  <c r="G473" i="51"/>
  <c r="E473" i="51"/>
  <c r="D473" i="51"/>
  <c r="C473" i="51"/>
  <c r="B473" i="51"/>
  <c r="S472" i="51"/>
  <c r="Q472" i="51"/>
  <c r="P472" i="51"/>
  <c r="O472" i="51"/>
  <c r="N472" i="51"/>
  <c r="M472" i="51"/>
  <c r="L472" i="51"/>
  <c r="K472" i="51"/>
  <c r="J472" i="51"/>
  <c r="I472" i="51"/>
  <c r="H472" i="51"/>
  <c r="G472" i="51"/>
  <c r="E472" i="51"/>
  <c r="D472" i="51"/>
  <c r="R472" i="51" s="1"/>
  <c r="C472" i="51"/>
  <c r="B472" i="51"/>
  <c r="Q471" i="51"/>
  <c r="P471" i="51"/>
  <c r="O471" i="51"/>
  <c r="N471" i="51"/>
  <c r="M471" i="51"/>
  <c r="L471" i="51"/>
  <c r="K471" i="51"/>
  <c r="J471" i="51"/>
  <c r="I471" i="51"/>
  <c r="H471" i="51"/>
  <c r="G471" i="51"/>
  <c r="E471" i="51"/>
  <c r="R471" i="51" s="1"/>
  <c r="D471" i="51"/>
  <c r="C471" i="51"/>
  <c r="B471" i="51"/>
  <c r="S470" i="51"/>
  <c r="R470" i="51"/>
  <c r="Q470" i="51"/>
  <c r="P470" i="51"/>
  <c r="O470" i="51"/>
  <c r="N470" i="51"/>
  <c r="M470" i="51"/>
  <c r="L470" i="51"/>
  <c r="K470" i="51"/>
  <c r="J470" i="51"/>
  <c r="I470" i="51"/>
  <c r="H470" i="51"/>
  <c r="G470" i="51"/>
  <c r="E470" i="51"/>
  <c r="D470" i="51"/>
  <c r="C470" i="51"/>
  <c r="B470" i="51"/>
  <c r="R469" i="51"/>
  <c r="Q469" i="51"/>
  <c r="P469" i="51"/>
  <c r="O469" i="51"/>
  <c r="S469" i="51" s="1"/>
  <c r="N469" i="51"/>
  <c r="M469" i="51"/>
  <c r="L469" i="51"/>
  <c r="K469" i="51"/>
  <c r="J469" i="51"/>
  <c r="I469" i="51"/>
  <c r="H469" i="51"/>
  <c r="G469" i="51"/>
  <c r="E469" i="51"/>
  <c r="D469" i="51"/>
  <c r="C469" i="51"/>
  <c r="B469" i="51"/>
  <c r="Q468" i="51"/>
  <c r="P468" i="51"/>
  <c r="O468" i="51"/>
  <c r="S468" i="51" s="1"/>
  <c r="N468" i="51"/>
  <c r="M468" i="51"/>
  <c r="L468" i="51"/>
  <c r="K468" i="51"/>
  <c r="J468" i="51"/>
  <c r="I468" i="51"/>
  <c r="H468" i="51"/>
  <c r="G468" i="51"/>
  <c r="E468" i="51"/>
  <c r="D468" i="51"/>
  <c r="R468" i="51" s="1"/>
  <c r="C468" i="51"/>
  <c r="B468" i="51"/>
  <c r="S467" i="51"/>
  <c r="R467" i="51"/>
  <c r="Q467" i="51"/>
  <c r="P467" i="51"/>
  <c r="O467" i="51"/>
  <c r="N467" i="51"/>
  <c r="M467" i="51"/>
  <c r="L467" i="51"/>
  <c r="K467" i="51"/>
  <c r="J467" i="51"/>
  <c r="I467" i="51"/>
  <c r="H467" i="51"/>
  <c r="G467" i="51"/>
  <c r="E467" i="51"/>
  <c r="D467" i="51"/>
  <c r="C467" i="51"/>
  <c r="B467" i="51"/>
  <c r="S466" i="51"/>
  <c r="Q466" i="51"/>
  <c r="P466" i="51"/>
  <c r="O466" i="51"/>
  <c r="N466" i="51"/>
  <c r="M466" i="51"/>
  <c r="L466" i="51"/>
  <c r="K466" i="51"/>
  <c r="J466" i="51"/>
  <c r="I466" i="51"/>
  <c r="H466" i="51"/>
  <c r="G466" i="51"/>
  <c r="E466" i="51"/>
  <c r="D466" i="51"/>
  <c r="C466" i="51"/>
  <c r="B466" i="51"/>
  <c r="S465" i="51"/>
  <c r="R465" i="51"/>
  <c r="Q465" i="51"/>
  <c r="P465" i="51"/>
  <c r="O465" i="51"/>
  <c r="N465" i="51"/>
  <c r="M465" i="51"/>
  <c r="L465" i="51"/>
  <c r="K465" i="51"/>
  <c r="J465" i="51"/>
  <c r="I465" i="51"/>
  <c r="H465" i="51"/>
  <c r="G465" i="51"/>
  <c r="E465" i="51"/>
  <c r="D465" i="51"/>
  <c r="C465" i="51"/>
  <c r="B465" i="51"/>
  <c r="S464" i="51"/>
  <c r="Q464" i="51"/>
  <c r="P464" i="51"/>
  <c r="O464" i="51"/>
  <c r="N464" i="51"/>
  <c r="M464" i="51"/>
  <c r="L464" i="51"/>
  <c r="K464" i="51"/>
  <c r="J464" i="51"/>
  <c r="I464" i="51"/>
  <c r="H464" i="51"/>
  <c r="G464" i="51"/>
  <c r="E464" i="51"/>
  <c r="R464" i="51" s="1"/>
  <c r="D464" i="51"/>
  <c r="C464" i="51"/>
  <c r="B464" i="51"/>
  <c r="Q463" i="51"/>
  <c r="P463" i="51"/>
  <c r="O463" i="51"/>
  <c r="S463" i="51" s="1"/>
  <c r="N463" i="51"/>
  <c r="M463" i="51"/>
  <c r="L463" i="51"/>
  <c r="K463" i="51"/>
  <c r="J463" i="51"/>
  <c r="I463" i="51"/>
  <c r="H463" i="51"/>
  <c r="G463" i="51"/>
  <c r="E463" i="51"/>
  <c r="R463" i="51" s="1"/>
  <c r="D463" i="51"/>
  <c r="C463" i="51"/>
  <c r="B463" i="51"/>
  <c r="S462" i="51"/>
  <c r="R462" i="51"/>
  <c r="Q462" i="51"/>
  <c r="P462" i="51"/>
  <c r="O462" i="51"/>
  <c r="N462" i="51"/>
  <c r="M462" i="51"/>
  <c r="L462" i="51"/>
  <c r="K462" i="51"/>
  <c r="J462" i="51"/>
  <c r="I462" i="51"/>
  <c r="H462" i="51"/>
  <c r="G462" i="51"/>
  <c r="E462" i="51"/>
  <c r="D462" i="51"/>
  <c r="C462" i="51"/>
  <c r="B462" i="51"/>
  <c r="S461" i="51"/>
  <c r="R461" i="51"/>
  <c r="Q461" i="51"/>
  <c r="P461" i="51"/>
  <c r="O461" i="51"/>
  <c r="N461" i="51"/>
  <c r="M461" i="51"/>
  <c r="L461" i="51"/>
  <c r="K461" i="51"/>
  <c r="J461" i="51"/>
  <c r="I461" i="51"/>
  <c r="H461" i="51"/>
  <c r="G461" i="51"/>
  <c r="E461" i="51"/>
  <c r="D461" i="51"/>
  <c r="C461" i="51"/>
  <c r="B461" i="51"/>
  <c r="Q460" i="51"/>
  <c r="P460" i="51"/>
  <c r="O460" i="51"/>
  <c r="S460" i="51" s="1"/>
  <c r="N460" i="51"/>
  <c r="M460" i="51"/>
  <c r="L460" i="51"/>
  <c r="K460" i="51"/>
  <c r="J460" i="51"/>
  <c r="I460" i="51"/>
  <c r="H460" i="51"/>
  <c r="G460" i="51"/>
  <c r="E460" i="51"/>
  <c r="D460" i="51"/>
  <c r="R460" i="51" s="1"/>
  <c r="C460" i="51"/>
  <c r="B460" i="51"/>
  <c r="S459" i="51"/>
  <c r="R459" i="51"/>
  <c r="Q459" i="51"/>
  <c r="P459" i="51"/>
  <c r="O459" i="51"/>
  <c r="N459" i="51"/>
  <c r="M459" i="51"/>
  <c r="L459" i="51"/>
  <c r="K459" i="51"/>
  <c r="J459" i="51"/>
  <c r="I459" i="51"/>
  <c r="H459" i="51"/>
  <c r="G459" i="51"/>
  <c r="E459" i="51"/>
  <c r="D459" i="51"/>
  <c r="C459" i="51"/>
  <c r="B459" i="51"/>
  <c r="S458" i="51"/>
  <c r="Q458" i="51"/>
  <c r="P458" i="51"/>
  <c r="O458" i="51"/>
  <c r="N458" i="51"/>
  <c r="M458" i="51"/>
  <c r="L458" i="51"/>
  <c r="K458" i="51"/>
  <c r="J458" i="51"/>
  <c r="I458" i="51"/>
  <c r="H458" i="51"/>
  <c r="G458" i="51"/>
  <c r="E458" i="51"/>
  <c r="D458" i="51"/>
  <c r="C458" i="51"/>
  <c r="B458" i="51"/>
  <c r="S457" i="51"/>
  <c r="R457" i="51"/>
  <c r="Q457" i="51"/>
  <c r="P457" i="51"/>
  <c r="O457" i="51"/>
  <c r="N457" i="51"/>
  <c r="M457" i="51"/>
  <c r="L457" i="51"/>
  <c r="K457" i="51"/>
  <c r="J457" i="51"/>
  <c r="I457" i="51"/>
  <c r="H457" i="51"/>
  <c r="G457" i="51"/>
  <c r="E457" i="51"/>
  <c r="D457" i="51"/>
  <c r="C457" i="51"/>
  <c r="B457" i="51"/>
  <c r="S456" i="51"/>
  <c r="Q456" i="51"/>
  <c r="P456" i="51"/>
  <c r="O456" i="51"/>
  <c r="N456" i="51"/>
  <c r="M456" i="51"/>
  <c r="L456" i="51"/>
  <c r="K456" i="51"/>
  <c r="J456" i="51"/>
  <c r="I456" i="51"/>
  <c r="H456" i="51"/>
  <c r="G456" i="51"/>
  <c r="E456" i="51"/>
  <c r="D456" i="51"/>
  <c r="C456" i="51"/>
  <c r="B456" i="51"/>
  <c r="Q455" i="51"/>
  <c r="P455" i="51"/>
  <c r="O455" i="51"/>
  <c r="S455" i="51" s="1"/>
  <c r="N455" i="51"/>
  <c r="M455" i="51"/>
  <c r="L455" i="51"/>
  <c r="K455" i="51"/>
  <c r="J455" i="51"/>
  <c r="I455" i="51"/>
  <c r="H455" i="51"/>
  <c r="G455" i="51"/>
  <c r="E455" i="51"/>
  <c r="D455" i="51"/>
  <c r="C455" i="51"/>
  <c r="B455" i="51"/>
  <c r="R454" i="51"/>
  <c r="Q454" i="51"/>
  <c r="P454" i="51"/>
  <c r="O454" i="51"/>
  <c r="S454" i="51" s="1"/>
  <c r="N454" i="51"/>
  <c r="M454" i="51"/>
  <c r="L454" i="51"/>
  <c r="K454" i="51"/>
  <c r="J454" i="51"/>
  <c r="I454" i="51"/>
  <c r="H454" i="51"/>
  <c r="G454" i="51"/>
  <c r="E454" i="51"/>
  <c r="D454" i="51"/>
  <c r="C454" i="51"/>
  <c r="B454" i="51"/>
  <c r="S453" i="51"/>
  <c r="R453" i="51"/>
  <c r="Q453" i="51"/>
  <c r="P453" i="51"/>
  <c r="O453" i="51"/>
  <c r="N453" i="51"/>
  <c r="M453" i="51"/>
  <c r="L453" i="51"/>
  <c r="K453" i="51"/>
  <c r="J453" i="51"/>
  <c r="I453" i="51"/>
  <c r="H453" i="51"/>
  <c r="G453" i="51"/>
  <c r="E453" i="51"/>
  <c r="D453" i="51"/>
  <c r="C453" i="51"/>
  <c r="B453" i="51"/>
  <c r="R452" i="51"/>
  <c r="Q452" i="51"/>
  <c r="P452" i="51"/>
  <c r="O452" i="51"/>
  <c r="S452" i="51" s="1"/>
  <c r="N452" i="51"/>
  <c r="M452" i="51"/>
  <c r="L452" i="51"/>
  <c r="K452" i="51"/>
  <c r="J452" i="51"/>
  <c r="I452" i="51"/>
  <c r="H452" i="51"/>
  <c r="G452" i="51"/>
  <c r="E452" i="51"/>
  <c r="D452" i="51"/>
  <c r="C452" i="51"/>
  <c r="B452" i="51"/>
  <c r="S451" i="51"/>
  <c r="Q451" i="51"/>
  <c r="P451" i="51"/>
  <c r="O451" i="51"/>
  <c r="N451" i="51"/>
  <c r="M451" i="51"/>
  <c r="L451" i="51"/>
  <c r="K451" i="51"/>
  <c r="J451" i="51"/>
  <c r="I451" i="51"/>
  <c r="H451" i="51"/>
  <c r="G451" i="51"/>
  <c r="E451" i="51"/>
  <c r="D451" i="51"/>
  <c r="R451" i="51" s="1"/>
  <c r="C451" i="51"/>
  <c r="B451" i="51"/>
  <c r="Q450" i="51"/>
  <c r="P450" i="51"/>
  <c r="O450" i="51"/>
  <c r="S450" i="51" s="1"/>
  <c r="N450" i="51"/>
  <c r="M450" i="51"/>
  <c r="L450" i="51"/>
  <c r="K450" i="51"/>
  <c r="J450" i="51"/>
  <c r="I450" i="51"/>
  <c r="H450" i="51"/>
  <c r="G450" i="51"/>
  <c r="E450" i="51"/>
  <c r="R450" i="51" s="1"/>
  <c r="D450" i="51"/>
  <c r="C450" i="51"/>
  <c r="B450" i="51"/>
  <c r="Q449" i="51"/>
  <c r="P449" i="51"/>
  <c r="O449" i="51"/>
  <c r="S449" i="51" s="1"/>
  <c r="N449" i="51"/>
  <c r="M449" i="51"/>
  <c r="L449" i="51"/>
  <c r="K449" i="51"/>
  <c r="J449" i="51"/>
  <c r="I449" i="51"/>
  <c r="H449" i="51"/>
  <c r="G449" i="51"/>
  <c r="E449" i="51"/>
  <c r="R449" i="51" s="1"/>
  <c r="D449" i="51"/>
  <c r="C449" i="51"/>
  <c r="B449" i="51"/>
  <c r="S448" i="51"/>
  <c r="R448" i="51"/>
  <c r="Q448" i="51"/>
  <c r="P448" i="51"/>
  <c r="O448" i="51"/>
  <c r="N448" i="51"/>
  <c r="M448" i="51"/>
  <c r="L448" i="51"/>
  <c r="K448" i="51"/>
  <c r="J448" i="51"/>
  <c r="I448" i="51"/>
  <c r="H448" i="51"/>
  <c r="G448" i="51"/>
  <c r="E448" i="51"/>
  <c r="D448" i="51"/>
  <c r="C448" i="51"/>
  <c r="B448" i="51"/>
  <c r="Q447" i="51"/>
  <c r="P447" i="51"/>
  <c r="O447" i="51"/>
  <c r="S447" i="51" s="1"/>
  <c r="N447" i="51"/>
  <c r="M447" i="51"/>
  <c r="L447" i="51"/>
  <c r="K447" i="51"/>
  <c r="J447" i="51"/>
  <c r="I447" i="51"/>
  <c r="H447" i="51"/>
  <c r="G447" i="51"/>
  <c r="E447" i="51"/>
  <c r="D447" i="51"/>
  <c r="C447" i="51"/>
  <c r="B447" i="51"/>
  <c r="R446" i="51"/>
  <c r="Q446" i="51"/>
  <c r="P446" i="51"/>
  <c r="O446" i="51"/>
  <c r="S446" i="51" s="1"/>
  <c r="N446" i="51"/>
  <c r="M446" i="51"/>
  <c r="L446" i="51"/>
  <c r="K446" i="51"/>
  <c r="J446" i="51"/>
  <c r="I446" i="51"/>
  <c r="H446" i="51"/>
  <c r="G446" i="51"/>
  <c r="E446" i="51"/>
  <c r="D446" i="51"/>
  <c r="C446" i="51"/>
  <c r="B446" i="51"/>
  <c r="Q445" i="51"/>
  <c r="P445" i="51"/>
  <c r="O445" i="51"/>
  <c r="S445" i="51" s="1"/>
  <c r="N445" i="51"/>
  <c r="M445" i="51"/>
  <c r="L445" i="51"/>
  <c r="K445" i="51"/>
  <c r="J445" i="51"/>
  <c r="I445" i="51"/>
  <c r="H445" i="51"/>
  <c r="G445" i="51"/>
  <c r="E445" i="51"/>
  <c r="R445" i="51" s="1"/>
  <c r="D445" i="51"/>
  <c r="C445" i="51"/>
  <c r="B445" i="51"/>
  <c r="R444" i="51"/>
  <c r="Q444" i="51"/>
  <c r="P444" i="51"/>
  <c r="O444" i="51"/>
  <c r="S444" i="51" s="1"/>
  <c r="N444" i="51"/>
  <c r="M444" i="51"/>
  <c r="L444" i="51"/>
  <c r="K444" i="51"/>
  <c r="J444" i="51"/>
  <c r="I444" i="51"/>
  <c r="H444" i="51"/>
  <c r="G444" i="51"/>
  <c r="E444" i="51"/>
  <c r="D444" i="51"/>
  <c r="C444" i="51"/>
  <c r="B444" i="51"/>
  <c r="S443" i="51"/>
  <c r="Q443" i="51"/>
  <c r="P443" i="51"/>
  <c r="O443" i="51"/>
  <c r="N443" i="51"/>
  <c r="M443" i="51"/>
  <c r="L443" i="51"/>
  <c r="K443" i="51"/>
  <c r="J443" i="51"/>
  <c r="I443" i="51"/>
  <c r="H443" i="51"/>
  <c r="G443" i="51"/>
  <c r="E443" i="51"/>
  <c r="D443" i="51"/>
  <c r="R443" i="51" s="1"/>
  <c r="C443" i="51"/>
  <c r="B443" i="51"/>
  <c r="V443" i="51" s="1"/>
  <c r="Q442" i="51"/>
  <c r="P442" i="51"/>
  <c r="O442" i="51"/>
  <c r="S442" i="51" s="1"/>
  <c r="N442" i="51"/>
  <c r="M442" i="51"/>
  <c r="L442" i="51"/>
  <c r="K442" i="51"/>
  <c r="J442" i="51"/>
  <c r="I442" i="51"/>
  <c r="H442" i="51"/>
  <c r="G442" i="51"/>
  <c r="E442" i="51"/>
  <c r="R442" i="51" s="1"/>
  <c r="D442" i="51"/>
  <c r="C442" i="51"/>
  <c r="B442" i="51"/>
  <c r="R441" i="51"/>
  <c r="Q441" i="51"/>
  <c r="P441" i="51"/>
  <c r="O441" i="51"/>
  <c r="S441" i="51" s="1"/>
  <c r="N441" i="51"/>
  <c r="M441" i="51"/>
  <c r="L441" i="51"/>
  <c r="K441" i="51"/>
  <c r="J441" i="51"/>
  <c r="I441" i="51"/>
  <c r="H441" i="51"/>
  <c r="G441" i="51"/>
  <c r="E441" i="51"/>
  <c r="D441" i="51"/>
  <c r="C441" i="51"/>
  <c r="B441" i="51"/>
  <c r="S440" i="51"/>
  <c r="Q440" i="51"/>
  <c r="P440" i="51"/>
  <c r="O440" i="51"/>
  <c r="N440" i="51"/>
  <c r="M440" i="51"/>
  <c r="L440" i="51"/>
  <c r="K440" i="51"/>
  <c r="J440" i="51"/>
  <c r="I440" i="51"/>
  <c r="H440" i="51"/>
  <c r="G440" i="51"/>
  <c r="E440" i="51"/>
  <c r="D440" i="51"/>
  <c r="R440" i="51" s="1"/>
  <c r="C440" i="51"/>
  <c r="B440" i="51"/>
  <c r="Q439" i="51"/>
  <c r="P439" i="51"/>
  <c r="O439" i="51"/>
  <c r="S439" i="51" s="1"/>
  <c r="N439" i="51"/>
  <c r="M439" i="51"/>
  <c r="L439" i="51"/>
  <c r="K439" i="51"/>
  <c r="J439" i="51"/>
  <c r="I439" i="51"/>
  <c r="H439" i="51"/>
  <c r="G439" i="51"/>
  <c r="E439" i="51"/>
  <c r="R439" i="51" s="1"/>
  <c r="D439" i="51"/>
  <c r="C439" i="51"/>
  <c r="B439" i="51"/>
  <c r="S438" i="51"/>
  <c r="R438" i="51"/>
  <c r="Q438" i="51"/>
  <c r="P438" i="51"/>
  <c r="O438" i="51"/>
  <c r="N438" i="51"/>
  <c r="M438" i="51"/>
  <c r="L438" i="51"/>
  <c r="K438" i="51"/>
  <c r="J438" i="51"/>
  <c r="I438" i="51"/>
  <c r="H438" i="51"/>
  <c r="G438" i="51"/>
  <c r="E438" i="51"/>
  <c r="D438" i="51"/>
  <c r="C438" i="51"/>
  <c r="B438" i="51"/>
  <c r="R437" i="51"/>
  <c r="Q437" i="51"/>
  <c r="P437" i="51"/>
  <c r="O437" i="51"/>
  <c r="S437" i="51" s="1"/>
  <c r="N437" i="51"/>
  <c r="M437" i="51"/>
  <c r="L437" i="51"/>
  <c r="K437" i="51"/>
  <c r="J437" i="51"/>
  <c r="I437" i="51"/>
  <c r="H437" i="51"/>
  <c r="G437" i="51"/>
  <c r="E437" i="51"/>
  <c r="D437" i="51"/>
  <c r="C437" i="51"/>
  <c r="B437" i="51"/>
  <c r="Q436" i="51"/>
  <c r="P436" i="51"/>
  <c r="O436" i="51"/>
  <c r="S436" i="51" s="1"/>
  <c r="N436" i="51"/>
  <c r="M436" i="51"/>
  <c r="L436" i="51"/>
  <c r="K436" i="51"/>
  <c r="J436" i="51"/>
  <c r="I436" i="51"/>
  <c r="H436" i="51"/>
  <c r="G436" i="51"/>
  <c r="E436" i="51"/>
  <c r="D436" i="51"/>
  <c r="R436" i="51" s="1"/>
  <c r="C436" i="51"/>
  <c r="B436" i="51"/>
  <c r="S435" i="51"/>
  <c r="R435" i="51"/>
  <c r="Q435" i="51"/>
  <c r="P435" i="51"/>
  <c r="O435" i="51"/>
  <c r="N435" i="51"/>
  <c r="M435" i="51"/>
  <c r="L435" i="51"/>
  <c r="K435" i="51"/>
  <c r="J435" i="51"/>
  <c r="I435" i="51"/>
  <c r="H435" i="51"/>
  <c r="G435" i="51"/>
  <c r="E435" i="51"/>
  <c r="D435" i="51"/>
  <c r="C435" i="51"/>
  <c r="B435" i="51"/>
  <c r="Q434" i="51"/>
  <c r="P434" i="51"/>
  <c r="O434" i="51"/>
  <c r="S434" i="51" s="1"/>
  <c r="N434" i="51"/>
  <c r="M434" i="51"/>
  <c r="L434" i="51"/>
  <c r="K434" i="51"/>
  <c r="J434" i="51"/>
  <c r="I434" i="51"/>
  <c r="H434" i="51"/>
  <c r="G434" i="51"/>
  <c r="E434" i="51"/>
  <c r="D434" i="51"/>
  <c r="C434" i="51"/>
  <c r="B434" i="51"/>
  <c r="S433" i="51"/>
  <c r="R433" i="51"/>
  <c r="Q433" i="51"/>
  <c r="P433" i="51"/>
  <c r="O433" i="51"/>
  <c r="N433" i="51"/>
  <c r="M433" i="51"/>
  <c r="L433" i="51"/>
  <c r="K433" i="51"/>
  <c r="J433" i="51"/>
  <c r="I433" i="51"/>
  <c r="H433" i="51"/>
  <c r="G433" i="51"/>
  <c r="E433" i="51"/>
  <c r="D433" i="51"/>
  <c r="C433" i="51"/>
  <c r="B433" i="51"/>
  <c r="S432" i="51"/>
  <c r="Q432" i="51"/>
  <c r="P432" i="51"/>
  <c r="O432" i="51"/>
  <c r="N432" i="51"/>
  <c r="M432" i="51"/>
  <c r="L432" i="51"/>
  <c r="K432" i="51"/>
  <c r="J432" i="51"/>
  <c r="I432" i="51"/>
  <c r="H432" i="51"/>
  <c r="G432" i="51"/>
  <c r="E432" i="51"/>
  <c r="R432" i="51" s="1"/>
  <c r="D432" i="51"/>
  <c r="C432" i="51"/>
  <c r="B432" i="51"/>
  <c r="R431" i="51"/>
  <c r="Q431" i="51"/>
  <c r="P431" i="51"/>
  <c r="O431" i="51"/>
  <c r="S431" i="51" s="1"/>
  <c r="N431" i="51"/>
  <c r="M431" i="51"/>
  <c r="L431" i="51"/>
  <c r="K431" i="51"/>
  <c r="J431" i="51"/>
  <c r="I431" i="51"/>
  <c r="H431" i="51"/>
  <c r="G431" i="51"/>
  <c r="E431" i="51"/>
  <c r="D431" i="51"/>
  <c r="C431" i="51"/>
  <c r="B431" i="51"/>
  <c r="R430" i="51"/>
  <c r="Q430" i="51"/>
  <c r="P430" i="51"/>
  <c r="O430" i="51"/>
  <c r="S430" i="51" s="1"/>
  <c r="N430" i="51"/>
  <c r="M430" i="51"/>
  <c r="L430" i="51"/>
  <c r="K430" i="51"/>
  <c r="J430" i="51"/>
  <c r="I430" i="51"/>
  <c r="H430" i="51"/>
  <c r="G430" i="51"/>
  <c r="E430" i="51"/>
  <c r="D430" i="51"/>
  <c r="C430" i="51"/>
  <c r="B430" i="51"/>
  <c r="S429" i="51"/>
  <c r="Q429" i="51"/>
  <c r="P429" i="51"/>
  <c r="O429" i="51"/>
  <c r="N429" i="51"/>
  <c r="M429" i="51"/>
  <c r="L429" i="51"/>
  <c r="K429" i="51"/>
  <c r="J429" i="51"/>
  <c r="I429" i="51"/>
  <c r="H429" i="51"/>
  <c r="G429" i="51"/>
  <c r="E429" i="51"/>
  <c r="R429" i="51" s="1"/>
  <c r="D429" i="51"/>
  <c r="C429" i="51"/>
  <c r="B429" i="51"/>
  <c r="Q428" i="51"/>
  <c r="P428" i="51"/>
  <c r="O428" i="51"/>
  <c r="S428" i="51" s="1"/>
  <c r="N428" i="51"/>
  <c r="M428" i="51"/>
  <c r="L428" i="51"/>
  <c r="K428" i="51"/>
  <c r="J428" i="51"/>
  <c r="I428" i="51"/>
  <c r="H428" i="51"/>
  <c r="G428" i="51"/>
  <c r="E428" i="51"/>
  <c r="R428" i="51" s="1"/>
  <c r="D428" i="51"/>
  <c r="C428" i="51"/>
  <c r="B428" i="51"/>
  <c r="S427" i="51"/>
  <c r="R427" i="51"/>
  <c r="Q427" i="51"/>
  <c r="P427" i="51"/>
  <c r="O427" i="51"/>
  <c r="N427" i="51"/>
  <c r="M427" i="51"/>
  <c r="L427" i="51"/>
  <c r="K427" i="51"/>
  <c r="J427" i="51"/>
  <c r="I427" i="51"/>
  <c r="H427" i="51"/>
  <c r="G427" i="51"/>
  <c r="E427" i="51"/>
  <c r="D427" i="51"/>
  <c r="C427" i="51"/>
  <c r="B427" i="51"/>
  <c r="S426" i="51"/>
  <c r="Q426" i="51"/>
  <c r="P426" i="51"/>
  <c r="O426" i="51"/>
  <c r="N426" i="51"/>
  <c r="M426" i="51"/>
  <c r="L426" i="51"/>
  <c r="K426" i="51"/>
  <c r="J426" i="51"/>
  <c r="I426" i="51"/>
  <c r="H426" i="51"/>
  <c r="G426" i="51"/>
  <c r="E426" i="51"/>
  <c r="D426" i="51"/>
  <c r="C426" i="51"/>
  <c r="B426" i="51"/>
  <c r="Q425" i="51"/>
  <c r="P425" i="51"/>
  <c r="O425" i="51"/>
  <c r="S425" i="51" s="1"/>
  <c r="N425" i="51"/>
  <c r="M425" i="51"/>
  <c r="L425" i="51"/>
  <c r="K425" i="51"/>
  <c r="J425" i="51"/>
  <c r="I425" i="51"/>
  <c r="H425" i="51"/>
  <c r="G425" i="51"/>
  <c r="E425" i="51"/>
  <c r="R425" i="51" s="1"/>
  <c r="D425" i="51"/>
  <c r="C425" i="51"/>
  <c r="B425" i="51"/>
  <c r="S424" i="51"/>
  <c r="R424" i="51"/>
  <c r="Q424" i="51"/>
  <c r="P424" i="51"/>
  <c r="O424" i="51"/>
  <c r="N424" i="51"/>
  <c r="M424" i="51"/>
  <c r="L424" i="51"/>
  <c r="K424" i="51"/>
  <c r="J424" i="51"/>
  <c r="I424" i="51"/>
  <c r="H424" i="51"/>
  <c r="G424" i="51"/>
  <c r="E424" i="51"/>
  <c r="D424" i="51"/>
  <c r="C424" i="51"/>
  <c r="B424" i="51"/>
  <c r="S423" i="51"/>
  <c r="Q423" i="51"/>
  <c r="P423" i="51"/>
  <c r="O423" i="51"/>
  <c r="N423" i="51"/>
  <c r="M423" i="51"/>
  <c r="L423" i="51"/>
  <c r="K423" i="51"/>
  <c r="J423" i="51"/>
  <c r="I423" i="51"/>
  <c r="H423" i="51"/>
  <c r="G423" i="51"/>
  <c r="E423" i="51"/>
  <c r="D423" i="51"/>
  <c r="C423" i="51"/>
  <c r="B423" i="51"/>
  <c r="S422" i="51"/>
  <c r="Q422" i="51"/>
  <c r="P422" i="51"/>
  <c r="O422" i="51"/>
  <c r="N422" i="51"/>
  <c r="M422" i="51"/>
  <c r="L422" i="51"/>
  <c r="K422" i="51"/>
  <c r="J422" i="51"/>
  <c r="I422" i="51"/>
  <c r="H422" i="51"/>
  <c r="G422" i="51"/>
  <c r="E422" i="51"/>
  <c r="R422" i="51" s="1"/>
  <c r="D422" i="51"/>
  <c r="C422" i="51"/>
  <c r="B422" i="51"/>
  <c r="S421" i="51"/>
  <c r="R421" i="51"/>
  <c r="Q421" i="51"/>
  <c r="P421" i="51"/>
  <c r="O421" i="51"/>
  <c r="N421" i="51"/>
  <c r="M421" i="51"/>
  <c r="L421" i="51"/>
  <c r="K421" i="51"/>
  <c r="J421" i="51"/>
  <c r="I421" i="51"/>
  <c r="H421" i="51"/>
  <c r="G421" i="51"/>
  <c r="E421" i="51"/>
  <c r="D421" i="51"/>
  <c r="C421" i="51"/>
  <c r="B421" i="51"/>
  <c r="S420" i="51"/>
  <c r="Q420" i="51"/>
  <c r="P420" i="51"/>
  <c r="O420" i="51"/>
  <c r="N420" i="51"/>
  <c r="M420" i="51"/>
  <c r="L420" i="51"/>
  <c r="K420" i="51"/>
  <c r="J420" i="51"/>
  <c r="I420" i="51"/>
  <c r="H420" i="51"/>
  <c r="G420" i="51"/>
  <c r="E420" i="51"/>
  <c r="D420" i="51"/>
  <c r="C420" i="51"/>
  <c r="B420" i="51"/>
  <c r="V420" i="51" s="1"/>
  <c r="R419" i="51"/>
  <c r="Q419" i="51"/>
  <c r="P419" i="51"/>
  <c r="O419" i="51"/>
  <c r="S419" i="51" s="1"/>
  <c r="N419" i="51"/>
  <c r="M419" i="51"/>
  <c r="L419" i="51"/>
  <c r="K419" i="51"/>
  <c r="J419" i="51"/>
  <c r="I419" i="51"/>
  <c r="H419" i="51"/>
  <c r="G419" i="51"/>
  <c r="E419" i="51"/>
  <c r="D419" i="51"/>
  <c r="C419" i="51"/>
  <c r="B419" i="51"/>
  <c r="Q418" i="51"/>
  <c r="P418" i="51"/>
  <c r="O418" i="51"/>
  <c r="S418" i="51" s="1"/>
  <c r="N418" i="51"/>
  <c r="M418" i="51"/>
  <c r="L418" i="51"/>
  <c r="K418" i="51"/>
  <c r="J418" i="51"/>
  <c r="I418" i="51"/>
  <c r="H418" i="51"/>
  <c r="G418" i="51"/>
  <c r="E418" i="51"/>
  <c r="D418" i="51"/>
  <c r="R418" i="51" s="1"/>
  <c r="C418" i="51"/>
  <c r="B418" i="51"/>
  <c r="R417" i="51"/>
  <c r="Q417" i="51"/>
  <c r="P417" i="51"/>
  <c r="O417" i="51"/>
  <c r="S417" i="51" s="1"/>
  <c r="N417" i="51"/>
  <c r="M417" i="51"/>
  <c r="L417" i="51"/>
  <c r="K417" i="51"/>
  <c r="J417" i="51"/>
  <c r="I417" i="51"/>
  <c r="H417" i="51"/>
  <c r="G417" i="51"/>
  <c r="E417" i="51"/>
  <c r="D417" i="51"/>
  <c r="C417" i="51"/>
  <c r="B417" i="51"/>
  <c r="Q416" i="51"/>
  <c r="P416" i="51"/>
  <c r="O416" i="51"/>
  <c r="S416" i="51" s="1"/>
  <c r="N416" i="51"/>
  <c r="M416" i="51"/>
  <c r="L416" i="51"/>
  <c r="K416" i="51"/>
  <c r="J416" i="51"/>
  <c r="I416" i="51"/>
  <c r="H416" i="51"/>
  <c r="G416" i="51"/>
  <c r="E416" i="51"/>
  <c r="D416" i="51"/>
  <c r="R416" i="51" s="1"/>
  <c r="C416" i="51"/>
  <c r="B416" i="51"/>
  <c r="R415" i="51"/>
  <c r="Q415" i="51"/>
  <c r="P415" i="51"/>
  <c r="O415" i="51"/>
  <c r="S415" i="51" s="1"/>
  <c r="N415" i="51"/>
  <c r="M415" i="51"/>
  <c r="L415" i="51"/>
  <c r="K415" i="51"/>
  <c r="J415" i="51"/>
  <c r="I415" i="51"/>
  <c r="H415" i="51"/>
  <c r="G415" i="51"/>
  <c r="E415" i="51"/>
  <c r="D415" i="51"/>
  <c r="C415" i="51"/>
  <c r="B415" i="51"/>
  <c r="S414" i="51"/>
  <c r="R414" i="51"/>
  <c r="Q414" i="51"/>
  <c r="P414" i="51"/>
  <c r="O414" i="51"/>
  <c r="N414" i="51"/>
  <c r="M414" i="51"/>
  <c r="L414" i="51"/>
  <c r="K414" i="51"/>
  <c r="J414" i="51"/>
  <c r="I414" i="51"/>
  <c r="H414" i="51"/>
  <c r="G414" i="51"/>
  <c r="E414" i="51"/>
  <c r="D414" i="51"/>
  <c r="C414" i="51"/>
  <c r="B414" i="51"/>
  <c r="S413" i="51"/>
  <c r="Q413" i="51"/>
  <c r="P413" i="51"/>
  <c r="O413" i="51"/>
  <c r="N413" i="51"/>
  <c r="M413" i="51"/>
  <c r="L413" i="51"/>
  <c r="K413" i="51"/>
  <c r="J413" i="51"/>
  <c r="I413" i="51"/>
  <c r="H413" i="51"/>
  <c r="G413" i="51"/>
  <c r="E413" i="51"/>
  <c r="D413" i="51"/>
  <c r="C413" i="51"/>
  <c r="B413" i="51"/>
  <c r="Q412" i="51"/>
  <c r="P412" i="51"/>
  <c r="O412" i="51"/>
  <c r="S412" i="51" s="1"/>
  <c r="N412" i="51"/>
  <c r="M412" i="51"/>
  <c r="L412" i="51"/>
  <c r="K412" i="51"/>
  <c r="J412" i="51"/>
  <c r="I412" i="51"/>
  <c r="H412" i="51"/>
  <c r="G412" i="51"/>
  <c r="E412" i="51"/>
  <c r="R412" i="51" s="1"/>
  <c r="D412" i="51"/>
  <c r="C412" i="51"/>
  <c r="B412" i="51"/>
  <c r="S411" i="51"/>
  <c r="Q411" i="51"/>
  <c r="P411" i="51"/>
  <c r="O411" i="51"/>
  <c r="N411" i="51"/>
  <c r="M411" i="51"/>
  <c r="L411" i="51"/>
  <c r="K411" i="51"/>
  <c r="J411" i="51"/>
  <c r="I411" i="51"/>
  <c r="H411" i="51"/>
  <c r="G411" i="51"/>
  <c r="E411" i="51"/>
  <c r="R411" i="51" s="1"/>
  <c r="D411" i="51"/>
  <c r="C411" i="51"/>
  <c r="B411" i="51"/>
  <c r="S410" i="51"/>
  <c r="Q410" i="51"/>
  <c r="P410" i="51"/>
  <c r="O410" i="51"/>
  <c r="N410" i="51"/>
  <c r="M410" i="51"/>
  <c r="L410" i="51"/>
  <c r="K410" i="51"/>
  <c r="J410" i="51"/>
  <c r="I410" i="51"/>
  <c r="H410" i="51"/>
  <c r="G410" i="51"/>
  <c r="E410" i="51"/>
  <c r="D410" i="51"/>
  <c r="C410" i="51"/>
  <c r="B410" i="51"/>
  <c r="Q409" i="51"/>
  <c r="P409" i="51"/>
  <c r="O409" i="51"/>
  <c r="S409" i="51" s="1"/>
  <c r="N409" i="51"/>
  <c r="M409" i="51"/>
  <c r="L409" i="51"/>
  <c r="K409" i="51"/>
  <c r="J409" i="51"/>
  <c r="I409" i="51"/>
  <c r="H409" i="51"/>
  <c r="G409" i="51"/>
  <c r="E409" i="51"/>
  <c r="R409" i="51" s="1"/>
  <c r="D409" i="51"/>
  <c r="C409" i="51"/>
  <c r="B409" i="51"/>
  <c r="S408" i="51"/>
  <c r="R408" i="51"/>
  <c r="Q408" i="51"/>
  <c r="P408" i="51"/>
  <c r="O408" i="51"/>
  <c r="N408" i="51"/>
  <c r="M408" i="51"/>
  <c r="L408" i="51"/>
  <c r="K408" i="51"/>
  <c r="J408" i="51"/>
  <c r="I408" i="51"/>
  <c r="H408" i="51"/>
  <c r="G408" i="51"/>
  <c r="E408" i="51"/>
  <c r="D408" i="51"/>
  <c r="C408" i="51"/>
  <c r="B408" i="51"/>
  <c r="S407" i="51"/>
  <c r="Q407" i="51"/>
  <c r="P407" i="51"/>
  <c r="O407" i="51"/>
  <c r="N407" i="51"/>
  <c r="M407" i="51"/>
  <c r="L407" i="51"/>
  <c r="K407" i="51"/>
  <c r="J407" i="51"/>
  <c r="I407" i="51"/>
  <c r="H407" i="51"/>
  <c r="G407" i="51"/>
  <c r="E407" i="51"/>
  <c r="R407" i="51" s="1"/>
  <c r="D407" i="51"/>
  <c r="C407" i="51"/>
  <c r="B407" i="51"/>
  <c r="S406" i="51"/>
  <c r="Q406" i="51"/>
  <c r="P406" i="51"/>
  <c r="O406" i="51"/>
  <c r="N406" i="51"/>
  <c r="M406" i="51"/>
  <c r="L406" i="51"/>
  <c r="K406" i="51"/>
  <c r="J406" i="51"/>
  <c r="I406" i="51"/>
  <c r="H406" i="51"/>
  <c r="G406" i="51"/>
  <c r="E406" i="51"/>
  <c r="R406" i="51" s="1"/>
  <c r="D406" i="51"/>
  <c r="C406" i="51"/>
  <c r="B406" i="51"/>
  <c r="S405" i="51"/>
  <c r="R405" i="51"/>
  <c r="Q405" i="51"/>
  <c r="P405" i="51"/>
  <c r="O405" i="51"/>
  <c r="N405" i="51"/>
  <c r="M405" i="51"/>
  <c r="L405" i="51"/>
  <c r="K405" i="51"/>
  <c r="J405" i="51"/>
  <c r="I405" i="51"/>
  <c r="H405" i="51"/>
  <c r="G405" i="51"/>
  <c r="E405" i="51"/>
  <c r="D405" i="51"/>
  <c r="C405" i="51"/>
  <c r="B405" i="51"/>
  <c r="S404" i="51"/>
  <c r="Q404" i="51"/>
  <c r="P404" i="51"/>
  <c r="O404" i="51"/>
  <c r="N404" i="51"/>
  <c r="M404" i="51"/>
  <c r="L404" i="51"/>
  <c r="K404" i="51"/>
  <c r="J404" i="51"/>
  <c r="I404" i="51"/>
  <c r="H404" i="51"/>
  <c r="G404" i="51"/>
  <c r="E404" i="51"/>
  <c r="D404" i="51"/>
  <c r="C404" i="51"/>
  <c r="B404" i="51"/>
  <c r="R403" i="51"/>
  <c r="Q403" i="51"/>
  <c r="P403" i="51"/>
  <c r="O403" i="51"/>
  <c r="S403" i="51" s="1"/>
  <c r="N403" i="51"/>
  <c r="M403" i="51"/>
  <c r="L403" i="51"/>
  <c r="K403" i="51"/>
  <c r="J403" i="51"/>
  <c r="I403" i="51"/>
  <c r="H403" i="51"/>
  <c r="G403" i="51"/>
  <c r="E403" i="51"/>
  <c r="D403" i="51"/>
  <c r="C403" i="51"/>
  <c r="B403" i="51"/>
  <c r="R402" i="51"/>
  <c r="Q402" i="51"/>
  <c r="P402" i="51"/>
  <c r="O402" i="51"/>
  <c r="S402" i="51" s="1"/>
  <c r="N402" i="51"/>
  <c r="M402" i="51"/>
  <c r="L402" i="51"/>
  <c r="K402" i="51"/>
  <c r="J402" i="51"/>
  <c r="I402" i="51"/>
  <c r="H402" i="51"/>
  <c r="G402" i="51"/>
  <c r="E402" i="51"/>
  <c r="D402" i="51"/>
  <c r="C402" i="51"/>
  <c r="B402" i="51"/>
  <c r="R401" i="51"/>
  <c r="Q401" i="51"/>
  <c r="P401" i="51"/>
  <c r="O401" i="51"/>
  <c r="S401" i="51" s="1"/>
  <c r="N401" i="51"/>
  <c r="M401" i="51"/>
  <c r="L401" i="51"/>
  <c r="K401" i="51"/>
  <c r="J401" i="51"/>
  <c r="I401" i="51"/>
  <c r="H401" i="51"/>
  <c r="G401" i="51"/>
  <c r="E401" i="51"/>
  <c r="D401" i="51"/>
  <c r="C401" i="51"/>
  <c r="B401" i="51"/>
  <c r="Q400" i="51"/>
  <c r="P400" i="51"/>
  <c r="O400" i="51"/>
  <c r="S400" i="51" s="1"/>
  <c r="N400" i="51"/>
  <c r="M400" i="51"/>
  <c r="L400" i="51"/>
  <c r="K400" i="51"/>
  <c r="J400" i="51"/>
  <c r="I400" i="51"/>
  <c r="H400" i="51"/>
  <c r="G400" i="51"/>
  <c r="E400" i="51"/>
  <c r="D400" i="51"/>
  <c r="R400" i="51" s="1"/>
  <c r="C400" i="51"/>
  <c r="B400" i="51"/>
  <c r="R399" i="51"/>
  <c r="Q399" i="51"/>
  <c r="P399" i="51"/>
  <c r="O399" i="51"/>
  <c r="S399" i="51" s="1"/>
  <c r="N399" i="51"/>
  <c r="M399" i="51"/>
  <c r="L399" i="51"/>
  <c r="K399" i="51"/>
  <c r="J399" i="51"/>
  <c r="I399" i="51"/>
  <c r="H399" i="51"/>
  <c r="G399" i="51"/>
  <c r="E399" i="51"/>
  <c r="D399" i="51"/>
  <c r="C399" i="51"/>
  <c r="B399" i="51"/>
  <c r="R398" i="51"/>
  <c r="Q398" i="51"/>
  <c r="P398" i="51"/>
  <c r="O398" i="51"/>
  <c r="N398" i="51"/>
  <c r="M398" i="51"/>
  <c r="L398" i="51"/>
  <c r="K398" i="51"/>
  <c r="S398" i="51" s="1"/>
  <c r="J398" i="51"/>
  <c r="I398" i="51"/>
  <c r="H398" i="51"/>
  <c r="G398" i="51"/>
  <c r="E398" i="51"/>
  <c r="D398" i="51"/>
  <c r="C398" i="51"/>
  <c r="B398" i="51"/>
  <c r="S397" i="51"/>
  <c r="R397" i="51"/>
  <c r="Q397" i="51"/>
  <c r="P397" i="51"/>
  <c r="O397" i="51"/>
  <c r="N397" i="51"/>
  <c r="M397" i="51"/>
  <c r="L397" i="51"/>
  <c r="K397" i="51"/>
  <c r="J397" i="51"/>
  <c r="I397" i="51"/>
  <c r="H397" i="51"/>
  <c r="G397" i="51"/>
  <c r="E397" i="51"/>
  <c r="D397" i="51"/>
  <c r="C397" i="51"/>
  <c r="B397" i="51"/>
  <c r="Q396" i="51"/>
  <c r="P396" i="51"/>
  <c r="O396" i="51"/>
  <c r="S396" i="51" s="1"/>
  <c r="N396" i="51"/>
  <c r="M396" i="51"/>
  <c r="L396" i="51"/>
  <c r="K396" i="51"/>
  <c r="J396" i="51"/>
  <c r="I396" i="51"/>
  <c r="H396" i="51"/>
  <c r="G396" i="51"/>
  <c r="E396" i="51"/>
  <c r="R396" i="51" s="1"/>
  <c r="D396" i="51"/>
  <c r="C396" i="51"/>
  <c r="B396" i="51"/>
  <c r="S395" i="51"/>
  <c r="Q395" i="51"/>
  <c r="P395" i="51"/>
  <c r="O395" i="51"/>
  <c r="N395" i="51"/>
  <c r="M395" i="51"/>
  <c r="L395" i="51"/>
  <c r="K395" i="51"/>
  <c r="J395" i="51"/>
  <c r="I395" i="51"/>
  <c r="H395" i="51"/>
  <c r="G395" i="51"/>
  <c r="E395" i="51"/>
  <c r="R395" i="51" s="1"/>
  <c r="D395" i="51"/>
  <c r="C395" i="51"/>
  <c r="B395" i="51"/>
  <c r="S394" i="51"/>
  <c r="Q394" i="51"/>
  <c r="P394" i="51"/>
  <c r="O394" i="51"/>
  <c r="N394" i="51"/>
  <c r="M394" i="51"/>
  <c r="L394" i="51"/>
  <c r="K394" i="51"/>
  <c r="J394" i="51"/>
  <c r="I394" i="51"/>
  <c r="H394" i="51"/>
  <c r="G394" i="51"/>
  <c r="E394" i="51"/>
  <c r="D394" i="51"/>
  <c r="C394" i="51"/>
  <c r="B394" i="51"/>
  <c r="Q393" i="51"/>
  <c r="P393" i="51"/>
  <c r="O393" i="51"/>
  <c r="S393" i="51" s="1"/>
  <c r="N393" i="51"/>
  <c r="M393" i="51"/>
  <c r="L393" i="51"/>
  <c r="K393" i="51"/>
  <c r="J393" i="51"/>
  <c r="I393" i="51"/>
  <c r="H393" i="51"/>
  <c r="G393" i="51"/>
  <c r="E393" i="51"/>
  <c r="R393" i="51" s="1"/>
  <c r="D393" i="51"/>
  <c r="C393" i="51"/>
  <c r="B393" i="51"/>
  <c r="R392" i="51"/>
  <c r="Q392" i="51"/>
  <c r="P392" i="51"/>
  <c r="O392" i="51"/>
  <c r="N392" i="51"/>
  <c r="M392" i="51"/>
  <c r="L392" i="51"/>
  <c r="K392" i="51"/>
  <c r="S392" i="51" s="1"/>
  <c r="J392" i="51"/>
  <c r="I392" i="51"/>
  <c r="H392" i="51"/>
  <c r="G392" i="51"/>
  <c r="E392" i="51"/>
  <c r="D392" i="51"/>
  <c r="C392" i="51"/>
  <c r="B392" i="51"/>
  <c r="S391" i="51"/>
  <c r="Q391" i="51"/>
  <c r="P391" i="51"/>
  <c r="O391" i="51"/>
  <c r="N391" i="51"/>
  <c r="M391" i="51"/>
  <c r="L391" i="51"/>
  <c r="K391" i="51"/>
  <c r="J391" i="51"/>
  <c r="I391" i="51"/>
  <c r="H391" i="51"/>
  <c r="G391" i="51"/>
  <c r="E391" i="51"/>
  <c r="D391" i="51"/>
  <c r="C391" i="51"/>
  <c r="B391" i="51"/>
  <c r="S390" i="51"/>
  <c r="Q390" i="51"/>
  <c r="P390" i="51"/>
  <c r="O390" i="51"/>
  <c r="N390" i="51"/>
  <c r="M390" i="51"/>
  <c r="L390" i="51"/>
  <c r="K390" i="51"/>
  <c r="J390" i="51"/>
  <c r="I390" i="51"/>
  <c r="H390" i="51"/>
  <c r="G390" i="51"/>
  <c r="E390" i="51"/>
  <c r="R390" i="51" s="1"/>
  <c r="D390" i="51"/>
  <c r="C390" i="51"/>
  <c r="B390" i="51"/>
  <c r="S389" i="51"/>
  <c r="Q389" i="51"/>
  <c r="P389" i="51"/>
  <c r="O389" i="51"/>
  <c r="N389" i="51"/>
  <c r="M389" i="51"/>
  <c r="L389" i="51"/>
  <c r="K389" i="51"/>
  <c r="J389" i="51"/>
  <c r="I389" i="51"/>
  <c r="H389" i="51"/>
  <c r="G389" i="51"/>
  <c r="E389" i="51"/>
  <c r="R389" i="51" s="1"/>
  <c r="D389" i="51"/>
  <c r="C389" i="51"/>
  <c r="B389" i="51"/>
  <c r="Q388" i="51"/>
  <c r="P388" i="51"/>
  <c r="O388" i="51"/>
  <c r="N388" i="51"/>
  <c r="M388" i="51"/>
  <c r="L388" i="51"/>
  <c r="K388" i="51"/>
  <c r="S388" i="51" s="1"/>
  <c r="J388" i="51"/>
  <c r="I388" i="51"/>
  <c r="H388" i="51"/>
  <c r="G388" i="51"/>
  <c r="E388" i="51"/>
  <c r="D388" i="51"/>
  <c r="C388" i="51"/>
  <c r="B388" i="51"/>
  <c r="V388" i="51" s="1"/>
  <c r="Q387" i="51"/>
  <c r="P387" i="51"/>
  <c r="O387" i="51"/>
  <c r="S387" i="51" s="1"/>
  <c r="N387" i="51"/>
  <c r="M387" i="51"/>
  <c r="L387" i="51"/>
  <c r="K387" i="51"/>
  <c r="J387" i="51"/>
  <c r="I387" i="51"/>
  <c r="H387" i="51"/>
  <c r="G387" i="51"/>
  <c r="E387" i="51"/>
  <c r="R387" i="51" s="1"/>
  <c r="D387" i="51"/>
  <c r="C387" i="51"/>
  <c r="B387" i="51"/>
  <c r="Q386" i="51"/>
  <c r="P386" i="51"/>
  <c r="O386" i="51"/>
  <c r="S386" i="51" s="1"/>
  <c r="N386" i="51"/>
  <c r="M386" i="51"/>
  <c r="L386" i="51"/>
  <c r="K386" i="51"/>
  <c r="J386" i="51"/>
  <c r="I386" i="51"/>
  <c r="H386" i="51"/>
  <c r="G386" i="51"/>
  <c r="E386" i="51"/>
  <c r="D386" i="51"/>
  <c r="R386" i="51" s="1"/>
  <c r="C386" i="51"/>
  <c r="B386" i="51"/>
  <c r="R385" i="51"/>
  <c r="Q385" i="51"/>
  <c r="P385" i="51"/>
  <c r="O385" i="51"/>
  <c r="S385" i="51" s="1"/>
  <c r="N385" i="51"/>
  <c r="M385" i="51"/>
  <c r="L385" i="51"/>
  <c r="K385" i="51"/>
  <c r="J385" i="51"/>
  <c r="I385" i="51"/>
  <c r="H385" i="51"/>
  <c r="G385" i="51"/>
  <c r="E385" i="51"/>
  <c r="D385" i="51"/>
  <c r="C385" i="51"/>
  <c r="B385" i="51"/>
  <c r="R384" i="51"/>
  <c r="Q384" i="51"/>
  <c r="P384" i="51"/>
  <c r="O384" i="51"/>
  <c r="S384" i="51" s="1"/>
  <c r="N384" i="51"/>
  <c r="M384" i="51"/>
  <c r="L384" i="51"/>
  <c r="K384" i="51"/>
  <c r="J384" i="51"/>
  <c r="I384" i="51"/>
  <c r="H384" i="51"/>
  <c r="G384" i="51"/>
  <c r="E384" i="51"/>
  <c r="D384" i="51"/>
  <c r="C384" i="51"/>
  <c r="B384" i="51"/>
  <c r="Q383" i="51"/>
  <c r="P383" i="51"/>
  <c r="O383" i="51"/>
  <c r="S383" i="51" s="1"/>
  <c r="N383" i="51"/>
  <c r="M383" i="51"/>
  <c r="L383" i="51"/>
  <c r="K383" i="51"/>
  <c r="J383" i="51"/>
  <c r="I383" i="51"/>
  <c r="H383" i="51"/>
  <c r="G383" i="51"/>
  <c r="E383" i="51"/>
  <c r="D383" i="51"/>
  <c r="R383" i="51" s="1"/>
  <c r="C383" i="51"/>
  <c r="B383" i="51"/>
  <c r="R382" i="51"/>
  <c r="Q382" i="51"/>
  <c r="P382" i="51"/>
  <c r="O382" i="51"/>
  <c r="S382" i="51" s="1"/>
  <c r="N382" i="51"/>
  <c r="M382" i="51"/>
  <c r="L382" i="51"/>
  <c r="K382" i="51"/>
  <c r="J382" i="51"/>
  <c r="I382" i="51"/>
  <c r="H382" i="51"/>
  <c r="G382" i="51"/>
  <c r="E382" i="51"/>
  <c r="D382" i="51"/>
  <c r="C382" i="51"/>
  <c r="B382" i="51"/>
  <c r="R381" i="51"/>
  <c r="Q381" i="51"/>
  <c r="P381" i="51"/>
  <c r="O381" i="51"/>
  <c r="N381" i="51"/>
  <c r="M381" i="51"/>
  <c r="L381" i="51"/>
  <c r="K381" i="51"/>
  <c r="S381" i="51" s="1"/>
  <c r="J381" i="51"/>
  <c r="I381" i="51"/>
  <c r="H381" i="51"/>
  <c r="G381" i="51"/>
  <c r="E381" i="51"/>
  <c r="D381" i="51"/>
  <c r="C381" i="51"/>
  <c r="B381" i="51"/>
  <c r="Q380" i="51"/>
  <c r="P380" i="51"/>
  <c r="O380" i="51"/>
  <c r="S380" i="51" s="1"/>
  <c r="N380" i="51"/>
  <c r="M380" i="51"/>
  <c r="L380" i="51"/>
  <c r="K380" i="51"/>
  <c r="J380" i="51"/>
  <c r="I380" i="51"/>
  <c r="H380" i="51"/>
  <c r="G380" i="51"/>
  <c r="E380" i="51"/>
  <c r="R380" i="51" s="1"/>
  <c r="D380" i="51"/>
  <c r="C380" i="51"/>
  <c r="B380" i="51"/>
  <c r="S379" i="51"/>
  <c r="Q379" i="51"/>
  <c r="P379" i="51"/>
  <c r="O379" i="51"/>
  <c r="N379" i="51"/>
  <c r="M379" i="51"/>
  <c r="L379" i="51"/>
  <c r="K379" i="51"/>
  <c r="J379" i="51"/>
  <c r="I379" i="51"/>
  <c r="H379" i="51"/>
  <c r="G379" i="51"/>
  <c r="E379" i="51"/>
  <c r="R379" i="51" s="1"/>
  <c r="D379" i="51"/>
  <c r="C379" i="51"/>
  <c r="B379" i="51"/>
  <c r="S378" i="51"/>
  <c r="Q378" i="51"/>
  <c r="P378" i="51"/>
  <c r="O378" i="51"/>
  <c r="N378" i="51"/>
  <c r="M378" i="51"/>
  <c r="L378" i="51"/>
  <c r="K378" i="51"/>
  <c r="J378" i="51"/>
  <c r="I378" i="51"/>
  <c r="H378" i="51"/>
  <c r="G378" i="51"/>
  <c r="E378" i="51"/>
  <c r="D378" i="51"/>
  <c r="C378" i="51"/>
  <c r="B378" i="51"/>
  <c r="Q377" i="51"/>
  <c r="P377" i="51"/>
  <c r="O377" i="51"/>
  <c r="S377" i="51" s="1"/>
  <c r="N377" i="51"/>
  <c r="M377" i="51"/>
  <c r="L377" i="51"/>
  <c r="K377" i="51"/>
  <c r="J377" i="51"/>
  <c r="I377" i="51"/>
  <c r="H377" i="51"/>
  <c r="G377" i="51"/>
  <c r="E377" i="51"/>
  <c r="R377" i="51" s="1"/>
  <c r="D377" i="51"/>
  <c r="C377" i="51"/>
  <c r="B377" i="51"/>
  <c r="S376" i="51"/>
  <c r="R376" i="51"/>
  <c r="Q376" i="51"/>
  <c r="P376" i="51"/>
  <c r="O376" i="51"/>
  <c r="N376" i="51"/>
  <c r="M376" i="51"/>
  <c r="L376" i="51"/>
  <c r="K376" i="51"/>
  <c r="J376" i="51"/>
  <c r="I376" i="51"/>
  <c r="H376" i="51"/>
  <c r="G376" i="51"/>
  <c r="E376" i="51"/>
  <c r="D376" i="51"/>
  <c r="C376" i="51"/>
  <c r="B376" i="51"/>
  <c r="S375" i="51"/>
  <c r="Q375" i="51"/>
  <c r="P375" i="51"/>
  <c r="O375" i="51"/>
  <c r="N375" i="51"/>
  <c r="M375" i="51"/>
  <c r="L375" i="51"/>
  <c r="K375" i="51"/>
  <c r="J375" i="51"/>
  <c r="I375" i="51"/>
  <c r="H375" i="51"/>
  <c r="G375" i="51"/>
  <c r="E375" i="51"/>
  <c r="D375" i="51"/>
  <c r="C375" i="51"/>
  <c r="B375" i="51"/>
  <c r="S374" i="51"/>
  <c r="Q374" i="51"/>
  <c r="P374" i="51"/>
  <c r="O374" i="51"/>
  <c r="N374" i="51"/>
  <c r="M374" i="51"/>
  <c r="L374" i="51"/>
  <c r="K374" i="51"/>
  <c r="J374" i="51"/>
  <c r="I374" i="51"/>
  <c r="H374" i="51"/>
  <c r="G374" i="51"/>
  <c r="E374" i="51"/>
  <c r="R374" i="51" s="1"/>
  <c r="D374" i="51"/>
  <c r="C374" i="51"/>
  <c r="B374" i="51"/>
  <c r="S373" i="51"/>
  <c r="Q373" i="51"/>
  <c r="P373" i="51"/>
  <c r="O373" i="51"/>
  <c r="N373" i="51"/>
  <c r="M373" i="51"/>
  <c r="L373" i="51"/>
  <c r="K373" i="51"/>
  <c r="J373" i="51"/>
  <c r="I373" i="51"/>
  <c r="H373" i="51"/>
  <c r="G373" i="51"/>
  <c r="E373" i="51"/>
  <c r="R373" i="51" s="1"/>
  <c r="D373" i="51"/>
  <c r="C373" i="51"/>
  <c r="B373" i="51"/>
  <c r="S372" i="51"/>
  <c r="Q372" i="51"/>
  <c r="P372" i="51"/>
  <c r="O372" i="51"/>
  <c r="N372" i="51"/>
  <c r="M372" i="51"/>
  <c r="L372" i="51"/>
  <c r="K372" i="51"/>
  <c r="J372" i="51"/>
  <c r="I372" i="51"/>
  <c r="H372" i="51"/>
  <c r="G372" i="51"/>
  <c r="E372" i="51"/>
  <c r="D372" i="51"/>
  <c r="C372" i="51"/>
  <c r="B372" i="51"/>
  <c r="V372" i="51" s="1"/>
  <c r="Q371" i="51"/>
  <c r="P371" i="51"/>
  <c r="O371" i="51"/>
  <c r="S371" i="51" s="1"/>
  <c r="N371" i="51"/>
  <c r="M371" i="51"/>
  <c r="L371" i="51"/>
  <c r="K371" i="51"/>
  <c r="J371" i="51"/>
  <c r="I371" i="51"/>
  <c r="H371" i="51"/>
  <c r="G371" i="51"/>
  <c r="E371" i="51"/>
  <c r="R371" i="51" s="1"/>
  <c r="D371" i="51"/>
  <c r="C371" i="51"/>
  <c r="B371" i="51"/>
  <c r="Q370" i="51"/>
  <c r="P370" i="51"/>
  <c r="O370" i="51"/>
  <c r="S370" i="51" s="1"/>
  <c r="N370" i="51"/>
  <c r="M370" i="51"/>
  <c r="L370" i="51"/>
  <c r="K370" i="51"/>
  <c r="J370" i="51"/>
  <c r="I370" i="51"/>
  <c r="H370" i="51"/>
  <c r="G370" i="51"/>
  <c r="E370" i="51"/>
  <c r="D370" i="51"/>
  <c r="R370" i="51" s="1"/>
  <c r="C370" i="51"/>
  <c r="B370" i="51"/>
  <c r="R369" i="51"/>
  <c r="Q369" i="51"/>
  <c r="P369" i="51"/>
  <c r="O369" i="51"/>
  <c r="S369" i="51" s="1"/>
  <c r="N369" i="51"/>
  <c r="M369" i="51"/>
  <c r="L369" i="51"/>
  <c r="K369" i="51"/>
  <c r="J369" i="51"/>
  <c r="I369" i="51"/>
  <c r="H369" i="51"/>
  <c r="G369" i="51"/>
  <c r="E369" i="51"/>
  <c r="D369" i="51"/>
  <c r="C369" i="51"/>
  <c r="B369" i="51"/>
  <c r="Q368" i="51"/>
  <c r="P368" i="51"/>
  <c r="O368" i="51"/>
  <c r="S368" i="51" s="1"/>
  <c r="N368" i="51"/>
  <c r="M368" i="51"/>
  <c r="L368" i="51"/>
  <c r="K368" i="51"/>
  <c r="J368" i="51"/>
  <c r="I368" i="51"/>
  <c r="H368" i="51"/>
  <c r="G368" i="51"/>
  <c r="E368" i="51"/>
  <c r="D368" i="51"/>
  <c r="R368" i="51" s="1"/>
  <c r="C368" i="51"/>
  <c r="B368" i="51"/>
  <c r="Q367" i="51"/>
  <c r="P367" i="51"/>
  <c r="O367" i="51"/>
  <c r="S367" i="51" s="1"/>
  <c r="N367" i="51"/>
  <c r="M367" i="51"/>
  <c r="L367" i="51"/>
  <c r="K367" i="51"/>
  <c r="J367" i="51"/>
  <c r="I367" i="51"/>
  <c r="H367" i="51"/>
  <c r="G367" i="51"/>
  <c r="E367" i="51"/>
  <c r="D367" i="51"/>
  <c r="R367" i="51" s="1"/>
  <c r="C367" i="51"/>
  <c r="B367" i="51"/>
  <c r="S366" i="51"/>
  <c r="R366" i="51"/>
  <c r="Q366" i="51"/>
  <c r="P366" i="51"/>
  <c r="O366" i="51"/>
  <c r="N366" i="51"/>
  <c r="M366" i="51"/>
  <c r="L366" i="51"/>
  <c r="K366" i="51"/>
  <c r="J366" i="51"/>
  <c r="I366" i="51"/>
  <c r="H366" i="51"/>
  <c r="G366" i="51"/>
  <c r="E366" i="51"/>
  <c r="D366" i="51"/>
  <c r="C366" i="51"/>
  <c r="B366" i="51"/>
  <c r="S365" i="51"/>
  <c r="R365" i="51"/>
  <c r="Q365" i="51"/>
  <c r="P365" i="51"/>
  <c r="O365" i="51"/>
  <c r="N365" i="51"/>
  <c r="M365" i="51"/>
  <c r="L365" i="51"/>
  <c r="K365" i="51"/>
  <c r="J365" i="51"/>
  <c r="I365" i="51"/>
  <c r="H365" i="51"/>
  <c r="G365" i="51"/>
  <c r="E365" i="51"/>
  <c r="D365" i="51"/>
  <c r="C365" i="51"/>
  <c r="B365" i="51"/>
  <c r="Q364" i="51"/>
  <c r="P364" i="51"/>
  <c r="O364" i="51"/>
  <c r="S364" i="51" s="1"/>
  <c r="N364" i="51"/>
  <c r="M364" i="51"/>
  <c r="L364" i="51"/>
  <c r="K364" i="51"/>
  <c r="J364" i="51"/>
  <c r="I364" i="51"/>
  <c r="H364" i="51"/>
  <c r="G364" i="51"/>
  <c r="E364" i="51"/>
  <c r="R364" i="51" s="1"/>
  <c r="D364" i="51"/>
  <c r="C364" i="51"/>
  <c r="B364" i="51"/>
  <c r="S363" i="51"/>
  <c r="Q363" i="51"/>
  <c r="P363" i="51"/>
  <c r="O363" i="51"/>
  <c r="N363" i="51"/>
  <c r="M363" i="51"/>
  <c r="L363" i="51"/>
  <c r="K363" i="51"/>
  <c r="J363" i="51"/>
  <c r="I363" i="51"/>
  <c r="H363" i="51"/>
  <c r="G363" i="51"/>
  <c r="E363" i="51"/>
  <c r="R363" i="51" s="1"/>
  <c r="D363" i="51"/>
  <c r="C363" i="51"/>
  <c r="B363" i="51"/>
  <c r="S362" i="51"/>
  <c r="Q362" i="51"/>
  <c r="P362" i="51"/>
  <c r="O362" i="51"/>
  <c r="N362" i="51"/>
  <c r="M362" i="51"/>
  <c r="L362" i="51"/>
  <c r="K362" i="51"/>
  <c r="J362" i="51"/>
  <c r="I362" i="51"/>
  <c r="H362" i="51"/>
  <c r="G362" i="51"/>
  <c r="E362" i="51"/>
  <c r="D362" i="51"/>
  <c r="C362" i="51"/>
  <c r="B362" i="51"/>
  <c r="Q361" i="51"/>
  <c r="P361" i="51"/>
  <c r="O361" i="51"/>
  <c r="S361" i="51" s="1"/>
  <c r="N361" i="51"/>
  <c r="M361" i="51"/>
  <c r="L361" i="51"/>
  <c r="K361" i="51"/>
  <c r="J361" i="51"/>
  <c r="I361" i="51"/>
  <c r="H361" i="51"/>
  <c r="G361" i="51"/>
  <c r="E361" i="51"/>
  <c r="R361" i="51" s="1"/>
  <c r="D361" i="51"/>
  <c r="C361" i="51"/>
  <c r="B361" i="51"/>
  <c r="S360" i="51"/>
  <c r="R360" i="51"/>
  <c r="Q360" i="51"/>
  <c r="P360" i="51"/>
  <c r="O360" i="51"/>
  <c r="N360" i="51"/>
  <c r="M360" i="51"/>
  <c r="L360" i="51"/>
  <c r="K360" i="51"/>
  <c r="J360" i="51"/>
  <c r="I360" i="51"/>
  <c r="H360" i="51"/>
  <c r="G360" i="51"/>
  <c r="E360" i="51"/>
  <c r="D360" i="51"/>
  <c r="C360" i="51"/>
  <c r="B360" i="51"/>
  <c r="S359" i="51"/>
  <c r="Q359" i="51"/>
  <c r="P359" i="51"/>
  <c r="O359" i="51"/>
  <c r="N359" i="51"/>
  <c r="M359" i="51"/>
  <c r="L359" i="51"/>
  <c r="K359" i="51"/>
  <c r="J359" i="51"/>
  <c r="I359" i="51"/>
  <c r="H359" i="51"/>
  <c r="G359" i="51"/>
  <c r="E359" i="51"/>
  <c r="R359" i="51" s="1"/>
  <c r="D359" i="51"/>
  <c r="C359" i="51"/>
  <c r="B359" i="51"/>
  <c r="Q358" i="51"/>
  <c r="P358" i="51"/>
  <c r="O358" i="51"/>
  <c r="S358" i="51" s="1"/>
  <c r="N358" i="51"/>
  <c r="M358" i="51"/>
  <c r="L358" i="51"/>
  <c r="K358" i="51"/>
  <c r="J358" i="51"/>
  <c r="I358" i="51"/>
  <c r="H358" i="51"/>
  <c r="G358" i="51"/>
  <c r="E358" i="51"/>
  <c r="R358" i="51" s="1"/>
  <c r="D358" i="51"/>
  <c r="C358" i="51"/>
  <c r="B358" i="51"/>
  <c r="Q357" i="51"/>
  <c r="P357" i="51"/>
  <c r="O357" i="51"/>
  <c r="N357" i="51"/>
  <c r="M357" i="51"/>
  <c r="L357" i="51"/>
  <c r="K357" i="51"/>
  <c r="J357" i="51"/>
  <c r="I357" i="51"/>
  <c r="S357" i="51" s="1"/>
  <c r="H357" i="51"/>
  <c r="G357" i="51"/>
  <c r="E357" i="51"/>
  <c r="R357" i="51" s="1"/>
  <c r="D357" i="51"/>
  <c r="C357" i="51"/>
  <c r="B357" i="51"/>
  <c r="S356" i="51"/>
  <c r="Q356" i="51"/>
  <c r="P356" i="51"/>
  <c r="O356" i="51"/>
  <c r="N356" i="51"/>
  <c r="M356" i="51"/>
  <c r="L356" i="51"/>
  <c r="K356" i="51"/>
  <c r="J356" i="51"/>
  <c r="I356" i="51"/>
  <c r="H356" i="51"/>
  <c r="G356" i="51"/>
  <c r="E356" i="51"/>
  <c r="D356" i="51"/>
  <c r="C356" i="51"/>
  <c r="B356" i="51"/>
  <c r="V356" i="51" s="1"/>
  <c r="R355" i="51"/>
  <c r="Q355" i="51"/>
  <c r="P355" i="51"/>
  <c r="O355" i="51"/>
  <c r="S355" i="51" s="1"/>
  <c r="N355" i="51"/>
  <c r="M355" i="51"/>
  <c r="L355" i="51"/>
  <c r="K355" i="51"/>
  <c r="J355" i="51"/>
  <c r="I355" i="51"/>
  <c r="H355" i="51"/>
  <c r="G355" i="51"/>
  <c r="E355" i="51"/>
  <c r="D355" i="51"/>
  <c r="C355" i="51"/>
  <c r="B355" i="51"/>
  <c r="R354" i="51"/>
  <c r="Q354" i="51"/>
  <c r="P354" i="51"/>
  <c r="O354" i="51"/>
  <c r="S354" i="51" s="1"/>
  <c r="N354" i="51"/>
  <c r="M354" i="51"/>
  <c r="L354" i="51"/>
  <c r="K354" i="51"/>
  <c r="J354" i="51"/>
  <c r="I354" i="51"/>
  <c r="H354" i="51"/>
  <c r="G354" i="51"/>
  <c r="E354" i="51"/>
  <c r="D354" i="51"/>
  <c r="C354" i="51"/>
  <c r="B354" i="51"/>
  <c r="R353" i="51"/>
  <c r="Q353" i="51"/>
  <c r="P353" i="51"/>
  <c r="O353" i="51"/>
  <c r="S353" i="51" s="1"/>
  <c r="N353" i="51"/>
  <c r="M353" i="51"/>
  <c r="L353" i="51"/>
  <c r="K353" i="51"/>
  <c r="J353" i="51"/>
  <c r="I353" i="51"/>
  <c r="H353" i="51"/>
  <c r="G353" i="51"/>
  <c r="E353" i="51"/>
  <c r="D353" i="51"/>
  <c r="C353" i="51"/>
  <c r="B353" i="51"/>
  <c r="Q352" i="51"/>
  <c r="P352" i="51"/>
  <c r="O352" i="51"/>
  <c r="S352" i="51" s="1"/>
  <c r="N352" i="51"/>
  <c r="M352" i="51"/>
  <c r="L352" i="51"/>
  <c r="K352" i="51"/>
  <c r="J352" i="51"/>
  <c r="I352" i="51"/>
  <c r="H352" i="51"/>
  <c r="G352" i="51"/>
  <c r="E352" i="51"/>
  <c r="D352" i="51"/>
  <c r="R352" i="51" s="1"/>
  <c r="C352" i="51"/>
  <c r="B352" i="51"/>
  <c r="R351" i="51"/>
  <c r="Q351" i="51"/>
  <c r="P351" i="51"/>
  <c r="O351" i="51"/>
  <c r="S351" i="51" s="1"/>
  <c r="N351" i="51"/>
  <c r="M351" i="51"/>
  <c r="L351" i="51"/>
  <c r="K351" i="51"/>
  <c r="J351" i="51"/>
  <c r="I351" i="51"/>
  <c r="H351" i="51"/>
  <c r="G351" i="51"/>
  <c r="E351" i="51"/>
  <c r="D351" i="51"/>
  <c r="C351" i="51"/>
  <c r="B351" i="51"/>
  <c r="R350" i="51"/>
  <c r="Q350" i="51"/>
  <c r="P350" i="51"/>
  <c r="O350" i="51"/>
  <c r="S350" i="51" s="1"/>
  <c r="N350" i="51"/>
  <c r="M350" i="51"/>
  <c r="L350" i="51"/>
  <c r="K350" i="51"/>
  <c r="J350" i="51"/>
  <c r="I350" i="51"/>
  <c r="H350" i="51"/>
  <c r="G350" i="51"/>
  <c r="E350" i="51"/>
  <c r="D350" i="51"/>
  <c r="C350" i="51"/>
  <c r="B350" i="51"/>
  <c r="S349" i="51"/>
  <c r="R349" i="51"/>
  <c r="Q349" i="51"/>
  <c r="P349" i="51"/>
  <c r="O349" i="51"/>
  <c r="N349" i="51"/>
  <c r="M349" i="51"/>
  <c r="L349" i="51"/>
  <c r="K349" i="51"/>
  <c r="J349" i="51"/>
  <c r="I349" i="51"/>
  <c r="H349" i="51"/>
  <c r="G349" i="51"/>
  <c r="E349" i="51"/>
  <c r="D349" i="51"/>
  <c r="C349" i="51"/>
  <c r="B349" i="51"/>
  <c r="Q348" i="51"/>
  <c r="P348" i="51"/>
  <c r="O348" i="51"/>
  <c r="S348" i="51" s="1"/>
  <c r="N348" i="51"/>
  <c r="M348" i="51"/>
  <c r="L348" i="51"/>
  <c r="K348" i="51"/>
  <c r="J348" i="51"/>
  <c r="I348" i="51"/>
  <c r="H348" i="51"/>
  <c r="G348" i="51"/>
  <c r="E348" i="51"/>
  <c r="R348" i="51" s="1"/>
  <c r="D348" i="51"/>
  <c r="C348" i="51"/>
  <c r="B348" i="51"/>
  <c r="S347" i="51"/>
  <c r="R347" i="51"/>
  <c r="Q347" i="51"/>
  <c r="P347" i="51"/>
  <c r="O347" i="51"/>
  <c r="N347" i="51"/>
  <c r="M347" i="51"/>
  <c r="L347" i="51"/>
  <c r="K347" i="51"/>
  <c r="J347" i="51"/>
  <c r="I347" i="51"/>
  <c r="H347" i="51"/>
  <c r="G347" i="51"/>
  <c r="E347" i="51"/>
  <c r="D347" i="51"/>
  <c r="C347" i="51"/>
  <c r="B347" i="51"/>
  <c r="S346" i="51"/>
  <c r="Q346" i="51"/>
  <c r="P346" i="51"/>
  <c r="O346" i="51"/>
  <c r="N346" i="51"/>
  <c r="M346" i="51"/>
  <c r="L346" i="51"/>
  <c r="K346" i="51"/>
  <c r="J346" i="51"/>
  <c r="I346" i="51"/>
  <c r="H346" i="51"/>
  <c r="G346" i="51"/>
  <c r="E346" i="51"/>
  <c r="R346" i="51" s="1"/>
  <c r="D346" i="51"/>
  <c r="C346" i="51"/>
  <c r="B346" i="51"/>
  <c r="Q345" i="51"/>
  <c r="P345" i="51"/>
  <c r="O345" i="51"/>
  <c r="S345" i="51" s="1"/>
  <c r="N345" i="51"/>
  <c r="M345" i="51"/>
  <c r="L345" i="51"/>
  <c r="K345" i="51"/>
  <c r="J345" i="51"/>
  <c r="I345" i="51"/>
  <c r="H345" i="51"/>
  <c r="G345" i="51"/>
  <c r="E345" i="51"/>
  <c r="R345" i="51" s="1"/>
  <c r="D345" i="51"/>
  <c r="C345" i="51"/>
  <c r="B345" i="51"/>
  <c r="S344" i="51"/>
  <c r="R344" i="51"/>
  <c r="Q344" i="51"/>
  <c r="P344" i="51"/>
  <c r="O344" i="51"/>
  <c r="N344" i="51"/>
  <c r="M344" i="51"/>
  <c r="L344" i="51"/>
  <c r="K344" i="51"/>
  <c r="J344" i="51"/>
  <c r="I344" i="51"/>
  <c r="H344" i="51"/>
  <c r="G344" i="51"/>
  <c r="E344" i="51"/>
  <c r="D344" i="51"/>
  <c r="C344" i="51"/>
  <c r="B344" i="51"/>
  <c r="S343" i="51"/>
  <c r="Q343" i="51"/>
  <c r="P343" i="51"/>
  <c r="O343" i="51"/>
  <c r="N343" i="51"/>
  <c r="M343" i="51"/>
  <c r="L343" i="51"/>
  <c r="K343" i="51"/>
  <c r="J343" i="51"/>
  <c r="I343" i="51"/>
  <c r="H343" i="51"/>
  <c r="G343" i="51"/>
  <c r="E343" i="51"/>
  <c r="D343" i="51"/>
  <c r="C343" i="51"/>
  <c r="B343" i="51"/>
  <c r="S342" i="51"/>
  <c r="Q342" i="51"/>
  <c r="P342" i="51"/>
  <c r="O342" i="51"/>
  <c r="N342" i="51"/>
  <c r="M342" i="51"/>
  <c r="L342" i="51"/>
  <c r="K342" i="51"/>
  <c r="J342" i="51"/>
  <c r="I342" i="51"/>
  <c r="H342" i="51"/>
  <c r="G342" i="51"/>
  <c r="E342" i="51"/>
  <c r="R342" i="51" s="1"/>
  <c r="D342" i="51"/>
  <c r="C342" i="51"/>
  <c r="B342" i="51"/>
  <c r="S341" i="51"/>
  <c r="Q341" i="51"/>
  <c r="P341" i="51"/>
  <c r="O341" i="51"/>
  <c r="N341" i="51"/>
  <c r="M341" i="51"/>
  <c r="L341" i="51"/>
  <c r="K341" i="51"/>
  <c r="J341" i="51"/>
  <c r="I341" i="51"/>
  <c r="H341" i="51"/>
  <c r="G341" i="51"/>
  <c r="E341" i="51"/>
  <c r="R341" i="51" s="1"/>
  <c r="D341" i="51"/>
  <c r="C341" i="51"/>
  <c r="B341" i="51"/>
  <c r="S340" i="51"/>
  <c r="Q340" i="51"/>
  <c r="P340" i="51"/>
  <c r="O340" i="51"/>
  <c r="N340" i="51"/>
  <c r="M340" i="51"/>
  <c r="L340" i="51"/>
  <c r="K340" i="51"/>
  <c r="J340" i="51"/>
  <c r="I340" i="51"/>
  <c r="H340" i="51"/>
  <c r="G340" i="51"/>
  <c r="E340" i="51"/>
  <c r="D340" i="51"/>
  <c r="C340" i="51"/>
  <c r="B340" i="51"/>
  <c r="V340" i="51" s="1"/>
  <c r="R339" i="51"/>
  <c r="Q339" i="51"/>
  <c r="P339" i="51"/>
  <c r="O339" i="51"/>
  <c r="S339" i="51" s="1"/>
  <c r="N339" i="51"/>
  <c r="M339" i="51"/>
  <c r="L339" i="51"/>
  <c r="K339" i="51"/>
  <c r="J339" i="51"/>
  <c r="I339" i="51"/>
  <c r="H339" i="51"/>
  <c r="G339" i="51"/>
  <c r="E339" i="51"/>
  <c r="D339" i="51"/>
  <c r="C339" i="51"/>
  <c r="B339" i="51"/>
  <c r="Q338" i="51"/>
  <c r="P338" i="51"/>
  <c r="O338" i="51"/>
  <c r="N338" i="51"/>
  <c r="M338" i="51"/>
  <c r="L338" i="51"/>
  <c r="K338" i="51"/>
  <c r="J338" i="51"/>
  <c r="I338" i="51"/>
  <c r="H338" i="51"/>
  <c r="G338" i="51"/>
  <c r="E338" i="51"/>
  <c r="D338" i="51"/>
  <c r="R338" i="51" s="1"/>
  <c r="C338" i="51"/>
  <c r="B338" i="51"/>
  <c r="R337" i="51"/>
  <c r="Q337" i="51"/>
  <c r="P337" i="51"/>
  <c r="O337" i="51"/>
  <c r="S337" i="51" s="1"/>
  <c r="N337" i="51"/>
  <c r="M337" i="51"/>
  <c r="L337" i="51"/>
  <c r="K337" i="51"/>
  <c r="J337" i="51"/>
  <c r="I337" i="51"/>
  <c r="H337" i="51"/>
  <c r="G337" i="51"/>
  <c r="E337" i="51"/>
  <c r="D337" i="51"/>
  <c r="C337" i="51"/>
  <c r="B337" i="51"/>
  <c r="Q336" i="51"/>
  <c r="P336" i="51"/>
  <c r="O336" i="51"/>
  <c r="S336" i="51" s="1"/>
  <c r="N336" i="51"/>
  <c r="M336" i="51"/>
  <c r="L336" i="51"/>
  <c r="K336" i="51"/>
  <c r="J336" i="51"/>
  <c r="I336" i="51"/>
  <c r="H336" i="51"/>
  <c r="G336" i="51"/>
  <c r="E336" i="51"/>
  <c r="D336" i="51"/>
  <c r="R336" i="51" s="1"/>
  <c r="C336" i="51"/>
  <c r="B336" i="51"/>
  <c r="R335" i="51"/>
  <c r="Q335" i="51"/>
  <c r="P335" i="51"/>
  <c r="O335" i="51"/>
  <c r="S335" i="51" s="1"/>
  <c r="N335" i="51"/>
  <c r="M335" i="51"/>
  <c r="L335" i="51"/>
  <c r="K335" i="51"/>
  <c r="J335" i="51"/>
  <c r="I335" i="51"/>
  <c r="H335" i="51"/>
  <c r="G335" i="51"/>
  <c r="E335" i="51"/>
  <c r="D335" i="51"/>
  <c r="C335" i="51"/>
  <c r="B335" i="51"/>
  <c r="R334" i="51"/>
  <c r="Q334" i="51"/>
  <c r="P334" i="51"/>
  <c r="O334" i="51"/>
  <c r="N334" i="51"/>
  <c r="M334" i="51"/>
  <c r="L334" i="51"/>
  <c r="K334" i="51"/>
  <c r="S334" i="51" s="1"/>
  <c r="J334" i="51"/>
  <c r="I334" i="51"/>
  <c r="H334" i="51"/>
  <c r="G334" i="51"/>
  <c r="E334" i="51"/>
  <c r="D334" i="51"/>
  <c r="C334" i="51"/>
  <c r="B334" i="51"/>
  <c r="S333" i="51"/>
  <c r="Q333" i="51"/>
  <c r="P333" i="51"/>
  <c r="O333" i="51"/>
  <c r="N333" i="51"/>
  <c r="M333" i="51"/>
  <c r="L333" i="51"/>
  <c r="K333" i="51"/>
  <c r="J333" i="51"/>
  <c r="I333" i="51"/>
  <c r="H333" i="51"/>
  <c r="G333" i="51"/>
  <c r="E333" i="51"/>
  <c r="R333" i="51" s="1"/>
  <c r="D333" i="51"/>
  <c r="C333" i="51"/>
  <c r="B333" i="51"/>
  <c r="Q332" i="51"/>
  <c r="P332" i="51"/>
  <c r="O332" i="51"/>
  <c r="N332" i="51"/>
  <c r="M332" i="51"/>
  <c r="L332" i="51"/>
  <c r="K332" i="51"/>
  <c r="J332" i="51"/>
  <c r="I332" i="51"/>
  <c r="H332" i="51"/>
  <c r="G332" i="51"/>
  <c r="E332" i="51"/>
  <c r="R332" i="51" s="1"/>
  <c r="D332" i="51"/>
  <c r="C332" i="51"/>
  <c r="B332" i="51"/>
  <c r="S331" i="51"/>
  <c r="Q331" i="51"/>
  <c r="P331" i="51"/>
  <c r="O331" i="51"/>
  <c r="N331" i="51"/>
  <c r="M331" i="51"/>
  <c r="L331" i="51"/>
  <c r="K331" i="51"/>
  <c r="J331" i="51"/>
  <c r="I331" i="51"/>
  <c r="H331" i="51"/>
  <c r="G331" i="51"/>
  <c r="E331" i="51"/>
  <c r="R331" i="51" s="1"/>
  <c r="D331" i="51"/>
  <c r="C331" i="51"/>
  <c r="B331" i="51"/>
  <c r="S330" i="51"/>
  <c r="Q330" i="51"/>
  <c r="P330" i="51"/>
  <c r="O330" i="51"/>
  <c r="N330" i="51"/>
  <c r="M330" i="51"/>
  <c r="L330" i="51"/>
  <c r="K330" i="51"/>
  <c r="J330" i="51"/>
  <c r="I330" i="51"/>
  <c r="H330" i="51"/>
  <c r="G330" i="51"/>
  <c r="E330" i="51"/>
  <c r="D330" i="51"/>
  <c r="C330" i="51"/>
  <c r="B330" i="51"/>
  <c r="Q329" i="51"/>
  <c r="P329" i="51"/>
  <c r="O329" i="51"/>
  <c r="S329" i="51" s="1"/>
  <c r="N329" i="51"/>
  <c r="M329" i="51"/>
  <c r="L329" i="51"/>
  <c r="K329" i="51"/>
  <c r="J329" i="51"/>
  <c r="I329" i="51"/>
  <c r="H329" i="51"/>
  <c r="G329" i="51"/>
  <c r="E329" i="51"/>
  <c r="R329" i="51" s="1"/>
  <c r="D329" i="51"/>
  <c r="C329" i="51"/>
  <c r="B329" i="51"/>
  <c r="S328" i="51"/>
  <c r="R328" i="51"/>
  <c r="Q328" i="51"/>
  <c r="P328" i="51"/>
  <c r="O328" i="51"/>
  <c r="N328" i="51"/>
  <c r="M328" i="51"/>
  <c r="L328" i="51"/>
  <c r="K328" i="51"/>
  <c r="J328" i="51"/>
  <c r="I328" i="51"/>
  <c r="H328" i="51"/>
  <c r="G328" i="51"/>
  <c r="E328" i="51"/>
  <c r="D328" i="51"/>
  <c r="C328" i="51"/>
  <c r="B328" i="51"/>
  <c r="S327" i="51"/>
  <c r="Q327" i="51"/>
  <c r="P327" i="51"/>
  <c r="O327" i="51"/>
  <c r="N327" i="51"/>
  <c r="M327" i="51"/>
  <c r="L327" i="51"/>
  <c r="K327" i="51"/>
  <c r="J327" i="51"/>
  <c r="I327" i="51"/>
  <c r="H327" i="51"/>
  <c r="G327" i="51"/>
  <c r="E327" i="51"/>
  <c r="R327" i="51" s="1"/>
  <c r="D327" i="51"/>
  <c r="C327" i="51"/>
  <c r="B327" i="51"/>
  <c r="S326" i="51"/>
  <c r="Q326" i="51"/>
  <c r="P326" i="51"/>
  <c r="O326" i="51"/>
  <c r="N326" i="51"/>
  <c r="M326" i="51"/>
  <c r="L326" i="51"/>
  <c r="K326" i="51"/>
  <c r="J326" i="51"/>
  <c r="I326" i="51"/>
  <c r="H326" i="51"/>
  <c r="G326" i="51"/>
  <c r="E326" i="51"/>
  <c r="R326" i="51" s="1"/>
  <c r="D326" i="51"/>
  <c r="C326" i="51"/>
  <c r="B326" i="51"/>
  <c r="R325" i="51"/>
  <c r="Q325" i="51"/>
  <c r="P325" i="51"/>
  <c r="O325" i="51"/>
  <c r="N325" i="51"/>
  <c r="M325" i="51"/>
  <c r="L325" i="51"/>
  <c r="K325" i="51"/>
  <c r="S325" i="51" s="1"/>
  <c r="J325" i="51"/>
  <c r="I325" i="51"/>
  <c r="H325" i="51"/>
  <c r="G325" i="51"/>
  <c r="E325" i="51"/>
  <c r="D325" i="51"/>
  <c r="C325" i="51"/>
  <c r="B325" i="51"/>
  <c r="Q324" i="51"/>
  <c r="P324" i="51"/>
  <c r="O324" i="51"/>
  <c r="N324" i="51"/>
  <c r="M324" i="51"/>
  <c r="L324" i="51"/>
  <c r="K324" i="51"/>
  <c r="S324" i="51" s="1"/>
  <c r="J324" i="51"/>
  <c r="I324" i="51"/>
  <c r="H324" i="51"/>
  <c r="G324" i="51"/>
  <c r="E324" i="51"/>
  <c r="D324" i="51"/>
  <c r="C324" i="51"/>
  <c r="B324" i="51"/>
  <c r="R323" i="51"/>
  <c r="Q323" i="51"/>
  <c r="P323" i="51"/>
  <c r="O323" i="51"/>
  <c r="S323" i="51" s="1"/>
  <c r="N323" i="51"/>
  <c r="M323" i="51"/>
  <c r="L323" i="51"/>
  <c r="K323" i="51"/>
  <c r="J323" i="51"/>
  <c r="I323" i="51"/>
  <c r="H323" i="51"/>
  <c r="G323" i="51"/>
  <c r="E323" i="51"/>
  <c r="D323" i="51"/>
  <c r="C323" i="51"/>
  <c r="B323" i="51"/>
  <c r="Q322" i="51"/>
  <c r="P322" i="51"/>
  <c r="O322" i="51"/>
  <c r="N322" i="51"/>
  <c r="M322" i="51"/>
  <c r="L322" i="51"/>
  <c r="K322" i="51"/>
  <c r="J322" i="51"/>
  <c r="I322" i="51"/>
  <c r="H322" i="51"/>
  <c r="G322" i="51"/>
  <c r="E322" i="51"/>
  <c r="D322" i="51"/>
  <c r="R322" i="51" s="1"/>
  <c r="C322" i="51"/>
  <c r="B322" i="51"/>
  <c r="R321" i="51"/>
  <c r="Q321" i="51"/>
  <c r="P321" i="51"/>
  <c r="O321" i="51"/>
  <c r="S321" i="51" s="1"/>
  <c r="N321" i="51"/>
  <c r="M321" i="51"/>
  <c r="L321" i="51"/>
  <c r="K321" i="51"/>
  <c r="J321" i="51"/>
  <c r="I321" i="51"/>
  <c r="H321" i="51"/>
  <c r="G321" i="51"/>
  <c r="E321" i="51"/>
  <c r="D321" i="51"/>
  <c r="C321" i="51"/>
  <c r="B321" i="51"/>
  <c r="Q320" i="51"/>
  <c r="P320" i="51"/>
  <c r="O320" i="51"/>
  <c r="S320" i="51" s="1"/>
  <c r="N320" i="51"/>
  <c r="M320" i="51"/>
  <c r="L320" i="51"/>
  <c r="K320" i="51"/>
  <c r="J320" i="51"/>
  <c r="I320" i="51"/>
  <c r="H320" i="51"/>
  <c r="G320" i="51"/>
  <c r="E320" i="51"/>
  <c r="D320" i="51"/>
  <c r="R320" i="51" s="1"/>
  <c r="C320" i="51"/>
  <c r="B320" i="51"/>
  <c r="Q319" i="51"/>
  <c r="P319" i="51"/>
  <c r="O319" i="51"/>
  <c r="S319" i="51" s="1"/>
  <c r="N319" i="51"/>
  <c r="M319" i="51"/>
  <c r="L319" i="51"/>
  <c r="K319" i="51"/>
  <c r="J319" i="51"/>
  <c r="I319" i="51"/>
  <c r="H319" i="51"/>
  <c r="G319" i="51"/>
  <c r="E319" i="51"/>
  <c r="D319" i="51"/>
  <c r="R319" i="51" s="1"/>
  <c r="C319" i="51"/>
  <c r="B319" i="51"/>
  <c r="R318" i="51"/>
  <c r="Q318" i="51"/>
  <c r="P318" i="51"/>
  <c r="O318" i="51"/>
  <c r="N318" i="51"/>
  <c r="M318" i="51"/>
  <c r="L318" i="51"/>
  <c r="K318" i="51"/>
  <c r="S318" i="51" s="1"/>
  <c r="J318" i="51"/>
  <c r="I318" i="51"/>
  <c r="H318" i="51"/>
  <c r="G318" i="51"/>
  <c r="E318" i="51"/>
  <c r="D318" i="51"/>
  <c r="C318" i="51"/>
  <c r="B318" i="51"/>
  <c r="R317" i="51"/>
  <c r="Q317" i="51"/>
  <c r="P317" i="51"/>
  <c r="O317" i="51"/>
  <c r="N317" i="51"/>
  <c r="M317" i="51"/>
  <c r="L317" i="51"/>
  <c r="K317" i="51"/>
  <c r="S317" i="51" s="1"/>
  <c r="J317" i="51"/>
  <c r="I317" i="51"/>
  <c r="H317" i="51"/>
  <c r="G317" i="51"/>
  <c r="E317" i="51"/>
  <c r="D317" i="51"/>
  <c r="C317" i="51"/>
  <c r="B317" i="51"/>
  <c r="Q316" i="51"/>
  <c r="P316" i="51"/>
  <c r="O316" i="51"/>
  <c r="N316" i="51"/>
  <c r="M316" i="51"/>
  <c r="L316" i="51"/>
  <c r="K316" i="51"/>
  <c r="J316" i="51"/>
  <c r="I316" i="51"/>
  <c r="H316" i="51"/>
  <c r="G316" i="51"/>
  <c r="E316" i="51"/>
  <c r="R316" i="51" s="1"/>
  <c r="D316" i="51"/>
  <c r="C316" i="51"/>
  <c r="B316" i="51"/>
  <c r="S315" i="51"/>
  <c r="R315" i="51"/>
  <c r="Q315" i="51"/>
  <c r="P315" i="51"/>
  <c r="O315" i="51"/>
  <c r="N315" i="51"/>
  <c r="M315" i="51"/>
  <c r="L315" i="51"/>
  <c r="K315" i="51"/>
  <c r="J315" i="51"/>
  <c r="I315" i="51"/>
  <c r="H315" i="51"/>
  <c r="G315" i="51"/>
  <c r="E315" i="51"/>
  <c r="D315" i="51"/>
  <c r="C315" i="51"/>
  <c r="B315" i="51"/>
  <c r="S314" i="51"/>
  <c r="Q314" i="51"/>
  <c r="P314" i="51"/>
  <c r="O314" i="51"/>
  <c r="N314" i="51"/>
  <c r="M314" i="51"/>
  <c r="L314" i="51"/>
  <c r="K314" i="51"/>
  <c r="J314" i="51"/>
  <c r="I314" i="51"/>
  <c r="H314" i="51"/>
  <c r="G314" i="51"/>
  <c r="E314" i="51"/>
  <c r="D314" i="51"/>
  <c r="C314" i="51"/>
  <c r="B314" i="51"/>
  <c r="Q313" i="51"/>
  <c r="P313" i="51"/>
  <c r="O313" i="51"/>
  <c r="S313" i="51" s="1"/>
  <c r="N313" i="51"/>
  <c r="M313" i="51"/>
  <c r="L313" i="51"/>
  <c r="K313" i="51"/>
  <c r="J313" i="51"/>
  <c r="I313" i="51"/>
  <c r="H313" i="51"/>
  <c r="G313" i="51"/>
  <c r="E313" i="51"/>
  <c r="R313" i="51" s="1"/>
  <c r="D313" i="51"/>
  <c r="C313" i="51"/>
  <c r="B313" i="51"/>
  <c r="S312" i="51"/>
  <c r="R312" i="51"/>
  <c r="Q312" i="51"/>
  <c r="P312" i="51"/>
  <c r="O312" i="51"/>
  <c r="N312" i="51"/>
  <c r="M312" i="51"/>
  <c r="L312" i="51"/>
  <c r="K312" i="51"/>
  <c r="J312" i="51"/>
  <c r="I312" i="51"/>
  <c r="H312" i="51"/>
  <c r="G312" i="51"/>
  <c r="E312" i="51"/>
  <c r="D312" i="51"/>
  <c r="C312" i="51"/>
  <c r="B312" i="51"/>
  <c r="Q311" i="51"/>
  <c r="P311" i="51"/>
  <c r="O311" i="51"/>
  <c r="N311" i="51"/>
  <c r="M311" i="51"/>
  <c r="L311" i="51"/>
  <c r="K311" i="51"/>
  <c r="S311" i="51" s="1"/>
  <c r="J311" i="51"/>
  <c r="I311" i="51"/>
  <c r="H311" i="51"/>
  <c r="G311" i="51"/>
  <c r="E311" i="51"/>
  <c r="D311" i="51"/>
  <c r="C311" i="51"/>
  <c r="B311" i="51"/>
  <c r="Q310" i="51"/>
  <c r="P310" i="51"/>
  <c r="O310" i="51"/>
  <c r="S310" i="51" s="1"/>
  <c r="N310" i="51"/>
  <c r="M310" i="51"/>
  <c r="L310" i="51"/>
  <c r="K310" i="51"/>
  <c r="J310" i="51"/>
  <c r="I310" i="51"/>
  <c r="H310" i="51"/>
  <c r="G310" i="51"/>
  <c r="E310" i="51"/>
  <c r="R310" i="51" s="1"/>
  <c r="D310" i="51"/>
  <c r="C310" i="51"/>
  <c r="B310" i="51"/>
  <c r="S309" i="51"/>
  <c r="Q309" i="51"/>
  <c r="P309" i="51"/>
  <c r="O309" i="51"/>
  <c r="N309" i="51"/>
  <c r="M309" i="51"/>
  <c r="L309" i="51"/>
  <c r="K309" i="51"/>
  <c r="J309" i="51"/>
  <c r="I309" i="51"/>
  <c r="H309" i="51"/>
  <c r="G309" i="51"/>
  <c r="E309" i="51"/>
  <c r="R309" i="51" s="1"/>
  <c r="D309" i="51"/>
  <c r="C309" i="51"/>
  <c r="B309" i="51"/>
  <c r="Q308" i="51"/>
  <c r="P308" i="51"/>
  <c r="O308" i="51"/>
  <c r="N308" i="51"/>
  <c r="M308" i="51"/>
  <c r="L308" i="51"/>
  <c r="K308" i="51"/>
  <c r="S308" i="51" s="1"/>
  <c r="J308" i="51"/>
  <c r="I308" i="51"/>
  <c r="H308" i="51"/>
  <c r="G308" i="51"/>
  <c r="E308" i="51"/>
  <c r="D308" i="51"/>
  <c r="C308" i="51"/>
  <c r="B308" i="51"/>
  <c r="R307" i="51"/>
  <c r="Q307" i="51"/>
  <c r="P307" i="51"/>
  <c r="O307" i="51"/>
  <c r="S307" i="51" s="1"/>
  <c r="N307" i="51"/>
  <c r="M307" i="51"/>
  <c r="L307" i="51"/>
  <c r="K307" i="51"/>
  <c r="J307" i="51"/>
  <c r="I307" i="51"/>
  <c r="H307" i="51"/>
  <c r="G307" i="51"/>
  <c r="E307" i="51"/>
  <c r="D307" i="51"/>
  <c r="C307" i="51"/>
  <c r="B307" i="51"/>
  <c r="Q306" i="51"/>
  <c r="P306" i="51"/>
  <c r="O306" i="51"/>
  <c r="N306" i="51"/>
  <c r="M306" i="51"/>
  <c r="L306" i="51"/>
  <c r="K306" i="51"/>
  <c r="J306" i="51"/>
  <c r="I306" i="51"/>
  <c r="H306" i="51"/>
  <c r="G306" i="51"/>
  <c r="E306" i="51"/>
  <c r="D306" i="51"/>
  <c r="R306" i="51" s="1"/>
  <c r="C306" i="51"/>
  <c r="B306" i="51"/>
  <c r="R305" i="51"/>
  <c r="Q305" i="51"/>
  <c r="P305" i="51"/>
  <c r="O305" i="51"/>
  <c r="S305" i="51" s="1"/>
  <c r="N305" i="51"/>
  <c r="M305" i="51"/>
  <c r="L305" i="51"/>
  <c r="K305" i="51"/>
  <c r="J305" i="51"/>
  <c r="I305" i="51"/>
  <c r="H305" i="51"/>
  <c r="G305" i="51"/>
  <c r="E305" i="51"/>
  <c r="D305" i="51"/>
  <c r="C305" i="51"/>
  <c r="B305" i="51"/>
  <c r="Q304" i="51"/>
  <c r="P304" i="51"/>
  <c r="O304" i="51"/>
  <c r="S304" i="51" s="1"/>
  <c r="N304" i="51"/>
  <c r="M304" i="51"/>
  <c r="L304" i="51"/>
  <c r="K304" i="51"/>
  <c r="J304" i="51"/>
  <c r="I304" i="51"/>
  <c r="H304" i="51"/>
  <c r="G304" i="51"/>
  <c r="E304" i="51"/>
  <c r="D304" i="51"/>
  <c r="R304" i="51" s="1"/>
  <c r="C304" i="51"/>
  <c r="B304" i="51"/>
  <c r="R303" i="51"/>
  <c r="Q303" i="51"/>
  <c r="P303" i="51"/>
  <c r="O303" i="51"/>
  <c r="S303" i="51" s="1"/>
  <c r="N303" i="51"/>
  <c r="M303" i="51"/>
  <c r="L303" i="51"/>
  <c r="K303" i="51"/>
  <c r="J303" i="51"/>
  <c r="I303" i="51"/>
  <c r="H303" i="51"/>
  <c r="G303" i="51"/>
  <c r="E303" i="51"/>
  <c r="D303" i="51"/>
  <c r="C303" i="51"/>
  <c r="B303" i="51"/>
  <c r="R302" i="51"/>
  <c r="Q302" i="51"/>
  <c r="P302" i="51"/>
  <c r="O302" i="51"/>
  <c r="N302" i="51"/>
  <c r="M302" i="51"/>
  <c r="L302" i="51"/>
  <c r="K302" i="51"/>
  <c r="S302" i="51" s="1"/>
  <c r="J302" i="51"/>
  <c r="I302" i="51"/>
  <c r="H302" i="51"/>
  <c r="G302" i="51"/>
  <c r="E302" i="51"/>
  <c r="D302" i="51"/>
  <c r="C302" i="51"/>
  <c r="B302" i="51"/>
  <c r="S301" i="51"/>
  <c r="Q301" i="51"/>
  <c r="P301" i="51"/>
  <c r="O301" i="51"/>
  <c r="N301" i="51"/>
  <c r="M301" i="51"/>
  <c r="L301" i="51"/>
  <c r="K301" i="51"/>
  <c r="J301" i="51"/>
  <c r="I301" i="51"/>
  <c r="H301" i="51"/>
  <c r="G301" i="51"/>
  <c r="E301" i="51"/>
  <c r="R301" i="51" s="1"/>
  <c r="D301" i="51"/>
  <c r="C301" i="51"/>
  <c r="B301" i="51"/>
  <c r="Q300" i="51"/>
  <c r="P300" i="51"/>
  <c r="O300" i="51"/>
  <c r="S300" i="51" s="1"/>
  <c r="N300" i="51"/>
  <c r="M300" i="51"/>
  <c r="L300" i="51"/>
  <c r="K300" i="51"/>
  <c r="J300" i="51"/>
  <c r="I300" i="51"/>
  <c r="H300" i="51"/>
  <c r="G300" i="51"/>
  <c r="E300" i="51"/>
  <c r="R300" i="51" s="1"/>
  <c r="D300" i="51"/>
  <c r="C300" i="51"/>
  <c r="B300" i="51"/>
  <c r="Q299" i="51"/>
  <c r="P299" i="51"/>
  <c r="O299" i="51"/>
  <c r="N299" i="51"/>
  <c r="M299" i="51"/>
  <c r="L299" i="51"/>
  <c r="K299" i="51"/>
  <c r="S299" i="51" s="1"/>
  <c r="J299" i="51"/>
  <c r="I299" i="51"/>
  <c r="H299" i="51"/>
  <c r="G299" i="51"/>
  <c r="E299" i="51"/>
  <c r="R299" i="51" s="1"/>
  <c r="D299" i="51"/>
  <c r="C299" i="51"/>
  <c r="B299" i="51"/>
  <c r="Q298" i="51"/>
  <c r="P298" i="51"/>
  <c r="O298" i="51"/>
  <c r="N298" i="51"/>
  <c r="M298" i="51"/>
  <c r="L298" i="51"/>
  <c r="K298" i="51"/>
  <c r="S298" i="51" s="1"/>
  <c r="J298" i="51"/>
  <c r="I298" i="51"/>
  <c r="H298" i="51"/>
  <c r="G298" i="51"/>
  <c r="E298" i="51"/>
  <c r="D298" i="51"/>
  <c r="C298" i="51"/>
  <c r="B298" i="51"/>
  <c r="Q297" i="51"/>
  <c r="P297" i="51"/>
  <c r="O297" i="51"/>
  <c r="S297" i="51" s="1"/>
  <c r="N297" i="51"/>
  <c r="M297" i="51"/>
  <c r="L297" i="51"/>
  <c r="K297" i="51"/>
  <c r="J297" i="51"/>
  <c r="I297" i="51"/>
  <c r="H297" i="51"/>
  <c r="G297" i="51"/>
  <c r="E297" i="51"/>
  <c r="R297" i="51" s="1"/>
  <c r="D297" i="51"/>
  <c r="C297" i="51"/>
  <c r="B297" i="51"/>
  <c r="S296" i="51"/>
  <c r="R296" i="51"/>
  <c r="Q296" i="51"/>
  <c r="P296" i="51"/>
  <c r="O296" i="51"/>
  <c r="N296" i="51"/>
  <c r="M296" i="51"/>
  <c r="L296" i="51"/>
  <c r="K296" i="51"/>
  <c r="J296" i="51"/>
  <c r="I296" i="51"/>
  <c r="H296" i="51"/>
  <c r="G296" i="51"/>
  <c r="E296" i="51"/>
  <c r="D296" i="51"/>
  <c r="C296" i="51"/>
  <c r="B296" i="51"/>
  <c r="S295" i="51"/>
  <c r="Q295" i="51"/>
  <c r="P295" i="51"/>
  <c r="O295" i="51"/>
  <c r="N295" i="51"/>
  <c r="M295" i="51"/>
  <c r="L295" i="51"/>
  <c r="K295" i="51"/>
  <c r="J295" i="51"/>
  <c r="I295" i="51"/>
  <c r="H295" i="51"/>
  <c r="G295" i="51"/>
  <c r="E295" i="51"/>
  <c r="R295" i="51" s="1"/>
  <c r="D295" i="51"/>
  <c r="C295" i="51"/>
  <c r="B295" i="51"/>
  <c r="Q294" i="51"/>
  <c r="P294" i="51"/>
  <c r="O294" i="51"/>
  <c r="S294" i="51" s="1"/>
  <c r="N294" i="51"/>
  <c r="M294" i="51"/>
  <c r="L294" i="51"/>
  <c r="K294" i="51"/>
  <c r="J294" i="51"/>
  <c r="I294" i="51"/>
  <c r="H294" i="51"/>
  <c r="G294" i="51"/>
  <c r="E294" i="51"/>
  <c r="R294" i="51" s="1"/>
  <c r="D294" i="51"/>
  <c r="C294" i="51"/>
  <c r="B294" i="51"/>
  <c r="S293" i="51"/>
  <c r="R293" i="51"/>
  <c r="Q293" i="51"/>
  <c r="P293" i="51"/>
  <c r="O293" i="51"/>
  <c r="N293" i="51"/>
  <c r="M293" i="51"/>
  <c r="L293" i="51"/>
  <c r="K293" i="51"/>
  <c r="J293" i="51"/>
  <c r="I293" i="51"/>
  <c r="H293" i="51"/>
  <c r="G293" i="51"/>
  <c r="E293" i="51"/>
  <c r="D293" i="51"/>
  <c r="C293" i="51"/>
  <c r="B293" i="51"/>
  <c r="S292" i="51"/>
  <c r="Q292" i="51"/>
  <c r="P292" i="51"/>
  <c r="O292" i="51"/>
  <c r="N292" i="51"/>
  <c r="M292" i="51"/>
  <c r="L292" i="51"/>
  <c r="K292" i="51"/>
  <c r="J292" i="51"/>
  <c r="I292" i="51"/>
  <c r="H292" i="51"/>
  <c r="G292" i="51"/>
  <c r="E292" i="51"/>
  <c r="D292" i="51"/>
  <c r="C292" i="51"/>
  <c r="B292" i="51"/>
  <c r="V292" i="51" s="1"/>
  <c r="R291" i="51"/>
  <c r="Q291" i="51"/>
  <c r="P291" i="51"/>
  <c r="O291" i="51"/>
  <c r="S291" i="51" s="1"/>
  <c r="N291" i="51"/>
  <c r="M291" i="51"/>
  <c r="L291" i="51"/>
  <c r="K291" i="51"/>
  <c r="J291" i="51"/>
  <c r="I291" i="51"/>
  <c r="H291" i="51"/>
  <c r="G291" i="51"/>
  <c r="E291" i="51"/>
  <c r="D291" i="51"/>
  <c r="C291" i="51"/>
  <c r="B291" i="51"/>
  <c r="Q290" i="51"/>
  <c r="P290" i="51"/>
  <c r="O290" i="51"/>
  <c r="S290" i="51" s="1"/>
  <c r="N290" i="51"/>
  <c r="M290" i="51"/>
  <c r="L290" i="51"/>
  <c r="K290" i="51"/>
  <c r="J290" i="51"/>
  <c r="I290" i="51"/>
  <c r="H290" i="51"/>
  <c r="G290" i="51"/>
  <c r="E290" i="51"/>
  <c r="D290" i="51"/>
  <c r="R290" i="51" s="1"/>
  <c r="C290" i="51"/>
  <c r="B290" i="51"/>
  <c r="R289" i="51"/>
  <c r="Q289" i="51"/>
  <c r="P289" i="51"/>
  <c r="O289" i="51"/>
  <c r="S289" i="51" s="1"/>
  <c r="N289" i="51"/>
  <c r="M289" i="51"/>
  <c r="L289" i="51"/>
  <c r="K289" i="51"/>
  <c r="J289" i="51"/>
  <c r="I289" i="51"/>
  <c r="H289" i="51"/>
  <c r="G289" i="51"/>
  <c r="E289" i="51"/>
  <c r="D289" i="51"/>
  <c r="C289" i="51"/>
  <c r="B289" i="51"/>
  <c r="V289" i="51" s="1"/>
  <c r="Q288" i="51"/>
  <c r="P288" i="51"/>
  <c r="O288" i="51"/>
  <c r="S288" i="51" s="1"/>
  <c r="N288" i="51"/>
  <c r="M288" i="51"/>
  <c r="L288" i="51"/>
  <c r="K288" i="51"/>
  <c r="J288" i="51"/>
  <c r="I288" i="51"/>
  <c r="H288" i="51"/>
  <c r="G288" i="51"/>
  <c r="E288" i="51"/>
  <c r="R288" i="51" s="1"/>
  <c r="D288" i="51"/>
  <c r="C288" i="51"/>
  <c r="B288" i="51"/>
  <c r="Q287" i="51"/>
  <c r="P287" i="51"/>
  <c r="O287" i="51"/>
  <c r="S287" i="51" s="1"/>
  <c r="N287" i="51"/>
  <c r="M287" i="51"/>
  <c r="L287" i="51"/>
  <c r="K287" i="51"/>
  <c r="J287" i="51"/>
  <c r="I287" i="51"/>
  <c r="H287" i="51"/>
  <c r="G287" i="51"/>
  <c r="E287" i="51"/>
  <c r="D287" i="51"/>
  <c r="R287" i="51" s="1"/>
  <c r="C287" i="51"/>
  <c r="B287" i="51"/>
  <c r="S286" i="51"/>
  <c r="Q286" i="51"/>
  <c r="P286" i="51"/>
  <c r="O286" i="51"/>
  <c r="N286" i="51"/>
  <c r="M286" i="51"/>
  <c r="L286" i="51"/>
  <c r="K286" i="51"/>
  <c r="J286" i="51"/>
  <c r="I286" i="51"/>
  <c r="H286" i="51"/>
  <c r="G286" i="51"/>
  <c r="E286" i="51"/>
  <c r="D286" i="51"/>
  <c r="R286" i="51" s="1"/>
  <c r="C286" i="51"/>
  <c r="B286" i="51"/>
  <c r="V286" i="51" s="1"/>
  <c r="S285" i="51"/>
  <c r="Q285" i="51"/>
  <c r="P285" i="51"/>
  <c r="O285" i="51"/>
  <c r="N285" i="51"/>
  <c r="M285" i="51"/>
  <c r="L285" i="51"/>
  <c r="K285" i="51"/>
  <c r="J285" i="51"/>
  <c r="I285" i="51"/>
  <c r="H285" i="51"/>
  <c r="G285" i="51"/>
  <c r="E285" i="51"/>
  <c r="R285" i="51" s="1"/>
  <c r="D285" i="51"/>
  <c r="C285" i="51"/>
  <c r="B285" i="51"/>
  <c r="R284" i="51"/>
  <c r="Q284" i="51"/>
  <c r="P284" i="51"/>
  <c r="O284" i="51"/>
  <c r="N284" i="51"/>
  <c r="M284" i="51"/>
  <c r="L284" i="51"/>
  <c r="K284" i="51"/>
  <c r="J284" i="51"/>
  <c r="I284" i="51"/>
  <c r="S284" i="51" s="1"/>
  <c r="H284" i="51"/>
  <c r="G284" i="51"/>
  <c r="E284" i="51"/>
  <c r="D284" i="51"/>
  <c r="C284" i="51"/>
  <c r="B284" i="51"/>
  <c r="Q283" i="51"/>
  <c r="P283" i="51"/>
  <c r="O283" i="51"/>
  <c r="N283" i="51"/>
  <c r="M283" i="51"/>
  <c r="L283" i="51"/>
  <c r="K283" i="51"/>
  <c r="S283" i="51" s="1"/>
  <c r="J283" i="51"/>
  <c r="I283" i="51"/>
  <c r="H283" i="51"/>
  <c r="G283" i="51"/>
  <c r="E283" i="51"/>
  <c r="D283" i="51"/>
  <c r="C283" i="51"/>
  <c r="B283" i="51"/>
  <c r="Q282" i="51"/>
  <c r="P282" i="51"/>
  <c r="O282" i="51"/>
  <c r="S282" i="51" s="1"/>
  <c r="N282" i="51"/>
  <c r="M282" i="51"/>
  <c r="L282" i="51"/>
  <c r="K282" i="51"/>
  <c r="J282" i="51"/>
  <c r="I282" i="51"/>
  <c r="H282" i="51"/>
  <c r="G282" i="51"/>
  <c r="E282" i="51"/>
  <c r="R282" i="51" s="1"/>
  <c r="D282" i="51"/>
  <c r="C282" i="51"/>
  <c r="B282" i="51"/>
  <c r="R281" i="51"/>
  <c r="Q281" i="51"/>
  <c r="P281" i="51"/>
  <c r="O281" i="51"/>
  <c r="S281" i="51" s="1"/>
  <c r="N281" i="51"/>
  <c r="M281" i="51"/>
  <c r="L281" i="51"/>
  <c r="K281" i="51"/>
  <c r="J281" i="51"/>
  <c r="I281" i="51"/>
  <c r="H281" i="51"/>
  <c r="G281" i="51"/>
  <c r="E281" i="51"/>
  <c r="D281" i="51"/>
  <c r="C281" i="51"/>
  <c r="B281" i="51"/>
  <c r="Q280" i="51"/>
  <c r="P280" i="51"/>
  <c r="O280" i="51"/>
  <c r="S280" i="51" s="1"/>
  <c r="N280" i="51"/>
  <c r="M280" i="51"/>
  <c r="L280" i="51"/>
  <c r="K280" i="51"/>
  <c r="J280" i="51"/>
  <c r="I280" i="51"/>
  <c r="H280" i="51"/>
  <c r="G280" i="51"/>
  <c r="E280" i="51"/>
  <c r="R280" i="51" s="1"/>
  <c r="D280" i="51"/>
  <c r="C280" i="51"/>
  <c r="B280" i="51"/>
  <c r="Q279" i="51"/>
  <c r="P279" i="51"/>
  <c r="O279" i="51"/>
  <c r="S279" i="51" s="1"/>
  <c r="N279" i="51"/>
  <c r="M279" i="51"/>
  <c r="L279" i="51"/>
  <c r="K279" i="51"/>
  <c r="J279" i="51"/>
  <c r="I279" i="51"/>
  <c r="H279" i="51"/>
  <c r="G279" i="51"/>
  <c r="E279" i="51"/>
  <c r="D279" i="51"/>
  <c r="R279" i="51" s="1"/>
  <c r="C279" i="51"/>
  <c r="B279" i="51"/>
  <c r="S278" i="51"/>
  <c r="Q278" i="51"/>
  <c r="P278" i="51"/>
  <c r="O278" i="51"/>
  <c r="N278" i="51"/>
  <c r="M278" i="51"/>
  <c r="L278" i="51"/>
  <c r="K278" i="51"/>
  <c r="J278" i="51"/>
  <c r="I278" i="51"/>
  <c r="H278" i="51"/>
  <c r="G278" i="51"/>
  <c r="E278" i="51"/>
  <c r="D278" i="51"/>
  <c r="R278" i="51" s="1"/>
  <c r="C278" i="51"/>
  <c r="B278" i="51"/>
  <c r="V278" i="51" s="1"/>
  <c r="Q277" i="51"/>
  <c r="P277" i="51"/>
  <c r="O277" i="51"/>
  <c r="S277" i="51" s="1"/>
  <c r="N277" i="51"/>
  <c r="M277" i="51"/>
  <c r="L277" i="51"/>
  <c r="K277" i="51"/>
  <c r="J277" i="51"/>
  <c r="I277" i="51"/>
  <c r="H277" i="51"/>
  <c r="G277" i="51"/>
  <c r="E277" i="51"/>
  <c r="R277" i="51" s="1"/>
  <c r="D277" i="51"/>
  <c r="C277" i="51"/>
  <c r="B277" i="51"/>
  <c r="S276" i="51"/>
  <c r="R276" i="51"/>
  <c r="Q276" i="51"/>
  <c r="P276" i="51"/>
  <c r="O276" i="51"/>
  <c r="N276" i="51"/>
  <c r="M276" i="51"/>
  <c r="L276" i="51"/>
  <c r="K276" i="51"/>
  <c r="J276" i="51"/>
  <c r="I276" i="51"/>
  <c r="H276" i="51"/>
  <c r="G276" i="51"/>
  <c r="E276" i="51"/>
  <c r="D276" i="51"/>
  <c r="C276" i="51"/>
  <c r="B276" i="51"/>
  <c r="S275" i="51"/>
  <c r="Q275" i="51"/>
  <c r="P275" i="51"/>
  <c r="O275" i="51"/>
  <c r="N275" i="51"/>
  <c r="M275" i="51"/>
  <c r="L275" i="51"/>
  <c r="K275" i="51"/>
  <c r="J275" i="51"/>
  <c r="I275" i="51"/>
  <c r="H275" i="51"/>
  <c r="G275" i="51"/>
  <c r="E275" i="51"/>
  <c r="D275" i="51"/>
  <c r="C275" i="51"/>
  <c r="B275" i="51"/>
  <c r="Q274" i="51"/>
  <c r="P274" i="51"/>
  <c r="O274" i="51"/>
  <c r="S274" i="51" s="1"/>
  <c r="N274" i="51"/>
  <c r="M274" i="51"/>
  <c r="L274" i="51"/>
  <c r="K274" i="51"/>
  <c r="J274" i="51"/>
  <c r="I274" i="51"/>
  <c r="H274" i="51"/>
  <c r="G274" i="51"/>
  <c r="E274" i="51"/>
  <c r="R274" i="51" s="1"/>
  <c r="D274" i="51"/>
  <c r="C274" i="51"/>
  <c r="B274" i="51"/>
  <c r="R273" i="51"/>
  <c r="Q273" i="51"/>
  <c r="P273" i="51"/>
  <c r="O273" i="51"/>
  <c r="S273" i="51" s="1"/>
  <c r="N273" i="51"/>
  <c r="M273" i="51"/>
  <c r="L273" i="51"/>
  <c r="K273" i="51"/>
  <c r="J273" i="51"/>
  <c r="I273" i="51"/>
  <c r="H273" i="51"/>
  <c r="G273" i="51"/>
  <c r="E273" i="51"/>
  <c r="D273" i="51"/>
  <c r="C273" i="51"/>
  <c r="B273" i="51"/>
  <c r="Q272" i="51"/>
  <c r="P272" i="51"/>
  <c r="O272" i="51"/>
  <c r="S272" i="51" s="1"/>
  <c r="N272" i="51"/>
  <c r="M272" i="51"/>
  <c r="L272" i="51"/>
  <c r="K272" i="51"/>
  <c r="J272" i="51"/>
  <c r="I272" i="51"/>
  <c r="H272" i="51"/>
  <c r="G272" i="51"/>
  <c r="E272" i="51"/>
  <c r="R272" i="51" s="1"/>
  <c r="D272" i="51"/>
  <c r="C272" i="51"/>
  <c r="B272" i="51"/>
  <c r="R271" i="51"/>
  <c r="Q271" i="51"/>
  <c r="P271" i="51"/>
  <c r="O271" i="51"/>
  <c r="S271" i="51" s="1"/>
  <c r="N271" i="51"/>
  <c r="M271" i="51"/>
  <c r="L271" i="51"/>
  <c r="K271" i="51"/>
  <c r="J271" i="51"/>
  <c r="I271" i="51"/>
  <c r="H271" i="51"/>
  <c r="G271" i="51"/>
  <c r="E271" i="51"/>
  <c r="D271" i="51"/>
  <c r="C271" i="51"/>
  <c r="B271" i="51"/>
  <c r="S270" i="51"/>
  <c r="Q270" i="51"/>
  <c r="P270" i="51"/>
  <c r="O270" i="51"/>
  <c r="N270" i="51"/>
  <c r="M270" i="51"/>
  <c r="L270" i="51"/>
  <c r="K270" i="51"/>
  <c r="J270" i="51"/>
  <c r="I270" i="51"/>
  <c r="H270" i="51"/>
  <c r="G270" i="51"/>
  <c r="E270" i="51"/>
  <c r="D270" i="51"/>
  <c r="R270" i="51" s="1"/>
  <c r="C270" i="51"/>
  <c r="B270" i="51"/>
  <c r="V270" i="51" s="1"/>
  <c r="S269" i="51"/>
  <c r="Q269" i="51"/>
  <c r="P269" i="51"/>
  <c r="O269" i="51"/>
  <c r="N269" i="51"/>
  <c r="M269" i="51"/>
  <c r="L269" i="51"/>
  <c r="K269" i="51"/>
  <c r="J269" i="51"/>
  <c r="I269" i="51"/>
  <c r="H269" i="51"/>
  <c r="G269" i="51"/>
  <c r="E269" i="51"/>
  <c r="R269" i="51" s="1"/>
  <c r="D269" i="51"/>
  <c r="C269" i="51"/>
  <c r="B269" i="51"/>
  <c r="S268" i="51"/>
  <c r="R268" i="51"/>
  <c r="Q268" i="51"/>
  <c r="P268" i="51"/>
  <c r="O268" i="51"/>
  <c r="N268" i="51"/>
  <c r="M268" i="51"/>
  <c r="L268" i="51"/>
  <c r="K268" i="51"/>
  <c r="J268" i="51"/>
  <c r="I268" i="51"/>
  <c r="H268" i="51"/>
  <c r="G268" i="51"/>
  <c r="E268" i="51"/>
  <c r="D268" i="51"/>
  <c r="C268" i="51"/>
  <c r="B268" i="51"/>
  <c r="S267" i="51"/>
  <c r="Q267" i="51"/>
  <c r="P267" i="51"/>
  <c r="O267" i="51"/>
  <c r="N267" i="51"/>
  <c r="M267" i="51"/>
  <c r="L267" i="51"/>
  <c r="K267" i="51"/>
  <c r="J267" i="51"/>
  <c r="I267" i="51"/>
  <c r="H267" i="51"/>
  <c r="G267" i="51"/>
  <c r="E267" i="51"/>
  <c r="D267" i="51"/>
  <c r="C267" i="51"/>
  <c r="B267" i="51"/>
  <c r="Q266" i="51"/>
  <c r="P266" i="51"/>
  <c r="O266" i="51"/>
  <c r="S266" i="51" s="1"/>
  <c r="N266" i="51"/>
  <c r="M266" i="51"/>
  <c r="L266" i="51"/>
  <c r="K266" i="51"/>
  <c r="J266" i="51"/>
  <c r="I266" i="51"/>
  <c r="H266" i="51"/>
  <c r="G266" i="51"/>
  <c r="E266" i="51"/>
  <c r="R266" i="51" s="1"/>
  <c r="D266" i="51"/>
  <c r="C266" i="51"/>
  <c r="B266" i="51"/>
  <c r="S265" i="51"/>
  <c r="R265" i="51"/>
  <c r="Q265" i="51"/>
  <c r="P265" i="51"/>
  <c r="O265" i="51"/>
  <c r="N265" i="51"/>
  <c r="M265" i="51"/>
  <c r="L265" i="51"/>
  <c r="K265" i="51"/>
  <c r="J265" i="51"/>
  <c r="I265" i="51"/>
  <c r="H265" i="51"/>
  <c r="G265" i="51"/>
  <c r="E265" i="51"/>
  <c r="D265" i="51"/>
  <c r="C265" i="51"/>
  <c r="B265" i="51"/>
  <c r="Q264" i="51"/>
  <c r="P264" i="51"/>
  <c r="O264" i="51"/>
  <c r="S264" i="51" s="1"/>
  <c r="N264" i="51"/>
  <c r="M264" i="51"/>
  <c r="L264" i="51"/>
  <c r="K264" i="51"/>
  <c r="J264" i="51"/>
  <c r="I264" i="51"/>
  <c r="H264" i="51"/>
  <c r="G264" i="51"/>
  <c r="E264" i="51"/>
  <c r="R264" i="51" s="1"/>
  <c r="D264" i="51"/>
  <c r="C264" i="51"/>
  <c r="B264" i="51"/>
  <c r="Q263" i="51"/>
  <c r="P263" i="51"/>
  <c r="O263" i="51"/>
  <c r="S263" i="51" s="1"/>
  <c r="N263" i="51"/>
  <c r="M263" i="51"/>
  <c r="L263" i="51"/>
  <c r="K263" i="51"/>
  <c r="J263" i="51"/>
  <c r="I263" i="51"/>
  <c r="H263" i="51"/>
  <c r="G263" i="51"/>
  <c r="E263" i="51"/>
  <c r="D263" i="51"/>
  <c r="R263" i="51" s="1"/>
  <c r="C263" i="51"/>
  <c r="B263" i="51"/>
  <c r="S262" i="51"/>
  <c r="Q262" i="51"/>
  <c r="P262" i="51"/>
  <c r="O262" i="51"/>
  <c r="N262" i="51"/>
  <c r="M262" i="51"/>
  <c r="L262" i="51"/>
  <c r="K262" i="51"/>
  <c r="J262" i="51"/>
  <c r="I262" i="51"/>
  <c r="H262" i="51"/>
  <c r="G262" i="51"/>
  <c r="E262" i="51"/>
  <c r="D262" i="51"/>
  <c r="R262" i="51" s="1"/>
  <c r="C262" i="51"/>
  <c r="B262" i="51"/>
  <c r="V262" i="51" s="1"/>
  <c r="Q261" i="51"/>
  <c r="P261" i="51"/>
  <c r="O261" i="51"/>
  <c r="S261" i="51" s="1"/>
  <c r="N261" i="51"/>
  <c r="M261" i="51"/>
  <c r="L261" i="51"/>
  <c r="K261" i="51"/>
  <c r="J261" i="51"/>
  <c r="I261" i="51"/>
  <c r="H261" i="51"/>
  <c r="G261" i="51"/>
  <c r="E261" i="51"/>
  <c r="R261" i="51" s="1"/>
  <c r="D261" i="51"/>
  <c r="C261" i="51"/>
  <c r="B261" i="51"/>
  <c r="S260" i="51"/>
  <c r="R260" i="51"/>
  <c r="Q260" i="51"/>
  <c r="P260" i="51"/>
  <c r="O260" i="51"/>
  <c r="N260" i="51"/>
  <c r="M260" i="51"/>
  <c r="L260" i="51"/>
  <c r="K260" i="51"/>
  <c r="J260" i="51"/>
  <c r="I260" i="51"/>
  <c r="H260" i="51"/>
  <c r="G260" i="51"/>
  <c r="E260" i="51"/>
  <c r="D260" i="51"/>
  <c r="C260" i="51"/>
  <c r="B260" i="51"/>
  <c r="Q259" i="51"/>
  <c r="P259" i="51"/>
  <c r="O259" i="51"/>
  <c r="N259" i="51"/>
  <c r="M259" i="51"/>
  <c r="L259" i="51"/>
  <c r="K259" i="51"/>
  <c r="J259" i="51"/>
  <c r="I259" i="51"/>
  <c r="H259" i="51"/>
  <c r="G259" i="51"/>
  <c r="E259" i="51"/>
  <c r="R259" i="51" s="1"/>
  <c r="D259" i="51"/>
  <c r="C259" i="51"/>
  <c r="B259" i="51"/>
  <c r="Q258" i="51"/>
  <c r="P258" i="51"/>
  <c r="O258" i="51"/>
  <c r="S258" i="51" s="1"/>
  <c r="N258" i="51"/>
  <c r="M258" i="51"/>
  <c r="L258" i="51"/>
  <c r="K258" i="51"/>
  <c r="J258" i="51"/>
  <c r="I258" i="51"/>
  <c r="H258" i="51"/>
  <c r="G258" i="51"/>
  <c r="E258" i="51"/>
  <c r="R258" i="51" s="1"/>
  <c r="D258" i="51"/>
  <c r="C258" i="51"/>
  <c r="B258" i="51"/>
  <c r="R257" i="51"/>
  <c r="Q257" i="51"/>
  <c r="P257" i="51"/>
  <c r="O257" i="51"/>
  <c r="S257" i="51" s="1"/>
  <c r="N257" i="51"/>
  <c r="M257" i="51"/>
  <c r="L257" i="51"/>
  <c r="K257" i="51"/>
  <c r="J257" i="51"/>
  <c r="I257" i="51"/>
  <c r="H257" i="51"/>
  <c r="G257" i="51"/>
  <c r="E257" i="51"/>
  <c r="D257" i="51"/>
  <c r="C257" i="51"/>
  <c r="B257" i="51"/>
  <c r="R256" i="51"/>
  <c r="Q256" i="51"/>
  <c r="P256" i="51"/>
  <c r="O256" i="51"/>
  <c r="S256" i="51" s="1"/>
  <c r="N256" i="51"/>
  <c r="M256" i="51"/>
  <c r="L256" i="51"/>
  <c r="K256" i="51"/>
  <c r="J256" i="51"/>
  <c r="I256" i="51"/>
  <c r="H256" i="51"/>
  <c r="G256" i="51"/>
  <c r="E256" i="51"/>
  <c r="D256" i="51"/>
  <c r="C256" i="51"/>
  <c r="B256" i="51"/>
  <c r="R255" i="51"/>
  <c r="Q255" i="51"/>
  <c r="P255" i="51"/>
  <c r="O255" i="51"/>
  <c r="N255" i="51"/>
  <c r="M255" i="51"/>
  <c r="L255" i="51"/>
  <c r="K255" i="51"/>
  <c r="J255" i="51"/>
  <c r="I255" i="51"/>
  <c r="H255" i="51"/>
  <c r="G255" i="51"/>
  <c r="E255" i="51"/>
  <c r="D255" i="51"/>
  <c r="C255" i="51"/>
  <c r="B255" i="51"/>
  <c r="Q254" i="51"/>
  <c r="P254" i="51"/>
  <c r="O254" i="51"/>
  <c r="N254" i="51"/>
  <c r="M254" i="51"/>
  <c r="L254" i="51"/>
  <c r="K254" i="51"/>
  <c r="S254" i="51" s="1"/>
  <c r="J254" i="51"/>
  <c r="I254" i="51"/>
  <c r="H254" i="51"/>
  <c r="G254" i="51"/>
  <c r="E254" i="51"/>
  <c r="D254" i="51"/>
  <c r="R254" i="51" s="1"/>
  <c r="C254" i="51"/>
  <c r="B254" i="51"/>
  <c r="V254" i="51" s="1"/>
  <c r="Q253" i="51"/>
  <c r="P253" i="51"/>
  <c r="O253" i="51"/>
  <c r="N253" i="51"/>
  <c r="M253" i="51"/>
  <c r="L253" i="51"/>
  <c r="K253" i="51"/>
  <c r="S253" i="51" s="1"/>
  <c r="J253" i="51"/>
  <c r="I253" i="51"/>
  <c r="H253" i="51"/>
  <c r="G253" i="51"/>
  <c r="E253" i="51"/>
  <c r="R253" i="51" s="1"/>
  <c r="D253" i="51"/>
  <c r="C253" i="51"/>
  <c r="B253" i="51"/>
  <c r="Q252" i="51"/>
  <c r="P252" i="51"/>
  <c r="O252" i="51"/>
  <c r="N252" i="51"/>
  <c r="M252" i="51"/>
  <c r="L252" i="51"/>
  <c r="K252" i="51"/>
  <c r="S252" i="51" s="1"/>
  <c r="J252" i="51"/>
  <c r="I252" i="51"/>
  <c r="H252" i="51"/>
  <c r="G252" i="51"/>
  <c r="E252" i="51"/>
  <c r="R252" i="51" s="1"/>
  <c r="D252" i="51"/>
  <c r="C252" i="51"/>
  <c r="B252" i="51"/>
  <c r="S251" i="51"/>
  <c r="Q251" i="51"/>
  <c r="P251" i="51"/>
  <c r="O251" i="51"/>
  <c r="N251" i="51"/>
  <c r="M251" i="51"/>
  <c r="L251" i="51"/>
  <c r="K251" i="51"/>
  <c r="J251" i="51"/>
  <c r="I251" i="51"/>
  <c r="H251" i="51"/>
  <c r="G251" i="51"/>
  <c r="E251" i="51"/>
  <c r="D251" i="51"/>
  <c r="C251" i="51"/>
  <c r="B251" i="51"/>
  <c r="Q250" i="51"/>
  <c r="P250" i="51"/>
  <c r="O250" i="51"/>
  <c r="S250" i="51" s="1"/>
  <c r="N250" i="51"/>
  <c r="M250" i="51"/>
  <c r="L250" i="51"/>
  <c r="K250" i="51"/>
  <c r="J250" i="51"/>
  <c r="I250" i="51"/>
  <c r="H250" i="51"/>
  <c r="G250" i="51"/>
  <c r="E250" i="51"/>
  <c r="R250" i="51" s="1"/>
  <c r="D250" i="51"/>
  <c r="C250" i="51"/>
  <c r="B250" i="51"/>
  <c r="R249" i="51"/>
  <c r="Q249" i="51"/>
  <c r="P249" i="51"/>
  <c r="O249" i="51"/>
  <c r="S249" i="51" s="1"/>
  <c r="N249" i="51"/>
  <c r="M249" i="51"/>
  <c r="L249" i="51"/>
  <c r="K249" i="51"/>
  <c r="J249" i="51"/>
  <c r="I249" i="51"/>
  <c r="H249" i="51"/>
  <c r="G249" i="51"/>
  <c r="E249" i="51"/>
  <c r="D249" i="51"/>
  <c r="C249" i="51"/>
  <c r="B249" i="51"/>
  <c r="R248" i="51"/>
  <c r="Q248" i="51"/>
  <c r="P248" i="51"/>
  <c r="O248" i="51"/>
  <c r="S248" i="51" s="1"/>
  <c r="N248" i="51"/>
  <c r="M248" i="51"/>
  <c r="L248" i="51"/>
  <c r="K248" i="51"/>
  <c r="J248" i="51"/>
  <c r="I248" i="51"/>
  <c r="H248" i="51"/>
  <c r="G248" i="51"/>
  <c r="E248" i="51"/>
  <c r="D248" i="51"/>
  <c r="C248" i="51"/>
  <c r="B248" i="51"/>
  <c r="R247" i="51"/>
  <c r="Q247" i="51"/>
  <c r="P247" i="51"/>
  <c r="O247" i="51"/>
  <c r="S247" i="51" s="1"/>
  <c r="N247" i="51"/>
  <c r="M247" i="51"/>
  <c r="L247" i="51"/>
  <c r="K247" i="51"/>
  <c r="J247" i="51"/>
  <c r="I247" i="51"/>
  <c r="H247" i="51"/>
  <c r="G247" i="51"/>
  <c r="E247" i="51"/>
  <c r="D247" i="51"/>
  <c r="C247" i="51"/>
  <c r="B247" i="51"/>
  <c r="S246" i="51"/>
  <c r="Q246" i="51"/>
  <c r="P246" i="51"/>
  <c r="O246" i="51"/>
  <c r="N246" i="51"/>
  <c r="M246" i="51"/>
  <c r="L246" i="51"/>
  <c r="K246" i="51"/>
  <c r="J246" i="51"/>
  <c r="I246" i="51"/>
  <c r="H246" i="51"/>
  <c r="G246" i="51"/>
  <c r="E246" i="51"/>
  <c r="D246" i="51"/>
  <c r="R246" i="51" s="1"/>
  <c r="C246" i="51"/>
  <c r="B246" i="51"/>
  <c r="V246" i="51" s="1"/>
  <c r="Q245" i="51"/>
  <c r="P245" i="51"/>
  <c r="O245" i="51"/>
  <c r="N245" i="51"/>
  <c r="M245" i="51"/>
  <c r="L245" i="51"/>
  <c r="K245" i="51"/>
  <c r="S245" i="51" s="1"/>
  <c r="J245" i="51"/>
  <c r="I245" i="51"/>
  <c r="H245" i="51"/>
  <c r="G245" i="51"/>
  <c r="E245" i="51"/>
  <c r="R245" i="51" s="1"/>
  <c r="D245" i="51"/>
  <c r="C245" i="51"/>
  <c r="B245" i="51"/>
  <c r="Q244" i="51"/>
  <c r="P244" i="51"/>
  <c r="O244" i="51"/>
  <c r="N244" i="51"/>
  <c r="M244" i="51"/>
  <c r="L244" i="51"/>
  <c r="K244" i="51"/>
  <c r="S244" i="51" s="1"/>
  <c r="J244" i="51"/>
  <c r="I244" i="51"/>
  <c r="H244" i="51"/>
  <c r="G244" i="51"/>
  <c r="E244" i="51"/>
  <c r="R244" i="51" s="1"/>
  <c r="D244" i="51"/>
  <c r="C244" i="51"/>
  <c r="B244" i="51"/>
  <c r="Q243" i="51"/>
  <c r="P243" i="51"/>
  <c r="O243" i="51"/>
  <c r="N243" i="51"/>
  <c r="M243" i="51"/>
  <c r="L243" i="51"/>
  <c r="K243" i="51"/>
  <c r="J243" i="51"/>
  <c r="I243" i="51"/>
  <c r="H243" i="51"/>
  <c r="G243" i="51"/>
  <c r="E243" i="51"/>
  <c r="D243" i="51"/>
  <c r="C243" i="51"/>
  <c r="B243" i="51"/>
  <c r="Q242" i="51"/>
  <c r="P242" i="51"/>
  <c r="O242" i="51"/>
  <c r="S242" i="51" s="1"/>
  <c r="N242" i="51"/>
  <c r="M242" i="51"/>
  <c r="L242" i="51"/>
  <c r="K242" i="51"/>
  <c r="J242" i="51"/>
  <c r="I242" i="51"/>
  <c r="H242" i="51"/>
  <c r="G242" i="51"/>
  <c r="E242" i="51"/>
  <c r="R242" i="51" s="1"/>
  <c r="D242" i="51"/>
  <c r="C242" i="51"/>
  <c r="B242" i="51"/>
  <c r="R241" i="51"/>
  <c r="Q241" i="51"/>
  <c r="P241" i="51"/>
  <c r="O241" i="51"/>
  <c r="S241" i="51" s="1"/>
  <c r="N241" i="51"/>
  <c r="M241" i="51"/>
  <c r="L241" i="51"/>
  <c r="K241" i="51"/>
  <c r="J241" i="51"/>
  <c r="I241" i="51"/>
  <c r="H241" i="51"/>
  <c r="G241" i="51"/>
  <c r="E241" i="51"/>
  <c r="D241" i="51"/>
  <c r="C241" i="51"/>
  <c r="B241" i="51"/>
  <c r="Q240" i="51"/>
  <c r="P240" i="51"/>
  <c r="O240" i="51"/>
  <c r="S240" i="51" s="1"/>
  <c r="N240" i="51"/>
  <c r="M240" i="51"/>
  <c r="L240" i="51"/>
  <c r="K240" i="51"/>
  <c r="J240" i="51"/>
  <c r="I240" i="51"/>
  <c r="H240" i="51"/>
  <c r="G240" i="51"/>
  <c r="E240" i="51"/>
  <c r="D240" i="51"/>
  <c r="R240" i="51" s="1"/>
  <c r="C240" i="51"/>
  <c r="B240" i="51"/>
  <c r="R239" i="51"/>
  <c r="Q239" i="51"/>
  <c r="P239" i="51"/>
  <c r="O239" i="51"/>
  <c r="S239" i="51" s="1"/>
  <c r="N239" i="51"/>
  <c r="M239" i="51"/>
  <c r="L239" i="51"/>
  <c r="K239" i="51"/>
  <c r="J239" i="51"/>
  <c r="I239" i="51"/>
  <c r="H239" i="51"/>
  <c r="G239" i="51"/>
  <c r="E239" i="51"/>
  <c r="D239" i="51"/>
  <c r="C239" i="51"/>
  <c r="B239" i="51"/>
  <c r="S238" i="51"/>
  <c r="Q238" i="51"/>
  <c r="P238" i="51"/>
  <c r="O238" i="51"/>
  <c r="N238" i="51"/>
  <c r="M238" i="51"/>
  <c r="L238" i="51"/>
  <c r="K238" i="51"/>
  <c r="J238" i="51"/>
  <c r="I238" i="51"/>
  <c r="H238" i="51"/>
  <c r="G238" i="51"/>
  <c r="E238" i="51"/>
  <c r="D238" i="51"/>
  <c r="R238" i="51" s="1"/>
  <c r="C238" i="51"/>
  <c r="B238" i="51"/>
  <c r="V238" i="51" s="1"/>
  <c r="S237" i="51"/>
  <c r="Q237" i="51"/>
  <c r="P237" i="51"/>
  <c r="O237" i="51"/>
  <c r="N237" i="51"/>
  <c r="M237" i="51"/>
  <c r="L237" i="51"/>
  <c r="K237" i="51"/>
  <c r="J237" i="51"/>
  <c r="I237" i="51"/>
  <c r="H237" i="51"/>
  <c r="G237" i="51"/>
  <c r="E237" i="51"/>
  <c r="R237" i="51" s="1"/>
  <c r="D237" i="51"/>
  <c r="C237" i="51"/>
  <c r="B237" i="51"/>
  <c r="Q236" i="51"/>
  <c r="P236" i="51"/>
  <c r="O236" i="51"/>
  <c r="N236" i="51"/>
  <c r="M236" i="51"/>
  <c r="L236" i="51"/>
  <c r="K236" i="51"/>
  <c r="J236" i="51"/>
  <c r="I236" i="51"/>
  <c r="S236" i="51" s="1"/>
  <c r="H236" i="51"/>
  <c r="G236" i="51"/>
  <c r="E236" i="51"/>
  <c r="R236" i="51" s="1"/>
  <c r="D236" i="51"/>
  <c r="C236" i="51"/>
  <c r="B236" i="51"/>
  <c r="Q235" i="51"/>
  <c r="P235" i="51"/>
  <c r="O235" i="51"/>
  <c r="N235" i="51"/>
  <c r="M235" i="51"/>
  <c r="L235" i="51"/>
  <c r="K235" i="51"/>
  <c r="J235" i="51"/>
  <c r="I235" i="51"/>
  <c r="H235" i="51"/>
  <c r="G235" i="51"/>
  <c r="E235" i="51"/>
  <c r="R235" i="51" s="1"/>
  <c r="D235" i="51"/>
  <c r="C235" i="51"/>
  <c r="B235" i="51"/>
  <c r="Q234" i="51"/>
  <c r="P234" i="51"/>
  <c r="O234" i="51"/>
  <c r="S234" i="51" s="1"/>
  <c r="N234" i="51"/>
  <c r="M234" i="51"/>
  <c r="L234" i="51"/>
  <c r="K234" i="51"/>
  <c r="J234" i="51"/>
  <c r="I234" i="51"/>
  <c r="H234" i="51"/>
  <c r="G234" i="51"/>
  <c r="E234" i="51"/>
  <c r="R234" i="51" s="1"/>
  <c r="D234" i="51"/>
  <c r="C234" i="51"/>
  <c r="B234" i="51"/>
  <c r="S233" i="51"/>
  <c r="R233" i="51"/>
  <c r="Q233" i="51"/>
  <c r="P233" i="51"/>
  <c r="O233" i="51"/>
  <c r="N233" i="51"/>
  <c r="M233" i="51"/>
  <c r="L233" i="51"/>
  <c r="K233" i="51"/>
  <c r="J233" i="51"/>
  <c r="I233" i="51"/>
  <c r="H233" i="51"/>
  <c r="G233" i="51"/>
  <c r="E233" i="51"/>
  <c r="D233" i="51"/>
  <c r="C233" i="51"/>
  <c r="B233" i="51"/>
  <c r="V233" i="51" s="1"/>
  <c r="Q232" i="51"/>
  <c r="P232" i="51"/>
  <c r="O232" i="51"/>
  <c r="S232" i="51" s="1"/>
  <c r="N232" i="51"/>
  <c r="M232" i="51"/>
  <c r="L232" i="51"/>
  <c r="K232" i="51"/>
  <c r="J232" i="51"/>
  <c r="I232" i="51"/>
  <c r="H232" i="51"/>
  <c r="G232" i="51"/>
  <c r="E232" i="51"/>
  <c r="D232" i="51"/>
  <c r="R232" i="51" s="1"/>
  <c r="C232" i="51"/>
  <c r="B232" i="51"/>
  <c r="Q231" i="51"/>
  <c r="P231" i="51"/>
  <c r="O231" i="51"/>
  <c r="N231" i="51"/>
  <c r="M231" i="51"/>
  <c r="L231" i="51"/>
  <c r="K231" i="51"/>
  <c r="J231" i="51"/>
  <c r="I231" i="51"/>
  <c r="H231" i="51"/>
  <c r="G231" i="51"/>
  <c r="E231" i="51"/>
  <c r="D231" i="51"/>
  <c r="R231" i="51" s="1"/>
  <c r="C231" i="51"/>
  <c r="B231" i="51"/>
  <c r="S230" i="51"/>
  <c r="Q230" i="51"/>
  <c r="P230" i="51"/>
  <c r="O230" i="51"/>
  <c r="N230" i="51"/>
  <c r="M230" i="51"/>
  <c r="L230" i="51"/>
  <c r="K230" i="51"/>
  <c r="J230" i="51"/>
  <c r="I230" i="51"/>
  <c r="H230" i="51"/>
  <c r="G230" i="51"/>
  <c r="E230" i="51"/>
  <c r="D230" i="51"/>
  <c r="R230" i="51" s="1"/>
  <c r="C230" i="51"/>
  <c r="B230" i="51"/>
  <c r="V230" i="51" s="1"/>
  <c r="Q229" i="51"/>
  <c r="P229" i="51"/>
  <c r="O229" i="51"/>
  <c r="S229" i="51" s="1"/>
  <c r="N229" i="51"/>
  <c r="M229" i="51"/>
  <c r="L229" i="51"/>
  <c r="K229" i="51"/>
  <c r="J229" i="51"/>
  <c r="I229" i="51"/>
  <c r="H229" i="51"/>
  <c r="G229" i="51"/>
  <c r="E229" i="51"/>
  <c r="R229" i="51" s="1"/>
  <c r="D229" i="51"/>
  <c r="C229" i="51"/>
  <c r="B229" i="51"/>
  <c r="S228" i="51"/>
  <c r="Q228" i="51"/>
  <c r="P228" i="51"/>
  <c r="O228" i="51"/>
  <c r="N228" i="51"/>
  <c r="M228" i="51"/>
  <c r="L228" i="51"/>
  <c r="K228" i="51"/>
  <c r="J228" i="51"/>
  <c r="I228" i="51"/>
  <c r="H228" i="51"/>
  <c r="G228" i="51"/>
  <c r="E228" i="51"/>
  <c r="R228" i="51" s="1"/>
  <c r="D228" i="51"/>
  <c r="C228" i="51"/>
  <c r="B228" i="51"/>
  <c r="Q227" i="51"/>
  <c r="P227" i="51"/>
  <c r="O227" i="51"/>
  <c r="N227" i="51"/>
  <c r="M227" i="51"/>
  <c r="L227" i="51"/>
  <c r="K227" i="51"/>
  <c r="J227" i="51"/>
  <c r="I227" i="51"/>
  <c r="H227" i="51"/>
  <c r="G227" i="51"/>
  <c r="E227" i="51"/>
  <c r="R227" i="51" s="1"/>
  <c r="D227" i="51"/>
  <c r="C227" i="51"/>
  <c r="B227" i="51"/>
  <c r="Q226" i="51"/>
  <c r="P226" i="51"/>
  <c r="O226" i="51"/>
  <c r="S226" i="51" s="1"/>
  <c r="N226" i="51"/>
  <c r="M226" i="51"/>
  <c r="L226" i="51"/>
  <c r="K226" i="51"/>
  <c r="J226" i="51"/>
  <c r="I226" i="51"/>
  <c r="H226" i="51"/>
  <c r="G226" i="51"/>
  <c r="E226" i="51"/>
  <c r="R226" i="51" s="1"/>
  <c r="D226" i="51"/>
  <c r="C226" i="51"/>
  <c r="B226" i="51"/>
  <c r="S225" i="51"/>
  <c r="R225" i="51"/>
  <c r="Q225" i="51"/>
  <c r="P225" i="51"/>
  <c r="O225" i="51"/>
  <c r="N225" i="51"/>
  <c r="M225" i="51"/>
  <c r="L225" i="51"/>
  <c r="K225" i="51"/>
  <c r="J225" i="51"/>
  <c r="I225" i="51"/>
  <c r="H225" i="51"/>
  <c r="G225" i="51"/>
  <c r="E225" i="51"/>
  <c r="D225" i="51"/>
  <c r="C225" i="51"/>
  <c r="B225" i="51"/>
  <c r="V225" i="51" s="1"/>
  <c r="R224" i="51"/>
  <c r="Q224" i="51"/>
  <c r="P224" i="51"/>
  <c r="O224" i="51"/>
  <c r="S224" i="51" s="1"/>
  <c r="N224" i="51"/>
  <c r="M224" i="51"/>
  <c r="L224" i="51"/>
  <c r="K224" i="51"/>
  <c r="J224" i="51"/>
  <c r="I224" i="51"/>
  <c r="H224" i="51"/>
  <c r="G224" i="51"/>
  <c r="E224" i="51"/>
  <c r="D224" i="51"/>
  <c r="C224" i="51"/>
  <c r="B224" i="51"/>
  <c r="Q223" i="51"/>
  <c r="P223" i="51"/>
  <c r="O223" i="51"/>
  <c r="N223" i="51"/>
  <c r="M223" i="51"/>
  <c r="L223" i="51"/>
  <c r="K223" i="51"/>
  <c r="J223" i="51"/>
  <c r="I223" i="51"/>
  <c r="H223" i="51"/>
  <c r="G223" i="51"/>
  <c r="E223" i="51"/>
  <c r="D223" i="51"/>
  <c r="R223" i="51" s="1"/>
  <c r="C223" i="51"/>
  <c r="B223" i="51"/>
  <c r="S222" i="51"/>
  <c r="Q222" i="51"/>
  <c r="P222" i="51"/>
  <c r="O222" i="51"/>
  <c r="N222" i="51"/>
  <c r="M222" i="51"/>
  <c r="L222" i="51"/>
  <c r="K222" i="51"/>
  <c r="J222" i="51"/>
  <c r="I222" i="51"/>
  <c r="H222" i="51"/>
  <c r="G222" i="51"/>
  <c r="E222" i="51"/>
  <c r="D222" i="51"/>
  <c r="R222" i="51" s="1"/>
  <c r="C222" i="51"/>
  <c r="B222" i="51"/>
  <c r="V222" i="51" s="1"/>
  <c r="Q221" i="51"/>
  <c r="P221" i="51"/>
  <c r="O221" i="51"/>
  <c r="S221" i="51" s="1"/>
  <c r="N221" i="51"/>
  <c r="M221" i="51"/>
  <c r="L221" i="51"/>
  <c r="K221" i="51"/>
  <c r="J221" i="51"/>
  <c r="I221" i="51"/>
  <c r="H221" i="51"/>
  <c r="G221" i="51"/>
  <c r="E221" i="51"/>
  <c r="R221" i="51" s="1"/>
  <c r="D221" i="51"/>
  <c r="C221" i="51"/>
  <c r="B221" i="51"/>
  <c r="Q220" i="51"/>
  <c r="P220" i="51"/>
  <c r="O220" i="51"/>
  <c r="N220" i="51"/>
  <c r="M220" i="51"/>
  <c r="L220" i="51"/>
  <c r="K220" i="51"/>
  <c r="S220" i="51" s="1"/>
  <c r="J220" i="51"/>
  <c r="I220" i="51"/>
  <c r="H220" i="51"/>
  <c r="G220" i="51"/>
  <c r="E220" i="51"/>
  <c r="R220" i="51" s="1"/>
  <c r="D220" i="51"/>
  <c r="C220" i="51"/>
  <c r="B220" i="51"/>
  <c r="S219" i="51"/>
  <c r="Q219" i="51"/>
  <c r="P219" i="51"/>
  <c r="O219" i="51"/>
  <c r="N219" i="51"/>
  <c r="M219" i="51"/>
  <c r="L219" i="51"/>
  <c r="K219" i="51"/>
  <c r="J219" i="51"/>
  <c r="I219" i="51"/>
  <c r="H219" i="51"/>
  <c r="G219" i="51"/>
  <c r="E219" i="51"/>
  <c r="D219" i="51"/>
  <c r="C219" i="51"/>
  <c r="B219" i="51"/>
  <c r="Q218" i="51"/>
  <c r="P218" i="51"/>
  <c r="O218" i="51"/>
  <c r="S218" i="51" s="1"/>
  <c r="N218" i="51"/>
  <c r="M218" i="51"/>
  <c r="L218" i="51"/>
  <c r="K218" i="51"/>
  <c r="J218" i="51"/>
  <c r="I218" i="51"/>
  <c r="H218" i="51"/>
  <c r="G218" i="51"/>
  <c r="E218" i="51"/>
  <c r="R218" i="51" s="1"/>
  <c r="D218" i="51"/>
  <c r="C218" i="51"/>
  <c r="B218" i="51"/>
  <c r="S217" i="51"/>
  <c r="R217" i="51"/>
  <c r="Q217" i="51"/>
  <c r="P217" i="51"/>
  <c r="O217" i="51"/>
  <c r="N217" i="51"/>
  <c r="M217" i="51"/>
  <c r="L217" i="51"/>
  <c r="K217" i="51"/>
  <c r="J217" i="51"/>
  <c r="I217" i="51"/>
  <c r="H217" i="51"/>
  <c r="G217" i="51"/>
  <c r="E217" i="51"/>
  <c r="D217" i="51"/>
  <c r="C217" i="51"/>
  <c r="B217" i="51"/>
  <c r="V217" i="51" s="1"/>
  <c r="Q216" i="51"/>
  <c r="P216" i="51"/>
  <c r="O216" i="51"/>
  <c r="S216" i="51" s="1"/>
  <c r="N216" i="51"/>
  <c r="M216" i="51"/>
  <c r="L216" i="51"/>
  <c r="K216" i="51"/>
  <c r="J216" i="51"/>
  <c r="I216" i="51"/>
  <c r="H216" i="51"/>
  <c r="G216" i="51"/>
  <c r="E216" i="51"/>
  <c r="R216" i="51" s="1"/>
  <c r="D216" i="51"/>
  <c r="C216" i="51"/>
  <c r="B216" i="51"/>
  <c r="Q215" i="51"/>
  <c r="P215" i="51"/>
  <c r="O215" i="51"/>
  <c r="S215" i="51" s="1"/>
  <c r="N215" i="51"/>
  <c r="M215" i="51"/>
  <c r="L215" i="51"/>
  <c r="K215" i="51"/>
  <c r="J215" i="51"/>
  <c r="I215" i="51"/>
  <c r="H215" i="51"/>
  <c r="G215" i="51"/>
  <c r="E215" i="51"/>
  <c r="D215" i="51"/>
  <c r="R215" i="51" s="1"/>
  <c r="C215" i="51"/>
  <c r="B215" i="51"/>
  <c r="Q214" i="51"/>
  <c r="P214" i="51"/>
  <c r="O214" i="51"/>
  <c r="N214" i="51"/>
  <c r="M214" i="51"/>
  <c r="L214" i="51"/>
  <c r="K214" i="51"/>
  <c r="S214" i="51" s="1"/>
  <c r="J214" i="51"/>
  <c r="I214" i="51"/>
  <c r="H214" i="51"/>
  <c r="G214" i="51"/>
  <c r="E214" i="51"/>
  <c r="D214" i="51"/>
  <c r="R214" i="51" s="1"/>
  <c r="C214" i="51"/>
  <c r="B214" i="51"/>
  <c r="V214" i="51" s="1"/>
  <c r="Q213" i="51"/>
  <c r="P213" i="51"/>
  <c r="O213" i="51"/>
  <c r="S213" i="51" s="1"/>
  <c r="N213" i="51"/>
  <c r="M213" i="51"/>
  <c r="L213" i="51"/>
  <c r="K213" i="51"/>
  <c r="J213" i="51"/>
  <c r="I213" i="51"/>
  <c r="H213" i="51"/>
  <c r="G213" i="51"/>
  <c r="E213" i="51"/>
  <c r="R213" i="51" s="1"/>
  <c r="D213" i="51"/>
  <c r="C213" i="51"/>
  <c r="B213" i="51"/>
  <c r="R212" i="51"/>
  <c r="Q212" i="51"/>
  <c r="P212" i="51"/>
  <c r="O212" i="51"/>
  <c r="N212" i="51"/>
  <c r="M212" i="51"/>
  <c r="L212" i="51"/>
  <c r="K212" i="51"/>
  <c r="S212" i="51" s="1"/>
  <c r="J212" i="51"/>
  <c r="I212" i="51"/>
  <c r="H212" i="51"/>
  <c r="G212" i="51"/>
  <c r="E212" i="51"/>
  <c r="D212" i="51"/>
  <c r="C212" i="51"/>
  <c r="B212" i="51"/>
  <c r="Q211" i="51"/>
  <c r="P211" i="51"/>
  <c r="O211" i="51"/>
  <c r="N211" i="51"/>
  <c r="M211" i="51"/>
  <c r="L211" i="51"/>
  <c r="K211" i="51"/>
  <c r="J211" i="51"/>
  <c r="I211" i="51"/>
  <c r="H211" i="51"/>
  <c r="G211" i="51"/>
  <c r="E211" i="51"/>
  <c r="D211" i="51"/>
  <c r="C211" i="51"/>
  <c r="B211" i="51"/>
  <c r="Q210" i="51"/>
  <c r="P210" i="51"/>
  <c r="O210" i="51"/>
  <c r="S210" i="51" s="1"/>
  <c r="N210" i="51"/>
  <c r="M210" i="51"/>
  <c r="L210" i="51"/>
  <c r="K210" i="51"/>
  <c r="J210" i="51"/>
  <c r="I210" i="51"/>
  <c r="H210" i="51"/>
  <c r="G210" i="51"/>
  <c r="E210" i="51"/>
  <c r="R210" i="51" s="1"/>
  <c r="D210" i="51"/>
  <c r="C210" i="51"/>
  <c r="B210" i="51"/>
  <c r="S209" i="51"/>
  <c r="R209" i="51"/>
  <c r="Q209" i="51"/>
  <c r="P209" i="51"/>
  <c r="O209" i="51"/>
  <c r="N209" i="51"/>
  <c r="M209" i="51"/>
  <c r="L209" i="51"/>
  <c r="K209" i="51"/>
  <c r="J209" i="51"/>
  <c r="I209" i="51"/>
  <c r="H209" i="51"/>
  <c r="G209" i="51"/>
  <c r="E209" i="51"/>
  <c r="D209" i="51"/>
  <c r="C209" i="51"/>
  <c r="B209" i="51"/>
  <c r="V209" i="51" s="1"/>
  <c r="Q208" i="51"/>
  <c r="P208" i="51"/>
  <c r="O208" i="51"/>
  <c r="S208" i="51" s="1"/>
  <c r="N208" i="51"/>
  <c r="M208" i="51"/>
  <c r="L208" i="51"/>
  <c r="K208" i="51"/>
  <c r="J208" i="51"/>
  <c r="I208" i="51"/>
  <c r="H208" i="51"/>
  <c r="G208" i="51"/>
  <c r="E208" i="51"/>
  <c r="R208" i="51" s="1"/>
  <c r="D208" i="51"/>
  <c r="C208" i="51"/>
  <c r="B208" i="51"/>
  <c r="Q207" i="51"/>
  <c r="P207" i="51"/>
  <c r="O207" i="51"/>
  <c r="S207" i="51" s="1"/>
  <c r="N207" i="51"/>
  <c r="M207" i="51"/>
  <c r="L207" i="51"/>
  <c r="K207" i="51"/>
  <c r="J207" i="51"/>
  <c r="I207" i="51"/>
  <c r="H207" i="51"/>
  <c r="G207" i="51"/>
  <c r="E207" i="51"/>
  <c r="D207" i="51"/>
  <c r="R207" i="51" s="1"/>
  <c r="C207" i="51"/>
  <c r="B207" i="51"/>
  <c r="S206" i="51"/>
  <c r="Q206" i="51"/>
  <c r="P206" i="51"/>
  <c r="O206" i="51"/>
  <c r="N206" i="51"/>
  <c r="M206" i="51"/>
  <c r="L206" i="51"/>
  <c r="K206" i="51"/>
  <c r="J206" i="51"/>
  <c r="I206" i="51"/>
  <c r="H206" i="51"/>
  <c r="G206" i="51"/>
  <c r="E206" i="51"/>
  <c r="D206" i="51"/>
  <c r="R206" i="51" s="1"/>
  <c r="C206" i="51"/>
  <c r="B206" i="51"/>
  <c r="V206" i="51" s="1"/>
  <c r="Q205" i="51"/>
  <c r="P205" i="51"/>
  <c r="O205" i="51"/>
  <c r="S205" i="51" s="1"/>
  <c r="N205" i="51"/>
  <c r="M205" i="51"/>
  <c r="L205" i="51"/>
  <c r="K205" i="51"/>
  <c r="J205" i="51"/>
  <c r="I205" i="51"/>
  <c r="H205" i="51"/>
  <c r="G205" i="51"/>
  <c r="E205" i="51"/>
  <c r="R205" i="51" s="1"/>
  <c r="D205" i="51"/>
  <c r="C205" i="51"/>
  <c r="B205" i="51"/>
  <c r="S204" i="51"/>
  <c r="R204" i="51"/>
  <c r="Q204" i="51"/>
  <c r="P204" i="51"/>
  <c r="O204" i="51"/>
  <c r="N204" i="51"/>
  <c r="M204" i="51"/>
  <c r="L204" i="51"/>
  <c r="K204" i="51"/>
  <c r="J204" i="51"/>
  <c r="I204" i="51"/>
  <c r="H204" i="51"/>
  <c r="G204" i="51"/>
  <c r="E204" i="51"/>
  <c r="D204" i="51"/>
  <c r="C204" i="51"/>
  <c r="B204" i="51"/>
  <c r="S203" i="51"/>
  <c r="Q203" i="51"/>
  <c r="P203" i="51"/>
  <c r="O203" i="51"/>
  <c r="N203" i="51"/>
  <c r="M203" i="51"/>
  <c r="L203" i="51"/>
  <c r="K203" i="51"/>
  <c r="J203" i="51"/>
  <c r="I203" i="51"/>
  <c r="H203" i="51"/>
  <c r="G203" i="51"/>
  <c r="E203" i="51"/>
  <c r="R203" i="51" s="1"/>
  <c r="D203" i="51"/>
  <c r="C203" i="51"/>
  <c r="B203" i="51"/>
  <c r="Q202" i="51"/>
  <c r="P202" i="51"/>
  <c r="O202" i="51"/>
  <c r="S202" i="51" s="1"/>
  <c r="N202" i="51"/>
  <c r="M202" i="51"/>
  <c r="L202" i="51"/>
  <c r="K202" i="51"/>
  <c r="J202" i="51"/>
  <c r="I202" i="51"/>
  <c r="H202" i="51"/>
  <c r="G202" i="51"/>
  <c r="E202" i="51"/>
  <c r="R202" i="51" s="1"/>
  <c r="D202" i="51"/>
  <c r="C202" i="51"/>
  <c r="B202" i="51"/>
  <c r="S201" i="51"/>
  <c r="R201" i="51"/>
  <c r="Q201" i="51"/>
  <c r="P201" i="51"/>
  <c r="O201" i="51"/>
  <c r="N201" i="51"/>
  <c r="M201" i="51"/>
  <c r="L201" i="51"/>
  <c r="K201" i="51"/>
  <c r="J201" i="51"/>
  <c r="I201" i="51"/>
  <c r="H201" i="51"/>
  <c r="G201" i="51"/>
  <c r="E201" i="51"/>
  <c r="D201" i="51"/>
  <c r="C201" i="51"/>
  <c r="B201" i="51"/>
  <c r="V201" i="51" s="1"/>
  <c r="Q200" i="51"/>
  <c r="P200" i="51"/>
  <c r="O200" i="51"/>
  <c r="S200" i="51" s="1"/>
  <c r="N200" i="51"/>
  <c r="M200" i="51"/>
  <c r="L200" i="51"/>
  <c r="K200" i="51"/>
  <c r="J200" i="51"/>
  <c r="I200" i="51"/>
  <c r="H200" i="51"/>
  <c r="G200" i="51"/>
  <c r="E200" i="51"/>
  <c r="R200" i="51" s="1"/>
  <c r="D200" i="51"/>
  <c r="C200" i="51"/>
  <c r="B200" i="51"/>
  <c r="Q199" i="51"/>
  <c r="P199" i="51"/>
  <c r="O199" i="51"/>
  <c r="S199" i="51" s="1"/>
  <c r="N199" i="51"/>
  <c r="M199" i="51"/>
  <c r="L199" i="51"/>
  <c r="K199" i="51"/>
  <c r="J199" i="51"/>
  <c r="I199" i="51"/>
  <c r="H199" i="51"/>
  <c r="G199" i="51"/>
  <c r="E199" i="51"/>
  <c r="D199" i="51"/>
  <c r="R199" i="51" s="1"/>
  <c r="C199" i="51"/>
  <c r="B199" i="51"/>
  <c r="S198" i="51"/>
  <c r="Q198" i="51"/>
  <c r="P198" i="51"/>
  <c r="O198" i="51"/>
  <c r="N198" i="51"/>
  <c r="M198" i="51"/>
  <c r="L198" i="51"/>
  <c r="K198" i="51"/>
  <c r="J198" i="51"/>
  <c r="I198" i="51"/>
  <c r="H198" i="51"/>
  <c r="G198" i="51"/>
  <c r="E198" i="51"/>
  <c r="D198" i="51"/>
  <c r="R198" i="51" s="1"/>
  <c r="C198" i="51"/>
  <c r="B198" i="51"/>
  <c r="V198" i="51" s="1"/>
  <c r="Q197" i="51"/>
  <c r="P197" i="51"/>
  <c r="O197" i="51"/>
  <c r="S197" i="51" s="1"/>
  <c r="N197" i="51"/>
  <c r="M197" i="51"/>
  <c r="L197" i="51"/>
  <c r="K197" i="51"/>
  <c r="J197" i="51"/>
  <c r="I197" i="51"/>
  <c r="H197" i="51"/>
  <c r="G197" i="51"/>
  <c r="E197" i="51"/>
  <c r="R197" i="51" s="1"/>
  <c r="D197" i="51"/>
  <c r="C197" i="51"/>
  <c r="B197" i="51"/>
  <c r="S196" i="51"/>
  <c r="R196" i="51"/>
  <c r="Q196" i="51"/>
  <c r="P196" i="51"/>
  <c r="O196" i="51"/>
  <c r="N196" i="51"/>
  <c r="M196" i="51"/>
  <c r="L196" i="51"/>
  <c r="K196" i="51"/>
  <c r="J196" i="51"/>
  <c r="I196" i="51"/>
  <c r="H196" i="51"/>
  <c r="G196" i="51"/>
  <c r="E196" i="51"/>
  <c r="D196" i="51"/>
  <c r="C196" i="51"/>
  <c r="B196" i="51"/>
  <c r="S195" i="51"/>
  <c r="Q195" i="51"/>
  <c r="P195" i="51"/>
  <c r="O195" i="51"/>
  <c r="N195" i="51"/>
  <c r="M195" i="51"/>
  <c r="L195" i="51"/>
  <c r="K195" i="51"/>
  <c r="J195" i="51"/>
  <c r="I195" i="51"/>
  <c r="H195" i="51"/>
  <c r="G195" i="51"/>
  <c r="E195" i="51"/>
  <c r="D195" i="51"/>
  <c r="C195" i="51"/>
  <c r="B195" i="51"/>
  <c r="Q194" i="51"/>
  <c r="P194" i="51"/>
  <c r="O194" i="51"/>
  <c r="S194" i="51" s="1"/>
  <c r="N194" i="51"/>
  <c r="M194" i="51"/>
  <c r="L194" i="51"/>
  <c r="K194" i="51"/>
  <c r="J194" i="51"/>
  <c r="I194" i="51"/>
  <c r="H194" i="51"/>
  <c r="G194" i="51"/>
  <c r="E194" i="51"/>
  <c r="R194" i="51" s="1"/>
  <c r="D194" i="51"/>
  <c r="C194" i="51"/>
  <c r="B194" i="51"/>
  <c r="R193" i="51"/>
  <c r="Q193" i="51"/>
  <c r="P193" i="51"/>
  <c r="O193" i="51"/>
  <c r="S193" i="51" s="1"/>
  <c r="N193" i="51"/>
  <c r="M193" i="51"/>
  <c r="L193" i="51"/>
  <c r="K193" i="51"/>
  <c r="J193" i="51"/>
  <c r="I193" i="51"/>
  <c r="H193" i="51"/>
  <c r="G193" i="51"/>
  <c r="E193" i="51"/>
  <c r="D193" i="51"/>
  <c r="C193" i="51"/>
  <c r="B193" i="51"/>
  <c r="Q192" i="51"/>
  <c r="P192" i="51"/>
  <c r="O192" i="51"/>
  <c r="S192" i="51" s="1"/>
  <c r="N192" i="51"/>
  <c r="M192" i="51"/>
  <c r="L192" i="51"/>
  <c r="K192" i="51"/>
  <c r="J192" i="51"/>
  <c r="I192" i="51"/>
  <c r="H192" i="51"/>
  <c r="G192" i="51"/>
  <c r="E192" i="51"/>
  <c r="R192" i="51" s="1"/>
  <c r="D192" i="51"/>
  <c r="C192" i="51"/>
  <c r="B192" i="51"/>
  <c r="Q191" i="51"/>
  <c r="P191" i="51"/>
  <c r="O191" i="51"/>
  <c r="S191" i="51" s="1"/>
  <c r="N191" i="51"/>
  <c r="M191" i="51"/>
  <c r="L191" i="51"/>
  <c r="K191" i="51"/>
  <c r="J191" i="51"/>
  <c r="I191" i="51"/>
  <c r="H191" i="51"/>
  <c r="G191" i="51"/>
  <c r="E191" i="51"/>
  <c r="D191" i="51"/>
  <c r="R191" i="51" s="1"/>
  <c r="C191" i="51"/>
  <c r="B191" i="51"/>
  <c r="S190" i="51"/>
  <c r="Q190" i="51"/>
  <c r="P190" i="51"/>
  <c r="O190" i="51"/>
  <c r="N190" i="51"/>
  <c r="M190" i="51"/>
  <c r="L190" i="51"/>
  <c r="K190" i="51"/>
  <c r="J190" i="51"/>
  <c r="I190" i="51"/>
  <c r="H190" i="51"/>
  <c r="G190" i="51"/>
  <c r="E190" i="51"/>
  <c r="D190" i="51"/>
  <c r="R190" i="51" s="1"/>
  <c r="C190" i="51"/>
  <c r="B190" i="51"/>
  <c r="V190" i="51" s="1"/>
  <c r="S189" i="51"/>
  <c r="Q189" i="51"/>
  <c r="P189" i="51"/>
  <c r="O189" i="51"/>
  <c r="N189" i="51"/>
  <c r="M189" i="51"/>
  <c r="L189" i="51"/>
  <c r="K189" i="51"/>
  <c r="J189" i="51"/>
  <c r="I189" i="51"/>
  <c r="H189" i="51"/>
  <c r="G189" i="51"/>
  <c r="E189" i="51"/>
  <c r="R189" i="51" s="1"/>
  <c r="D189" i="51"/>
  <c r="C189" i="51"/>
  <c r="B189" i="51"/>
  <c r="S188" i="51"/>
  <c r="R188" i="51"/>
  <c r="Q188" i="51"/>
  <c r="P188" i="51"/>
  <c r="O188" i="51"/>
  <c r="N188" i="51"/>
  <c r="M188" i="51"/>
  <c r="L188" i="51"/>
  <c r="K188" i="51"/>
  <c r="J188" i="51"/>
  <c r="I188" i="51"/>
  <c r="H188" i="51"/>
  <c r="G188" i="51"/>
  <c r="E188" i="51"/>
  <c r="D188" i="51"/>
  <c r="C188" i="51"/>
  <c r="B188" i="51"/>
  <c r="S187" i="51"/>
  <c r="Q187" i="51"/>
  <c r="P187" i="51"/>
  <c r="O187" i="51"/>
  <c r="N187" i="51"/>
  <c r="M187" i="51"/>
  <c r="L187" i="51"/>
  <c r="K187" i="51"/>
  <c r="J187" i="51"/>
  <c r="I187" i="51"/>
  <c r="H187" i="51"/>
  <c r="G187" i="51"/>
  <c r="E187" i="51"/>
  <c r="D187" i="51"/>
  <c r="C187" i="51"/>
  <c r="B187" i="51"/>
  <c r="Q186" i="51"/>
  <c r="P186" i="51"/>
  <c r="O186" i="51"/>
  <c r="S186" i="51" s="1"/>
  <c r="N186" i="51"/>
  <c r="M186" i="51"/>
  <c r="L186" i="51"/>
  <c r="K186" i="51"/>
  <c r="J186" i="51"/>
  <c r="I186" i="51"/>
  <c r="H186" i="51"/>
  <c r="G186" i="51"/>
  <c r="E186" i="51"/>
  <c r="R186" i="51" s="1"/>
  <c r="D186" i="51"/>
  <c r="C186" i="51"/>
  <c r="B186" i="51"/>
  <c r="R185" i="51"/>
  <c r="Q185" i="51"/>
  <c r="P185" i="51"/>
  <c r="O185" i="51"/>
  <c r="S185" i="51" s="1"/>
  <c r="N185" i="51"/>
  <c r="M185" i="51"/>
  <c r="L185" i="51"/>
  <c r="K185" i="51"/>
  <c r="J185" i="51"/>
  <c r="I185" i="51"/>
  <c r="H185" i="51"/>
  <c r="G185" i="51"/>
  <c r="E185" i="51"/>
  <c r="D185" i="51"/>
  <c r="C185" i="51"/>
  <c r="B185" i="51"/>
  <c r="Q184" i="51"/>
  <c r="P184" i="51"/>
  <c r="O184" i="51"/>
  <c r="S184" i="51" s="1"/>
  <c r="N184" i="51"/>
  <c r="M184" i="51"/>
  <c r="L184" i="51"/>
  <c r="K184" i="51"/>
  <c r="J184" i="51"/>
  <c r="I184" i="51"/>
  <c r="H184" i="51"/>
  <c r="G184" i="51"/>
  <c r="E184" i="51"/>
  <c r="R184" i="51" s="1"/>
  <c r="D184" i="51"/>
  <c r="C184" i="51"/>
  <c r="B184" i="51"/>
  <c r="R183" i="51"/>
  <c r="Q183" i="51"/>
  <c r="P183" i="51"/>
  <c r="O183" i="51"/>
  <c r="S183" i="51" s="1"/>
  <c r="N183" i="51"/>
  <c r="M183" i="51"/>
  <c r="L183" i="51"/>
  <c r="K183" i="51"/>
  <c r="J183" i="51"/>
  <c r="I183" i="51"/>
  <c r="H183" i="51"/>
  <c r="G183" i="51"/>
  <c r="E183" i="51"/>
  <c r="D183" i="51"/>
  <c r="C183" i="51"/>
  <c r="B183" i="51"/>
  <c r="S182" i="51"/>
  <c r="Q182" i="51"/>
  <c r="P182" i="51"/>
  <c r="O182" i="51"/>
  <c r="N182" i="51"/>
  <c r="M182" i="51"/>
  <c r="L182" i="51"/>
  <c r="K182" i="51"/>
  <c r="J182" i="51"/>
  <c r="I182" i="51"/>
  <c r="H182" i="51"/>
  <c r="G182" i="51"/>
  <c r="E182" i="51"/>
  <c r="D182" i="51"/>
  <c r="R182" i="51" s="1"/>
  <c r="C182" i="51"/>
  <c r="B182" i="51"/>
  <c r="V182" i="51" s="1"/>
  <c r="S181" i="51"/>
  <c r="Q181" i="51"/>
  <c r="P181" i="51"/>
  <c r="O181" i="51"/>
  <c r="N181" i="51"/>
  <c r="M181" i="51"/>
  <c r="L181" i="51"/>
  <c r="K181" i="51"/>
  <c r="J181" i="51"/>
  <c r="I181" i="51"/>
  <c r="H181" i="51"/>
  <c r="G181" i="51"/>
  <c r="E181" i="51"/>
  <c r="R181" i="51" s="1"/>
  <c r="D181" i="51"/>
  <c r="C181" i="51"/>
  <c r="B181" i="51"/>
  <c r="S180" i="51"/>
  <c r="R180" i="51"/>
  <c r="Q180" i="51"/>
  <c r="P180" i="51"/>
  <c r="O180" i="51"/>
  <c r="N180" i="51"/>
  <c r="M180" i="51"/>
  <c r="L180" i="51"/>
  <c r="K180" i="51"/>
  <c r="J180" i="51"/>
  <c r="I180" i="51"/>
  <c r="H180" i="51"/>
  <c r="G180" i="51"/>
  <c r="E180" i="51"/>
  <c r="D180" i="51"/>
  <c r="C180" i="51"/>
  <c r="B180" i="51"/>
  <c r="S179" i="51"/>
  <c r="Q179" i="51"/>
  <c r="P179" i="51"/>
  <c r="O179" i="51"/>
  <c r="N179" i="51"/>
  <c r="M179" i="51"/>
  <c r="L179" i="51"/>
  <c r="K179" i="51"/>
  <c r="J179" i="51"/>
  <c r="I179" i="51"/>
  <c r="H179" i="51"/>
  <c r="G179" i="51"/>
  <c r="E179" i="51"/>
  <c r="D179" i="51"/>
  <c r="C179" i="51"/>
  <c r="B179" i="51"/>
  <c r="Q178" i="51"/>
  <c r="P178" i="51"/>
  <c r="O178" i="51"/>
  <c r="S178" i="51" s="1"/>
  <c r="N178" i="51"/>
  <c r="M178" i="51"/>
  <c r="L178" i="51"/>
  <c r="K178" i="51"/>
  <c r="J178" i="51"/>
  <c r="I178" i="51"/>
  <c r="H178" i="51"/>
  <c r="G178" i="51"/>
  <c r="E178" i="51"/>
  <c r="R178" i="51" s="1"/>
  <c r="D178" i="51"/>
  <c r="C178" i="51"/>
  <c r="B178" i="51"/>
  <c r="R177" i="51"/>
  <c r="Q177" i="51"/>
  <c r="P177" i="51"/>
  <c r="O177" i="51"/>
  <c r="S177" i="51" s="1"/>
  <c r="N177" i="51"/>
  <c r="M177" i="51"/>
  <c r="L177" i="51"/>
  <c r="K177" i="51"/>
  <c r="J177" i="51"/>
  <c r="I177" i="51"/>
  <c r="H177" i="51"/>
  <c r="G177" i="51"/>
  <c r="E177" i="51"/>
  <c r="D177" i="51"/>
  <c r="C177" i="51"/>
  <c r="B177" i="51"/>
  <c r="V177" i="51" s="1"/>
  <c r="R176" i="51"/>
  <c r="Q176" i="51"/>
  <c r="P176" i="51"/>
  <c r="O176" i="51"/>
  <c r="S176" i="51" s="1"/>
  <c r="N176" i="51"/>
  <c r="M176" i="51"/>
  <c r="L176" i="51"/>
  <c r="K176" i="51"/>
  <c r="J176" i="51"/>
  <c r="I176" i="51"/>
  <c r="H176" i="51"/>
  <c r="G176" i="51"/>
  <c r="E176" i="51"/>
  <c r="D176" i="51"/>
  <c r="C176" i="51"/>
  <c r="B176" i="51"/>
  <c r="R175" i="51"/>
  <c r="Q175" i="51"/>
  <c r="P175" i="51"/>
  <c r="O175" i="51"/>
  <c r="S175" i="51" s="1"/>
  <c r="N175" i="51"/>
  <c r="M175" i="51"/>
  <c r="L175" i="51"/>
  <c r="K175" i="51"/>
  <c r="J175" i="51"/>
  <c r="I175" i="51"/>
  <c r="H175" i="51"/>
  <c r="G175" i="51"/>
  <c r="E175" i="51"/>
  <c r="D175" i="51"/>
  <c r="C175" i="51"/>
  <c r="B175" i="51"/>
  <c r="S174" i="51"/>
  <c r="Q174" i="51"/>
  <c r="P174" i="51"/>
  <c r="O174" i="51"/>
  <c r="N174" i="51"/>
  <c r="M174" i="51"/>
  <c r="L174" i="51"/>
  <c r="K174" i="51"/>
  <c r="J174" i="51"/>
  <c r="I174" i="51"/>
  <c r="H174" i="51"/>
  <c r="G174" i="51"/>
  <c r="E174" i="51"/>
  <c r="D174" i="51"/>
  <c r="R174" i="51" s="1"/>
  <c r="C174" i="51"/>
  <c r="B174" i="51"/>
  <c r="V174" i="51" s="1"/>
  <c r="S173" i="51"/>
  <c r="Q173" i="51"/>
  <c r="P173" i="51"/>
  <c r="O173" i="51"/>
  <c r="N173" i="51"/>
  <c r="M173" i="51"/>
  <c r="L173" i="51"/>
  <c r="K173" i="51"/>
  <c r="J173" i="51"/>
  <c r="I173" i="51"/>
  <c r="H173" i="51"/>
  <c r="G173" i="51"/>
  <c r="E173" i="51"/>
  <c r="R173" i="51" s="1"/>
  <c r="D173" i="51"/>
  <c r="C173" i="51"/>
  <c r="B173" i="51"/>
  <c r="S172" i="51"/>
  <c r="Q172" i="51"/>
  <c r="P172" i="51"/>
  <c r="O172" i="51"/>
  <c r="N172" i="51"/>
  <c r="M172" i="51"/>
  <c r="L172" i="51"/>
  <c r="K172" i="51"/>
  <c r="J172" i="51"/>
  <c r="I172" i="51"/>
  <c r="H172" i="51"/>
  <c r="G172" i="51"/>
  <c r="E172" i="51"/>
  <c r="R172" i="51" s="1"/>
  <c r="D172" i="51"/>
  <c r="C172" i="51"/>
  <c r="B172" i="51"/>
  <c r="S171" i="51"/>
  <c r="Q171" i="51"/>
  <c r="P171" i="51"/>
  <c r="O171" i="51"/>
  <c r="N171" i="51"/>
  <c r="M171" i="51"/>
  <c r="L171" i="51"/>
  <c r="K171" i="51"/>
  <c r="J171" i="51"/>
  <c r="I171" i="51"/>
  <c r="H171" i="51"/>
  <c r="G171" i="51"/>
  <c r="E171" i="51"/>
  <c r="D171" i="51"/>
  <c r="C171" i="51"/>
  <c r="B171" i="51"/>
  <c r="Q170" i="51"/>
  <c r="P170" i="51"/>
  <c r="O170" i="51"/>
  <c r="S170" i="51" s="1"/>
  <c r="N170" i="51"/>
  <c r="M170" i="51"/>
  <c r="L170" i="51"/>
  <c r="K170" i="51"/>
  <c r="J170" i="51"/>
  <c r="I170" i="51"/>
  <c r="H170" i="51"/>
  <c r="G170" i="51"/>
  <c r="E170" i="51"/>
  <c r="R170" i="51" s="1"/>
  <c r="D170" i="51"/>
  <c r="C170" i="51"/>
  <c r="B170" i="51"/>
  <c r="R169" i="51"/>
  <c r="Q169" i="51"/>
  <c r="P169" i="51"/>
  <c r="O169" i="51"/>
  <c r="S169" i="51" s="1"/>
  <c r="N169" i="51"/>
  <c r="M169" i="51"/>
  <c r="L169" i="51"/>
  <c r="K169" i="51"/>
  <c r="J169" i="51"/>
  <c r="I169" i="51"/>
  <c r="H169" i="51"/>
  <c r="G169" i="51"/>
  <c r="E169" i="51"/>
  <c r="D169" i="51"/>
  <c r="C169" i="51"/>
  <c r="B169" i="51"/>
  <c r="R168" i="51"/>
  <c r="Q168" i="51"/>
  <c r="P168" i="51"/>
  <c r="O168" i="51"/>
  <c r="S168" i="51" s="1"/>
  <c r="N168" i="51"/>
  <c r="M168" i="51"/>
  <c r="L168" i="51"/>
  <c r="K168" i="51"/>
  <c r="J168" i="51"/>
  <c r="I168" i="51"/>
  <c r="H168" i="51"/>
  <c r="G168" i="51"/>
  <c r="E168" i="51"/>
  <c r="D168" i="51"/>
  <c r="C168" i="51"/>
  <c r="B168" i="51"/>
  <c r="R167" i="51"/>
  <c r="Q167" i="51"/>
  <c r="P167" i="51"/>
  <c r="O167" i="51"/>
  <c r="S167" i="51" s="1"/>
  <c r="N167" i="51"/>
  <c r="M167" i="51"/>
  <c r="L167" i="51"/>
  <c r="K167" i="51"/>
  <c r="J167" i="51"/>
  <c r="I167" i="51"/>
  <c r="H167" i="51"/>
  <c r="G167" i="51"/>
  <c r="E167" i="51"/>
  <c r="D167" i="51"/>
  <c r="C167" i="51"/>
  <c r="B167" i="51"/>
  <c r="S166" i="51"/>
  <c r="Q166" i="51"/>
  <c r="P166" i="51"/>
  <c r="O166" i="51"/>
  <c r="N166" i="51"/>
  <c r="M166" i="51"/>
  <c r="L166" i="51"/>
  <c r="K166" i="51"/>
  <c r="J166" i="51"/>
  <c r="I166" i="51"/>
  <c r="H166" i="51"/>
  <c r="G166" i="51"/>
  <c r="E166" i="51"/>
  <c r="D166" i="51"/>
  <c r="R166" i="51" s="1"/>
  <c r="C166" i="51"/>
  <c r="B166" i="51"/>
  <c r="V166" i="51" s="1"/>
  <c r="S165" i="51"/>
  <c r="Q165" i="51"/>
  <c r="P165" i="51"/>
  <c r="O165" i="51"/>
  <c r="N165" i="51"/>
  <c r="M165" i="51"/>
  <c r="L165" i="51"/>
  <c r="K165" i="51"/>
  <c r="J165" i="51"/>
  <c r="I165" i="51"/>
  <c r="H165" i="51"/>
  <c r="G165" i="51"/>
  <c r="E165" i="51"/>
  <c r="R165" i="51" s="1"/>
  <c r="D165" i="51"/>
  <c r="C165" i="51"/>
  <c r="B165" i="51"/>
  <c r="S164" i="51"/>
  <c r="Q164" i="51"/>
  <c r="P164" i="51"/>
  <c r="O164" i="51"/>
  <c r="N164" i="51"/>
  <c r="M164" i="51"/>
  <c r="L164" i="51"/>
  <c r="K164" i="51"/>
  <c r="J164" i="51"/>
  <c r="I164" i="51"/>
  <c r="H164" i="51"/>
  <c r="G164" i="51"/>
  <c r="E164" i="51"/>
  <c r="R164" i="51" s="1"/>
  <c r="D164" i="51"/>
  <c r="C164" i="51"/>
  <c r="B164" i="51"/>
  <c r="S163" i="51"/>
  <c r="Q163" i="51"/>
  <c r="P163" i="51"/>
  <c r="O163" i="51"/>
  <c r="N163" i="51"/>
  <c r="M163" i="51"/>
  <c r="L163" i="51"/>
  <c r="K163" i="51"/>
  <c r="J163" i="51"/>
  <c r="I163" i="51"/>
  <c r="H163" i="51"/>
  <c r="G163" i="51"/>
  <c r="E163" i="51"/>
  <c r="R163" i="51" s="1"/>
  <c r="D163" i="51"/>
  <c r="C163" i="51"/>
  <c r="B163" i="51"/>
  <c r="Q162" i="51"/>
  <c r="P162" i="51"/>
  <c r="O162" i="51"/>
  <c r="S162" i="51" s="1"/>
  <c r="N162" i="51"/>
  <c r="M162" i="51"/>
  <c r="L162" i="51"/>
  <c r="K162" i="51"/>
  <c r="J162" i="51"/>
  <c r="I162" i="51"/>
  <c r="H162" i="51"/>
  <c r="G162" i="51"/>
  <c r="E162" i="51"/>
  <c r="R162" i="51" s="1"/>
  <c r="D162" i="51"/>
  <c r="C162" i="51"/>
  <c r="B162" i="51"/>
  <c r="S161" i="51"/>
  <c r="R161" i="51"/>
  <c r="Q161" i="51"/>
  <c r="P161" i="51"/>
  <c r="O161" i="51"/>
  <c r="N161" i="51"/>
  <c r="M161" i="51"/>
  <c r="L161" i="51"/>
  <c r="K161" i="51"/>
  <c r="J161" i="51"/>
  <c r="I161" i="51"/>
  <c r="H161" i="51"/>
  <c r="G161" i="51"/>
  <c r="E161" i="51"/>
  <c r="D161" i="51"/>
  <c r="C161" i="51"/>
  <c r="B161" i="51"/>
  <c r="V161" i="51" s="1"/>
  <c r="R160" i="51"/>
  <c r="Q160" i="51"/>
  <c r="P160" i="51"/>
  <c r="O160" i="51"/>
  <c r="S160" i="51" s="1"/>
  <c r="N160" i="51"/>
  <c r="M160" i="51"/>
  <c r="L160" i="51"/>
  <c r="K160" i="51"/>
  <c r="J160" i="51"/>
  <c r="I160" i="51"/>
  <c r="H160" i="51"/>
  <c r="G160" i="51"/>
  <c r="E160" i="51"/>
  <c r="D160" i="51"/>
  <c r="C160" i="51"/>
  <c r="B160" i="51"/>
  <c r="R159" i="51"/>
  <c r="Q159" i="51"/>
  <c r="P159" i="51"/>
  <c r="O159" i="51"/>
  <c r="S159" i="51" s="1"/>
  <c r="N159" i="51"/>
  <c r="M159" i="51"/>
  <c r="L159" i="51"/>
  <c r="K159" i="51"/>
  <c r="J159" i="51"/>
  <c r="I159" i="51"/>
  <c r="H159" i="51"/>
  <c r="G159" i="51"/>
  <c r="E159" i="51"/>
  <c r="D159" i="51"/>
  <c r="C159" i="51"/>
  <c r="B159" i="51"/>
  <c r="S158" i="51"/>
  <c r="Q158" i="51"/>
  <c r="P158" i="51"/>
  <c r="O158" i="51"/>
  <c r="N158" i="51"/>
  <c r="M158" i="51"/>
  <c r="L158" i="51"/>
  <c r="K158" i="51"/>
  <c r="J158" i="51"/>
  <c r="I158" i="51"/>
  <c r="H158" i="51"/>
  <c r="G158" i="51"/>
  <c r="E158" i="51"/>
  <c r="D158" i="51"/>
  <c r="R158" i="51" s="1"/>
  <c r="C158" i="51"/>
  <c r="B158" i="51"/>
  <c r="V158" i="51" s="1"/>
  <c r="Q157" i="51"/>
  <c r="P157" i="51"/>
  <c r="O157" i="51"/>
  <c r="S157" i="51" s="1"/>
  <c r="N157" i="51"/>
  <c r="M157" i="51"/>
  <c r="L157" i="51"/>
  <c r="K157" i="51"/>
  <c r="J157" i="51"/>
  <c r="I157" i="51"/>
  <c r="H157" i="51"/>
  <c r="G157" i="51"/>
  <c r="E157" i="51"/>
  <c r="R157" i="51" s="1"/>
  <c r="D157" i="51"/>
  <c r="C157" i="51"/>
  <c r="B157" i="51"/>
  <c r="S156" i="51"/>
  <c r="Q156" i="51"/>
  <c r="P156" i="51"/>
  <c r="O156" i="51"/>
  <c r="N156" i="51"/>
  <c r="M156" i="51"/>
  <c r="L156" i="51"/>
  <c r="K156" i="51"/>
  <c r="J156" i="51"/>
  <c r="I156" i="51"/>
  <c r="H156" i="51"/>
  <c r="G156" i="51"/>
  <c r="E156" i="51"/>
  <c r="R156" i="51" s="1"/>
  <c r="D156" i="51"/>
  <c r="C156" i="51"/>
  <c r="B156" i="51"/>
  <c r="S155" i="51"/>
  <c r="Q155" i="51"/>
  <c r="P155" i="51"/>
  <c r="O155" i="51"/>
  <c r="N155" i="51"/>
  <c r="M155" i="51"/>
  <c r="L155" i="51"/>
  <c r="K155" i="51"/>
  <c r="J155" i="51"/>
  <c r="I155" i="51"/>
  <c r="H155" i="51"/>
  <c r="G155" i="51"/>
  <c r="E155" i="51"/>
  <c r="R155" i="51" s="1"/>
  <c r="D155" i="51"/>
  <c r="C155" i="51"/>
  <c r="B155" i="51"/>
  <c r="Q154" i="51"/>
  <c r="P154" i="51"/>
  <c r="O154" i="51"/>
  <c r="S154" i="51" s="1"/>
  <c r="N154" i="51"/>
  <c r="M154" i="51"/>
  <c r="L154" i="51"/>
  <c r="K154" i="51"/>
  <c r="J154" i="51"/>
  <c r="I154" i="51"/>
  <c r="H154" i="51"/>
  <c r="G154" i="51"/>
  <c r="E154" i="51"/>
  <c r="R154" i="51" s="1"/>
  <c r="D154" i="51"/>
  <c r="C154" i="51"/>
  <c r="B154" i="51"/>
  <c r="S153" i="51"/>
  <c r="R153" i="51"/>
  <c r="Q153" i="51"/>
  <c r="P153" i="51"/>
  <c r="O153" i="51"/>
  <c r="N153" i="51"/>
  <c r="M153" i="51"/>
  <c r="L153" i="51"/>
  <c r="K153" i="51"/>
  <c r="J153" i="51"/>
  <c r="I153" i="51"/>
  <c r="H153" i="51"/>
  <c r="G153" i="51"/>
  <c r="E153" i="51"/>
  <c r="D153" i="51"/>
  <c r="C153" i="51"/>
  <c r="B153" i="51"/>
  <c r="V153" i="51" s="1"/>
  <c r="R152" i="51"/>
  <c r="Q152" i="51"/>
  <c r="P152" i="51"/>
  <c r="O152" i="51"/>
  <c r="S152" i="51" s="1"/>
  <c r="N152" i="51"/>
  <c r="M152" i="51"/>
  <c r="L152" i="51"/>
  <c r="K152" i="51"/>
  <c r="J152" i="51"/>
  <c r="I152" i="51"/>
  <c r="H152" i="51"/>
  <c r="G152" i="51"/>
  <c r="E152" i="51"/>
  <c r="D152" i="51"/>
  <c r="C152" i="51"/>
  <c r="B152" i="51"/>
  <c r="Q151" i="51"/>
  <c r="P151" i="51"/>
  <c r="O151" i="51"/>
  <c r="S151" i="51" s="1"/>
  <c r="N151" i="51"/>
  <c r="M151" i="51"/>
  <c r="L151" i="51"/>
  <c r="K151" i="51"/>
  <c r="J151" i="51"/>
  <c r="I151" i="51"/>
  <c r="H151" i="51"/>
  <c r="G151" i="51"/>
  <c r="E151" i="51"/>
  <c r="D151" i="51"/>
  <c r="R151" i="51" s="1"/>
  <c r="C151" i="51"/>
  <c r="B151" i="51"/>
  <c r="S150" i="51"/>
  <c r="Q150" i="51"/>
  <c r="P150" i="51"/>
  <c r="O150" i="51"/>
  <c r="N150" i="51"/>
  <c r="M150" i="51"/>
  <c r="L150" i="51"/>
  <c r="K150" i="51"/>
  <c r="J150" i="51"/>
  <c r="I150" i="51"/>
  <c r="H150" i="51"/>
  <c r="G150" i="51"/>
  <c r="E150" i="51"/>
  <c r="D150" i="51"/>
  <c r="R150" i="51" s="1"/>
  <c r="C150" i="51"/>
  <c r="B150" i="51"/>
  <c r="V150" i="51" s="1"/>
  <c r="Q149" i="51"/>
  <c r="P149" i="51"/>
  <c r="O149" i="51"/>
  <c r="S149" i="51" s="1"/>
  <c r="N149" i="51"/>
  <c r="M149" i="51"/>
  <c r="L149" i="51"/>
  <c r="K149" i="51"/>
  <c r="J149" i="51"/>
  <c r="I149" i="51"/>
  <c r="H149" i="51"/>
  <c r="G149" i="51"/>
  <c r="E149" i="51"/>
  <c r="R149" i="51" s="1"/>
  <c r="D149" i="51"/>
  <c r="C149" i="51"/>
  <c r="B149" i="51"/>
  <c r="S148" i="51"/>
  <c r="Q148" i="51"/>
  <c r="P148" i="51"/>
  <c r="O148" i="51"/>
  <c r="N148" i="51"/>
  <c r="M148" i="51"/>
  <c r="L148" i="51"/>
  <c r="K148" i="51"/>
  <c r="J148" i="51"/>
  <c r="I148" i="51"/>
  <c r="H148" i="51"/>
  <c r="G148" i="51"/>
  <c r="E148" i="51"/>
  <c r="R148" i="51" s="1"/>
  <c r="D148" i="51"/>
  <c r="C148" i="51"/>
  <c r="B148" i="51"/>
  <c r="S147" i="51"/>
  <c r="Q147" i="51"/>
  <c r="P147" i="51"/>
  <c r="O147" i="51"/>
  <c r="N147" i="51"/>
  <c r="M147" i="51"/>
  <c r="L147" i="51"/>
  <c r="K147" i="51"/>
  <c r="J147" i="51"/>
  <c r="I147" i="51"/>
  <c r="H147" i="51"/>
  <c r="G147" i="51"/>
  <c r="E147" i="51"/>
  <c r="D147" i="51"/>
  <c r="C147" i="51"/>
  <c r="B147" i="51"/>
  <c r="Q146" i="51"/>
  <c r="P146" i="51"/>
  <c r="O146" i="51"/>
  <c r="S146" i="51" s="1"/>
  <c r="N146" i="51"/>
  <c r="M146" i="51"/>
  <c r="L146" i="51"/>
  <c r="K146" i="51"/>
  <c r="J146" i="51"/>
  <c r="I146" i="51"/>
  <c r="H146" i="51"/>
  <c r="G146" i="51"/>
  <c r="E146" i="51"/>
  <c r="R146" i="51" s="1"/>
  <c r="D146" i="51"/>
  <c r="C146" i="51"/>
  <c r="B146" i="51"/>
  <c r="S145" i="51"/>
  <c r="R145" i="51"/>
  <c r="Q145" i="51"/>
  <c r="P145" i="51"/>
  <c r="O145" i="51"/>
  <c r="N145" i="51"/>
  <c r="M145" i="51"/>
  <c r="L145" i="51"/>
  <c r="K145" i="51"/>
  <c r="J145" i="51"/>
  <c r="I145" i="51"/>
  <c r="H145" i="51"/>
  <c r="G145" i="51"/>
  <c r="E145" i="51"/>
  <c r="D145" i="51"/>
  <c r="C145" i="51"/>
  <c r="B145" i="51"/>
  <c r="V145" i="51" s="1"/>
  <c r="Q144" i="51"/>
  <c r="P144" i="51"/>
  <c r="O144" i="51"/>
  <c r="S144" i="51" s="1"/>
  <c r="N144" i="51"/>
  <c r="M144" i="51"/>
  <c r="L144" i="51"/>
  <c r="K144" i="51"/>
  <c r="J144" i="51"/>
  <c r="I144" i="51"/>
  <c r="H144" i="51"/>
  <c r="G144" i="51"/>
  <c r="E144" i="51"/>
  <c r="R144" i="51" s="1"/>
  <c r="D144" i="51"/>
  <c r="C144" i="51"/>
  <c r="B144" i="51"/>
  <c r="Q143" i="51"/>
  <c r="P143" i="51"/>
  <c r="O143" i="51"/>
  <c r="S143" i="51" s="1"/>
  <c r="N143" i="51"/>
  <c r="M143" i="51"/>
  <c r="L143" i="51"/>
  <c r="K143" i="51"/>
  <c r="J143" i="51"/>
  <c r="I143" i="51"/>
  <c r="H143" i="51"/>
  <c r="G143" i="51"/>
  <c r="E143" i="51"/>
  <c r="D143" i="51"/>
  <c r="R143" i="51" s="1"/>
  <c r="C143" i="51"/>
  <c r="B143" i="51"/>
  <c r="S142" i="51"/>
  <c r="Q142" i="51"/>
  <c r="P142" i="51"/>
  <c r="O142" i="51"/>
  <c r="N142" i="51"/>
  <c r="M142" i="51"/>
  <c r="L142" i="51"/>
  <c r="K142" i="51"/>
  <c r="J142" i="51"/>
  <c r="I142" i="51"/>
  <c r="H142" i="51"/>
  <c r="G142" i="51"/>
  <c r="E142" i="51"/>
  <c r="D142" i="51"/>
  <c r="R142" i="51" s="1"/>
  <c r="C142" i="51"/>
  <c r="B142" i="51"/>
  <c r="V142" i="51" s="1"/>
  <c r="Q141" i="51"/>
  <c r="P141" i="51"/>
  <c r="O141" i="51"/>
  <c r="S141" i="51" s="1"/>
  <c r="N141" i="51"/>
  <c r="M141" i="51"/>
  <c r="L141" i="51"/>
  <c r="K141" i="51"/>
  <c r="J141" i="51"/>
  <c r="I141" i="51"/>
  <c r="H141" i="51"/>
  <c r="G141" i="51"/>
  <c r="E141" i="51"/>
  <c r="R141" i="51" s="1"/>
  <c r="D141" i="51"/>
  <c r="C141" i="51"/>
  <c r="B141" i="51"/>
  <c r="S140" i="51"/>
  <c r="R140" i="51"/>
  <c r="Q140" i="51"/>
  <c r="P140" i="51"/>
  <c r="O140" i="51"/>
  <c r="N140" i="51"/>
  <c r="M140" i="51"/>
  <c r="L140" i="51"/>
  <c r="K140" i="51"/>
  <c r="J140" i="51"/>
  <c r="I140" i="51"/>
  <c r="H140" i="51"/>
  <c r="G140" i="51"/>
  <c r="E140" i="51"/>
  <c r="D140" i="51"/>
  <c r="C140" i="51"/>
  <c r="B140" i="51"/>
  <c r="Q139" i="51"/>
  <c r="P139" i="51"/>
  <c r="O139" i="51"/>
  <c r="N139" i="51"/>
  <c r="M139" i="51"/>
  <c r="L139" i="51"/>
  <c r="K139" i="51"/>
  <c r="J139" i="51"/>
  <c r="I139" i="51"/>
  <c r="H139" i="51"/>
  <c r="G139" i="51"/>
  <c r="E139" i="51"/>
  <c r="D139" i="51"/>
  <c r="C139" i="51"/>
  <c r="B139" i="51"/>
  <c r="Q138" i="51"/>
  <c r="P138" i="51"/>
  <c r="O138" i="51"/>
  <c r="N138" i="51"/>
  <c r="M138" i="51"/>
  <c r="L138" i="51"/>
  <c r="K138" i="51"/>
  <c r="J138" i="51"/>
  <c r="I138" i="51"/>
  <c r="H138" i="51"/>
  <c r="G138" i="51"/>
  <c r="E138" i="51"/>
  <c r="R138" i="51" s="1"/>
  <c r="D138" i="51"/>
  <c r="C138" i="51"/>
  <c r="B138" i="51"/>
  <c r="S137" i="51"/>
  <c r="R137" i="51"/>
  <c r="Q137" i="51"/>
  <c r="P137" i="51"/>
  <c r="O137" i="51"/>
  <c r="N137" i="51"/>
  <c r="M137" i="51"/>
  <c r="L137" i="51"/>
  <c r="K137" i="51"/>
  <c r="J137" i="51"/>
  <c r="I137" i="51"/>
  <c r="H137" i="51"/>
  <c r="G137" i="51"/>
  <c r="E137" i="51"/>
  <c r="D137" i="51"/>
  <c r="C137" i="51"/>
  <c r="B137" i="51"/>
  <c r="V137" i="51" s="1"/>
  <c r="Q136" i="51"/>
  <c r="P136" i="51"/>
  <c r="O136" i="51"/>
  <c r="S136" i="51" s="1"/>
  <c r="N136" i="51"/>
  <c r="M136" i="51"/>
  <c r="L136" i="51"/>
  <c r="K136" i="51"/>
  <c r="J136" i="51"/>
  <c r="I136" i="51"/>
  <c r="H136" i="51"/>
  <c r="G136" i="51"/>
  <c r="E136" i="51"/>
  <c r="R136" i="51" s="1"/>
  <c r="D136" i="51"/>
  <c r="C136" i="51"/>
  <c r="B136" i="51"/>
  <c r="Q135" i="51"/>
  <c r="P135" i="51"/>
  <c r="O135" i="51"/>
  <c r="S135" i="51" s="1"/>
  <c r="N135" i="51"/>
  <c r="M135" i="51"/>
  <c r="L135" i="51"/>
  <c r="K135" i="51"/>
  <c r="J135" i="51"/>
  <c r="I135" i="51"/>
  <c r="H135" i="51"/>
  <c r="G135" i="51"/>
  <c r="E135" i="51"/>
  <c r="D135" i="51"/>
  <c r="R135" i="51" s="1"/>
  <c r="C135" i="51"/>
  <c r="B135" i="51"/>
  <c r="S134" i="51"/>
  <c r="Q134" i="51"/>
  <c r="P134" i="51"/>
  <c r="O134" i="51"/>
  <c r="N134" i="51"/>
  <c r="M134" i="51"/>
  <c r="L134" i="51"/>
  <c r="K134" i="51"/>
  <c r="J134" i="51"/>
  <c r="I134" i="51"/>
  <c r="H134" i="51"/>
  <c r="G134" i="51"/>
  <c r="E134" i="51"/>
  <c r="D134" i="51"/>
  <c r="R134" i="51" s="1"/>
  <c r="C134" i="51"/>
  <c r="B134" i="51"/>
  <c r="V134" i="51" s="1"/>
  <c r="Q133" i="51"/>
  <c r="P133" i="51"/>
  <c r="O133" i="51"/>
  <c r="S133" i="51" s="1"/>
  <c r="N133" i="51"/>
  <c r="M133" i="51"/>
  <c r="L133" i="51"/>
  <c r="K133" i="51"/>
  <c r="J133" i="51"/>
  <c r="I133" i="51"/>
  <c r="H133" i="51"/>
  <c r="G133" i="51"/>
  <c r="E133" i="51"/>
  <c r="R133" i="51" s="1"/>
  <c r="D133" i="51"/>
  <c r="C133" i="51"/>
  <c r="B133" i="51"/>
  <c r="S132" i="51"/>
  <c r="R132" i="51"/>
  <c r="Q132" i="51"/>
  <c r="P132" i="51"/>
  <c r="O132" i="51"/>
  <c r="N132" i="51"/>
  <c r="M132" i="51"/>
  <c r="L132" i="51"/>
  <c r="K132" i="51"/>
  <c r="J132" i="51"/>
  <c r="I132" i="51"/>
  <c r="H132" i="51"/>
  <c r="G132" i="51"/>
  <c r="E132" i="51"/>
  <c r="D132" i="51"/>
  <c r="C132" i="51"/>
  <c r="B132" i="51"/>
  <c r="S131" i="51"/>
  <c r="Q131" i="51"/>
  <c r="P131" i="51"/>
  <c r="O131" i="51"/>
  <c r="N131" i="51"/>
  <c r="M131" i="51"/>
  <c r="L131" i="51"/>
  <c r="K131" i="51"/>
  <c r="J131" i="51"/>
  <c r="I131" i="51"/>
  <c r="H131" i="51"/>
  <c r="G131" i="51"/>
  <c r="E131" i="51"/>
  <c r="R131" i="51" s="1"/>
  <c r="D131" i="51"/>
  <c r="C131" i="51"/>
  <c r="B131" i="51"/>
  <c r="Q130" i="51"/>
  <c r="P130" i="51"/>
  <c r="O130" i="51"/>
  <c r="S130" i="51" s="1"/>
  <c r="N130" i="51"/>
  <c r="M130" i="51"/>
  <c r="L130" i="51"/>
  <c r="K130" i="51"/>
  <c r="J130" i="51"/>
  <c r="I130" i="51"/>
  <c r="H130" i="51"/>
  <c r="G130" i="51"/>
  <c r="E130" i="51"/>
  <c r="R130" i="51" s="1"/>
  <c r="D130" i="51"/>
  <c r="C130" i="51"/>
  <c r="B130" i="51"/>
  <c r="S129" i="51"/>
  <c r="R129" i="51"/>
  <c r="Q129" i="51"/>
  <c r="P129" i="51"/>
  <c r="O129" i="51"/>
  <c r="N129" i="51"/>
  <c r="M129" i="51"/>
  <c r="L129" i="51"/>
  <c r="K129" i="51"/>
  <c r="J129" i="51"/>
  <c r="I129" i="51"/>
  <c r="H129" i="51"/>
  <c r="G129" i="51"/>
  <c r="E129" i="51"/>
  <c r="D129" i="51"/>
  <c r="C129" i="51"/>
  <c r="B129" i="51"/>
  <c r="V129" i="51" s="1"/>
  <c r="Q128" i="51"/>
  <c r="P128" i="51"/>
  <c r="O128" i="51"/>
  <c r="S128" i="51" s="1"/>
  <c r="N128" i="51"/>
  <c r="M128" i="51"/>
  <c r="L128" i="51"/>
  <c r="K128" i="51"/>
  <c r="J128" i="51"/>
  <c r="I128" i="51"/>
  <c r="H128" i="51"/>
  <c r="G128" i="51"/>
  <c r="E128" i="51"/>
  <c r="R128" i="51" s="1"/>
  <c r="D128" i="51"/>
  <c r="C128" i="51"/>
  <c r="B128" i="51"/>
  <c r="Q127" i="51"/>
  <c r="P127" i="51"/>
  <c r="O127" i="51"/>
  <c r="S127" i="51" s="1"/>
  <c r="N127" i="51"/>
  <c r="M127" i="51"/>
  <c r="L127" i="51"/>
  <c r="K127" i="51"/>
  <c r="J127" i="51"/>
  <c r="I127" i="51"/>
  <c r="H127" i="51"/>
  <c r="G127" i="51"/>
  <c r="E127" i="51"/>
  <c r="D127" i="51"/>
  <c r="R127" i="51" s="1"/>
  <c r="C127" i="51"/>
  <c r="B127" i="51"/>
  <c r="S126" i="51"/>
  <c r="Q126" i="51"/>
  <c r="P126" i="51"/>
  <c r="O126" i="51"/>
  <c r="N126" i="51"/>
  <c r="M126" i="51"/>
  <c r="L126" i="51"/>
  <c r="K126" i="51"/>
  <c r="J126" i="51"/>
  <c r="I126" i="51"/>
  <c r="H126" i="51"/>
  <c r="G126" i="51"/>
  <c r="E126" i="51"/>
  <c r="D126" i="51"/>
  <c r="R126" i="51" s="1"/>
  <c r="C126" i="51"/>
  <c r="B126" i="51"/>
  <c r="V126" i="51" s="1"/>
  <c r="Q125" i="51"/>
  <c r="P125" i="51"/>
  <c r="O125" i="51"/>
  <c r="S125" i="51" s="1"/>
  <c r="N125" i="51"/>
  <c r="M125" i="51"/>
  <c r="L125" i="51"/>
  <c r="K125" i="51"/>
  <c r="J125" i="51"/>
  <c r="I125" i="51"/>
  <c r="H125" i="51"/>
  <c r="G125" i="51"/>
  <c r="E125" i="51"/>
  <c r="R125" i="51" s="1"/>
  <c r="D125" i="51"/>
  <c r="C125" i="51"/>
  <c r="B125" i="51"/>
  <c r="S124" i="51"/>
  <c r="R124" i="51"/>
  <c r="Q124" i="51"/>
  <c r="P124" i="51"/>
  <c r="O124" i="51"/>
  <c r="N124" i="51"/>
  <c r="M124" i="51"/>
  <c r="L124" i="51"/>
  <c r="K124" i="51"/>
  <c r="J124" i="51"/>
  <c r="I124" i="51"/>
  <c r="H124" i="51"/>
  <c r="G124" i="51"/>
  <c r="E124" i="51"/>
  <c r="D124" i="51"/>
  <c r="C124" i="51"/>
  <c r="B124" i="51"/>
  <c r="S123" i="51"/>
  <c r="Q123" i="51"/>
  <c r="P123" i="51"/>
  <c r="O123" i="51"/>
  <c r="N123" i="51"/>
  <c r="M123" i="51"/>
  <c r="L123" i="51"/>
  <c r="K123" i="51"/>
  <c r="J123" i="51"/>
  <c r="I123" i="51"/>
  <c r="H123" i="51"/>
  <c r="G123" i="51"/>
  <c r="E123" i="51"/>
  <c r="D123" i="51"/>
  <c r="C123" i="51"/>
  <c r="B123" i="51"/>
  <c r="Q122" i="51"/>
  <c r="P122" i="51"/>
  <c r="O122" i="51"/>
  <c r="S122" i="51" s="1"/>
  <c r="N122" i="51"/>
  <c r="M122" i="51"/>
  <c r="L122" i="51"/>
  <c r="K122" i="51"/>
  <c r="J122" i="51"/>
  <c r="I122" i="51"/>
  <c r="H122" i="51"/>
  <c r="G122" i="51"/>
  <c r="E122" i="51"/>
  <c r="R122" i="51" s="1"/>
  <c r="D122" i="51"/>
  <c r="C122" i="51"/>
  <c r="B122" i="51"/>
  <c r="R121" i="51"/>
  <c r="Q121" i="51"/>
  <c r="P121" i="51"/>
  <c r="O121" i="51"/>
  <c r="S121" i="51" s="1"/>
  <c r="N121" i="51"/>
  <c r="M121" i="51"/>
  <c r="L121" i="51"/>
  <c r="K121" i="51"/>
  <c r="J121" i="51"/>
  <c r="I121" i="51"/>
  <c r="H121" i="51"/>
  <c r="G121" i="51"/>
  <c r="E121" i="51"/>
  <c r="D121" i="51"/>
  <c r="C121" i="51"/>
  <c r="B121" i="51"/>
  <c r="Q120" i="51"/>
  <c r="P120" i="51"/>
  <c r="O120" i="51"/>
  <c r="S120" i="51" s="1"/>
  <c r="N120" i="51"/>
  <c r="M120" i="51"/>
  <c r="L120" i="51"/>
  <c r="K120" i="51"/>
  <c r="J120" i="51"/>
  <c r="I120" i="51"/>
  <c r="H120" i="51"/>
  <c r="G120" i="51"/>
  <c r="E120" i="51"/>
  <c r="R120" i="51" s="1"/>
  <c r="D120" i="51"/>
  <c r="C120" i="51"/>
  <c r="B120" i="51"/>
  <c r="Q119" i="51"/>
  <c r="P119" i="51"/>
  <c r="O119" i="51"/>
  <c r="S119" i="51" s="1"/>
  <c r="N119" i="51"/>
  <c r="M119" i="51"/>
  <c r="L119" i="51"/>
  <c r="K119" i="51"/>
  <c r="J119" i="51"/>
  <c r="I119" i="51"/>
  <c r="H119" i="51"/>
  <c r="G119" i="51"/>
  <c r="E119" i="51"/>
  <c r="D119" i="51"/>
  <c r="R119" i="51" s="1"/>
  <c r="C119" i="51"/>
  <c r="B119" i="51"/>
  <c r="S118" i="51"/>
  <c r="Q118" i="51"/>
  <c r="P118" i="51"/>
  <c r="O118" i="51"/>
  <c r="N118" i="51"/>
  <c r="M118" i="51"/>
  <c r="L118" i="51"/>
  <c r="K118" i="51"/>
  <c r="J118" i="51"/>
  <c r="I118" i="51"/>
  <c r="H118" i="51"/>
  <c r="G118" i="51"/>
  <c r="E118" i="51"/>
  <c r="D118" i="51"/>
  <c r="R118" i="51" s="1"/>
  <c r="C118" i="51"/>
  <c r="B118" i="51"/>
  <c r="V118" i="51" s="1"/>
  <c r="S117" i="51"/>
  <c r="Q117" i="51"/>
  <c r="P117" i="51"/>
  <c r="O117" i="51"/>
  <c r="N117" i="51"/>
  <c r="M117" i="51"/>
  <c r="L117" i="51"/>
  <c r="K117" i="51"/>
  <c r="J117" i="51"/>
  <c r="I117" i="51"/>
  <c r="H117" i="51"/>
  <c r="G117" i="51"/>
  <c r="E117" i="51"/>
  <c r="R117" i="51" s="1"/>
  <c r="D117" i="51"/>
  <c r="C117" i="51"/>
  <c r="B117" i="51"/>
  <c r="R116" i="51"/>
  <c r="Q116" i="51"/>
  <c r="P116" i="51"/>
  <c r="O116" i="51"/>
  <c r="N116" i="51"/>
  <c r="M116" i="51"/>
  <c r="L116" i="51"/>
  <c r="K116" i="51"/>
  <c r="S116" i="51" s="1"/>
  <c r="J116" i="51"/>
  <c r="I116" i="51"/>
  <c r="H116" i="51"/>
  <c r="G116" i="51"/>
  <c r="E116" i="51"/>
  <c r="D116" i="51"/>
  <c r="C116" i="51"/>
  <c r="B116" i="51"/>
  <c r="Q115" i="51"/>
  <c r="P115" i="51"/>
  <c r="O115" i="51"/>
  <c r="N115" i="51"/>
  <c r="M115" i="51"/>
  <c r="L115" i="51"/>
  <c r="K115" i="51"/>
  <c r="S115" i="51" s="1"/>
  <c r="J115" i="51"/>
  <c r="I115" i="51"/>
  <c r="H115" i="51"/>
  <c r="G115" i="51"/>
  <c r="E115" i="51"/>
  <c r="D115" i="51"/>
  <c r="C115" i="51"/>
  <c r="B115" i="51"/>
  <c r="Q114" i="51"/>
  <c r="P114" i="51"/>
  <c r="O114" i="51"/>
  <c r="N114" i="51"/>
  <c r="M114" i="51"/>
  <c r="L114" i="51"/>
  <c r="K114" i="51"/>
  <c r="J114" i="51"/>
  <c r="I114" i="51"/>
  <c r="H114" i="51"/>
  <c r="G114" i="51"/>
  <c r="E114" i="51"/>
  <c r="R114" i="51" s="1"/>
  <c r="D114" i="51"/>
  <c r="C114" i="51"/>
  <c r="B114" i="51"/>
  <c r="R113" i="51"/>
  <c r="Q113" i="51"/>
  <c r="P113" i="51"/>
  <c r="O113" i="51"/>
  <c r="S113" i="51" s="1"/>
  <c r="N113" i="51"/>
  <c r="M113" i="51"/>
  <c r="L113" i="51"/>
  <c r="K113" i="51"/>
  <c r="J113" i="51"/>
  <c r="I113" i="51"/>
  <c r="H113" i="51"/>
  <c r="G113" i="51"/>
  <c r="E113" i="51"/>
  <c r="D113" i="51"/>
  <c r="C113" i="51"/>
  <c r="B113" i="51"/>
  <c r="Q112" i="51"/>
  <c r="P112" i="51"/>
  <c r="O112" i="51"/>
  <c r="S112" i="51" s="1"/>
  <c r="N112" i="51"/>
  <c r="M112" i="51"/>
  <c r="L112" i="51"/>
  <c r="K112" i="51"/>
  <c r="J112" i="51"/>
  <c r="I112" i="51"/>
  <c r="H112" i="51"/>
  <c r="G112" i="51"/>
  <c r="E112" i="51"/>
  <c r="R112" i="51" s="1"/>
  <c r="D112" i="51"/>
  <c r="C112" i="51"/>
  <c r="B112" i="51"/>
  <c r="Q111" i="51"/>
  <c r="P111" i="51"/>
  <c r="O111" i="51"/>
  <c r="S111" i="51" s="1"/>
  <c r="N111" i="51"/>
  <c r="M111" i="51"/>
  <c r="L111" i="51"/>
  <c r="K111" i="51"/>
  <c r="J111" i="51"/>
  <c r="I111" i="51"/>
  <c r="H111" i="51"/>
  <c r="G111" i="51"/>
  <c r="E111" i="51"/>
  <c r="D111" i="51"/>
  <c r="R111" i="51" s="1"/>
  <c r="C111" i="51"/>
  <c r="B111" i="51"/>
  <c r="S110" i="51"/>
  <c r="Q110" i="51"/>
  <c r="P110" i="51"/>
  <c r="O110" i="51"/>
  <c r="N110" i="51"/>
  <c r="M110" i="51"/>
  <c r="L110" i="51"/>
  <c r="K110" i="51"/>
  <c r="J110" i="51"/>
  <c r="I110" i="51"/>
  <c r="H110" i="51"/>
  <c r="G110" i="51"/>
  <c r="E110" i="51"/>
  <c r="D110" i="51"/>
  <c r="R110" i="51" s="1"/>
  <c r="C110" i="51"/>
  <c r="B110" i="51"/>
  <c r="V110" i="51" s="1"/>
  <c r="S109" i="51"/>
  <c r="Q109" i="51"/>
  <c r="P109" i="51"/>
  <c r="O109" i="51"/>
  <c r="N109" i="51"/>
  <c r="M109" i="51"/>
  <c r="L109" i="51"/>
  <c r="K109" i="51"/>
  <c r="J109" i="51"/>
  <c r="I109" i="51"/>
  <c r="H109" i="51"/>
  <c r="G109" i="51"/>
  <c r="E109" i="51"/>
  <c r="R109" i="51" s="1"/>
  <c r="D109" i="51"/>
  <c r="C109" i="51"/>
  <c r="B109" i="51"/>
  <c r="S108" i="51"/>
  <c r="R108" i="51"/>
  <c r="Q108" i="51"/>
  <c r="P108" i="51"/>
  <c r="O108" i="51"/>
  <c r="N108" i="51"/>
  <c r="M108" i="51"/>
  <c r="L108" i="51"/>
  <c r="K108" i="51"/>
  <c r="J108" i="51"/>
  <c r="I108" i="51"/>
  <c r="H108" i="51"/>
  <c r="G108" i="51"/>
  <c r="E108" i="51"/>
  <c r="D108" i="51"/>
  <c r="C108" i="51"/>
  <c r="B108" i="51"/>
  <c r="S107" i="51"/>
  <c r="Q107" i="51"/>
  <c r="P107" i="51"/>
  <c r="O107" i="51"/>
  <c r="N107" i="51"/>
  <c r="M107" i="51"/>
  <c r="L107" i="51"/>
  <c r="K107" i="51"/>
  <c r="J107" i="51"/>
  <c r="I107" i="51"/>
  <c r="H107" i="51"/>
  <c r="G107" i="51"/>
  <c r="E107" i="51"/>
  <c r="D107" i="51"/>
  <c r="C107" i="51"/>
  <c r="B107" i="51"/>
  <c r="Q106" i="51"/>
  <c r="P106" i="51"/>
  <c r="O106" i="51"/>
  <c r="S106" i="51" s="1"/>
  <c r="N106" i="51"/>
  <c r="M106" i="51"/>
  <c r="L106" i="51"/>
  <c r="K106" i="51"/>
  <c r="J106" i="51"/>
  <c r="I106" i="51"/>
  <c r="H106" i="51"/>
  <c r="G106" i="51"/>
  <c r="E106" i="51"/>
  <c r="R106" i="51" s="1"/>
  <c r="D106" i="51"/>
  <c r="C106" i="51"/>
  <c r="B106" i="51"/>
  <c r="R105" i="51"/>
  <c r="Q105" i="51"/>
  <c r="P105" i="51"/>
  <c r="O105" i="51"/>
  <c r="S105" i="51" s="1"/>
  <c r="N105" i="51"/>
  <c r="M105" i="51"/>
  <c r="L105" i="51"/>
  <c r="K105" i="51"/>
  <c r="J105" i="51"/>
  <c r="I105" i="51"/>
  <c r="H105" i="51"/>
  <c r="G105" i="51"/>
  <c r="E105" i="51"/>
  <c r="D105" i="51"/>
  <c r="C105" i="51"/>
  <c r="B105" i="51"/>
  <c r="Q104" i="51"/>
  <c r="P104" i="51"/>
  <c r="O104" i="51"/>
  <c r="S104" i="51" s="1"/>
  <c r="N104" i="51"/>
  <c r="M104" i="51"/>
  <c r="L104" i="51"/>
  <c r="K104" i="51"/>
  <c r="J104" i="51"/>
  <c r="I104" i="51"/>
  <c r="H104" i="51"/>
  <c r="G104" i="51"/>
  <c r="E104" i="51"/>
  <c r="R104" i="51" s="1"/>
  <c r="D104" i="51"/>
  <c r="C104" i="51"/>
  <c r="B104" i="51"/>
  <c r="R103" i="51"/>
  <c r="Q103" i="51"/>
  <c r="P103" i="51"/>
  <c r="O103" i="51"/>
  <c r="S103" i="51" s="1"/>
  <c r="N103" i="51"/>
  <c r="M103" i="51"/>
  <c r="L103" i="51"/>
  <c r="K103" i="51"/>
  <c r="J103" i="51"/>
  <c r="I103" i="51"/>
  <c r="H103" i="51"/>
  <c r="G103" i="51"/>
  <c r="E103" i="51"/>
  <c r="D103" i="51"/>
  <c r="C103" i="51"/>
  <c r="B103" i="51"/>
  <c r="S102" i="51"/>
  <c r="Q102" i="51"/>
  <c r="P102" i="51"/>
  <c r="O102" i="51"/>
  <c r="N102" i="51"/>
  <c r="M102" i="51"/>
  <c r="L102" i="51"/>
  <c r="K102" i="51"/>
  <c r="J102" i="51"/>
  <c r="I102" i="51"/>
  <c r="H102" i="51"/>
  <c r="G102" i="51"/>
  <c r="E102" i="51"/>
  <c r="D102" i="51"/>
  <c r="R102" i="51" s="1"/>
  <c r="C102" i="51"/>
  <c r="B102" i="51"/>
  <c r="V102" i="51" s="1"/>
  <c r="S101" i="51"/>
  <c r="Q101" i="51"/>
  <c r="P101" i="51"/>
  <c r="O101" i="51"/>
  <c r="N101" i="51"/>
  <c r="M101" i="51"/>
  <c r="L101" i="51"/>
  <c r="K101" i="51"/>
  <c r="J101" i="51"/>
  <c r="I101" i="51"/>
  <c r="H101" i="51"/>
  <c r="G101" i="51"/>
  <c r="E101" i="51"/>
  <c r="R101" i="51" s="1"/>
  <c r="D101" i="51"/>
  <c r="C101" i="51"/>
  <c r="B101" i="51"/>
  <c r="S100" i="51"/>
  <c r="R100" i="51"/>
  <c r="Q100" i="51"/>
  <c r="P100" i="51"/>
  <c r="O100" i="51"/>
  <c r="N100" i="51"/>
  <c r="M100" i="51"/>
  <c r="L100" i="51"/>
  <c r="K100" i="51"/>
  <c r="J100" i="51"/>
  <c r="I100" i="51"/>
  <c r="H100" i="51"/>
  <c r="G100" i="51"/>
  <c r="E100" i="51"/>
  <c r="D100" i="51"/>
  <c r="C100" i="51"/>
  <c r="B100" i="51"/>
  <c r="Q99" i="51"/>
  <c r="P99" i="51"/>
  <c r="O99" i="51"/>
  <c r="N99" i="51"/>
  <c r="M99" i="51"/>
  <c r="L99" i="51"/>
  <c r="K99" i="51"/>
  <c r="S99" i="51" s="1"/>
  <c r="J99" i="51"/>
  <c r="I99" i="51"/>
  <c r="H99" i="51"/>
  <c r="G99" i="51"/>
  <c r="E99" i="51"/>
  <c r="D99" i="51"/>
  <c r="C99" i="51"/>
  <c r="B99" i="51"/>
  <c r="Q98" i="51"/>
  <c r="P98" i="51"/>
  <c r="O98" i="51"/>
  <c r="S98" i="51" s="1"/>
  <c r="N98" i="51"/>
  <c r="M98" i="51"/>
  <c r="L98" i="51"/>
  <c r="K98" i="51"/>
  <c r="J98" i="51"/>
  <c r="I98" i="51"/>
  <c r="H98" i="51"/>
  <c r="G98" i="51"/>
  <c r="E98" i="51"/>
  <c r="R98" i="51" s="1"/>
  <c r="D98" i="51"/>
  <c r="C98" i="51"/>
  <c r="B98" i="51"/>
  <c r="R97" i="51"/>
  <c r="Q97" i="51"/>
  <c r="P97" i="51"/>
  <c r="O97" i="51"/>
  <c r="S97" i="51" s="1"/>
  <c r="N97" i="51"/>
  <c r="M97" i="51"/>
  <c r="L97" i="51"/>
  <c r="K97" i="51"/>
  <c r="J97" i="51"/>
  <c r="I97" i="51"/>
  <c r="H97" i="51"/>
  <c r="G97" i="51"/>
  <c r="E97" i="51"/>
  <c r="D97" i="51"/>
  <c r="C97" i="51"/>
  <c r="B97" i="51"/>
  <c r="Q96" i="51"/>
  <c r="P96" i="51"/>
  <c r="O96" i="51"/>
  <c r="S96" i="51" s="1"/>
  <c r="N96" i="51"/>
  <c r="M96" i="51"/>
  <c r="L96" i="51"/>
  <c r="K96" i="51"/>
  <c r="J96" i="51"/>
  <c r="I96" i="51"/>
  <c r="H96" i="51"/>
  <c r="G96" i="51"/>
  <c r="E96" i="51"/>
  <c r="R96" i="51" s="1"/>
  <c r="D96" i="51"/>
  <c r="C96" i="51"/>
  <c r="B96" i="51"/>
  <c r="R95" i="51"/>
  <c r="Q95" i="51"/>
  <c r="P95" i="51"/>
  <c r="O95" i="51"/>
  <c r="S95" i="51" s="1"/>
  <c r="N95" i="51"/>
  <c r="M95" i="51"/>
  <c r="L95" i="51"/>
  <c r="K95" i="51"/>
  <c r="J95" i="51"/>
  <c r="I95" i="51"/>
  <c r="H95" i="51"/>
  <c r="G95" i="51"/>
  <c r="E95" i="51"/>
  <c r="D95" i="51"/>
  <c r="C95" i="51"/>
  <c r="B95" i="51"/>
  <c r="S94" i="51"/>
  <c r="Q94" i="51"/>
  <c r="P94" i="51"/>
  <c r="O94" i="51"/>
  <c r="N94" i="51"/>
  <c r="M94" i="51"/>
  <c r="L94" i="51"/>
  <c r="K94" i="51"/>
  <c r="J94" i="51"/>
  <c r="I94" i="51"/>
  <c r="H94" i="51"/>
  <c r="G94" i="51"/>
  <c r="E94" i="51"/>
  <c r="D94" i="51"/>
  <c r="R94" i="51" s="1"/>
  <c r="C94" i="51"/>
  <c r="B94" i="51"/>
  <c r="V94" i="51" s="1"/>
  <c r="S93" i="51"/>
  <c r="Q93" i="51"/>
  <c r="P93" i="51"/>
  <c r="O93" i="51"/>
  <c r="N93" i="51"/>
  <c r="M93" i="51"/>
  <c r="L93" i="51"/>
  <c r="K93" i="51"/>
  <c r="J93" i="51"/>
  <c r="I93" i="51"/>
  <c r="H93" i="51"/>
  <c r="G93" i="51"/>
  <c r="E93" i="51"/>
  <c r="R93" i="51" s="1"/>
  <c r="D93" i="51"/>
  <c r="C93" i="51"/>
  <c r="B93" i="51"/>
  <c r="S92" i="51"/>
  <c r="R92" i="51"/>
  <c r="Q92" i="51"/>
  <c r="P92" i="51"/>
  <c r="O92" i="51"/>
  <c r="N92" i="51"/>
  <c r="M92" i="51"/>
  <c r="L92" i="51"/>
  <c r="K92" i="51"/>
  <c r="J92" i="51"/>
  <c r="I92" i="51"/>
  <c r="H92" i="51"/>
  <c r="G92" i="51"/>
  <c r="E92" i="51"/>
  <c r="D92" i="51"/>
  <c r="C92" i="51"/>
  <c r="B92" i="51"/>
  <c r="S91" i="51"/>
  <c r="Q91" i="51"/>
  <c r="P91" i="51"/>
  <c r="O91" i="51"/>
  <c r="N91" i="51"/>
  <c r="M91" i="51"/>
  <c r="L91" i="51"/>
  <c r="K91" i="51"/>
  <c r="J91" i="51"/>
  <c r="I91" i="51"/>
  <c r="H91" i="51"/>
  <c r="G91" i="51"/>
  <c r="E91" i="51"/>
  <c r="D91" i="51"/>
  <c r="C91" i="51"/>
  <c r="B91" i="51"/>
  <c r="Q90" i="51"/>
  <c r="P90" i="51"/>
  <c r="O90" i="51"/>
  <c r="S90" i="51" s="1"/>
  <c r="N90" i="51"/>
  <c r="M90" i="51"/>
  <c r="L90" i="51"/>
  <c r="K90" i="51"/>
  <c r="J90" i="51"/>
  <c r="I90" i="51"/>
  <c r="H90" i="51"/>
  <c r="G90" i="51"/>
  <c r="E90" i="51"/>
  <c r="R90" i="51" s="1"/>
  <c r="D90" i="51"/>
  <c r="C90" i="51"/>
  <c r="B90" i="51"/>
  <c r="R89" i="51"/>
  <c r="Q89" i="51"/>
  <c r="P89" i="51"/>
  <c r="O89" i="51"/>
  <c r="S89" i="51" s="1"/>
  <c r="N89" i="51"/>
  <c r="M89" i="51"/>
  <c r="L89" i="51"/>
  <c r="K89" i="51"/>
  <c r="J89" i="51"/>
  <c r="I89" i="51"/>
  <c r="H89" i="51"/>
  <c r="G89" i="51"/>
  <c r="E89" i="51"/>
  <c r="D89" i="51"/>
  <c r="C89" i="51"/>
  <c r="B89" i="51"/>
  <c r="V89" i="51" s="1"/>
  <c r="R88" i="51"/>
  <c r="Q88" i="51"/>
  <c r="P88" i="51"/>
  <c r="O88" i="51"/>
  <c r="S88" i="51" s="1"/>
  <c r="N88" i="51"/>
  <c r="M88" i="51"/>
  <c r="L88" i="51"/>
  <c r="K88" i="51"/>
  <c r="J88" i="51"/>
  <c r="I88" i="51"/>
  <c r="H88" i="51"/>
  <c r="G88" i="51"/>
  <c r="E88" i="51"/>
  <c r="D88" i="51"/>
  <c r="C88" i="51"/>
  <c r="B88" i="51"/>
  <c r="R87" i="51"/>
  <c r="Q87" i="51"/>
  <c r="P87" i="51"/>
  <c r="O87" i="51"/>
  <c r="S87" i="51" s="1"/>
  <c r="N87" i="51"/>
  <c r="M87" i="51"/>
  <c r="L87" i="51"/>
  <c r="K87" i="51"/>
  <c r="J87" i="51"/>
  <c r="I87" i="51"/>
  <c r="H87" i="51"/>
  <c r="G87" i="51"/>
  <c r="E87" i="51"/>
  <c r="D87" i="51"/>
  <c r="C87" i="51"/>
  <c r="B87" i="51"/>
  <c r="S86" i="51"/>
  <c r="Q86" i="51"/>
  <c r="P86" i="51"/>
  <c r="O86" i="51"/>
  <c r="N86" i="51"/>
  <c r="M86" i="51"/>
  <c r="L86" i="51"/>
  <c r="K86" i="51"/>
  <c r="J86" i="51"/>
  <c r="I86" i="51"/>
  <c r="H86" i="51"/>
  <c r="G86" i="51"/>
  <c r="E86" i="51"/>
  <c r="D86" i="51"/>
  <c r="R86" i="51" s="1"/>
  <c r="C86" i="51"/>
  <c r="B86" i="51"/>
  <c r="V86" i="51" s="1"/>
  <c r="S85" i="51"/>
  <c r="Q85" i="51"/>
  <c r="P85" i="51"/>
  <c r="O85" i="51"/>
  <c r="N85" i="51"/>
  <c r="M85" i="51"/>
  <c r="L85" i="51"/>
  <c r="K85" i="51"/>
  <c r="J85" i="51"/>
  <c r="I85" i="51"/>
  <c r="H85" i="51"/>
  <c r="G85" i="51"/>
  <c r="E85" i="51"/>
  <c r="R85" i="51" s="1"/>
  <c r="D85" i="51"/>
  <c r="C85" i="51"/>
  <c r="B85" i="51"/>
  <c r="S84" i="51"/>
  <c r="Q84" i="51"/>
  <c r="P84" i="51"/>
  <c r="O84" i="51"/>
  <c r="N84" i="51"/>
  <c r="M84" i="51"/>
  <c r="L84" i="51"/>
  <c r="K84" i="51"/>
  <c r="J84" i="51"/>
  <c r="I84" i="51"/>
  <c r="H84" i="51"/>
  <c r="G84" i="51"/>
  <c r="E84" i="51"/>
  <c r="R84" i="51" s="1"/>
  <c r="D84" i="51"/>
  <c r="C84" i="51"/>
  <c r="B84" i="51"/>
  <c r="S83" i="51"/>
  <c r="Q83" i="51"/>
  <c r="P83" i="51"/>
  <c r="O83" i="51"/>
  <c r="N83" i="51"/>
  <c r="M83" i="51"/>
  <c r="L83" i="51"/>
  <c r="K83" i="51"/>
  <c r="J83" i="51"/>
  <c r="I83" i="51"/>
  <c r="H83" i="51"/>
  <c r="G83" i="51"/>
  <c r="E83" i="51"/>
  <c r="D83" i="51"/>
  <c r="C83" i="51"/>
  <c r="B83" i="51"/>
  <c r="Q82" i="51"/>
  <c r="P82" i="51"/>
  <c r="O82" i="51"/>
  <c r="S82" i="51" s="1"/>
  <c r="N82" i="51"/>
  <c r="M82" i="51"/>
  <c r="L82" i="51"/>
  <c r="K82" i="51"/>
  <c r="J82" i="51"/>
  <c r="I82" i="51"/>
  <c r="H82" i="51"/>
  <c r="G82" i="51"/>
  <c r="E82" i="51"/>
  <c r="R82" i="51" s="1"/>
  <c r="D82" i="51"/>
  <c r="C82" i="51"/>
  <c r="B82" i="51"/>
  <c r="R81" i="51"/>
  <c r="Q81" i="51"/>
  <c r="P81" i="51"/>
  <c r="O81" i="51"/>
  <c r="S81" i="51" s="1"/>
  <c r="N81" i="51"/>
  <c r="M81" i="51"/>
  <c r="L81" i="51"/>
  <c r="K81" i="51"/>
  <c r="J81" i="51"/>
  <c r="I81" i="51"/>
  <c r="H81" i="51"/>
  <c r="G81" i="51"/>
  <c r="E81" i="51"/>
  <c r="D81" i="51"/>
  <c r="C81" i="51"/>
  <c r="B81" i="51"/>
  <c r="R80" i="51"/>
  <c r="Q80" i="51"/>
  <c r="P80" i="51"/>
  <c r="O80" i="51"/>
  <c r="S80" i="51" s="1"/>
  <c r="N80" i="51"/>
  <c r="M80" i="51"/>
  <c r="L80" i="51"/>
  <c r="K80" i="51"/>
  <c r="J80" i="51"/>
  <c r="I80" i="51"/>
  <c r="H80" i="51"/>
  <c r="G80" i="51"/>
  <c r="E80" i="51"/>
  <c r="D80" i="51"/>
  <c r="C80" i="51"/>
  <c r="B80" i="51"/>
  <c r="R79" i="51"/>
  <c r="Q79" i="51"/>
  <c r="P79" i="51"/>
  <c r="O79" i="51"/>
  <c r="S79" i="51" s="1"/>
  <c r="N79" i="51"/>
  <c r="M79" i="51"/>
  <c r="L79" i="51"/>
  <c r="K79" i="51"/>
  <c r="J79" i="51"/>
  <c r="I79" i="51"/>
  <c r="H79" i="51"/>
  <c r="G79" i="51"/>
  <c r="E79" i="51"/>
  <c r="D79" i="51"/>
  <c r="C79" i="51"/>
  <c r="B79" i="51"/>
  <c r="S78" i="51"/>
  <c r="Q78" i="51"/>
  <c r="P78" i="51"/>
  <c r="O78" i="51"/>
  <c r="N78" i="51"/>
  <c r="M78" i="51"/>
  <c r="L78" i="51"/>
  <c r="K78" i="51"/>
  <c r="J78" i="51"/>
  <c r="I78" i="51"/>
  <c r="H78" i="51"/>
  <c r="G78" i="51"/>
  <c r="E78" i="51"/>
  <c r="D78" i="51"/>
  <c r="R78" i="51" s="1"/>
  <c r="C78" i="51"/>
  <c r="B78" i="51"/>
  <c r="V78" i="51" s="1"/>
  <c r="S77" i="51"/>
  <c r="Q77" i="51"/>
  <c r="P77" i="51"/>
  <c r="O77" i="51"/>
  <c r="N77" i="51"/>
  <c r="M77" i="51"/>
  <c r="L77" i="51"/>
  <c r="K77" i="51"/>
  <c r="J77" i="51"/>
  <c r="I77" i="51"/>
  <c r="H77" i="51"/>
  <c r="G77" i="51"/>
  <c r="E77" i="51"/>
  <c r="R77" i="51" s="1"/>
  <c r="D77" i="51"/>
  <c r="C77" i="51"/>
  <c r="B77" i="51"/>
  <c r="S76" i="51"/>
  <c r="Q76" i="51"/>
  <c r="P76" i="51"/>
  <c r="O76" i="51"/>
  <c r="N76" i="51"/>
  <c r="M76" i="51"/>
  <c r="L76" i="51"/>
  <c r="K76" i="51"/>
  <c r="J76" i="51"/>
  <c r="I76" i="51"/>
  <c r="H76" i="51"/>
  <c r="G76" i="51"/>
  <c r="E76" i="51"/>
  <c r="R76" i="51" s="1"/>
  <c r="D76" i="51"/>
  <c r="C76" i="51"/>
  <c r="B76" i="51"/>
  <c r="S75" i="51"/>
  <c r="Q75" i="51"/>
  <c r="P75" i="51"/>
  <c r="O75" i="51"/>
  <c r="N75" i="51"/>
  <c r="M75" i="51"/>
  <c r="L75" i="51"/>
  <c r="K75" i="51"/>
  <c r="J75" i="51"/>
  <c r="I75" i="51"/>
  <c r="H75" i="51"/>
  <c r="G75" i="51"/>
  <c r="E75" i="51"/>
  <c r="R75" i="51" s="1"/>
  <c r="D75" i="51"/>
  <c r="C75" i="51"/>
  <c r="B75" i="51"/>
  <c r="Q74" i="51"/>
  <c r="P74" i="51"/>
  <c r="O74" i="51"/>
  <c r="S74" i="51" s="1"/>
  <c r="N74" i="51"/>
  <c r="M74" i="51"/>
  <c r="L74" i="51"/>
  <c r="K74" i="51"/>
  <c r="J74" i="51"/>
  <c r="I74" i="51"/>
  <c r="H74" i="51"/>
  <c r="G74" i="51"/>
  <c r="E74" i="51"/>
  <c r="R74" i="51" s="1"/>
  <c r="D74" i="51"/>
  <c r="C74" i="51"/>
  <c r="B74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E73" i="51"/>
  <c r="D73" i="51"/>
  <c r="C73" i="51"/>
  <c r="B73" i="51"/>
  <c r="V73" i="51" s="1"/>
  <c r="R72" i="51"/>
  <c r="Q72" i="51"/>
  <c r="P72" i="51"/>
  <c r="O72" i="51"/>
  <c r="S72" i="51" s="1"/>
  <c r="N72" i="51"/>
  <c r="M72" i="51"/>
  <c r="L72" i="51"/>
  <c r="K72" i="51"/>
  <c r="J72" i="51"/>
  <c r="I72" i="51"/>
  <c r="H72" i="51"/>
  <c r="G72" i="51"/>
  <c r="E72" i="51"/>
  <c r="D72" i="51"/>
  <c r="C72" i="51"/>
  <c r="B72" i="51"/>
  <c r="R71" i="51"/>
  <c r="Q71" i="51"/>
  <c r="P71" i="51"/>
  <c r="O71" i="51"/>
  <c r="S71" i="51" s="1"/>
  <c r="N71" i="51"/>
  <c r="M71" i="51"/>
  <c r="L71" i="51"/>
  <c r="K71" i="51"/>
  <c r="J71" i="51"/>
  <c r="I71" i="51"/>
  <c r="H71" i="51"/>
  <c r="G71" i="51"/>
  <c r="E71" i="51"/>
  <c r="D71" i="51"/>
  <c r="C71" i="51"/>
  <c r="B71" i="51"/>
  <c r="S70" i="51"/>
  <c r="Q70" i="51"/>
  <c r="P70" i="51"/>
  <c r="O70" i="51"/>
  <c r="N70" i="51"/>
  <c r="M70" i="51"/>
  <c r="L70" i="51"/>
  <c r="K70" i="51"/>
  <c r="J70" i="51"/>
  <c r="I70" i="51"/>
  <c r="H70" i="51"/>
  <c r="G70" i="51"/>
  <c r="E70" i="51"/>
  <c r="D70" i="51"/>
  <c r="R70" i="51" s="1"/>
  <c r="C70" i="51"/>
  <c r="B70" i="51"/>
  <c r="V70" i="51" s="1"/>
  <c r="Q69" i="51"/>
  <c r="P69" i="51"/>
  <c r="O69" i="51"/>
  <c r="S69" i="51" s="1"/>
  <c r="N69" i="51"/>
  <c r="M69" i="51"/>
  <c r="L69" i="51"/>
  <c r="K69" i="51"/>
  <c r="J69" i="51"/>
  <c r="I69" i="51"/>
  <c r="H69" i="51"/>
  <c r="G69" i="51"/>
  <c r="E69" i="51"/>
  <c r="R69" i="51" s="1"/>
  <c r="D69" i="51"/>
  <c r="C69" i="51"/>
  <c r="B69" i="51"/>
  <c r="S68" i="51"/>
  <c r="Q68" i="51"/>
  <c r="P68" i="51"/>
  <c r="O68" i="51"/>
  <c r="N68" i="51"/>
  <c r="M68" i="51"/>
  <c r="L68" i="51"/>
  <c r="K68" i="51"/>
  <c r="J68" i="51"/>
  <c r="I68" i="51"/>
  <c r="H68" i="51"/>
  <c r="G68" i="51"/>
  <c r="E68" i="51"/>
  <c r="R68" i="51" s="1"/>
  <c r="D68" i="51"/>
  <c r="C68" i="51"/>
  <c r="B68" i="51"/>
  <c r="S67" i="51"/>
  <c r="Q67" i="51"/>
  <c r="P67" i="51"/>
  <c r="O67" i="51"/>
  <c r="N67" i="51"/>
  <c r="M67" i="51"/>
  <c r="L67" i="51"/>
  <c r="K67" i="51"/>
  <c r="J67" i="51"/>
  <c r="I67" i="51"/>
  <c r="H67" i="51"/>
  <c r="G67" i="51"/>
  <c r="E67" i="51"/>
  <c r="R67" i="51" s="1"/>
  <c r="D67" i="51"/>
  <c r="C67" i="51"/>
  <c r="B67" i="51"/>
  <c r="Q66" i="51"/>
  <c r="P66" i="51"/>
  <c r="O66" i="51"/>
  <c r="S66" i="51" s="1"/>
  <c r="N66" i="51"/>
  <c r="M66" i="51"/>
  <c r="L66" i="51"/>
  <c r="K66" i="51"/>
  <c r="J66" i="51"/>
  <c r="I66" i="51"/>
  <c r="H66" i="51"/>
  <c r="G66" i="51"/>
  <c r="E66" i="51"/>
  <c r="R66" i="51" s="1"/>
  <c r="D66" i="51"/>
  <c r="C66" i="51"/>
  <c r="B66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E65" i="51"/>
  <c r="D65" i="51"/>
  <c r="C65" i="51"/>
  <c r="B65" i="51"/>
  <c r="V65" i="51" s="1"/>
  <c r="R64" i="51"/>
  <c r="Q64" i="51"/>
  <c r="P64" i="51"/>
  <c r="O64" i="51"/>
  <c r="S64" i="51" s="1"/>
  <c r="N64" i="51"/>
  <c r="M64" i="51"/>
  <c r="L64" i="51"/>
  <c r="K64" i="51"/>
  <c r="J64" i="51"/>
  <c r="I64" i="51"/>
  <c r="H64" i="51"/>
  <c r="G64" i="51"/>
  <c r="E64" i="51"/>
  <c r="D64" i="51"/>
  <c r="C64" i="51"/>
  <c r="B64" i="51"/>
  <c r="Q63" i="51"/>
  <c r="P63" i="51"/>
  <c r="O63" i="51"/>
  <c r="S63" i="51" s="1"/>
  <c r="N63" i="51"/>
  <c r="M63" i="51"/>
  <c r="L63" i="51"/>
  <c r="K63" i="51"/>
  <c r="J63" i="51"/>
  <c r="I63" i="51"/>
  <c r="H63" i="51"/>
  <c r="G63" i="51"/>
  <c r="E63" i="51"/>
  <c r="D63" i="51"/>
  <c r="R63" i="51" s="1"/>
  <c r="C63" i="51"/>
  <c r="B63" i="51"/>
  <c r="S62" i="51"/>
  <c r="Q62" i="51"/>
  <c r="P62" i="51"/>
  <c r="O62" i="51"/>
  <c r="N62" i="51"/>
  <c r="M62" i="51"/>
  <c r="L62" i="51"/>
  <c r="K62" i="51"/>
  <c r="J62" i="51"/>
  <c r="I62" i="51"/>
  <c r="H62" i="51"/>
  <c r="G62" i="51"/>
  <c r="E62" i="51"/>
  <c r="D62" i="51"/>
  <c r="R62" i="51" s="1"/>
  <c r="C62" i="51"/>
  <c r="B62" i="51"/>
  <c r="V62" i="51" s="1"/>
  <c r="Q61" i="51"/>
  <c r="P61" i="51"/>
  <c r="O61" i="51"/>
  <c r="S61" i="51" s="1"/>
  <c r="N61" i="51"/>
  <c r="M61" i="51"/>
  <c r="L61" i="51"/>
  <c r="K61" i="51"/>
  <c r="J61" i="51"/>
  <c r="I61" i="51"/>
  <c r="H61" i="51"/>
  <c r="G61" i="51"/>
  <c r="E61" i="51"/>
  <c r="R61" i="51" s="1"/>
  <c r="D61" i="51"/>
  <c r="C61" i="51"/>
  <c r="B61" i="51"/>
  <c r="S60" i="51"/>
  <c r="Q60" i="51"/>
  <c r="P60" i="51"/>
  <c r="O60" i="51"/>
  <c r="N60" i="51"/>
  <c r="M60" i="51"/>
  <c r="L60" i="51"/>
  <c r="K60" i="51"/>
  <c r="J60" i="51"/>
  <c r="I60" i="51"/>
  <c r="H60" i="51"/>
  <c r="G60" i="51"/>
  <c r="E60" i="51"/>
  <c r="R60" i="51" s="1"/>
  <c r="D60" i="51"/>
  <c r="C60" i="51"/>
  <c r="B60" i="51"/>
  <c r="S59" i="51"/>
  <c r="Q59" i="51"/>
  <c r="P59" i="51"/>
  <c r="O59" i="51"/>
  <c r="N59" i="51"/>
  <c r="M59" i="51"/>
  <c r="L59" i="51"/>
  <c r="K59" i="51"/>
  <c r="J59" i="51"/>
  <c r="I59" i="51"/>
  <c r="H59" i="51"/>
  <c r="G59" i="51"/>
  <c r="E59" i="51"/>
  <c r="D59" i="51"/>
  <c r="C59" i="51"/>
  <c r="B59" i="51"/>
  <c r="Q58" i="51"/>
  <c r="P58" i="51"/>
  <c r="O58" i="51"/>
  <c r="S58" i="51" s="1"/>
  <c r="N58" i="51"/>
  <c r="M58" i="51"/>
  <c r="L58" i="51"/>
  <c r="K58" i="51"/>
  <c r="J58" i="51"/>
  <c r="I58" i="51"/>
  <c r="H58" i="51"/>
  <c r="G58" i="51"/>
  <c r="E58" i="51"/>
  <c r="R58" i="51" s="1"/>
  <c r="D58" i="51"/>
  <c r="C58" i="51"/>
  <c r="B58" i="51"/>
  <c r="S57" i="51"/>
  <c r="R57" i="51"/>
  <c r="Q57" i="51"/>
  <c r="P57" i="51"/>
  <c r="O57" i="51"/>
  <c r="N57" i="51"/>
  <c r="M57" i="51"/>
  <c r="L57" i="51"/>
  <c r="K57" i="51"/>
  <c r="J57" i="51"/>
  <c r="I57" i="51"/>
  <c r="H57" i="51"/>
  <c r="G57" i="51"/>
  <c r="E57" i="51"/>
  <c r="D57" i="51"/>
  <c r="C57" i="51"/>
  <c r="B57" i="51"/>
  <c r="V57" i="51" s="1"/>
  <c r="Q56" i="51"/>
  <c r="P56" i="51"/>
  <c r="O56" i="51"/>
  <c r="S56" i="51" s="1"/>
  <c r="N56" i="51"/>
  <c r="M56" i="51"/>
  <c r="L56" i="51"/>
  <c r="K56" i="51"/>
  <c r="J56" i="51"/>
  <c r="I56" i="51"/>
  <c r="H56" i="51"/>
  <c r="G56" i="51"/>
  <c r="E56" i="51"/>
  <c r="R56" i="51" s="1"/>
  <c r="D56" i="51"/>
  <c r="C56" i="51"/>
  <c r="B56" i="51"/>
  <c r="Q55" i="51"/>
  <c r="P55" i="51"/>
  <c r="O55" i="51"/>
  <c r="S55" i="51" s="1"/>
  <c r="N55" i="51"/>
  <c r="M55" i="51"/>
  <c r="L55" i="51"/>
  <c r="K55" i="51"/>
  <c r="J55" i="51"/>
  <c r="I55" i="51"/>
  <c r="H55" i="51"/>
  <c r="G55" i="51"/>
  <c r="E55" i="51"/>
  <c r="D55" i="51"/>
  <c r="R55" i="51" s="1"/>
  <c r="C55" i="51"/>
  <c r="B55" i="51"/>
  <c r="S54" i="51"/>
  <c r="Q54" i="51"/>
  <c r="P54" i="51"/>
  <c r="O54" i="51"/>
  <c r="N54" i="51"/>
  <c r="M54" i="51"/>
  <c r="L54" i="51"/>
  <c r="K54" i="51"/>
  <c r="J54" i="51"/>
  <c r="I54" i="51"/>
  <c r="H54" i="51"/>
  <c r="G54" i="51"/>
  <c r="E54" i="51"/>
  <c r="D54" i="51"/>
  <c r="R54" i="51" s="1"/>
  <c r="C54" i="51"/>
  <c r="B54" i="51"/>
  <c r="V54" i="51" s="1"/>
  <c r="Q53" i="51"/>
  <c r="P53" i="51"/>
  <c r="O53" i="51"/>
  <c r="S53" i="51" s="1"/>
  <c r="N53" i="51"/>
  <c r="M53" i="51"/>
  <c r="L53" i="51"/>
  <c r="K53" i="51"/>
  <c r="J53" i="51"/>
  <c r="I53" i="51"/>
  <c r="H53" i="51"/>
  <c r="G53" i="51"/>
  <c r="E53" i="51"/>
  <c r="R53" i="51" s="1"/>
  <c r="D53" i="51"/>
  <c r="C53" i="51"/>
  <c r="B53" i="51"/>
  <c r="S52" i="51"/>
  <c r="R52" i="51"/>
  <c r="Q52" i="51"/>
  <c r="P52" i="51"/>
  <c r="O52" i="51"/>
  <c r="N52" i="51"/>
  <c r="M52" i="51"/>
  <c r="L52" i="51"/>
  <c r="K52" i="51"/>
  <c r="J52" i="51"/>
  <c r="I52" i="51"/>
  <c r="H52" i="51"/>
  <c r="G52" i="51"/>
  <c r="E52" i="51"/>
  <c r="D52" i="51"/>
  <c r="C52" i="51"/>
  <c r="B52" i="51"/>
  <c r="S51" i="51"/>
  <c r="Q51" i="51"/>
  <c r="P51" i="51"/>
  <c r="O51" i="51"/>
  <c r="N51" i="51"/>
  <c r="M51" i="51"/>
  <c r="L51" i="51"/>
  <c r="K51" i="51"/>
  <c r="J51" i="51"/>
  <c r="I51" i="51"/>
  <c r="H51" i="51"/>
  <c r="G51" i="51"/>
  <c r="E51" i="51"/>
  <c r="R51" i="51" s="1"/>
  <c r="D51" i="51"/>
  <c r="C51" i="51"/>
  <c r="B51" i="51"/>
  <c r="Q50" i="51"/>
  <c r="P50" i="51"/>
  <c r="O50" i="51"/>
  <c r="S50" i="51" s="1"/>
  <c r="N50" i="51"/>
  <c r="M50" i="51"/>
  <c r="L50" i="51"/>
  <c r="K50" i="51"/>
  <c r="J50" i="51"/>
  <c r="I50" i="51"/>
  <c r="H50" i="51"/>
  <c r="G50" i="51"/>
  <c r="E50" i="51"/>
  <c r="R50" i="51" s="1"/>
  <c r="D50" i="51"/>
  <c r="C50" i="51"/>
  <c r="B50" i="51"/>
  <c r="S49" i="51"/>
  <c r="R49" i="51"/>
  <c r="Q49" i="51"/>
  <c r="P49" i="51"/>
  <c r="O49" i="51"/>
  <c r="N49" i="51"/>
  <c r="M49" i="51"/>
  <c r="L49" i="51"/>
  <c r="K49" i="51"/>
  <c r="J49" i="51"/>
  <c r="I49" i="51"/>
  <c r="H49" i="51"/>
  <c r="G49" i="51"/>
  <c r="E49" i="51"/>
  <c r="D49" i="51"/>
  <c r="C49" i="51"/>
  <c r="B49" i="51"/>
  <c r="V49" i="51" s="1"/>
  <c r="Q48" i="51"/>
  <c r="P48" i="51"/>
  <c r="O48" i="51"/>
  <c r="S48" i="51" s="1"/>
  <c r="N48" i="51"/>
  <c r="M48" i="51"/>
  <c r="L48" i="51"/>
  <c r="K48" i="51"/>
  <c r="J48" i="51"/>
  <c r="I48" i="51"/>
  <c r="H48" i="51"/>
  <c r="G48" i="51"/>
  <c r="E48" i="51"/>
  <c r="R48" i="51" s="1"/>
  <c r="D48" i="51"/>
  <c r="C48" i="51"/>
  <c r="B48" i="51"/>
  <c r="Q47" i="51"/>
  <c r="P47" i="51"/>
  <c r="O47" i="51"/>
  <c r="S47" i="51" s="1"/>
  <c r="N47" i="51"/>
  <c r="M47" i="51"/>
  <c r="L47" i="51"/>
  <c r="K47" i="51"/>
  <c r="J47" i="51"/>
  <c r="I47" i="51"/>
  <c r="H47" i="51"/>
  <c r="G47" i="51"/>
  <c r="E47" i="51"/>
  <c r="D47" i="51"/>
  <c r="R47" i="51" s="1"/>
  <c r="C47" i="51"/>
  <c r="B47" i="51"/>
  <c r="S46" i="51"/>
  <c r="Q46" i="51"/>
  <c r="P46" i="51"/>
  <c r="O46" i="51"/>
  <c r="N46" i="51"/>
  <c r="M46" i="51"/>
  <c r="L46" i="51"/>
  <c r="K46" i="51"/>
  <c r="J46" i="51"/>
  <c r="I46" i="51"/>
  <c r="H46" i="51"/>
  <c r="G46" i="51"/>
  <c r="E46" i="51"/>
  <c r="D46" i="51"/>
  <c r="R46" i="51" s="1"/>
  <c r="C46" i="51"/>
  <c r="B46" i="51"/>
  <c r="V46" i="51" s="1"/>
  <c r="Q45" i="51"/>
  <c r="P45" i="51"/>
  <c r="O45" i="51"/>
  <c r="S45" i="51" s="1"/>
  <c r="N45" i="51"/>
  <c r="M45" i="51"/>
  <c r="L45" i="51"/>
  <c r="K45" i="51"/>
  <c r="J45" i="51"/>
  <c r="I45" i="51"/>
  <c r="H45" i="51"/>
  <c r="G45" i="51"/>
  <c r="E45" i="51"/>
  <c r="R45" i="51" s="1"/>
  <c r="D45" i="51"/>
  <c r="C45" i="51"/>
  <c r="B45" i="51"/>
  <c r="S44" i="51"/>
  <c r="R44" i="51"/>
  <c r="Q44" i="51"/>
  <c r="P44" i="51"/>
  <c r="O44" i="51"/>
  <c r="N44" i="51"/>
  <c r="M44" i="51"/>
  <c r="L44" i="51"/>
  <c r="K44" i="51"/>
  <c r="J44" i="51"/>
  <c r="I44" i="51"/>
  <c r="H44" i="51"/>
  <c r="G44" i="51"/>
  <c r="E44" i="51"/>
  <c r="D44" i="51"/>
  <c r="C44" i="51"/>
  <c r="B44" i="51"/>
  <c r="S43" i="51"/>
  <c r="Q43" i="51"/>
  <c r="P43" i="51"/>
  <c r="O43" i="51"/>
  <c r="N43" i="51"/>
  <c r="M43" i="51"/>
  <c r="L43" i="51"/>
  <c r="K43" i="51"/>
  <c r="J43" i="51"/>
  <c r="I43" i="51"/>
  <c r="H43" i="51"/>
  <c r="G43" i="51"/>
  <c r="E43" i="51"/>
  <c r="D43" i="51"/>
  <c r="C43" i="51"/>
  <c r="B43" i="51"/>
  <c r="Q42" i="51"/>
  <c r="P42" i="51"/>
  <c r="O42" i="51"/>
  <c r="S42" i="51" s="1"/>
  <c r="N42" i="51"/>
  <c r="M42" i="51"/>
  <c r="L42" i="51"/>
  <c r="K42" i="51"/>
  <c r="J42" i="51"/>
  <c r="I42" i="51"/>
  <c r="H42" i="51"/>
  <c r="G42" i="51"/>
  <c r="E42" i="51"/>
  <c r="R42" i="51" s="1"/>
  <c r="D42" i="51"/>
  <c r="C42" i="51"/>
  <c r="B42" i="51"/>
  <c r="R41" i="51"/>
  <c r="Q41" i="51"/>
  <c r="P41" i="51"/>
  <c r="O41" i="51"/>
  <c r="S41" i="51" s="1"/>
  <c r="N41" i="51"/>
  <c r="M41" i="51"/>
  <c r="L41" i="51"/>
  <c r="K41" i="51"/>
  <c r="J41" i="51"/>
  <c r="I41" i="51"/>
  <c r="H41" i="51"/>
  <c r="G41" i="51"/>
  <c r="E41" i="51"/>
  <c r="D41" i="51"/>
  <c r="C41" i="51"/>
  <c r="B41" i="51"/>
  <c r="Q40" i="51"/>
  <c r="P40" i="51"/>
  <c r="O40" i="51"/>
  <c r="S40" i="51" s="1"/>
  <c r="N40" i="51"/>
  <c r="M40" i="51"/>
  <c r="L40" i="51"/>
  <c r="K40" i="51"/>
  <c r="J40" i="51"/>
  <c r="I40" i="51"/>
  <c r="H40" i="51"/>
  <c r="G40" i="51"/>
  <c r="E40" i="51"/>
  <c r="R40" i="51" s="1"/>
  <c r="D40" i="51"/>
  <c r="C40" i="51"/>
  <c r="B40" i="51"/>
  <c r="Q39" i="51"/>
  <c r="P39" i="51"/>
  <c r="O39" i="51"/>
  <c r="S39" i="51" s="1"/>
  <c r="N39" i="51"/>
  <c r="M39" i="51"/>
  <c r="L39" i="51"/>
  <c r="K39" i="51"/>
  <c r="J39" i="51"/>
  <c r="I39" i="51"/>
  <c r="H39" i="51"/>
  <c r="G39" i="51"/>
  <c r="E39" i="51"/>
  <c r="D39" i="51"/>
  <c r="R39" i="51" s="1"/>
  <c r="C39" i="51"/>
  <c r="B39" i="51"/>
  <c r="S38" i="51"/>
  <c r="Q38" i="51"/>
  <c r="P38" i="51"/>
  <c r="O38" i="51"/>
  <c r="N38" i="51"/>
  <c r="M38" i="51"/>
  <c r="L38" i="51"/>
  <c r="K38" i="51"/>
  <c r="J38" i="51"/>
  <c r="I38" i="51"/>
  <c r="H38" i="51"/>
  <c r="G38" i="51"/>
  <c r="E38" i="51"/>
  <c r="D38" i="51"/>
  <c r="R38" i="51" s="1"/>
  <c r="C38" i="51"/>
  <c r="B38" i="51"/>
  <c r="V38" i="51" s="1"/>
  <c r="S37" i="51"/>
  <c r="Q37" i="51"/>
  <c r="P37" i="51"/>
  <c r="O37" i="51"/>
  <c r="N37" i="51"/>
  <c r="M37" i="51"/>
  <c r="L37" i="51"/>
  <c r="K37" i="51"/>
  <c r="J37" i="51"/>
  <c r="I37" i="51"/>
  <c r="H37" i="51"/>
  <c r="G37" i="51"/>
  <c r="E37" i="51"/>
  <c r="R37" i="51" s="1"/>
  <c r="D37" i="51"/>
  <c r="C37" i="51"/>
  <c r="B37" i="51"/>
  <c r="S36" i="51"/>
  <c r="R36" i="51"/>
  <c r="Q36" i="51"/>
  <c r="P36" i="51"/>
  <c r="O36" i="51"/>
  <c r="N36" i="51"/>
  <c r="M36" i="51"/>
  <c r="L36" i="51"/>
  <c r="K36" i="51"/>
  <c r="J36" i="51"/>
  <c r="I36" i="51"/>
  <c r="H36" i="51"/>
  <c r="G36" i="51"/>
  <c r="E36" i="51"/>
  <c r="D36" i="51"/>
  <c r="C36" i="51"/>
  <c r="B36" i="51"/>
  <c r="S35" i="51"/>
  <c r="Q35" i="51"/>
  <c r="P35" i="51"/>
  <c r="O35" i="51"/>
  <c r="N35" i="51"/>
  <c r="M35" i="51"/>
  <c r="L35" i="51"/>
  <c r="K35" i="51"/>
  <c r="J35" i="51"/>
  <c r="I35" i="51"/>
  <c r="H35" i="51"/>
  <c r="G35" i="51"/>
  <c r="E35" i="51"/>
  <c r="D35" i="51"/>
  <c r="C35" i="51"/>
  <c r="B35" i="51"/>
  <c r="Q34" i="51"/>
  <c r="P34" i="51"/>
  <c r="O34" i="51"/>
  <c r="S34" i="51" s="1"/>
  <c r="N34" i="51"/>
  <c r="M34" i="51"/>
  <c r="L34" i="51"/>
  <c r="K34" i="51"/>
  <c r="J34" i="51"/>
  <c r="I34" i="51"/>
  <c r="H34" i="51"/>
  <c r="G34" i="51"/>
  <c r="E34" i="51"/>
  <c r="R34" i="51" s="1"/>
  <c r="D34" i="51"/>
  <c r="C34" i="51"/>
  <c r="B34" i="51"/>
  <c r="R33" i="51"/>
  <c r="Q33" i="51"/>
  <c r="P33" i="51"/>
  <c r="O33" i="51"/>
  <c r="S33" i="51" s="1"/>
  <c r="N33" i="51"/>
  <c r="M33" i="51"/>
  <c r="L33" i="51"/>
  <c r="K33" i="51"/>
  <c r="J33" i="51"/>
  <c r="I33" i="51"/>
  <c r="H33" i="51"/>
  <c r="G33" i="51"/>
  <c r="E33" i="51"/>
  <c r="D33" i="51"/>
  <c r="C33" i="51"/>
  <c r="B33" i="51"/>
  <c r="Q32" i="51"/>
  <c r="P32" i="51"/>
  <c r="O32" i="51"/>
  <c r="S32" i="51" s="1"/>
  <c r="N32" i="51"/>
  <c r="M32" i="51"/>
  <c r="L32" i="51"/>
  <c r="K32" i="51"/>
  <c r="J32" i="51"/>
  <c r="I32" i="51"/>
  <c r="H32" i="51"/>
  <c r="G32" i="51"/>
  <c r="E32" i="51"/>
  <c r="R32" i="51" s="1"/>
  <c r="D32" i="51"/>
  <c r="C32" i="51"/>
  <c r="B32" i="51"/>
  <c r="R31" i="51"/>
  <c r="Q31" i="51"/>
  <c r="P31" i="51"/>
  <c r="O31" i="51"/>
  <c r="S31" i="51" s="1"/>
  <c r="N31" i="51"/>
  <c r="M31" i="51"/>
  <c r="L31" i="51"/>
  <c r="K31" i="51"/>
  <c r="J31" i="51"/>
  <c r="I31" i="51"/>
  <c r="H31" i="51"/>
  <c r="G31" i="51"/>
  <c r="E31" i="51"/>
  <c r="D31" i="51"/>
  <c r="C31" i="51"/>
  <c r="B31" i="51"/>
  <c r="S30" i="51"/>
  <c r="Q30" i="51"/>
  <c r="P30" i="51"/>
  <c r="O30" i="51"/>
  <c r="N30" i="51"/>
  <c r="M30" i="51"/>
  <c r="L30" i="51"/>
  <c r="K30" i="51"/>
  <c r="J30" i="51"/>
  <c r="I30" i="51"/>
  <c r="H30" i="51"/>
  <c r="G30" i="51"/>
  <c r="E30" i="51"/>
  <c r="D30" i="51"/>
  <c r="R30" i="51" s="1"/>
  <c r="C30" i="51"/>
  <c r="B30" i="51"/>
  <c r="V30" i="51" s="1"/>
  <c r="S29" i="51"/>
  <c r="Q29" i="51"/>
  <c r="P29" i="51"/>
  <c r="O29" i="51"/>
  <c r="N29" i="51"/>
  <c r="M29" i="51"/>
  <c r="L29" i="51"/>
  <c r="K29" i="51"/>
  <c r="J29" i="51"/>
  <c r="I29" i="51"/>
  <c r="H29" i="51"/>
  <c r="G29" i="51"/>
  <c r="E29" i="51"/>
  <c r="R29" i="51" s="1"/>
  <c r="D29" i="51"/>
  <c r="C29" i="51"/>
  <c r="B29" i="51"/>
  <c r="S28" i="51"/>
  <c r="R28" i="51"/>
  <c r="Q28" i="51"/>
  <c r="P28" i="51"/>
  <c r="O28" i="51"/>
  <c r="N28" i="51"/>
  <c r="M28" i="51"/>
  <c r="L28" i="51"/>
  <c r="K28" i="51"/>
  <c r="J28" i="51"/>
  <c r="I28" i="51"/>
  <c r="H28" i="51"/>
  <c r="G28" i="51"/>
  <c r="E28" i="51"/>
  <c r="D28" i="51"/>
  <c r="C28" i="51"/>
  <c r="B28" i="51"/>
  <c r="S27" i="51"/>
  <c r="Q27" i="51"/>
  <c r="P27" i="51"/>
  <c r="O27" i="51"/>
  <c r="N27" i="51"/>
  <c r="M27" i="51"/>
  <c r="L27" i="51"/>
  <c r="K27" i="51"/>
  <c r="J27" i="51"/>
  <c r="I27" i="51"/>
  <c r="H27" i="51"/>
  <c r="G27" i="51"/>
  <c r="E27" i="51"/>
  <c r="D27" i="51"/>
  <c r="C27" i="51"/>
  <c r="B27" i="51"/>
  <c r="Q26" i="51"/>
  <c r="P26" i="51"/>
  <c r="O26" i="51"/>
  <c r="S26" i="51" s="1"/>
  <c r="N26" i="51"/>
  <c r="M26" i="51"/>
  <c r="L26" i="51"/>
  <c r="K26" i="51"/>
  <c r="J26" i="51"/>
  <c r="I26" i="51"/>
  <c r="H26" i="51"/>
  <c r="G26" i="51"/>
  <c r="E26" i="51"/>
  <c r="R26" i="51" s="1"/>
  <c r="D26" i="51"/>
  <c r="C26" i="51"/>
  <c r="B26" i="51"/>
  <c r="R25" i="51"/>
  <c r="Q25" i="51"/>
  <c r="P25" i="51"/>
  <c r="O25" i="51"/>
  <c r="S25" i="51" s="1"/>
  <c r="N25" i="51"/>
  <c r="M25" i="51"/>
  <c r="L25" i="51"/>
  <c r="K25" i="51"/>
  <c r="J25" i="51"/>
  <c r="I25" i="51"/>
  <c r="H25" i="51"/>
  <c r="G25" i="51"/>
  <c r="E25" i="51"/>
  <c r="D25" i="51"/>
  <c r="C25" i="51"/>
  <c r="B25" i="51"/>
  <c r="V25" i="51" s="1"/>
  <c r="R24" i="51"/>
  <c r="Q24" i="51"/>
  <c r="P24" i="51"/>
  <c r="O24" i="51"/>
  <c r="S24" i="51" s="1"/>
  <c r="N24" i="51"/>
  <c r="M24" i="51"/>
  <c r="L24" i="51"/>
  <c r="K24" i="51"/>
  <c r="J24" i="51"/>
  <c r="I24" i="51"/>
  <c r="H24" i="51"/>
  <c r="G24" i="51"/>
  <c r="E24" i="51"/>
  <c r="D24" i="51"/>
  <c r="C24" i="51"/>
  <c r="B24" i="51"/>
  <c r="R23" i="51"/>
  <c r="Q23" i="51"/>
  <c r="P23" i="51"/>
  <c r="O23" i="51"/>
  <c r="N23" i="51"/>
  <c r="M23" i="51"/>
  <c r="L23" i="51"/>
  <c r="K23" i="51"/>
  <c r="J23" i="51"/>
  <c r="I23" i="51"/>
  <c r="H23" i="51"/>
  <c r="G23" i="51"/>
  <c r="E23" i="51"/>
  <c r="D23" i="51"/>
  <c r="C23" i="51"/>
  <c r="B23" i="51"/>
  <c r="S22" i="51"/>
  <c r="Q22" i="51"/>
  <c r="P22" i="51"/>
  <c r="O22" i="51"/>
  <c r="N22" i="51"/>
  <c r="M22" i="51"/>
  <c r="L22" i="51"/>
  <c r="K22" i="51"/>
  <c r="J22" i="51"/>
  <c r="I22" i="51"/>
  <c r="H22" i="51"/>
  <c r="G22" i="51"/>
  <c r="E22" i="51"/>
  <c r="D22" i="51"/>
  <c r="R22" i="51" s="1"/>
  <c r="C22" i="51"/>
  <c r="B22" i="51"/>
  <c r="V22" i="51" s="1"/>
  <c r="S21" i="51"/>
  <c r="Q21" i="51"/>
  <c r="P21" i="51"/>
  <c r="O21" i="51"/>
  <c r="N21" i="51"/>
  <c r="M21" i="51"/>
  <c r="L21" i="51"/>
  <c r="K21" i="51"/>
  <c r="J21" i="51"/>
  <c r="I21" i="51"/>
  <c r="H21" i="51"/>
  <c r="G21" i="51"/>
  <c r="E21" i="51"/>
  <c r="R21" i="51" s="1"/>
  <c r="D21" i="51"/>
  <c r="C21" i="51"/>
  <c r="B21" i="51"/>
  <c r="S20" i="51"/>
  <c r="Q20" i="51"/>
  <c r="P20" i="51"/>
  <c r="O20" i="51"/>
  <c r="N20" i="51"/>
  <c r="M20" i="51"/>
  <c r="L20" i="51"/>
  <c r="K20" i="51"/>
  <c r="J20" i="51"/>
  <c r="I20" i="51"/>
  <c r="H20" i="51"/>
  <c r="G20" i="51"/>
  <c r="E20" i="51"/>
  <c r="R20" i="51" s="1"/>
  <c r="D20" i="51"/>
  <c r="C20" i="51"/>
  <c r="B20" i="51"/>
  <c r="Q19" i="51"/>
  <c r="P19" i="51"/>
  <c r="O19" i="51"/>
  <c r="N19" i="51"/>
  <c r="M19" i="51"/>
  <c r="L19" i="51"/>
  <c r="K19" i="51"/>
  <c r="S19" i="51" s="1"/>
  <c r="J19" i="51"/>
  <c r="I19" i="51"/>
  <c r="H19" i="51"/>
  <c r="G19" i="51"/>
  <c r="E19" i="51"/>
  <c r="D19" i="51"/>
  <c r="C19" i="51"/>
  <c r="B19" i="51"/>
  <c r="Q18" i="51"/>
  <c r="P18" i="51"/>
  <c r="O18" i="51"/>
  <c r="S18" i="51" s="1"/>
  <c r="N18" i="51"/>
  <c r="M18" i="51"/>
  <c r="L18" i="51"/>
  <c r="K18" i="51"/>
  <c r="J18" i="51"/>
  <c r="I18" i="51"/>
  <c r="H18" i="51"/>
  <c r="G18" i="51"/>
  <c r="E18" i="51"/>
  <c r="R18" i="51" s="1"/>
  <c r="D18" i="51"/>
  <c r="C18" i="51"/>
  <c r="B18" i="51"/>
  <c r="R17" i="51"/>
  <c r="Q17" i="51"/>
  <c r="P17" i="51"/>
  <c r="O17" i="51"/>
  <c r="S17" i="51" s="1"/>
  <c r="N17" i="51"/>
  <c r="M17" i="51"/>
  <c r="L17" i="51"/>
  <c r="K17" i="51"/>
  <c r="J17" i="51"/>
  <c r="I17" i="51"/>
  <c r="H17" i="51"/>
  <c r="G17" i="51"/>
  <c r="E17" i="51"/>
  <c r="D17" i="51"/>
  <c r="C17" i="51"/>
  <c r="B17" i="51"/>
  <c r="V17" i="51" s="1"/>
  <c r="R16" i="51"/>
  <c r="Q16" i="51"/>
  <c r="P16" i="51"/>
  <c r="O16" i="51"/>
  <c r="S16" i="51" s="1"/>
  <c r="N16" i="51"/>
  <c r="M16" i="51"/>
  <c r="L16" i="51"/>
  <c r="K16" i="51"/>
  <c r="J16" i="51"/>
  <c r="I16" i="51"/>
  <c r="H16" i="51"/>
  <c r="G16" i="51"/>
  <c r="E16" i="51"/>
  <c r="D16" i="51"/>
  <c r="C16" i="51"/>
  <c r="B16" i="51"/>
  <c r="R15" i="51"/>
  <c r="Q15" i="51"/>
  <c r="P15" i="51"/>
  <c r="O15" i="51"/>
  <c r="N15" i="51"/>
  <c r="M15" i="51"/>
  <c r="L15" i="51"/>
  <c r="K15" i="51"/>
  <c r="J15" i="51"/>
  <c r="I15" i="51"/>
  <c r="H15" i="51"/>
  <c r="G15" i="51"/>
  <c r="E15" i="51"/>
  <c r="D15" i="51"/>
  <c r="C15" i="51"/>
  <c r="B15" i="51"/>
  <c r="S14" i="51"/>
  <c r="Q14" i="51"/>
  <c r="P14" i="51"/>
  <c r="O14" i="51"/>
  <c r="N14" i="51"/>
  <c r="M14" i="51"/>
  <c r="L14" i="51"/>
  <c r="K14" i="51"/>
  <c r="J14" i="51"/>
  <c r="I14" i="51"/>
  <c r="H14" i="51"/>
  <c r="G14" i="51"/>
  <c r="E14" i="51"/>
  <c r="D14" i="51"/>
  <c r="R14" i="51" s="1"/>
  <c r="C14" i="51"/>
  <c r="B14" i="51"/>
  <c r="V14" i="51" s="1"/>
  <c r="S13" i="51"/>
  <c r="Q13" i="51"/>
  <c r="P13" i="51"/>
  <c r="O13" i="51"/>
  <c r="N13" i="51"/>
  <c r="M13" i="51"/>
  <c r="L13" i="51"/>
  <c r="K13" i="51"/>
  <c r="J13" i="51"/>
  <c r="I13" i="51"/>
  <c r="H13" i="51"/>
  <c r="G13" i="51"/>
  <c r="E13" i="51"/>
  <c r="R13" i="51" s="1"/>
  <c r="D13" i="51"/>
  <c r="C13" i="51"/>
  <c r="B13" i="51"/>
  <c r="Q12" i="51"/>
  <c r="P12" i="51"/>
  <c r="O12" i="51"/>
  <c r="N12" i="51"/>
  <c r="M12" i="51"/>
  <c r="L12" i="51"/>
  <c r="K12" i="51"/>
  <c r="S12" i="51" s="1"/>
  <c r="J12" i="51"/>
  <c r="I12" i="51"/>
  <c r="H12" i="51"/>
  <c r="G12" i="51"/>
  <c r="E12" i="51"/>
  <c r="R12" i="51" s="1"/>
  <c r="D12" i="51"/>
  <c r="C12" i="51"/>
  <c r="B12" i="51"/>
  <c r="S11" i="51"/>
  <c r="Q11" i="51"/>
  <c r="P11" i="51"/>
  <c r="O11" i="51"/>
  <c r="N11" i="51"/>
  <c r="M11" i="51"/>
  <c r="L11" i="51"/>
  <c r="K11" i="51"/>
  <c r="J11" i="51"/>
  <c r="I11" i="51"/>
  <c r="H11" i="51"/>
  <c r="G11" i="51"/>
  <c r="E11" i="51"/>
  <c r="D11" i="51"/>
  <c r="C11" i="51"/>
  <c r="B11" i="51"/>
  <c r="Q10" i="51"/>
  <c r="P10" i="51"/>
  <c r="O10" i="51"/>
  <c r="S10" i="51" s="1"/>
  <c r="N10" i="51"/>
  <c r="M10" i="51"/>
  <c r="L10" i="51"/>
  <c r="K10" i="51"/>
  <c r="J10" i="51"/>
  <c r="I10" i="51"/>
  <c r="H10" i="51"/>
  <c r="G10" i="51"/>
  <c r="E10" i="51"/>
  <c r="R10" i="51" s="1"/>
  <c r="D10" i="51"/>
  <c r="C10" i="51"/>
  <c r="B10" i="51"/>
  <c r="R9" i="51"/>
  <c r="Q9" i="51"/>
  <c r="P9" i="51"/>
  <c r="O9" i="51"/>
  <c r="S9" i="51" s="1"/>
  <c r="N9" i="51"/>
  <c r="M9" i="51"/>
  <c r="L9" i="51"/>
  <c r="K9" i="51"/>
  <c r="J9" i="51"/>
  <c r="I9" i="51"/>
  <c r="H9" i="51"/>
  <c r="G9" i="51"/>
  <c r="E9" i="51"/>
  <c r="D9" i="51"/>
  <c r="C9" i="51"/>
  <c r="B9" i="51"/>
  <c r="R8" i="51"/>
  <c r="Q8" i="51"/>
  <c r="P8" i="51"/>
  <c r="O8" i="51"/>
  <c r="S8" i="51" s="1"/>
  <c r="N8" i="51"/>
  <c r="M8" i="51"/>
  <c r="L8" i="51"/>
  <c r="K8" i="51"/>
  <c r="J8" i="51"/>
  <c r="I8" i="51"/>
  <c r="H8" i="51"/>
  <c r="G8" i="51"/>
  <c r="E8" i="51"/>
  <c r="D8" i="51"/>
  <c r="C8" i="51"/>
  <c r="B8" i="51"/>
  <c r="R7" i="51"/>
  <c r="Q7" i="51"/>
  <c r="P7" i="51"/>
  <c r="O7" i="51"/>
  <c r="N7" i="51"/>
  <c r="M7" i="51"/>
  <c r="L7" i="51"/>
  <c r="K7" i="51"/>
  <c r="J7" i="51"/>
  <c r="I7" i="51"/>
  <c r="H7" i="51"/>
  <c r="G7" i="51"/>
  <c r="E7" i="51"/>
  <c r="D7" i="51"/>
  <c r="C7" i="51"/>
  <c r="B7" i="51"/>
  <c r="A7" i="5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A173" i="51" s="1"/>
  <c r="A174" i="51" s="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A208" i="51" s="1"/>
  <c r="A209" i="51" s="1"/>
  <c r="A210" i="51" s="1"/>
  <c r="A211" i="51" s="1"/>
  <c r="A212" i="51" s="1"/>
  <c r="A213" i="51" s="1"/>
  <c r="A214" i="51" s="1"/>
  <c r="A215" i="51" s="1"/>
  <c r="A216" i="51" s="1"/>
  <c r="A217" i="51" s="1"/>
  <c r="A218" i="51" s="1"/>
  <c r="A219" i="51" s="1"/>
  <c r="A220" i="51" s="1"/>
  <c r="A221" i="51" s="1"/>
  <c r="A222" i="51" s="1"/>
  <c r="A223" i="51" s="1"/>
  <c r="A224" i="51" s="1"/>
  <c r="S6" i="51"/>
  <c r="Q6" i="51"/>
  <c r="P6" i="51"/>
  <c r="O6" i="51"/>
  <c r="N6" i="51"/>
  <c r="M6" i="51"/>
  <c r="L6" i="51"/>
  <c r="K6" i="51"/>
  <c r="J6" i="51"/>
  <c r="I6" i="51"/>
  <c r="H6" i="51"/>
  <c r="G6" i="51"/>
  <c r="E6" i="51"/>
  <c r="D6" i="51"/>
  <c r="R6" i="51" s="1"/>
  <c r="C6" i="51"/>
  <c r="B6" i="51"/>
  <c r="V6" i="51" s="1"/>
  <c r="Q5" i="51"/>
  <c r="P5" i="51"/>
  <c r="O5" i="51"/>
  <c r="N5" i="51"/>
  <c r="M5" i="51"/>
  <c r="L5" i="51"/>
  <c r="K5" i="51"/>
  <c r="S5" i="51" s="1"/>
  <c r="J5" i="51"/>
  <c r="I5" i="51"/>
  <c r="H5" i="51"/>
  <c r="G5" i="51"/>
  <c r="E5" i="51"/>
  <c r="R5" i="51" s="1"/>
  <c r="D5" i="51"/>
  <c r="C5" i="51"/>
  <c r="B5" i="51"/>
  <c r="V5" i="51" s="1"/>
  <c r="S4" i="51"/>
  <c r="Q4" i="51"/>
  <c r="P4" i="51"/>
  <c r="O4" i="51"/>
  <c r="N4" i="51"/>
  <c r="M4" i="51"/>
  <c r="L4" i="51"/>
  <c r="K4" i="51"/>
  <c r="J4" i="51"/>
  <c r="I4" i="51"/>
  <c r="H4" i="51"/>
  <c r="G4" i="51"/>
  <c r="E4" i="51"/>
  <c r="R4" i="51" s="1"/>
  <c r="D4" i="51"/>
  <c r="C4" i="51"/>
  <c r="B4" i="51"/>
  <c r="V643" i="51" s="1"/>
  <c r="A4" i="51"/>
  <c r="A5" i="51" s="1"/>
  <c r="A6" i="51" s="1"/>
  <c r="Q3" i="51"/>
  <c r="P3" i="51"/>
  <c r="O3" i="51"/>
  <c r="N3" i="51"/>
  <c r="M3" i="51"/>
  <c r="L3" i="51"/>
  <c r="K3" i="51"/>
  <c r="J3" i="51"/>
  <c r="I3" i="51"/>
  <c r="H3" i="51"/>
  <c r="G3" i="51"/>
  <c r="E3" i="51"/>
  <c r="D3" i="51"/>
  <c r="C3" i="51"/>
  <c r="B3" i="51"/>
  <c r="K8" i="32" l="1"/>
  <c r="K9" i="32"/>
  <c r="A226" i="51"/>
  <c r="A227" i="51" s="1"/>
  <c r="A228" i="51" s="1"/>
  <c r="A229" i="51" s="1"/>
  <c r="A230" i="51" s="1"/>
  <c r="A231" i="51" s="1"/>
  <c r="A232" i="51" s="1"/>
  <c r="A233" i="51" s="1"/>
  <c r="A234" i="51" s="1"/>
  <c r="A235" i="51" s="1"/>
  <c r="A236" i="51" s="1"/>
  <c r="A237" i="51" s="1"/>
  <c r="A238" i="51" s="1"/>
  <c r="A239" i="51" s="1"/>
  <c r="A240" i="51" s="1"/>
  <c r="A241" i="51" s="1"/>
  <c r="A242" i="51" s="1"/>
  <c r="A243" i="51" s="1"/>
  <c r="A244" i="51" s="1"/>
  <c r="A245" i="51" s="1"/>
  <c r="A246" i="51" s="1"/>
  <c r="A247" i="51" s="1"/>
  <c r="A248" i="51" s="1"/>
  <c r="A249" i="51" s="1"/>
  <c r="A250" i="51" s="1"/>
  <c r="A251" i="51" s="1"/>
  <c r="A252" i="51" s="1"/>
  <c r="A253" i="51" s="1"/>
  <c r="A254" i="51" s="1"/>
  <c r="A255" i="51" s="1"/>
  <c r="A256" i="51" s="1"/>
  <c r="A257" i="51" s="1"/>
  <c r="A258" i="51" s="1"/>
  <c r="A259" i="51" s="1"/>
  <c r="A260" i="51" s="1"/>
  <c r="A261" i="51" s="1"/>
  <c r="A262" i="51" s="1"/>
  <c r="A263" i="51" s="1"/>
  <c r="A264" i="51" s="1"/>
  <c r="A265" i="51" s="1"/>
  <c r="A266" i="51" s="1"/>
  <c r="A267" i="51" s="1"/>
  <c r="A268" i="51" s="1"/>
  <c r="A269" i="51" s="1"/>
  <c r="A270" i="51" s="1"/>
  <c r="A271" i="51" s="1"/>
  <c r="A272" i="51" s="1"/>
  <c r="A273" i="51" s="1"/>
  <c r="A274" i="51" s="1"/>
  <c r="A275" i="51" s="1"/>
  <c r="A276" i="51" s="1"/>
  <c r="A277" i="51" s="1"/>
  <c r="A278" i="51" s="1"/>
  <c r="A279" i="51" s="1"/>
  <c r="A280" i="51" s="1"/>
  <c r="A281" i="51" s="1"/>
  <c r="A282" i="51" s="1"/>
  <c r="A283" i="51" s="1"/>
  <c r="A284" i="51" s="1"/>
  <c r="A285" i="51" s="1"/>
  <c r="A286" i="51" s="1"/>
  <c r="A287" i="51" s="1"/>
  <c r="A288" i="51" s="1"/>
  <c r="A289" i="51" s="1"/>
  <c r="A290" i="51" s="1"/>
  <c r="A291" i="51" s="1"/>
  <c r="A292" i="51" s="1"/>
  <c r="A293" i="51" s="1"/>
  <c r="A294" i="51" s="1"/>
  <c r="A295" i="51" s="1"/>
  <c r="A296" i="51" s="1"/>
  <c r="A297" i="51" s="1"/>
  <c r="A298" i="51" s="1"/>
  <c r="A299" i="51" s="1"/>
  <c r="A300" i="51" s="1"/>
  <c r="A301" i="51" s="1"/>
  <c r="A302" i="51" s="1"/>
  <c r="A303" i="51" s="1"/>
  <c r="A304" i="51" s="1"/>
  <c r="A305" i="51" s="1"/>
  <c r="A306" i="51" s="1"/>
  <c r="A307" i="51" s="1"/>
  <c r="A308" i="51" s="1"/>
  <c r="A309" i="51" s="1"/>
  <c r="A310" i="51" s="1"/>
  <c r="A311" i="51" s="1"/>
  <c r="A312" i="51" s="1"/>
  <c r="A313" i="51" s="1"/>
  <c r="A314" i="51" s="1"/>
  <c r="A315" i="51" s="1"/>
  <c r="A316" i="51" s="1"/>
  <c r="A317" i="51" s="1"/>
  <c r="A318" i="51" s="1"/>
  <c r="A319" i="51" s="1"/>
  <c r="A320" i="51" s="1"/>
  <c r="A321" i="51" s="1"/>
  <c r="A322" i="51" s="1"/>
  <c r="A323" i="51" s="1"/>
  <c r="A324" i="51" s="1"/>
  <c r="A325" i="51" s="1"/>
  <c r="A326" i="51" s="1"/>
  <c r="A327" i="51" s="1"/>
  <c r="A328" i="51" s="1"/>
  <c r="A329" i="51" s="1"/>
  <c r="A330" i="51" s="1"/>
  <c r="A331" i="51" s="1"/>
  <c r="A332" i="51" s="1"/>
  <c r="A333" i="51" s="1"/>
  <c r="A334" i="51" s="1"/>
  <c r="A335" i="51" s="1"/>
  <c r="A336" i="51" s="1"/>
  <c r="A337" i="51" s="1"/>
  <c r="A338" i="51" s="1"/>
  <c r="A339" i="51" s="1"/>
  <c r="A340" i="51" s="1"/>
  <c r="A341" i="51" s="1"/>
  <c r="A342" i="51" s="1"/>
  <c r="A343" i="51" s="1"/>
  <c r="A344" i="51" s="1"/>
  <c r="A345" i="51" s="1"/>
  <c r="A346" i="51" s="1"/>
  <c r="A347" i="51" s="1"/>
  <c r="A348" i="51" s="1"/>
  <c r="A349" i="51" s="1"/>
  <c r="A350" i="51" s="1"/>
  <c r="A351" i="51" s="1"/>
  <c r="A352" i="51" s="1"/>
  <c r="A353" i="51" s="1"/>
  <c r="A354" i="51" s="1"/>
  <c r="A355" i="51" s="1"/>
  <c r="A356" i="51" s="1"/>
  <c r="A357" i="51" s="1"/>
  <c r="A358" i="51" s="1"/>
  <c r="A359" i="51" s="1"/>
  <c r="A360" i="51" s="1"/>
  <c r="A361" i="51" s="1"/>
  <c r="A362" i="51" s="1"/>
  <c r="A363" i="51" s="1"/>
  <c r="A364" i="51" s="1"/>
  <c r="A365" i="51" s="1"/>
  <c r="A366" i="51" s="1"/>
  <c r="A367" i="51" s="1"/>
  <c r="A368" i="51" s="1"/>
  <c r="A369" i="51" s="1"/>
  <c r="A370" i="51" s="1"/>
  <c r="A371" i="51" s="1"/>
  <c r="A372" i="51" s="1"/>
  <c r="A373" i="51" s="1"/>
  <c r="A374" i="51" s="1"/>
  <c r="A375" i="51" s="1"/>
  <c r="A376" i="51" s="1"/>
  <c r="A377" i="51" s="1"/>
  <c r="A378" i="51" s="1"/>
  <c r="A379" i="51" s="1"/>
  <c r="A380" i="51" s="1"/>
  <c r="A381" i="51" s="1"/>
  <c r="A382" i="51" s="1"/>
  <c r="A383" i="51" s="1"/>
  <c r="A384" i="51" s="1"/>
  <c r="A385" i="51" s="1"/>
  <c r="A386" i="51" s="1"/>
  <c r="A387" i="51" s="1"/>
  <c r="A388" i="51" s="1"/>
  <c r="A389" i="51" s="1"/>
  <c r="A390" i="51" s="1"/>
  <c r="A391" i="51" s="1"/>
  <c r="A392" i="51" s="1"/>
  <c r="A393" i="51" s="1"/>
  <c r="A225" i="51"/>
  <c r="V41" i="51"/>
  <c r="V63" i="51"/>
  <c r="V114" i="51"/>
  <c r="V165" i="51"/>
  <c r="V187" i="51"/>
  <c r="V194" i="51"/>
  <c r="V223" i="51"/>
  <c r="V244" i="51"/>
  <c r="V253" i="51"/>
  <c r="V281" i="51"/>
  <c r="V290" i="51"/>
  <c r="V322" i="51"/>
  <c r="V363" i="51"/>
  <c r="V581" i="51"/>
  <c r="V686" i="51"/>
  <c r="R11" i="51"/>
  <c r="R83" i="51"/>
  <c r="V92" i="51"/>
  <c r="V100" i="51"/>
  <c r="V130" i="51"/>
  <c r="V159" i="51"/>
  <c r="R171" i="51"/>
  <c r="V195" i="51"/>
  <c r="V235" i="51"/>
  <c r="V267" i="51"/>
  <c r="V334" i="51"/>
  <c r="V7" i="51"/>
  <c r="R19" i="51"/>
  <c r="V36" i="51"/>
  <c r="V58" i="51"/>
  <c r="V79" i="51"/>
  <c r="V108" i="51"/>
  <c r="V116" i="51"/>
  <c r="V131" i="51"/>
  <c r="V146" i="51"/>
  <c r="V181" i="51"/>
  <c r="V237" i="51"/>
  <c r="V255" i="51"/>
  <c r="V284" i="51"/>
  <c r="V326" i="51"/>
  <c r="V346" i="51"/>
  <c r="V376" i="51"/>
  <c r="V392" i="51"/>
  <c r="R413" i="51"/>
  <c r="V448" i="51"/>
  <c r="V477" i="51"/>
  <c r="V23" i="51"/>
  <c r="V37" i="51"/>
  <c r="V66" i="51"/>
  <c r="V109" i="51"/>
  <c r="V124" i="51"/>
  <c r="V293" i="51"/>
  <c r="V318" i="51"/>
  <c r="V347" i="51"/>
  <c r="V366" i="51"/>
  <c r="V406" i="51"/>
  <c r="V814" i="51"/>
  <c r="V1257" i="51"/>
  <c r="V31" i="51"/>
  <c r="R43" i="51"/>
  <c r="V45" i="51"/>
  <c r="V52" i="51"/>
  <c r="V67" i="51"/>
  <c r="V74" i="51"/>
  <c r="V95" i="51"/>
  <c r="V103" i="51"/>
  <c r="R115" i="51"/>
  <c r="R123" i="51"/>
  <c r="V125" i="51"/>
  <c r="V132" i="51"/>
  <c r="V140" i="51"/>
  <c r="V155" i="51"/>
  <c r="V162" i="51"/>
  <c r="V183" i="51"/>
  <c r="R195" i="51"/>
  <c r="V197" i="51"/>
  <c r="V204" i="51"/>
  <c r="V212" i="51"/>
  <c r="V228" i="51"/>
  <c r="V229" i="51"/>
  <c r="V239" i="51"/>
  <c r="V257" i="51"/>
  <c r="S259" i="51"/>
  <c r="V260" i="51"/>
  <c r="R267" i="51"/>
  <c r="V269" i="51"/>
  <c r="R275" i="51"/>
  <c r="V277" i="51"/>
  <c r="R283" i="51"/>
  <c r="V294" i="51"/>
  <c r="V295" i="51"/>
  <c r="V305" i="51"/>
  <c r="S322" i="51"/>
  <c r="V330" i="51"/>
  <c r="V348" i="51"/>
  <c r="V357" i="51"/>
  <c r="V358" i="51"/>
  <c r="V359" i="51"/>
  <c r="R375" i="51"/>
  <c r="V379" i="51"/>
  <c r="V380" i="51"/>
  <c r="R391" i="51"/>
  <c r="V395" i="51"/>
  <c r="V396" i="51"/>
  <c r="V421" i="51"/>
  <c r="V480" i="51"/>
  <c r="V482" i="51"/>
  <c r="V484" i="51"/>
  <c r="V488" i="51"/>
  <c r="V512" i="51"/>
  <c r="V516" i="51"/>
  <c r="R589" i="51"/>
  <c r="V611" i="51"/>
  <c r="V1046" i="51"/>
  <c r="V1055" i="51"/>
  <c r="V84" i="51"/>
  <c r="V107" i="51"/>
  <c r="V113" i="51"/>
  <c r="V122" i="51"/>
  <c r="V151" i="51"/>
  <c r="V245" i="51"/>
  <c r="V273" i="51"/>
  <c r="V283" i="51"/>
  <c r="V314" i="51"/>
  <c r="V324" i="51"/>
  <c r="V428" i="51"/>
  <c r="V680" i="51"/>
  <c r="V13" i="51"/>
  <c r="V28" i="51"/>
  <c r="V43" i="51"/>
  <c r="V50" i="51"/>
  <c r="V71" i="51"/>
  <c r="V123" i="51"/>
  <c r="V180" i="51"/>
  <c r="R251" i="51"/>
  <c r="V265" i="51"/>
  <c r="V275" i="51"/>
  <c r="R298" i="51"/>
  <c r="V344" i="51"/>
  <c r="V402" i="51"/>
  <c r="V468" i="51"/>
  <c r="R487" i="51"/>
  <c r="V750" i="51"/>
  <c r="V29" i="51"/>
  <c r="V51" i="51"/>
  <c r="V93" i="51"/>
  <c r="V138" i="51"/>
  <c r="V167" i="51"/>
  <c r="V203" i="51"/>
  <c r="V210" i="51"/>
  <c r="V218" i="51"/>
  <c r="V236" i="51"/>
  <c r="V247" i="51"/>
  <c r="V302" i="51"/>
  <c r="V315" i="51"/>
  <c r="V327" i="51"/>
  <c r="V393" i="51"/>
  <c r="V404" i="51"/>
  <c r="V456" i="51"/>
  <c r="V15" i="51"/>
  <c r="R35" i="51"/>
  <c r="V59" i="51"/>
  <c r="V87" i="51"/>
  <c r="S139" i="51"/>
  <c r="V154" i="51"/>
  <c r="R187" i="51"/>
  <c r="V219" i="51"/>
  <c r="V226" i="51"/>
  <c r="V227" i="51"/>
  <c r="R243" i="51"/>
  <c r="V268" i="51"/>
  <c r="V276" i="51"/>
  <c r="V285" i="51"/>
  <c r="R343" i="51"/>
  <c r="V378" i="51"/>
  <c r="V407" i="51"/>
  <c r="V432" i="51"/>
  <c r="V664" i="51"/>
  <c r="V878" i="51"/>
  <c r="V1262" i="51"/>
  <c r="V3" i="51"/>
  <c r="V9" i="51"/>
  <c r="V10" i="51"/>
  <c r="V39" i="51"/>
  <c r="V53" i="51"/>
  <c r="V60" i="51"/>
  <c r="V75" i="51"/>
  <c r="V81" i="51"/>
  <c r="V82" i="51"/>
  <c r="V111" i="51"/>
  <c r="S114" i="51"/>
  <c r="V119" i="51"/>
  <c r="V133" i="51"/>
  <c r="V141" i="51"/>
  <c r="V148" i="51"/>
  <c r="V163" i="51"/>
  <c r="V169" i="51"/>
  <c r="V170" i="51"/>
  <c r="V191" i="51"/>
  <c r="V205" i="51"/>
  <c r="V213" i="51"/>
  <c r="V220" i="51"/>
  <c r="V249" i="51"/>
  <c r="V250" i="51"/>
  <c r="V261" i="51"/>
  <c r="V287" i="51"/>
  <c r="V296" i="51"/>
  <c r="V297" i="51"/>
  <c r="V298" i="51"/>
  <c r="V319" i="51"/>
  <c r="V369" i="51"/>
  <c r="V383" i="51"/>
  <c r="V410" i="51"/>
  <c r="V438" i="51"/>
  <c r="V439" i="51"/>
  <c r="S489" i="51"/>
  <c r="V494" i="51"/>
  <c r="V496" i="51"/>
  <c r="V497" i="51"/>
  <c r="V550" i="51"/>
  <c r="V605" i="51"/>
  <c r="V606" i="51"/>
  <c r="V617" i="51"/>
  <c r="V618" i="51"/>
  <c r="V776" i="51"/>
  <c r="V856" i="51"/>
  <c r="V867" i="51"/>
  <c r="V891" i="51"/>
  <c r="V969" i="51"/>
  <c r="V12" i="51"/>
  <c r="V20" i="51"/>
  <c r="V35" i="51"/>
  <c r="V42" i="51"/>
  <c r="V77" i="51"/>
  <c r="V115" i="51"/>
  <c r="V121" i="51"/>
  <c r="V172" i="51"/>
  <c r="V193" i="51"/>
  <c r="V274" i="51"/>
  <c r="V282" i="51"/>
  <c r="V414" i="51"/>
  <c r="V467" i="51"/>
  <c r="V590" i="51"/>
  <c r="V745" i="51"/>
  <c r="R3" i="51"/>
  <c r="V21" i="51"/>
  <c r="V85" i="51"/>
  <c r="V173" i="51"/>
  <c r="V202" i="51"/>
  <c r="V234" i="51"/>
  <c r="V325" i="51"/>
  <c r="V345" i="51"/>
  <c r="V445" i="51"/>
  <c r="V470" i="51"/>
  <c r="V1079" i="51"/>
  <c r="R27" i="51"/>
  <c r="R91" i="51"/>
  <c r="V101" i="51"/>
  <c r="V139" i="51"/>
  <c r="R179" i="51"/>
  <c r="V188" i="51"/>
  <c r="V211" i="51"/>
  <c r="R311" i="51"/>
  <c r="V354" i="51"/>
  <c r="V377" i="51"/>
  <c r="V405" i="51"/>
  <c r="V417" i="51"/>
  <c r="R426" i="51"/>
  <c r="V453" i="51"/>
  <c r="V44" i="51"/>
  <c r="R99" i="51"/>
  <c r="R107" i="51"/>
  <c r="V117" i="51"/>
  <c r="V147" i="51"/>
  <c r="V175" i="51"/>
  <c r="V189" i="51"/>
  <c r="V196" i="51"/>
  <c r="S211" i="51"/>
  <c r="V337" i="51"/>
  <c r="V394" i="51"/>
  <c r="V433" i="51"/>
  <c r="V712" i="51"/>
  <c r="V1260" i="51"/>
  <c r="S3" i="51"/>
  <c r="S7" i="51"/>
  <c r="V11" i="51"/>
  <c r="V18" i="51"/>
  <c r="V19" i="51"/>
  <c r="V26" i="51"/>
  <c r="V47" i="51"/>
  <c r="R59" i="51"/>
  <c r="V61" i="51"/>
  <c r="V68" i="51"/>
  <c r="V83" i="51"/>
  <c r="V90" i="51"/>
  <c r="V127" i="51"/>
  <c r="R139" i="51"/>
  <c r="R147" i="51"/>
  <c r="V149" i="51"/>
  <c r="V156" i="51"/>
  <c r="V171" i="51"/>
  <c r="V178" i="51"/>
  <c r="V199" i="51"/>
  <c r="R211" i="51"/>
  <c r="R219" i="51"/>
  <c r="V221" i="51"/>
  <c r="V231" i="51"/>
  <c r="S255" i="51"/>
  <c r="V271" i="51"/>
  <c r="V279" i="51"/>
  <c r="V308" i="51"/>
  <c r="V309" i="51"/>
  <c r="V311" i="51"/>
  <c r="V321" i="51"/>
  <c r="V331" i="51"/>
  <c r="V362" i="51"/>
  <c r="R378" i="51"/>
  <c r="V385" i="51"/>
  <c r="R394" i="51"/>
  <c r="V399" i="51"/>
  <c r="V424" i="51"/>
  <c r="V425" i="51"/>
  <c r="V461" i="51"/>
  <c r="V498" i="51"/>
  <c r="V502" i="51"/>
  <c r="V504" i="51"/>
  <c r="V534" i="51"/>
  <c r="V544" i="51"/>
  <c r="V549" i="51"/>
  <c r="V552" i="51"/>
  <c r="V555" i="51"/>
  <c r="V630" i="51"/>
  <c r="V637" i="51"/>
  <c r="V777" i="51"/>
  <c r="V857" i="51"/>
  <c r="R896" i="51"/>
  <c r="V1420" i="51"/>
  <c r="V1329" i="51"/>
  <c r="V905" i="51"/>
  <c r="V889" i="51"/>
  <c r="V838" i="51"/>
  <c r="V830" i="51"/>
  <c r="V674" i="51"/>
  <c r="V648" i="51"/>
  <c r="V642" i="51"/>
  <c r="V635" i="51"/>
  <c r="V614" i="51"/>
  <c r="V600" i="51"/>
  <c r="V554" i="51"/>
  <c r="V547" i="51"/>
  <c r="V518" i="51"/>
  <c r="V491" i="51"/>
  <c r="V486" i="51"/>
  <c r="V1083" i="51"/>
  <c r="V883" i="51"/>
  <c r="V822" i="51"/>
  <c r="V787" i="51"/>
  <c r="V619" i="51"/>
  <c r="V546" i="51"/>
  <c r="V4" i="51"/>
  <c r="V870" i="51"/>
  <c r="V755" i="51"/>
  <c r="V723" i="51"/>
  <c r="V691" i="51"/>
  <c r="V626" i="51"/>
  <c r="V539" i="51"/>
  <c r="V627" i="51"/>
  <c r="V582" i="51"/>
  <c r="V558" i="51"/>
  <c r="V536" i="51"/>
  <c r="V509" i="51"/>
  <c r="V487" i="51"/>
  <c r="V493" i="51"/>
  <c r="V459" i="51"/>
  <c r="V819" i="51"/>
  <c r="V391" i="51"/>
  <c r="V375" i="51"/>
  <c r="V361" i="51"/>
  <c r="V353" i="51"/>
  <c r="V651" i="51"/>
  <c r="V586" i="51"/>
  <c r="V471" i="51"/>
  <c r="V426" i="51"/>
  <c r="V1062" i="51"/>
  <c r="V667" i="51"/>
  <c r="V503" i="51"/>
  <c r="V455" i="51"/>
  <c r="V454" i="51"/>
  <c r="V423" i="51"/>
  <c r="V409" i="51"/>
  <c r="V401" i="51"/>
  <c r="V343" i="51"/>
  <c r="V329" i="51"/>
  <c r="V313" i="51"/>
  <c r="V266" i="51"/>
  <c r="V259" i="51"/>
  <c r="V258" i="51"/>
  <c r="V251" i="51"/>
  <c r="S15" i="51"/>
  <c r="S23" i="51"/>
  <c r="V27" i="51"/>
  <c r="V33" i="51"/>
  <c r="V34" i="51"/>
  <c r="V55" i="51"/>
  <c r="V69" i="51"/>
  <c r="V76" i="51"/>
  <c r="V91" i="51"/>
  <c r="V97" i="51"/>
  <c r="V98" i="51"/>
  <c r="V99" i="51"/>
  <c r="V105" i="51"/>
  <c r="V106" i="51"/>
  <c r="V135" i="51"/>
  <c r="S138" i="51"/>
  <c r="V143" i="51"/>
  <c r="V157" i="51"/>
  <c r="V164" i="51"/>
  <c r="V179" i="51"/>
  <c r="V185" i="51"/>
  <c r="V186" i="51"/>
  <c r="V207" i="51"/>
  <c r="V215" i="51"/>
  <c r="V241" i="51"/>
  <c r="V242" i="51"/>
  <c r="V243" i="51"/>
  <c r="V252" i="51"/>
  <c r="V263" i="51"/>
  <c r="V299" i="51"/>
  <c r="V310" i="51"/>
  <c r="V341" i="51"/>
  <c r="V351" i="51"/>
  <c r="V386" i="51"/>
  <c r="V427" i="51"/>
  <c r="V462" i="51"/>
  <c r="V464" i="51"/>
  <c r="V465" i="51"/>
  <c r="V521" i="51"/>
  <c r="V522" i="51"/>
  <c r="V526" i="51"/>
  <c r="V533" i="51"/>
  <c r="V541" i="51"/>
  <c r="V557" i="51"/>
  <c r="V561" i="51"/>
  <c r="V562" i="51"/>
  <c r="V572" i="51"/>
  <c r="V597" i="51"/>
  <c r="V598" i="51"/>
  <c r="V632" i="51"/>
  <c r="V638" i="51"/>
  <c r="V1004" i="51"/>
  <c r="S223" i="51"/>
  <c r="S227" i="51"/>
  <c r="S231" i="51"/>
  <c r="S235" i="51"/>
  <c r="S243" i="51"/>
  <c r="V303" i="51"/>
  <c r="S306" i="51"/>
  <c r="V312" i="51"/>
  <c r="S316" i="51"/>
  <c r="V328" i="51"/>
  <c r="S332" i="51"/>
  <c r="V335" i="51"/>
  <c r="S338" i="51"/>
  <c r="V342" i="51"/>
  <c r="V350" i="51"/>
  <c r="R362" i="51"/>
  <c r="V364" i="51"/>
  <c r="V370" i="51"/>
  <c r="V408" i="51"/>
  <c r="V415" i="51"/>
  <c r="V422" i="51"/>
  <c r="V430" i="51"/>
  <c r="V440" i="51"/>
  <c r="V466" i="51"/>
  <c r="S486" i="51"/>
  <c r="V499" i="51"/>
  <c r="V517" i="51"/>
  <c r="V621" i="51"/>
  <c r="V744" i="51"/>
  <c r="V782" i="51"/>
  <c r="V1110" i="51"/>
  <c r="V1246" i="51"/>
  <c r="V373" i="51"/>
  <c r="V382" i="51"/>
  <c r="V389" i="51"/>
  <c r="V411" i="51"/>
  <c r="R423" i="51"/>
  <c r="V434" i="51"/>
  <c r="V457" i="51"/>
  <c r="V485" i="51"/>
  <c r="V525" i="51"/>
  <c r="R554" i="51"/>
  <c r="V563" i="51"/>
  <c r="V565" i="51"/>
  <c r="V574" i="51"/>
  <c r="V585" i="51"/>
  <c r="V646" i="51"/>
  <c r="V713" i="51"/>
  <c r="V862" i="51"/>
  <c r="V999" i="51"/>
  <c r="V1001" i="51"/>
  <c r="V300" i="51"/>
  <c r="V306" i="51"/>
  <c r="R314" i="51"/>
  <c r="V316" i="51"/>
  <c r="R330" i="51"/>
  <c r="V332" i="51"/>
  <c r="V338" i="51"/>
  <c r="V360" i="51"/>
  <c r="V367" i="51"/>
  <c r="V374" i="51"/>
  <c r="V390" i="51"/>
  <c r="V398" i="51"/>
  <c r="R410" i="51"/>
  <c r="V412" i="51"/>
  <c r="V418" i="51"/>
  <c r="V435" i="51"/>
  <c r="V450" i="51"/>
  <c r="R455" i="51"/>
  <c r="R456" i="51"/>
  <c r="V489" i="51"/>
  <c r="R520" i="51"/>
  <c r="R560" i="51"/>
  <c r="V589" i="51"/>
  <c r="V718" i="51"/>
  <c r="V808" i="51"/>
  <c r="V436" i="51"/>
  <c r="V472" i="51"/>
  <c r="V532" i="51"/>
  <c r="V596" i="51"/>
  <c r="V604" i="51"/>
  <c r="V653" i="51"/>
  <c r="V809" i="51"/>
  <c r="V1094" i="51"/>
  <c r="V500" i="51"/>
  <c r="V553" i="51"/>
  <c r="V641" i="51"/>
  <c r="V673" i="51"/>
  <c r="V761" i="51"/>
  <c r="V793" i="51"/>
  <c r="V832" i="51"/>
  <c r="V913" i="51"/>
  <c r="V2601" i="51"/>
  <c r="V2593" i="51"/>
  <c r="V2585" i="51"/>
  <c r="V2577" i="51"/>
  <c r="V2569" i="51"/>
  <c r="V2561" i="51"/>
  <c r="V2553" i="51"/>
  <c r="V2545" i="51"/>
  <c r="V2537" i="51"/>
  <c r="V2529" i="51"/>
  <c r="V2521" i="51"/>
  <c r="V2513" i="51"/>
  <c r="V2505" i="51"/>
  <c r="V2497" i="51"/>
  <c r="V2580" i="51"/>
  <c r="V2560" i="51"/>
  <c r="V2540" i="51"/>
  <c r="V2520" i="51"/>
  <c r="V2604" i="51"/>
  <c r="V2584" i="51"/>
  <c r="V2544" i="51"/>
  <c r="V2500" i="51"/>
  <c r="V2588" i="51"/>
  <c r="V2568" i="51"/>
  <c r="V2528" i="51"/>
  <c r="V2616" i="51"/>
  <c r="V2564" i="51"/>
  <c r="V2552" i="51"/>
  <c r="V2532" i="51"/>
  <c r="V2488" i="51"/>
  <c r="V2480" i="51"/>
  <c r="V2472" i="51"/>
  <c r="V2464" i="51"/>
  <c r="V2447" i="51"/>
  <c r="V2431" i="51"/>
  <c r="V2415" i="51"/>
  <c r="V2400" i="51"/>
  <c r="V2379" i="51"/>
  <c r="V2371" i="51"/>
  <c r="V2363" i="51"/>
  <c r="V2355" i="51"/>
  <c r="V2347" i="51"/>
  <c r="V2339" i="51"/>
  <c r="V2612" i="51"/>
  <c r="V2600" i="51"/>
  <c r="V2572" i="51"/>
  <c r="V2508" i="51"/>
  <c r="V2496" i="51"/>
  <c r="V2608" i="51"/>
  <c r="V2596" i="51"/>
  <c r="V2570" i="51"/>
  <c r="V2504" i="51"/>
  <c r="V2458" i="51"/>
  <c r="V2615" i="51"/>
  <c r="V2592" i="51"/>
  <c r="V2556" i="51"/>
  <c r="V2516" i="51"/>
  <c r="V2576" i="51"/>
  <c r="V2548" i="51"/>
  <c r="V2512" i="51"/>
  <c r="V2499" i="51"/>
  <c r="V2490" i="51"/>
  <c r="V2465" i="51"/>
  <c r="V2456" i="51"/>
  <c r="V2442" i="51"/>
  <c r="V2441" i="51"/>
  <c r="V2440" i="51"/>
  <c r="V2417" i="51"/>
  <c r="V2416" i="51"/>
  <c r="V2578" i="51"/>
  <c r="V2536" i="51"/>
  <c r="V2466" i="51"/>
  <c r="V2457" i="51"/>
  <c r="V2409" i="51"/>
  <c r="V2408" i="51"/>
  <c r="V2374" i="51"/>
  <c r="V2373" i="51"/>
  <c r="V2358" i="51"/>
  <c r="V2357" i="51"/>
  <c r="V2342" i="51"/>
  <c r="V2341" i="51"/>
  <c r="V2559" i="51"/>
  <c r="V2538" i="51"/>
  <c r="V2530" i="51"/>
  <c r="V2439" i="51"/>
  <c r="V2410" i="51"/>
  <c r="V2350" i="51"/>
  <c r="V2349" i="51"/>
  <c r="V2297" i="51"/>
  <c r="V2278" i="51"/>
  <c r="V2591" i="51"/>
  <c r="V2449" i="51"/>
  <c r="V2448" i="51"/>
  <c r="V2323" i="51"/>
  <c r="V2313" i="51"/>
  <c r="V2307" i="51"/>
  <c r="V2301" i="51"/>
  <c r="V2268" i="51"/>
  <c r="V2489" i="51"/>
  <c r="V2426" i="51"/>
  <c r="V2425" i="51"/>
  <c r="V2424" i="51"/>
  <c r="V2366" i="51"/>
  <c r="V2365" i="51"/>
  <c r="V2329" i="51"/>
  <c r="V2277" i="51"/>
  <c r="V2325" i="51"/>
  <c r="V2315" i="51"/>
  <c r="V2285" i="51"/>
  <c r="V2524" i="51"/>
  <c r="V2473" i="51"/>
  <c r="V2305" i="51"/>
  <c r="V2272" i="51"/>
  <c r="V2254" i="51"/>
  <c r="V2253" i="51"/>
  <c r="V2238" i="51"/>
  <c r="V2237" i="51"/>
  <c r="V2222" i="51"/>
  <c r="V2221" i="51"/>
  <c r="V2206" i="51"/>
  <c r="V2205" i="51"/>
  <c r="V2190" i="51"/>
  <c r="V2189" i="51"/>
  <c r="V2174" i="51"/>
  <c r="V2173" i="51"/>
  <c r="V2158" i="51"/>
  <c r="V2157" i="51"/>
  <c r="V2142" i="51"/>
  <c r="V2141" i="51"/>
  <c r="V2126" i="51"/>
  <c r="V2125" i="51"/>
  <c r="V2110" i="51"/>
  <c r="V2109" i="51"/>
  <c r="V2399" i="51"/>
  <c r="V2331" i="51"/>
  <c r="V2281" i="51"/>
  <c r="V2276" i="51"/>
  <c r="V2482" i="51"/>
  <c r="V2474" i="51"/>
  <c r="V2343" i="51"/>
  <c r="V2319" i="51"/>
  <c r="V2246" i="51"/>
  <c r="V2245" i="51"/>
  <c r="V2148" i="51"/>
  <c r="V2135" i="51"/>
  <c r="V2118" i="51"/>
  <c r="V2117" i="51"/>
  <c r="V2084" i="51"/>
  <c r="V2070" i="51"/>
  <c r="V2069" i="51"/>
  <c r="V2481" i="51"/>
  <c r="V2196" i="51"/>
  <c r="V2183" i="51"/>
  <c r="V2166" i="51"/>
  <c r="V2165" i="51"/>
  <c r="V2062" i="51"/>
  <c r="V2061" i="51"/>
  <c r="V2433" i="51"/>
  <c r="V2432" i="51"/>
  <c r="V2348" i="51"/>
  <c r="V2321" i="51"/>
  <c r="V2309" i="51"/>
  <c r="V2228" i="51"/>
  <c r="V2215" i="51"/>
  <c r="V2198" i="51"/>
  <c r="V2197" i="51"/>
  <c r="V2100" i="51"/>
  <c r="V2078" i="51"/>
  <c r="V2077" i="51"/>
  <c r="V2055" i="51"/>
  <c r="V2041" i="51"/>
  <c r="V2033" i="51"/>
  <c r="V2025" i="51"/>
  <c r="V2017" i="51"/>
  <c r="V2009" i="51"/>
  <c r="V2001" i="51"/>
  <c r="V1993" i="51"/>
  <c r="V1985" i="51"/>
  <c r="V1977" i="51"/>
  <c r="V1969" i="51"/>
  <c r="V1961" i="51"/>
  <c r="V1953" i="51"/>
  <c r="V1945" i="51"/>
  <c r="V1937" i="51"/>
  <c r="V1929" i="51"/>
  <c r="V1921" i="51"/>
  <c r="V1857" i="51"/>
  <c r="V1849" i="51"/>
  <c r="V1841" i="51"/>
  <c r="V1833" i="51"/>
  <c r="V1825" i="51"/>
  <c r="V1817" i="51"/>
  <c r="V1809" i="51"/>
  <c r="V1801" i="51"/>
  <c r="V2317" i="51"/>
  <c r="V2180" i="51"/>
  <c r="V2164" i="51"/>
  <c r="V2087" i="51"/>
  <c r="V1912" i="51"/>
  <c r="V1908" i="51"/>
  <c r="V1896" i="51"/>
  <c r="V1892" i="51"/>
  <c r="V1880" i="51"/>
  <c r="V1876" i="51"/>
  <c r="V1864" i="51"/>
  <c r="V1860" i="51"/>
  <c r="V1848" i="51"/>
  <c r="V1844" i="51"/>
  <c r="V1832" i="51"/>
  <c r="V1828" i="51"/>
  <c r="V1816" i="51"/>
  <c r="V1812" i="51"/>
  <c r="V1800" i="51"/>
  <c r="V1793" i="51"/>
  <c r="V1790" i="51"/>
  <c r="V1782" i="51"/>
  <c r="V1774" i="51"/>
  <c r="V1766" i="51"/>
  <c r="V1758" i="51"/>
  <c r="V1750" i="51"/>
  <c r="V1742" i="51"/>
  <c r="V1734" i="51"/>
  <c r="V1726" i="51"/>
  <c r="V1718" i="51"/>
  <c r="V1710" i="51"/>
  <c r="V2396" i="51"/>
  <c r="V2388" i="51"/>
  <c r="V2311" i="51"/>
  <c r="V2279" i="51"/>
  <c r="V2260" i="51"/>
  <c r="V2423" i="51"/>
  <c r="V2392" i="51"/>
  <c r="V2231" i="51"/>
  <c r="V2275" i="51"/>
  <c r="V2274" i="51"/>
  <c r="V2214" i="51"/>
  <c r="V2213" i="51"/>
  <c r="V2116" i="51"/>
  <c r="V2086" i="51"/>
  <c r="V2085" i="51"/>
  <c r="V2071" i="51"/>
  <c r="V2054" i="51"/>
  <c r="V2053" i="51"/>
  <c r="V2293" i="51"/>
  <c r="V2150" i="51"/>
  <c r="V2149" i="51"/>
  <c r="V1994" i="51"/>
  <c r="V1987" i="51"/>
  <c r="V1930" i="51"/>
  <c r="V1888" i="51"/>
  <c r="V2289" i="51"/>
  <c r="V2212" i="51"/>
  <c r="V2132" i="51"/>
  <c r="V2094" i="51"/>
  <c r="V2093" i="51"/>
  <c r="V2052" i="51"/>
  <c r="V2034" i="51"/>
  <c r="V1970" i="51"/>
  <c r="V1785" i="51"/>
  <c r="V1777" i="51"/>
  <c r="V1769" i="51"/>
  <c r="V1761" i="51"/>
  <c r="V1753" i="51"/>
  <c r="V1745" i="51"/>
  <c r="V1737" i="51"/>
  <c r="V1729" i="51"/>
  <c r="V1721" i="51"/>
  <c r="V1713" i="51"/>
  <c r="V2271" i="51"/>
  <c r="V2010" i="51"/>
  <c r="V2003" i="51"/>
  <c r="V1946" i="51"/>
  <c r="V1939" i="51"/>
  <c r="V1906" i="51"/>
  <c r="V1874" i="51"/>
  <c r="V1842" i="51"/>
  <c r="V1810" i="51"/>
  <c r="V2119" i="51"/>
  <c r="V1986" i="51"/>
  <c r="V1922" i="51"/>
  <c r="V1884" i="51"/>
  <c r="V1852" i="51"/>
  <c r="V1820" i="51"/>
  <c r="V2068" i="51"/>
  <c r="V2026" i="51"/>
  <c r="V2019" i="51"/>
  <c r="V1978" i="51"/>
  <c r="V1971" i="51"/>
  <c r="V1890" i="51"/>
  <c r="V1868" i="51"/>
  <c r="V1861" i="51"/>
  <c r="V1767" i="51"/>
  <c r="V1735" i="51"/>
  <c r="V1703" i="51"/>
  <c r="V1702" i="51"/>
  <c r="V1701" i="51"/>
  <c r="V1678" i="51"/>
  <c r="V1639" i="51"/>
  <c r="V1638" i="51"/>
  <c r="V1637" i="51"/>
  <c r="V1614" i="51"/>
  <c r="V1601" i="51"/>
  <c r="V1593" i="51"/>
  <c r="V1585" i="51"/>
  <c r="V1577" i="51"/>
  <c r="V1563" i="51"/>
  <c r="V1560" i="51"/>
  <c r="V1557" i="51"/>
  <c r="V1547" i="51"/>
  <c r="V1544" i="51"/>
  <c r="V1541" i="51"/>
  <c r="V1531" i="51"/>
  <c r="V1528" i="51"/>
  <c r="V1525" i="51"/>
  <c r="V1515" i="51"/>
  <c r="V1512" i="51"/>
  <c r="V1509" i="51"/>
  <c r="V1499" i="51"/>
  <c r="V1496" i="51"/>
  <c r="V1493" i="51"/>
  <c r="V1483" i="51"/>
  <c r="V1480" i="51"/>
  <c r="V1477" i="51"/>
  <c r="V1467" i="51"/>
  <c r="V1464" i="51"/>
  <c r="V1461" i="51"/>
  <c r="V1451" i="51"/>
  <c r="V1448" i="51"/>
  <c r="V1445" i="51"/>
  <c r="V2102" i="51"/>
  <c r="V2101" i="51"/>
  <c r="V1962" i="51"/>
  <c r="V1684" i="51"/>
  <c r="V1620" i="51"/>
  <c r="V1858" i="51"/>
  <c r="V1839" i="51"/>
  <c r="V1836" i="51"/>
  <c r="V1829" i="51"/>
  <c r="V1775" i="51"/>
  <c r="V1743" i="51"/>
  <c r="V1711" i="51"/>
  <c r="V1694" i="51"/>
  <c r="V1655" i="51"/>
  <c r="V1654" i="51"/>
  <c r="V1653" i="51"/>
  <c r="V1630" i="51"/>
  <c r="V1608" i="51"/>
  <c r="V1600" i="51"/>
  <c r="V1592" i="51"/>
  <c r="V1584" i="51"/>
  <c r="V1576" i="51"/>
  <c r="V1569" i="51"/>
  <c r="V1553" i="51"/>
  <c r="V1537" i="51"/>
  <c r="V1521" i="51"/>
  <c r="V1505" i="51"/>
  <c r="V1489" i="51"/>
  <c r="V1473" i="51"/>
  <c r="V1457" i="51"/>
  <c r="V2262" i="51"/>
  <c r="V2261" i="51"/>
  <c r="V2199" i="51"/>
  <c r="V2018" i="51"/>
  <c r="V2011" i="51"/>
  <c r="V1700" i="51"/>
  <c r="V1636" i="51"/>
  <c r="V2134" i="51"/>
  <c r="V2133" i="51"/>
  <c r="V1938" i="51"/>
  <c r="V1826" i="51"/>
  <c r="V1570" i="51"/>
  <c r="V1551" i="51"/>
  <c r="V1430" i="51"/>
  <c r="V1426" i="51"/>
  <c r="V1422" i="51"/>
  <c r="V1418" i="51"/>
  <c r="V1414" i="51"/>
  <c r="V1410" i="51"/>
  <c r="V1406" i="51"/>
  <c r="V1402" i="51"/>
  <c r="V1398" i="51"/>
  <c r="V1394" i="51"/>
  <c r="V1390" i="51"/>
  <c r="V1386" i="51"/>
  <c r="V1376" i="51"/>
  <c r="V1280" i="51"/>
  <c r="V1272" i="51"/>
  <c r="V1264" i="51"/>
  <c r="V1256" i="51"/>
  <c r="V1248" i="51"/>
  <c r="V1240" i="51"/>
  <c r="V1232" i="51"/>
  <c r="V1224" i="51"/>
  <c r="V1216" i="51"/>
  <c r="V1208" i="51"/>
  <c r="V1136" i="51"/>
  <c r="V1128" i="51"/>
  <c r="V1120" i="51"/>
  <c r="V1112" i="51"/>
  <c r="V1104" i="51"/>
  <c r="V1096" i="51"/>
  <c r="V1088" i="51"/>
  <c r="V1080" i="51"/>
  <c r="V1072" i="51"/>
  <c r="V1064" i="51"/>
  <c r="V1056" i="51"/>
  <c r="V1048" i="51"/>
  <c r="V1040" i="51"/>
  <c r="V1032" i="51"/>
  <c r="V1024" i="51"/>
  <c r="V1016" i="51"/>
  <c r="V1008" i="51"/>
  <c r="V1000" i="51"/>
  <c r="V992" i="51"/>
  <c r="V984" i="51"/>
  <c r="V976" i="51"/>
  <c r="V2247" i="51"/>
  <c r="V2103" i="51"/>
  <c r="V1900" i="51"/>
  <c r="V1893" i="51"/>
  <c r="V1759" i="51"/>
  <c r="V1623" i="51"/>
  <c r="V1622" i="51"/>
  <c r="V1578" i="51"/>
  <c r="V1529" i="51"/>
  <c r="V1522" i="51"/>
  <c r="V1503" i="51"/>
  <c r="V1465" i="51"/>
  <c r="V1458" i="51"/>
  <c r="V1440" i="51"/>
  <c r="V1382" i="51"/>
  <c r="V1370" i="51"/>
  <c r="V1368" i="51"/>
  <c r="V1366" i="51"/>
  <c r="V1364" i="51"/>
  <c r="V1362" i="51"/>
  <c r="V1360" i="51"/>
  <c r="V1358" i="51"/>
  <c r="V1356" i="51"/>
  <c r="V1354" i="51"/>
  <c r="V1352" i="51"/>
  <c r="V1350" i="51"/>
  <c r="V1348" i="51"/>
  <c r="V1346" i="51"/>
  <c r="V1344" i="51"/>
  <c r="V2244" i="51"/>
  <c r="V2182" i="51"/>
  <c r="V2181" i="51"/>
  <c r="V2167" i="51"/>
  <c r="V2151" i="51"/>
  <c r="V1751" i="51"/>
  <c r="V1671" i="51"/>
  <c r="V1670" i="51"/>
  <c r="V1669" i="51"/>
  <c r="V1640" i="51"/>
  <c r="V1602" i="51"/>
  <c r="V1567" i="51"/>
  <c r="V1536" i="51"/>
  <c r="V1517" i="51"/>
  <c r="V1491" i="51"/>
  <c r="V1472" i="51"/>
  <c r="V1453" i="51"/>
  <c r="V1434" i="51"/>
  <c r="V1372" i="51"/>
  <c r="V1336" i="51"/>
  <c r="V1328" i="51"/>
  <c r="V1320" i="51"/>
  <c r="V1312" i="51"/>
  <c r="V1304" i="51"/>
  <c r="V1298" i="51"/>
  <c r="V1290" i="51"/>
  <c r="V1282" i="51"/>
  <c r="V1274" i="51"/>
  <c r="V1266" i="51"/>
  <c r="V1258" i="51"/>
  <c r="V1250" i="51"/>
  <c r="V1242" i="51"/>
  <c r="V1234" i="51"/>
  <c r="V1226" i="51"/>
  <c r="V1218" i="51"/>
  <c r="V1210" i="51"/>
  <c r="V1202" i="51"/>
  <c r="V1194" i="51"/>
  <c r="V1186" i="51"/>
  <c r="V1178" i="51"/>
  <c r="V1170" i="51"/>
  <c r="V1162" i="51"/>
  <c r="V1154" i="51"/>
  <c r="V1146" i="51"/>
  <c r="V1138" i="51"/>
  <c r="V1130" i="51"/>
  <c r="V1122" i="51"/>
  <c r="V2230" i="51"/>
  <c r="V2229" i="51"/>
  <c r="V1656" i="51"/>
  <c r="V1538" i="51"/>
  <c r="V1519" i="51"/>
  <c r="V1481" i="51"/>
  <c r="V1474" i="51"/>
  <c r="V1455" i="51"/>
  <c r="V1378" i="51"/>
  <c r="V1791" i="51"/>
  <c r="V1552" i="51"/>
  <c r="V1497" i="51"/>
  <c r="V1459" i="51"/>
  <c r="V1412" i="51"/>
  <c r="V1794" i="51"/>
  <c r="V1783" i="51"/>
  <c r="V1687" i="51"/>
  <c r="V1686" i="51"/>
  <c r="V1554" i="51"/>
  <c r="V1549" i="51"/>
  <c r="V1400" i="51"/>
  <c r="V1652" i="51"/>
  <c r="V1650" i="51"/>
  <c r="V1568" i="51"/>
  <c r="V1545" i="51"/>
  <c r="V1488" i="51"/>
  <c r="V1469" i="51"/>
  <c r="V1408" i="51"/>
  <c r="V2333" i="51"/>
  <c r="V1662" i="51"/>
  <c r="V1513" i="51"/>
  <c r="V1490" i="51"/>
  <c r="V1471" i="51"/>
  <c r="V1428" i="51"/>
  <c r="V1396" i="51"/>
  <c r="V1384" i="51"/>
  <c r="V1704" i="51"/>
  <c r="V1561" i="51"/>
  <c r="V1504" i="51"/>
  <c r="V1449" i="51"/>
  <c r="V1404" i="51"/>
  <c r="V1361" i="51"/>
  <c r="V2042" i="51"/>
  <c r="V2035" i="51"/>
  <c r="V1954" i="51"/>
  <c r="V1947" i="51"/>
  <c r="V1506" i="51"/>
  <c r="V1424" i="51"/>
  <c r="V1243" i="51"/>
  <c r="V2002" i="51"/>
  <c r="V1535" i="51"/>
  <c r="V1438" i="51"/>
  <c r="V1380" i="51"/>
  <c r="V1337" i="51"/>
  <c r="V1305" i="51"/>
  <c r="V1283" i="51"/>
  <c r="V1251" i="51"/>
  <c r="V2299" i="51"/>
  <c r="V1797" i="51"/>
  <c r="V1719" i="51"/>
  <c r="V1646" i="51"/>
  <c r="V1436" i="51"/>
  <c r="V1365" i="51"/>
  <c r="V1349" i="51"/>
  <c r="V1313" i="51"/>
  <c r="V1291" i="51"/>
  <c r="V1259" i="51"/>
  <c r="V1107" i="51"/>
  <c r="V1091" i="51"/>
  <c r="V1075" i="51"/>
  <c r="V1059" i="51"/>
  <c r="V1043" i="51"/>
  <c r="V1027" i="51"/>
  <c r="V2382" i="51"/>
  <c r="V2381" i="51"/>
  <c r="V1416" i="51"/>
  <c r="V1321" i="51"/>
  <c r="V1289" i="51"/>
  <c r="V1252" i="51"/>
  <c r="V1201" i="51"/>
  <c r="V1179" i="51"/>
  <c r="V1161" i="51"/>
  <c r="V1129" i="51"/>
  <c r="V1116" i="51"/>
  <c r="V1089" i="51"/>
  <c r="V1035" i="51"/>
  <c r="V985" i="51"/>
  <c r="V967" i="51"/>
  <c r="V956" i="51"/>
  <c r="V915" i="51"/>
  <c r="V897" i="51"/>
  <c r="V893" i="51"/>
  <c r="V885" i="51"/>
  <c r="V1571" i="51"/>
  <c r="V1275" i="51"/>
  <c r="V1249" i="51"/>
  <c r="V1235" i="51"/>
  <c r="V1219" i="51"/>
  <c r="V1177" i="51"/>
  <c r="V1139" i="51"/>
  <c r="V1099" i="51"/>
  <c r="V1068" i="51"/>
  <c r="V1041" i="51"/>
  <c r="V1023" i="51"/>
  <c r="V1007" i="51"/>
  <c r="V1003" i="51"/>
  <c r="V979" i="51"/>
  <c r="V961" i="51"/>
  <c r="V943" i="51"/>
  <c r="V939" i="51"/>
  <c r="V919" i="51"/>
  <c r="V908" i="51"/>
  <c r="V890" i="51"/>
  <c r="V882" i="51"/>
  <c r="V874" i="51"/>
  <c r="V866" i="51"/>
  <c r="V858" i="51"/>
  <c r="V850" i="51"/>
  <c r="V842" i="51"/>
  <c r="V834" i="51"/>
  <c r="V826" i="51"/>
  <c r="V818" i="51"/>
  <c r="V810" i="51"/>
  <c r="V802" i="51"/>
  <c r="V794" i="51"/>
  <c r="V786" i="51"/>
  <c r="V778" i="51"/>
  <c r="V770" i="51"/>
  <c r="V762" i="51"/>
  <c r="V754" i="51"/>
  <c r="V746" i="51"/>
  <c r="V738" i="51"/>
  <c r="V730" i="51"/>
  <c r="V722" i="51"/>
  <c r="V714" i="51"/>
  <c r="V706" i="51"/>
  <c r="V698" i="51"/>
  <c r="V690" i="51"/>
  <c r="V682" i="51"/>
  <c r="V679" i="51"/>
  <c r="V671" i="51"/>
  <c r="V663" i="51"/>
  <c r="V655" i="51"/>
  <c r="V647" i="51"/>
  <c r="V639" i="51"/>
  <c r="V631" i="51"/>
  <c r="V623" i="51"/>
  <c r="V615" i="51"/>
  <c r="V607" i="51"/>
  <c r="V599" i="51"/>
  <c r="V591" i="51"/>
  <c r="V583" i="51"/>
  <c r="V575" i="51"/>
  <c r="V567" i="51"/>
  <c r="V559" i="51"/>
  <c r="V551" i="51"/>
  <c r="V543" i="51"/>
  <c r="V535" i="51"/>
  <c r="V527" i="51"/>
  <c r="V519" i="51"/>
  <c r="V1668" i="51"/>
  <c r="V1666" i="51"/>
  <c r="V1392" i="51"/>
  <c r="V1338" i="51"/>
  <c r="V1217" i="51"/>
  <c r="V1195" i="51"/>
  <c r="V1137" i="51"/>
  <c r="V1087" i="51"/>
  <c r="V1051" i="51"/>
  <c r="V452" i="51"/>
  <c r="V444" i="51"/>
  <c r="V1432" i="51"/>
  <c r="V1388" i="51"/>
  <c r="V1374" i="51"/>
  <c r="V1284" i="51"/>
  <c r="V1211" i="51"/>
  <c r="V1193" i="51"/>
  <c r="V1171" i="51"/>
  <c r="V1147" i="51"/>
  <c r="V1115" i="51"/>
  <c r="V1039" i="51"/>
  <c r="V995" i="51"/>
  <c r="V959" i="51"/>
  <c r="V955" i="51"/>
  <c r="V931" i="51"/>
  <c r="V1363" i="51"/>
  <c r="V1347" i="51"/>
  <c r="V1299" i="51"/>
  <c r="V1281" i="51"/>
  <c r="V1153" i="51"/>
  <c r="V1145" i="51"/>
  <c r="V1121" i="51"/>
  <c r="V1100" i="51"/>
  <c r="V1025" i="51"/>
  <c r="V1022" i="51"/>
  <c r="V993" i="51"/>
  <c r="V935" i="51"/>
  <c r="V1487" i="51"/>
  <c r="V1236" i="51"/>
  <c r="V1071" i="51"/>
  <c r="V1019" i="51"/>
  <c r="V1011" i="51"/>
  <c r="V975" i="51"/>
  <c r="V953" i="51"/>
  <c r="V911" i="51"/>
  <c r="V894" i="51"/>
  <c r="V886" i="51"/>
  <c r="V875" i="51"/>
  <c r="V859" i="51"/>
  <c r="V843" i="51"/>
  <c r="V827" i="51"/>
  <c r="V811" i="51"/>
  <c r="V795" i="51"/>
  <c r="V779" i="51"/>
  <c r="V763" i="51"/>
  <c r="V747" i="51"/>
  <c r="V731" i="51"/>
  <c r="V715" i="51"/>
  <c r="V699" i="51"/>
  <c r="V683" i="51"/>
  <c r="V672" i="51"/>
  <c r="V656" i="51"/>
  <c r="V640" i="51"/>
  <c r="V624" i="51"/>
  <c r="V608" i="51"/>
  <c r="V1840" i="51"/>
  <c r="V1807" i="51"/>
  <c r="V1804" i="51"/>
  <c r="V1330" i="51"/>
  <c r="V1209" i="51"/>
  <c r="V1187" i="51"/>
  <c r="V1169" i="51"/>
  <c r="V1067" i="51"/>
  <c r="V991" i="51"/>
  <c r="V1322" i="51"/>
  <c r="V1276" i="51"/>
  <c r="V1267" i="51"/>
  <c r="V1227" i="51"/>
  <c r="V1185" i="51"/>
  <c r="V1086" i="51"/>
  <c r="V1038" i="51"/>
  <c r="V1009" i="51"/>
  <c r="V971" i="51"/>
  <c r="V934" i="51"/>
  <c r="V907" i="51"/>
  <c r="V869" i="51"/>
  <c r="V853" i="51"/>
  <c r="V837" i="51"/>
  <c r="V821" i="51"/>
  <c r="V805" i="51"/>
  <c r="V789" i="51"/>
  <c r="V773" i="51"/>
  <c r="V757" i="51"/>
  <c r="V741" i="51"/>
  <c r="V725" i="51"/>
  <c r="V709" i="51"/>
  <c r="V693" i="51"/>
  <c r="V666" i="51"/>
  <c r="V1594" i="51"/>
  <c r="V1586" i="51"/>
  <c r="V1103" i="51"/>
  <c r="V1052" i="51"/>
  <c r="V945" i="51"/>
  <c r="V921" i="51"/>
  <c r="V903" i="51"/>
  <c r="V1441" i="51"/>
  <c r="V1244" i="51"/>
  <c r="V1155" i="51"/>
  <c r="V1131" i="51"/>
  <c r="V1123" i="51"/>
  <c r="V1073" i="51"/>
  <c r="V963" i="51"/>
  <c r="V877" i="51"/>
  <c r="V861" i="51"/>
  <c r="V845" i="51"/>
  <c r="V829" i="51"/>
  <c r="V813" i="51"/>
  <c r="V797" i="51"/>
  <c r="V781" i="51"/>
  <c r="V765" i="51"/>
  <c r="V749" i="51"/>
  <c r="V733" i="51"/>
  <c r="V717" i="51"/>
  <c r="V701" i="51"/>
  <c r="V685" i="51"/>
  <c r="V8" i="51"/>
  <c r="V16" i="51"/>
  <c r="V24" i="51"/>
  <c r="V32" i="51"/>
  <c r="V40" i="51"/>
  <c r="V48" i="51"/>
  <c r="V56" i="51"/>
  <c r="V64" i="51"/>
  <c r="V72" i="51"/>
  <c r="V80" i="51"/>
  <c r="V88" i="51"/>
  <c r="V96" i="51"/>
  <c r="V104" i="51"/>
  <c r="V112" i="51"/>
  <c r="V120" i="51"/>
  <c r="V128" i="51"/>
  <c r="V136" i="51"/>
  <c r="V144" i="51"/>
  <c r="V152" i="51"/>
  <c r="V160" i="51"/>
  <c r="V168" i="51"/>
  <c r="V176" i="51"/>
  <c r="V184" i="51"/>
  <c r="V192" i="51"/>
  <c r="V200" i="51"/>
  <c r="V208" i="51"/>
  <c r="V216" i="51"/>
  <c r="V224" i="51"/>
  <c r="V232" i="51"/>
  <c r="V240" i="51"/>
  <c r="V248" i="51"/>
  <c r="V256" i="51"/>
  <c r="V264" i="51"/>
  <c r="V272" i="51"/>
  <c r="V280" i="51"/>
  <c r="V288" i="51"/>
  <c r="V291" i="51"/>
  <c r="V301" i="51"/>
  <c r="V304" i="51"/>
  <c r="V307" i="51"/>
  <c r="V317" i="51"/>
  <c r="V320" i="51"/>
  <c r="V323" i="51"/>
  <c r="V333" i="51"/>
  <c r="V336" i="51"/>
  <c r="V339" i="51"/>
  <c r="V349" i="51"/>
  <c r="V352" i="51"/>
  <c r="V355" i="51"/>
  <c r="V365" i="51"/>
  <c r="V368" i="51"/>
  <c r="V371" i="51"/>
  <c r="V381" i="51"/>
  <c r="V384" i="51"/>
  <c r="V387" i="51"/>
  <c r="V397" i="51"/>
  <c r="V400" i="51"/>
  <c r="V403" i="51"/>
  <c r="V413" i="51"/>
  <c r="V416" i="51"/>
  <c r="V419" i="51"/>
  <c r="V429" i="51"/>
  <c r="V437" i="51"/>
  <c r="V442" i="51"/>
  <c r="V446" i="51"/>
  <c r="V447" i="51"/>
  <c r="V451" i="51"/>
  <c r="V460" i="51"/>
  <c r="V469" i="51"/>
  <c r="V474" i="51"/>
  <c r="V478" i="51"/>
  <c r="V479" i="51"/>
  <c r="V483" i="51"/>
  <c r="V492" i="51"/>
  <c r="V501" i="51"/>
  <c r="V506" i="51"/>
  <c r="V510" i="51"/>
  <c r="V511" i="51"/>
  <c r="V515" i="51"/>
  <c r="V520" i="51"/>
  <c r="V531" i="51"/>
  <c r="V537" i="51"/>
  <c r="V538" i="51"/>
  <c r="V542" i="51"/>
  <c r="V548" i="51"/>
  <c r="V566" i="51"/>
  <c r="V584" i="51"/>
  <c r="V595" i="51"/>
  <c r="V601" i="51"/>
  <c r="V602" i="51"/>
  <c r="V603" i="51"/>
  <c r="V609" i="51"/>
  <c r="V610" i="51"/>
  <c r="V616" i="51"/>
  <c r="V622" i="51"/>
  <c r="V629" i="51"/>
  <c r="V636" i="51"/>
  <c r="V649" i="51"/>
  <c r="V650" i="51"/>
  <c r="V659" i="51"/>
  <c r="V661" i="51"/>
  <c r="V662" i="51"/>
  <c r="V675" i="51"/>
  <c r="V677" i="51"/>
  <c r="V678" i="51"/>
  <c r="V702" i="51"/>
  <c r="V704" i="51"/>
  <c r="V710" i="51"/>
  <c r="V734" i="51"/>
  <c r="V736" i="51"/>
  <c r="V742" i="51"/>
  <c r="V766" i="51"/>
  <c r="V768" i="51"/>
  <c r="V774" i="51"/>
  <c r="V798" i="51"/>
  <c r="V800" i="51"/>
  <c r="V806" i="51"/>
  <c r="V841" i="51"/>
  <c r="V846" i="51"/>
  <c r="V848" i="51"/>
  <c r="V854" i="51"/>
  <c r="V940" i="51"/>
  <c r="V1278" i="51"/>
  <c r="V1332" i="51"/>
  <c r="R506" i="51"/>
  <c r="V545" i="51"/>
  <c r="R578" i="51"/>
  <c r="V652" i="51"/>
  <c r="R661" i="51"/>
  <c r="V785" i="51"/>
  <c r="V865" i="51"/>
  <c r="V1033" i="51"/>
  <c r="V1057" i="51"/>
  <c r="V1082" i="51"/>
  <c r="V1134" i="51"/>
  <c r="V1222" i="51"/>
  <c r="V1443" i="51"/>
  <c r="R292" i="51"/>
  <c r="R308" i="51"/>
  <c r="R324" i="51"/>
  <c r="R340" i="51"/>
  <c r="R356" i="51"/>
  <c r="R372" i="51"/>
  <c r="R388" i="51"/>
  <c r="R404" i="51"/>
  <c r="R420" i="51"/>
  <c r="V431" i="51"/>
  <c r="R447" i="51"/>
  <c r="V458" i="51"/>
  <c r="V463" i="51"/>
  <c r="V476" i="51"/>
  <c r="R479" i="51"/>
  <c r="V490" i="51"/>
  <c r="V495" i="51"/>
  <c r="V508" i="51"/>
  <c r="R511" i="51"/>
  <c r="R538" i="51"/>
  <c r="R543" i="51"/>
  <c r="R567" i="51"/>
  <c r="V569" i="51"/>
  <c r="V570" i="51"/>
  <c r="R573" i="51"/>
  <c r="V580" i="51"/>
  <c r="R602" i="51"/>
  <c r="R610" i="51"/>
  <c r="R623" i="51"/>
  <c r="R650" i="51"/>
  <c r="V669" i="51"/>
  <c r="V684" i="51"/>
  <c r="V689" i="51"/>
  <c r="V694" i="51"/>
  <c r="V720" i="51"/>
  <c r="V726" i="51"/>
  <c r="V752" i="51"/>
  <c r="V758" i="51"/>
  <c r="V784" i="51"/>
  <c r="V790" i="51"/>
  <c r="V816" i="51"/>
  <c r="V824" i="51"/>
  <c r="V864" i="51"/>
  <c r="V872" i="51"/>
  <c r="V881" i="51"/>
  <c r="V888" i="51"/>
  <c r="V922" i="51"/>
  <c r="V923" i="51"/>
  <c r="V927" i="51"/>
  <c r="R939" i="51"/>
  <c r="V964" i="51"/>
  <c r="V982" i="51"/>
  <c r="V983" i="51"/>
  <c r="V986" i="51"/>
  <c r="V987" i="51"/>
  <c r="V1006" i="51"/>
  <c r="V1036" i="51"/>
  <c r="V1065" i="51"/>
  <c r="V1109" i="51"/>
  <c r="V1133" i="51"/>
  <c r="V1135" i="51"/>
  <c r="V1163" i="51"/>
  <c r="V1221" i="51"/>
  <c r="V1225" i="51"/>
  <c r="V528" i="51"/>
  <c r="R549" i="51"/>
  <c r="V556" i="51"/>
  <c r="V592" i="51"/>
  <c r="V625" i="51"/>
  <c r="R629" i="51"/>
  <c r="R637" i="51"/>
  <c r="V645" i="51"/>
  <c r="R677" i="51"/>
  <c r="V721" i="51"/>
  <c r="V753" i="51"/>
  <c r="V817" i="51"/>
  <c r="R843" i="51"/>
  <c r="V998" i="51"/>
  <c r="V1030" i="51"/>
  <c r="V1053" i="51"/>
  <c r="V1061" i="51"/>
  <c r="V1078" i="51"/>
  <c r="V1132" i="51"/>
  <c r="V1220" i="51"/>
  <c r="V1238" i="51"/>
  <c r="R434" i="51"/>
  <c r="V449" i="51"/>
  <c r="R466" i="51"/>
  <c r="V481" i="51"/>
  <c r="R498" i="51"/>
  <c r="V513" i="51"/>
  <c r="V523" i="51"/>
  <c r="V529" i="51"/>
  <c r="V530" i="51"/>
  <c r="R533" i="51"/>
  <c r="V540" i="51"/>
  <c r="R562" i="51"/>
  <c r="V576" i="51"/>
  <c r="V587" i="51"/>
  <c r="V593" i="51"/>
  <c r="V594" i="51"/>
  <c r="R597" i="51"/>
  <c r="R605" i="51"/>
  <c r="V613" i="51"/>
  <c r="V620" i="51"/>
  <c r="R631" i="51"/>
  <c r="V633" i="51"/>
  <c r="V634" i="51"/>
  <c r="V654" i="51"/>
  <c r="V657" i="51"/>
  <c r="V658" i="51"/>
  <c r="S660" i="51"/>
  <c r="V670" i="51"/>
  <c r="V688" i="51"/>
  <c r="V696" i="51"/>
  <c r="R715" i="51"/>
  <c r="V728" i="51"/>
  <c r="R747" i="51"/>
  <c r="V760" i="51"/>
  <c r="R779" i="51"/>
  <c r="V792" i="51"/>
  <c r="R811" i="51"/>
  <c r="V825" i="51"/>
  <c r="V833" i="51"/>
  <c r="V835" i="51"/>
  <c r="R859" i="51"/>
  <c r="V873" i="51"/>
  <c r="V880" i="51"/>
  <c r="S884" i="51"/>
  <c r="V898" i="51"/>
  <c r="V899" i="51"/>
  <c r="V910" i="51"/>
  <c r="V918" i="51"/>
  <c r="V929" i="51"/>
  <c r="V958" i="51"/>
  <c r="V1105" i="51"/>
  <c r="V1203" i="51"/>
  <c r="V514" i="51"/>
  <c r="V564" i="51"/>
  <c r="V697" i="51"/>
  <c r="V729" i="51"/>
  <c r="V904" i="51"/>
  <c r="V951" i="51"/>
  <c r="V988" i="51"/>
  <c r="V1102" i="51"/>
  <c r="V1113" i="51"/>
  <c r="V441" i="51"/>
  <c r="R458" i="51"/>
  <c r="S471" i="51"/>
  <c r="V473" i="51"/>
  <c r="R490" i="51"/>
  <c r="S503" i="51"/>
  <c r="V505" i="51"/>
  <c r="V524" i="51"/>
  <c r="R546" i="51"/>
  <c r="S551" i="51"/>
  <c r="V560" i="51"/>
  <c r="V571" i="51"/>
  <c r="V577" i="51"/>
  <c r="V578" i="51"/>
  <c r="R581" i="51"/>
  <c r="V588" i="51"/>
  <c r="R626" i="51"/>
  <c r="R639" i="51"/>
  <c r="R666" i="51"/>
  <c r="R682" i="51"/>
  <c r="V705" i="51"/>
  <c r="V707" i="51"/>
  <c r="V737" i="51"/>
  <c r="V739" i="51"/>
  <c r="V769" i="51"/>
  <c r="V771" i="51"/>
  <c r="V801" i="51"/>
  <c r="V803" i="51"/>
  <c r="V840" i="51"/>
  <c r="V849" i="51"/>
  <c r="V851" i="51"/>
  <c r="V942" i="51"/>
  <c r="V946" i="51"/>
  <c r="V947" i="51"/>
  <c r="V1017" i="51"/>
  <c r="V1306" i="51"/>
  <c r="V1308" i="51"/>
  <c r="V1309" i="51"/>
  <c r="V1324" i="51"/>
  <c r="V1367" i="51"/>
  <c r="V1371" i="51"/>
  <c r="R688" i="51"/>
  <c r="R693" i="51"/>
  <c r="R698" i="51"/>
  <c r="V700" i="51"/>
  <c r="R704" i="51"/>
  <c r="R709" i="51"/>
  <c r="R714" i="51"/>
  <c r="V716" i="51"/>
  <c r="R720" i="51"/>
  <c r="R725" i="51"/>
  <c r="R730" i="51"/>
  <c r="V732" i="51"/>
  <c r="R736" i="51"/>
  <c r="R741" i="51"/>
  <c r="R746" i="51"/>
  <c r="V748" i="51"/>
  <c r="R752" i="51"/>
  <c r="R757" i="51"/>
  <c r="R762" i="51"/>
  <c r="V764" i="51"/>
  <c r="R768" i="51"/>
  <c r="R773" i="51"/>
  <c r="R778" i="51"/>
  <c r="V780" i="51"/>
  <c r="R784" i="51"/>
  <c r="R789" i="51"/>
  <c r="R794" i="51"/>
  <c r="V796" i="51"/>
  <c r="R800" i="51"/>
  <c r="R805" i="51"/>
  <c r="R810" i="51"/>
  <c r="V812" i="51"/>
  <c r="R816" i="51"/>
  <c r="R821" i="51"/>
  <c r="R826" i="51"/>
  <c r="V828" i="51"/>
  <c r="R832" i="51"/>
  <c r="R837" i="51"/>
  <c r="R842" i="51"/>
  <c r="V844" i="51"/>
  <c r="R848" i="51"/>
  <c r="R853" i="51"/>
  <c r="R858" i="51"/>
  <c r="V860" i="51"/>
  <c r="R864" i="51"/>
  <c r="R869" i="51"/>
  <c r="R874" i="51"/>
  <c r="V876" i="51"/>
  <c r="R880" i="51"/>
  <c r="R885" i="51"/>
  <c r="V887" i="51"/>
  <c r="R893" i="51"/>
  <c r="V895" i="51"/>
  <c r="V937" i="51"/>
  <c r="V962" i="51"/>
  <c r="V981" i="51"/>
  <c r="V997" i="51"/>
  <c r="V1020" i="51"/>
  <c r="V1049" i="51"/>
  <c r="V1101" i="51"/>
  <c r="V1296" i="51"/>
  <c r="V1300" i="51"/>
  <c r="V1359" i="51"/>
  <c r="V1533" i="51"/>
  <c r="V1633" i="51"/>
  <c r="V2567" i="51"/>
  <c r="V668" i="51"/>
  <c r="V695" i="51"/>
  <c r="V711" i="51"/>
  <c r="V727" i="51"/>
  <c r="V743" i="51"/>
  <c r="V759" i="51"/>
  <c r="V775" i="51"/>
  <c r="V791" i="51"/>
  <c r="V807" i="51"/>
  <c r="V823" i="51"/>
  <c r="S831" i="51"/>
  <c r="V839" i="51"/>
  <c r="S842" i="51"/>
  <c r="V855" i="51"/>
  <c r="S863" i="51"/>
  <c r="V871" i="51"/>
  <c r="S874" i="51"/>
  <c r="S879" i="51"/>
  <c r="V900" i="51"/>
  <c r="V902" i="51"/>
  <c r="V917" i="51"/>
  <c r="V941" i="51"/>
  <c r="R1008" i="51"/>
  <c r="V1028" i="51"/>
  <c r="V1054" i="51"/>
  <c r="R1176" i="51"/>
  <c r="V1254" i="51"/>
  <c r="V1255" i="51"/>
  <c r="V1355" i="51"/>
  <c r="V2619" i="51"/>
  <c r="V2618" i="51"/>
  <c r="V1617" i="51"/>
  <c r="V2375" i="51"/>
  <c r="R658" i="51"/>
  <c r="R663" i="51"/>
  <c r="V665" i="51"/>
  <c r="R669" i="51"/>
  <c r="R674" i="51"/>
  <c r="R679" i="51"/>
  <c r="R685" i="51"/>
  <c r="R690" i="51"/>
  <c r="V692" i="51"/>
  <c r="R696" i="51"/>
  <c r="R701" i="51"/>
  <c r="R706" i="51"/>
  <c r="V708" i="51"/>
  <c r="R712" i="51"/>
  <c r="R717" i="51"/>
  <c r="R722" i="51"/>
  <c r="V724" i="51"/>
  <c r="R728" i="51"/>
  <c r="R733" i="51"/>
  <c r="R738" i="51"/>
  <c r="V740" i="51"/>
  <c r="R744" i="51"/>
  <c r="R749" i="51"/>
  <c r="R754" i="51"/>
  <c r="V756" i="51"/>
  <c r="R760" i="51"/>
  <c r="R765" i="51"/>
  <c r="R770" i="51"/>
  <c r="V772" i="51"/>
  <c r="R776" i="51"/>
  <c r="R781" i="51"/>
  <c r="R786" i="51"/>
  <c r="V788" i="51"/>
  <c r="R792" i="51"/>
  <c r="R797" i="51"/>
  <c r="R802" i="51"/>
  <c r="V804" i="51"/>
  <c r="R808" i="51"/>
  <c r="R813" i="51"/>
  <c r="R818" i="51"/>
  <c r="V820" i="51"/>
  <c r="R824" i="51"/>
  <c r="R829" i="51"/>
  <c r="R834" i="51"/>
  <c r="V836" i="51"/>
  <c r="R840" i="51"/>
  <c r="R845" i="51"/>
  <c r="R850" i="51"/>
  <c r="V852" i="51"/>
  <c r="R856" i="51"/>
  <c r="R861" i="51"/>
  <c r="R866" i="51"/>
  <c r="V868" i="51"/>
  <c r="R872" i="51"/>
  <c r="R877" i="51"/>
  <c r="R882" i="51"/>
  <c r="V884" i="51"/>
  <c r="S887" i="51"/>
  <c r="V892" i="51"/>
  <c r="S895" i="51"/>
  <c r="V906" i="51"/>
  <c r="V924" i="51"/>
  <c r="V926" i="51"/>
  <c r="V928" i="51"/>
  <c r="S936" i="51"/>
  <c r="V950" i="51"/>
  <c r="V966" i="51"/>
  <c r="V968" i="51"/>
  <c r="V970" i="51"/>
  <c r="V1005" i="51"/>
  <c r="V1063" i="51"/>
  <c r="V1111" i="51"/>
  <c r="V1140" i="51"/>
  <c r="V1142" i="51"/>
  <c r="S1146" i="51"/>
  <c r="V1164" i="51"/>
  <c r="V1166" i="51"/>
  <c r="V1180" i="51"/>
  <c r="V1182" i="51"/>
  <c r="V1197" i="51"/>
  <c r="V1204" i="51"/>
  <c r="V1206" i="51"/>
  <c r="R1254" i="51"/>
  <c r="R1410" i="51"/>
  <c r="F1410" i="51"/>
  <c r="V1427" i="51"/>
  <c r="S604" i="51"/>
  <c r="V612" i="51"/>
  <c r="V628" i="51"/>
  <c r="V644" i="51"/>
  <c r="V660" i="51"/>
  <c r="V676" i="51"/>
  <c r="V687" i="51"/>
  <c r="S690" i="51"/>
  <c r="V703" i="51"/>
  <c r="V719" i="51"/>
  <c r="V735" i="51"/>
  <c r="V751" i="51"/>
  <c r="V767" i="51"/>
  <c r="V783" i="51"/>
  <c r="V799" i="51"/>
  <c r="V815" i="51"/>
  <c r="S818" i="51"/>
  <c r="V831" i="51"/>
  <c r="S834" i="51"/>
  <c r="V847" i="51"/>
  <c r="S850" i="51"/>
  <c r="S855" i="51"/>
  <c r="V863" i="51"/>
  <c r="S866" i="51"/>
  <c r="V879" i="51"/>
  <c r="S882" i="51"/>
  <c r="R891" i="51"/>
  <c r="V909" i="51"/>
  <c r="R945" i="51"/>
  <c r="S948" i="51"/>
  <c r="V952" i="51"/>
  <c r="V974" i="51"/>
  <c r="V990" i="51"/>
  <c r="S1021" i="51"/>
  <c r="V1044" i="51"/>
  <c r="V1066" i="51"/>
  <c r="V1084" i="51"/>
  <c r="V1092" i="51"/>
  <c r="V1119" i="51"/>
  <c r="R1128" i="51"/>
  <c r="V1141" i="51"/>
  <c r="V1143" i="51"/>
  <c r="V1165" i="51"/>
  <c r="V1181" i="51"/>
  <c r="V1205" i="51"/>
  <c r="S1271" i="51"/>
  <c r="V1279" i="51"/>
  <c r="R1390" i="51"/>
  <c r="F1390" i="51"/>
  <c r="V1705" i="51"/>
  <c r="V1802" i="51"/>
  <c r="V1803" i="51"/>
  <c r="V933" i="51"/>
  <c r="V957" i="51"/>
  <c r="V972" i="51"/>
  <c r="V1010" i="51"/>
  <c r="V1015" i="51"/>
  <c r="V1018" i="51"/>
  <c r="V1037" i="51"/>
  <c r="V1045" i="51"/>
  <c r="V1070" i="51"/>
  <c r="V1117" i="51"/>
  <c r="V1241" i="51"/>
  <c r="V1340" i="51"/>
  <c r="V1345" i="51"/>
  <c r="R1402" i="51"/>
  <c r="F1402" i="51"/>
  <c r="V1468" i="51"/>
  <c r="V1476" i="51"/>
  <c r="V1698" i="51"/>
  <c r="V1708" i="51"/>
  <c r="V1762" i="51"/>
  <c r="V1763" i="51"/>
  <c r="V1770" i="51"/>
  <c r="V1796" i="51"/>
  <c r="V916" i="51"/>
  <c r="V977" i="51"/>
  <c r="V980" i="51"/>
  <c r="V1014" i="51"/>
  <c r="V1093" i="51"/>
  <c r="V1097" i="51"/>
  <c r="V1286" i="51"/>
  <c r="V1297" i="51"/>
  <c r="V1452" i="51"/>
  <c r="V1484" i="51"/>
  <c r="V1485" i="51"/>
  <c r="V1532" i="51"/>
  <c r="V1685" i="51"/>
  <c r="V1722" i="51"/>
  <c r="V1748" i="51"/>
  <c r="V1749" i="51"/>
  <c r="S909" i="51"/>
  <c r="V912" i="51"/>
  <c r="R928" i="51"/>
  <c r="V930" i="51"/>
  <c r="V936" i="51"/>
  <c r="V948" i="51"/>
  <c r="V954" i="51"/>
  <c r="V965" i="51"/>
  <c r="R987" i="51"/>
  <c r="R992" i="51"/>
  <c r="V994" i="51"/>
  <c r="V1012" i="51"/>
  <c r="V1029" i="51"/>
  <c r="S1042" i="51"/>
  <c r="V1047" i="51"/>
  <c r="V1076" i="51"/>
  <c r="V1114" i="51"/>
  <c r="R1120" i="51"/>
  <c r="V1156" i="51"/>
  <c r="V1158" i="51"/>
  <c r="V1188" i="51"/>
  <c r="V1190" i="51"/>
  <c r="S1197" i="51"/>
  <c r="V1228" i="51"/>
  <c r="V1230" i="51"/>
  <c r="V1231" i="51"/>
  <c r="V1247" i="51"/>
  <c r="V1268" i="51"/>
  <c r="V1270" i="51"/>
  <c r="V1271" i="51"/>
  <c r="V1310" i="51"/>
  <c r="V1311" i="51"/>
  <c r="V1335" i="51"/>
  <c r="V1369" i="51"/>
  <c r="V1391" i="51"/>
  <c r="V1431" i="51"/>
  <c r="V1679" i="51"/>
  <c r="V1904" i="51"/>
  <c r="V1914" i="51"/>
  <c r="V2326" i="51"/>
  <c r="R899" i="51"/>
  <c r="V901" i="51"/>
  <c r="R923" i="51"/>
  <c r="V960" i="51"/>
  <c r="R982" i="51"/>
  <c r="V989" i="51"/>
  <c r="S1016" i="51"/>
  <c r="V1021" i="51"/>
  <c r="V1050" i="51"/>
  <c r="S1053" i="51"/>
  <c r="V1085" i="51"/>
  <c r="S1087" i="51"/>
  <c r="V1095" i="51"/>
  <c r="V1124" i="51"/>
  <c r="V1126" i="51"/>
  <c r="S1141" i="51"/>
  <c r="R1144" i="51"/>
  <c r="V1157" i="51"/>
  <c r="V1159" i="51"/>
  <c r="R1184" i="51"/>
  <c r="V1189" i="51"/>
  <c r="R1224" i="51"/>
  <c r="V1233" i="51"/>
  <c r="V1273" i="51"/>
  <c r="V1287" i="51"/>
  <c r="V1314" i="51"/>
  <c r="V1316" i="51"/>
  <c r="V1317" i="51"/>
  <c r="V1334" i="51"/>
  <c r="V1351" i="51"/>
  <c r="F1369" i="51"/>
  <c r="V1377" i="51"/>
  <c r="V1516" i="51"/>
  <c r="V1663" i="51"/>
  <c r="V1665" i="51"/>
  <c r="V1681" i="51"/>
  <c r="V1903" i="51"/>
  <c r="V1913" i="51"/>
  <c r="V2310" i="51"/>
  <c r="V896" i="51"/>
  <c r="V925" i="51"/>
  <c r="V932" i="51"/>
  <c r="V938" i="51"/>
  <c r="V949" i="51"/>
  <c r="V978" i="51"/>
  <c r="V996" i="51"/>
  <c r="V1002" i="51"/>
  <c r="V1013" i="51"/>
  <c r="V1031" i="51"/>
  <c r="V1060" i="51"/>
  <c r="V1077" i="51"/>
  <c r="V1098" i="51"/>
  <c r="S1101" i="51"/>
  <c r="V1125" i="51"/>
  <c r="V1127" i="51"/>
  <c r="V1148" i="51"/>
  <c r="V1150" i="51"/>
  <c r="V1172" i="51"/>
  <c r="V1174" i="51"/>
  <c r="V1212" i="51"/>
  <c r="V1214" i="51"/>
  <c r="V1288" i="51"/>
  <c r="V1318" i="51"/>
  <c r="V1319" i="51"/>
  <c r="V1341" i="51"/>
  <c r="V1353" i="51"/>
  <c r="V1395" i="51"/>
  <c r="V1415" i="51"/>
  <c r="V1507" i="51"/>
  <c r="V1624" i="51"/>
  <c r="V1627" i="51"/>
  <c r="V1995" i="51"/>
  <c r="V914" i="51"/>
  <c r="V920" i="51"/>
  <c r="S941" i="51"/>
  <c r="V944" i="51"/>
  <c r="V973" i="51"/>
  <c r="V1034" i="51"/>
  <c r="S1064" i="51"/>
  <c r="V1069" i="51"/>
  <c r="V1108" i="51"/>
  <c r="V1118" i="51"/>
  <c r="V1149" i="51"/>
  <c r="V1151" i="51"/>
  <c r="V1173" i="51"/>
  <c r="V1196" i="51"/>
  <c r="V1198" i="51"/>
  <c r="V1213" i="51"/>
  <c r="V1292" i="51"/>
  <c r="V1294" i="51"/>
  <c r="V1342" i="51"/>
  <c r="V1343" i="51"/>
  <c r="F1353" i="51"/>
  <c r="V1357" i="51"/>
  <c r="V1462" i="51"/>
  <c r="V1466" i="51"/>
  <c r="V1564" i="51"/>
  <c r="V1632" i="51"/>
  <c r="V1645" i="51"/>
  <c r="V1661" i="51"/>
  <c r="V2079" i="51"/>
  <c r="V2081" i="51"/>
  <c r="V2294" i="51"/>
  <c r="V2380" i="51"/>
  <c r="V2446" i="51"/>
  <c r="V2562" i="51"/>
  <c r="R1019" i="51"/>
  <c r="R1024" i="51"/>
  <c r="V1026" i="51"/>
  <c r="R1030" i="51"/>
  <c r="R1035" i="51"/>
  <c r="R1040" i="51"/>
  <c r="V1042" i="51"/>
  <c r="R1046" i="51"/>
  <c r="R1051" i="51"/>
  <c r="R1056" i="51"/>
  <c r="V1058" i="51"/>
  <c r="R1062" i="51"/>
  <c r="R1067" i="51"/>
  <c r="R1072" i="51"/>
  <c r="V1074" i="51"/>
  <c r="R1078" i="51"/>
  <c r="R1083" i="51"/>
  <c r="R1088" i="51"/>
  <c r="V1090" i="51"/>
  <c r="R1094" i="51"/>
  <c r="R1099" i="51"/>
  <c r="R1104" i="51"/>
  <c r="V1106" i="51"/>
  <c r="R1110" i="51"/>
  <c r="R1115" i="51"/>
  <c r="V1239" i="51"/>
  <c r="S1242" i="51"/>
  <c r="R1308" i="51"/>
  <c r="R1318" i="51"/>
  <c r="V1333" i="51"/>
  <c r="R1340" i="51"/>
  <c r="F1349" i="51"/>
  <c r="R1355" i="51"/>
  <c r="R1371" i="51"/>
  <c r="R1382" i="51"/>
  <c r="F1382" i="51"/>
  <c r="R1406" i="51"/>
  <c r="F1406" i="51"/>
  <c r="V1479" i="51"/>
  <c r="R1581" i="51"/>
  <c r="R1582" i="51"/>
  <c r="V1611" i="51"/>
  <c r="V1649" i="51"/>
  <c r="V1727" i="51"/>
  <c r="V1730" i="51"/>
  <c r="V1746" i="51"/>
  <c r="V2073" i="51"/>
  <c r="V2139" i="51"/>
  <c r="V2364" i="51"/>
  <c r="V2369" i="51"/>
  <c r="V2571" i="51"/>
  <c r="V1167" i="51"/>
  <c r="V1175" i="51"/>
  <c r="S1178" i="51"/>
  <c r="V1183" i="51"/>
  <c r="V1191" i="51"/>
  <c r="V1199" i="51"/>
  <c r="V1207" i="51"/>
  <c r="V1215" i="51"/>
  <c r="S1218" i="51"/>
  <c r="V1223" i="51"/>
  <c r="R1238" i="51"/>
  <c r="R1310" i="51"/>
  <c r="V1325" i="51"/>
  <c r="R1332" i="51"/>
  <c r="R1342" i="51"/>
  <c r="V1399" i="51"/>
  <c r="V1437" i="51"/>
  <c r="V1768" i="51"/>
  <c r="V1771" i="51"/>
  <c r="V1818" i="51"/>
  <c r="V1845" i="51"/>
  <c r="V1979" i="51"/>
  <c r="V1991" i="51"/>
  <c r="V2063" i="51"/>
  <c r="V2111" i="51"/>
  <c r="V2113" i="51"/>
  <c r="V2288" i="51"/>
  <c r="R1118" i="51"/>
  <c r="R1126" i="51"/>
  <c r="R1134" i="51"/>
  <c r="R1142" i="51"/>
  <c r="V1144" i="51"/>
  <c r="R1150" i="51"/>
  <c r="V1152" i="51"/>
  <c r="R1158" i="51"/>
  <c r="V1160" i="51"/>
  <c r="R1166" i="51"/>
  <c r="V1168" i="51"/>
  <c r="R1174" i="51"/>
  <c r="V1176" i="51"/>
  <c r="R1182" i="51"/>
  <c r="V1184" i="51"/>
  <c r="R1190" i="51"/>
  <c r="V1192" i="51"/>
  <c r="R1198" i="51"/>
  <c r="V1200" i="51"/>
  <c r="R1206" i="51"/>
  <c r="R1214" i="51"/>
  <c r="R1222" i="51"/>
  <c r="R1230" i="51"/>
  <c r="R1248" i="51"/>
  <c r="V1263" i="51"/>
  <c r="R1270" i="51"/>
  <c r="V1295" i="51"/>
  <c r="R1302" i="51"/>
  <c r="V1326" i="51"/>
  <c r="V1327" i="51"/>
  <c r="F1351" i="51"/>
  <c r="F1367" i="51"/>
  <c r="F1380" i="51"/>
  <c r="V1403" i="51"/>
  <c r="V1523" i="51"/>
  <c r="V1526" i="51"/>
  <c r="V1539" i="51"/>
  <c r="V1542" i="51"/>
  <c r="V1555" i="51"/>
  <c r="V1559" i="51"/>
  <c r="R1620" i="51"/>
  <c r="R1737" i="51"/>
  <c r="V1786" i="51"/>
  <c r="V1792" i="51"/>
  <c r="V1850" i="51"/>
  <c r="V1975" i="51"/>
  <c r="V1999" i="51"/>
  <c r="V2027" i="51"/>
  <c r="V1381" i="51"/>
  <c r="V1383" i="51"/>
  <c r="V1460" i="51"/>
  <c r="V1500" i="51"/>
  <c r="V1501" i="51"/>
  <c r="V1514" i="51"/>
  <c r="V1548" i="51"/>
  <c r="V1697" i="51"/>
  <c r="V1935" i="51"/>
  <c r="V1955" i="51"/>
  <c r="R1256" i="51"/>
  <c r="R1264" i="51"/>
  <c r="R1272" i="51"/>
  <c r="R1280" i="51"/>
  <c r="R1288" i="51"/>
  <c r="R1296" i="51"/>
  <c r="R1305" i="51"/>
  <c r="V1307" i="51"/>
  <c r="R1313" i="51"/>
  <c r="V1315" i="51"/>
  <c r="R1321" i="51"/>
  <c r="V1323" i="51"/>
  <c r="R1329" i="51"/>
  <c r="V1331" i="51"/>
  <c r="R1337" i="51"/>
  <c r="V1339" i="51"/>
  <c r="S1348" i="51"/>
  <c r="F1357" i="51"/>
  <c r="F1373" i="51"/>
  <c r="F1383" i="51"/>
  <c r="V1407" i="51"/>
  <c r="R1414" i="51"/>
  <c r="V1540" i="51"/>
  <c r="V1543" i="51"/>
  <c r="V1562" i="51"/>
  <c r="V1595" i="51"/>
  <c r="V1597" i="51"/>
  <c r="V1598" i="51"/>
  <c r="V1607" i="51"/>
  <c r="R1703" i="51"/>
  <c r="V1754" i="51"/>
  <c r="V1772" i="51"/>
  <c r="V1773" i="51"/>
  <c r="V1847" i="51"/>
  <c r="V1902" i="51"/>
  <c r="R1930" i="51"/>
  <c r="V2444" i="51"/>
  <c r="V2445" i="51"/>
  <c r="V2503" i="51"/>
  <c r="V2582" i="51"/>
  <c r="V2586" i="51"/>
  <c r="V1387" i="51"/>
  <c r="V1419" i="51"/>
  <c r="R1436" i="51"/>
  <c r="F1436" i="51"/>
  <c r="V1475" i="51"/>
  <c r="V1565" i="51"/>
  <c r="V1596" i="51"/>
  <c r="V1599" i="51"/>
  <c r="V1604" i="51"/>
  <c r="V1610" i="51"/>
  <c r="V1869" i="51"/>
  <c r="V1871" i="51"/>
  <c r="V1872" i="51"/>
  <c r="R1227" i="51"/>
  <c r="V1229" i="51"/>
  <c r="R1235" i="51"/>
  <c r="V1237" i="51"/>
  <c r="R1243" i="51"/>
  <c r="V1245" i="51"/>
  <c r="R1251" i="51"/>
  <c r="V1253" i="51"/>
  <c r="R1259" i="51"/>
  <c r="V1261" i="51"/>
  <c r="R1267" i="51"/>
  <c r="V1269" i="51"/>
  <c r="R1275" i="51"/>
  <c r="V1277" i="51"/>
  <c r="R1283" i="51"/>
  <c r="V1285" i="51"/>
  <c r="R1291" i="51"/>
  <c r="V1293" i="51"/>
  <c r="R1299" i="51"/>
  <c r="V1301" i="51"/>
  <c r="F1359" i="51"/>
  <c r="R1386" i="51"/>
  <c r="V1411" i="51"/>
  <c r="R1418" i="51"/>
  <c r="V1442" i="51"/>
  <c r="V1478" i="51"/>
  <c r="V1495" i="51"/>
  <c r="V1520" i="51"/>
  <c r="R1541" i="51"/>
  <c r="V1572" i="51"/>
  <c r="V1573" i="51"/>
  <c r="V1574" i="51"/>
  <c r="V1579" i="51"/>
  <c r="V1581" i="51"/>
  <c r="V1582" i="51"/>
  <c r="R1605" i="51"/>
  <c r="R1606" i="51"/>
  <c r="V1621" i="51"/>
  <c r="V1628" i="51"/>
  <c r="V1667" i="51"/>
  <c r="V1680" i="51"/>
  <c r="S1417" i="51"/>
  <c r="V1423" i="51"/>
  <c r="V1444" i="51"/>
  <c r="V1450" i="51"/>
  <c r="V1456" i="51"/>
  <c r="V1524" i="51"/>
  <c r="V1530" i="51"/>
  <c r="V1580" i="51"/>
  <c r="V1583" i="51"/>
  <c r="V1682" i="51"/>
  <c r="V1931" i="51"/>
  <c r="V2072" i="51"/>
  <c r="V2089" i="51"/>
  <c r="V2191" i="51"/>
  <c r="V2193" i="51"/>
  <c r="R1374" i="51"/>
  <c r="V1375" i="51"/>
  <c r="F1381" i="51"/>
  <c r="V1433" i="51"/>
  <c r="R1443" i="51"/>
  <c r="R1487" i="51"/>
  <c r="V1498" i="51"/>
  <c r="R1506" i="51"/>
  <c r="V1508" i="51"/>
  <c r="V1575" i="51"/>
  <c r="R1610" i="51"/>
  <c r="V1615" i="51"/>
  <c r="R1649" i="51"/>
  <c r="V1651" i="51"/>
  <c r="V1688" i="51"/>
  <c r="V1691" i="51"/>
  <c r="V1709" i="51"/>
  <c r="V1728" i="51"/>
  <c r="R1769" i="51"/>
  <c r="V1778" i="51"/>
  <c r="V1808" i="51"/>
  <c r="V1815" i="51"/>
  <c r="R1833" i="51"/>
  <c r="V1870" i="51"/>
  <c r="R1908" i="51"/>
  <c r="R1970" i="51"/>
  <c r="V2039" i="51"/>
  <c r="V2239" i="51"/>
  <c r="V2241" i="51"/>
  <c r="V1385" i="51"/>
  <c r="V1389" i="51"/>
  <c r="V1393" i="51"/>
  <c r="V1397" i="51"/>
  <c r="V1401" i="51"/>
  <c r="V1405" i="51"/>
  <c r="V1409" i="51"/>
  <c r="V1413" i="51"/>
  <c r="V1417" i="51"/>
  <c r="V1421" i="51"/>
  <c r="V1425" i="51"/>
  <c r="V1429" i="51"/>
  <c r="V1439" i="51"/>
  <c r="V1446" i="51"/>
  <c r="V1463" i="51"/>
  <c r="V1510" i="51"/>
  <c r="V1527" i="51"/>
  <c r="V1546" i="51"/>
  <c r="V1556" i="51"/>
  <c r="V1587" i="51"/>
  <c r="V1589" i="51"/>
  <c r="V1590" i="51"/>
  <c r="V1634" i="51"/>
  <c r="V1657" i="51"/>
  <c r="V1674" i="51"/>
  <c r="V1692" i="51"/>
  <c r="V1731" i="51"/>
  <c r="V1738" i="51"/>
  <c r="V1780" i="51"/>
  <c r="V1781" i="51"/>
  <c r="V1877" i="51"/>
  <c r="V2043" i="51"/>
  <c r="V2223" i="51"/>
  <c r="V2225" i="51"/>
  <c r="R1378" i="51"/>
  <c r="V1379" i="51"/>
  <c r="F1385" i="51"/>
  <c r="F1432" i="51"/>
  <c r="R1438" i="51"/>
  <c r="R1471" i="51"/>
  <c r="V1482" i="51"/>
  <c r="R1490" i="51"/>
  <c r="V1492" i="51"/>
  <c r="R1535" i="51"/>
  <c r="V1558" i="51"/>
  <c r="R1564" i="51"/>
  <c r="R1573" i="51"/>
  <c r="R1574" i="51"/>
  <c r="V1588" i="51"/>
  <c r="V1591" i="51"/>
  <c r="V1616" i="51"/>
  <c r="V1641" i="51"/>
  <c r="V1658" i="51"/>
  <c r="V1672" i="51"/>
  <c r="V1675" i="51"/>
  <c r="V1714" i="51"/>
  <c r="V1736" i="51"/>
  <c r="V1739" i="51"/>
  <c r="V1824" i="51"/>
  <c r="V1882" i="51"/>
  <c r="V1898" i="51"/>
  <c r="V1899" i="51"/>
  <c r="R2034" i="51"/>
  <c r="V2175" i="51"/>
  <c r="V2188" i="51"/>
  <c r="V1373" i="51"/>
  <c r="F1379" i="51"/>
  <c r="V1435" i="51"/>
  <c r="F1438" i="51"/>
  <c r="R1445" i="51"/>
  <c r="V1447" i="51"/>
  <c r="V1494" i="51"/>
  <c r="R1500" i="51"/>
  <c r="R1509" i="51"/>
  <c r="V1511" i="51"/>
  <c r="V1603" i="51"/>
  <c r="V1605" i="51"/>
  <c r="V1606" i="51"/>
  <c r="V1618" i="51"/>
  <c r="R1639" i="51"/>
  <c r="V1644" i="51"/>
  <c r="R1690" i="51"/>
  <c r="V1696" i="51"/>
  <c r="V1716" i="51"/>
  <c r="V1717" i="51"/>
  <c r="V1740" i="51"/>
  <c r="V1741" i="51"/>
  <c r="V1760" i="51"/>
  <c r="V1823" i="51"/>
  <c r="R1865" i="51"/>
  <c r="V1901" i="51"/>
  <c r="V1915" i="51"/>
  <c r="V1927" i="51"/>
  <c r="V2097" i="51"/>
  <c r="V2112" i="51"/>
  <c r="V2140" i="51"/>
  <c r="V2192" i="51"/>
  <c r="V1612" i="51"/>
  <c r="V1629" i="51"/>
  <c r="R1633" i="51"/>
  <c r="S1639" i="51"/>
  <c r="V1642" i="51"/>
  <c r="V1659" i="51"/>
  <c r="R1668" i="51"/>
  <c r="V1676" i="51"/>
  <c r="V1693" i="51"/>
  <c r="R1697" i="51"/>
  <c r="V1706" i="51"/>
  <c r="V1720" i="51"/>
  <c r="R1730" i="51"/>
  <c r="V1732" i="51"/>
  <c r="V1733" i="51"/>
  <c r="V1752" i="51"/>
  <c r="R1762" i="51"/>
  <c r="V1764" i="51"/>
  <c r="V1765" i="51"/>
  <c r="V1784" i="51"/>
  <c r="R1794" i="51"/>
  <c r="V1805" i="51"/>
  <c r="V1856" i="51"/>
  <c r="V1879" i="51"/>
  <c r="R1898" i="51"/>
  <c r="V1951" i="51"/>
  <c r="R1994" i="51"/>
  <c r="V2249" i="51"/>
  <c r="V2250" i="51"/>
  <c r="S1449" i="51"/>
  <c r="V1454" i="51"/>
  <c r="V1470" i="51"/>
  <c r="V1486" i="51"/>
  <c r="V1502" i="51"/>
  <c r="V1518" i="51"/>
  <c r="S1529" i="51"/>
  <c r="V1534" i="51"/>
  <c r="V1550" i="51"/>
  <c r="V1566" i="51"/>
  <c r="V1625" i="51"/>
  <c r="V1635" i="51"/>
  <c r="V1647" i="51"/>
  <c r="V1664" i="51"/>
  <c r="V1689" i="51"/>
  <c r="V1699" i="51"/>
  <c r="V1723" i="51"/>
  <c r="V1755" i="51"/>
  <c r="V1787" i="51"/>
  <c r="V1806" i="51"/>
  <c r="V1834" i="51"/>
  <c r="V1835" i="51"/>
  <c r="V1855" i="51"/>
  <c r="V1909" i="51"/>
  <c r="V2015" i="51"/>
  <c r="V2263" i="51"/>
  <c r="V1613" i="51"/>
  <c r="R1617" i="51"/>
  <c r="V1626" i="51"/>
  <c r="V1643" i="51"/>
  <c r="R1652" i="51"/>
  <c r="V1660" i="51"/>
  <c r="V1677" i="51"/>
  <c r="R1681" i="51"/>
  <c r="V1690" i="51"/>
  <c r="V1707" i="51"/>
  <c r="V1712" i="51"/>
  <c r="R1722" i="51"/>
  <c r="V1724" i="51"/>
  <c r="V1725" i="51"/>
  <c r="V1744" i="51"/>
  <c r="R1754" i="51"/>
  <c r="V1756" i="51"/>
  <c r="V1757" i="51"/>
  <c r="V1776" i="51"/>
  <c r="R1786" i="51"/>
  <c r="V1788" i="51"/>
  <c r="V1789" i="51"/>
  <c r="R1802" i="51"/>
  <c r="V1837" i="51"/>
  <c r="V1881" i="51"/>
  <c r="S1894" i="51"/>
  <c r="V1911" i="51"/>
  <c r="R1946" i="51"/>
  <c r="V2067" i="51"/>
  <c r="V2095" i="51"/>
  <c r="V2096" i="51"/>
  <c r="V1609" i="51"/>
  <c r="V1619" i="51"/>
  <c r="V1631" i="51"/>
  <c r="V1648" i="51"/>
  <c r="V1673" i="51"/>
  <c r="V1683" i="51"/>
  <c r="V1695" i="51"/>
  <c r="V1715" i="51"/>
  <c r="V1747" i="51"/>
  <c r="V1779" i="51"/>
  <c r="V1813" i="51"/>
  <c r="V1838" i="51"/>
  <c r="V1866" i="51"/>
  <c r="V1867" i="51"/>
  <c r="V1887" i="51"/>
  <c r="V1923" i="51"/>
  <c r="V1963" i="51"/>
  <c r="V2057" i="51"/>
  <c r="V2060" i="51"/>
  <c r="V2161" i="51"/>
  <c r="V1798" i="51"/>
  <c r="R1807" i="51"/>
  <c r="V1819" i="51"/>
  <c r="R1839" i="51"/>
  <c r="V1851" i="51"/>
  <c r="R1871" i="51"/>
  <c r="V1883" i="51"/>
  <c r="R1903" i="51"/>
  <c r="R1954" i="51"/>
  <c r="V1959" i="51"/>
  <c r="R2018" i="51"/>
  <c r="V2023" i="51"/>
  <c r="V2080" i="51"/>
  <c r="V2169" i="51"/>
  <c r="V2170" i="51"/>
  <c r="R2179" i="51"/>
  <c r="V2207" i="51"/>
  <c r="V2209" i="51"/>
  <c r="R2238" i="51"/>
  <c r="V2266" i="51"/>
  <c r="V1799" i="51"/>
  <c r="V1821" i="51"/>
  <c r="V1831" i="51"/>
  <c r="V1853" i="51"/>
  <c r="V1863" i="51"/>
  <c r="V1885" i="51"/>
  <c r="V1895" i="51"/>
  <c r="V1919" i="51"/>
  <c r="V1983" i="51"/>
  <c r="V2047" i="51"/>
  <c r="V2049" i="51"/>
  <c r="V2051" i="51"/>
  <c r="V2124" i="51"/>
  <c r="V2127" i="51"/>
  <c r="V2129" i="51"/>
  <c r="V2171" i="51"/>
  <c r="V2269" i="51"/>
  <c r="V2270" i="51"/>
  <c r="V2287" i="51"/>
  <c r="V2401" i="51"/>
  <c r="V2428" i="51"/>
  <c r="S1796" i="51"/>
  <c r="R1817" i="51"/>
  <c r="V1822" i="51"/>
  <c r="R1849" i="51"/>
  <c r="V1854" i="51"/>
  <c r="R1881" i="51"/>
  <c r="V1886" i="51"/>
  <c r="R1913" i="51"/>
  <c r="R1938" i="51"/>
  <c r="V1943" i="51"/>
  <c r="R2002" i="51"/>
  <c r="V2007" i="51"/>
  <c r="V2088" i="51"/>
  <c r="V2273" i="51"/>
  <c r="R1609" i="51"/>
  <c r="R1625" i="51"/>
  <c r="R1641" i="51"/>
  <c r="R1657" i="51"/>
  <c r="R1673" i="51"/>
  <c r="R1689" i="51"/>
  <c r="R1705" i="51"/>
  <c r="R1716" i="51"/>
  <c r="R1724" i="51"/>
  <c r="R1732" i="51"/>
  <c r="R1740" i="51"/>
  <c r="R1748" i="51"/>
  <c r="R1756" i="51"/>
  <c r="R1764" i="51"/>
  <c r="R1772" i="51"/>
  <c r="R1780" i="51"/>
  <c r="R1788" i="51"/>
  <c r="V1865" i="51"/>
  <c r="V1897" i="51"/>
  <c r="V1967" i="51"/>
  <c r="V2031" i="51"/>
  <c r="V2143" i="51"/>
  <c r="V2145" i="51"/>
  <c r="V2224" i="51"/>
  <c r="V2290" i="51"/>
  <c r="V2291" i="51"/>
  <c r="V2298" i="51"/>
  <c r="V1795" i="51"/>
  <c r="V1814" i="51"/>
  <c r="V1830" i="51"/>
  <c r="V1846" i="51"/>
  <c r="V1862" i="51"/>
  <c r="V1873" i="51"/>
  <c r="V1878" i="51"/>
  <c r="V1889" i="51"/>
  <c r="V1894" i="51"/>
  <c r="V1905" i="51"/>
  <c r="V1910" i="51"/>
  <c r="V1916" i="51"/>
  <c r="V1917" i="51"/>
  <c r="V1918" i="51"/>
  <c r="V1924" i="51"/>
  <c r="V1925" i="51"/>
  <c r="V1926" i="51"/>
  <c r="V1932" i="51"/>
  <c r="V1933" i="51"/>
  <c r="V1934" i="51"/>
  <c r="V1940" i="51"/>
  <c r="V1941" i="51"/>
  <c r="V1942" i="51"/>
  <c r="V1948" i="51"/>
  <c r="V1949" i="51"/>
  <c r="V1950" i="51"/>
  <c r="V1956" i="51"/>
  <c r="V1957" i="51"/>
  <c r="V1958" i="51"/>
  <c r="V1964" i="51"/>
  <c r="V1965" i="51"/>
  <c r="V1966" i="51"/>
  <c r="V1972" i="51"/>
  <c r="V1973" i="51"/>
  <c r="V1974" i="51"/>
  <c r="V1980" i="51"/>
  <c r="V1981" i="51"/>
  <c r="V1982" i="51"/>
  <c r="V1988" i="51"/>
  <c r="V1989" i="51"/>
  <c r="V1990" i="51"/>
  <c r="V1996" i="51"/>
  <c r="V1997" i="51"/>
  <c r="V1998" i="51"/>
  <c r="V2004" i="51"/>
  <c r="V2005" i="51"/>
  <c r="V2006" i="51"/>
  <c r="V2012" i="51"/>
  <c r="V2013" i="51"/>
  <c r="V2014" i="51"/>
  <c r="V2020" i="51"/>
  <c r="V2021" i="51"/>
  <c r="V2022" i="51"/>
  <c r="V2028" i="51"/>
  <c r="V2029" i="51"/>
  <c r="V2030" i="51"/>
  <c r="V2036" i="51"/>
  <c r="V2037" i="51"/>
  <c r="V2038" i="51"/>
  <c r="V2044" i="51"/>
  <c r="V2045" i="51"/>
  <c r="V2046" i="51"/>
  <c r="R2078" i="51"/>
  <c r="R2110" i="51"/>
  <c r="R2126" i="51"/>
  <c r="V2153" i="51"/>
  <c r="V2154" i="51"/>
  <c r="V2159" i="51"/>
  <c r="V2160" i="51"/>
  <c r="V2172" i="51"/>
  <c r="R2206" i="51"/>
  <c r="V2251" i="51"/>
  <c r="V2332" i="51"/>
  <c r="V2334" i="51"/>
  <c r="V2338" i="51"/>
  <c r="V2340" i="51"/>
  <c r="V2354" i="51"/>
  <c r="V2359" i="51"/>
  <c r="V2427" i="51"/>
  <c r="V2527" i="51"/>
  <c r="R2565" i="51"/>
  <c r="V2217" i="51"/>
  <c r="V2218" i="51"/>
  <c r="V2252" i="51"/>
  <c r="V2255" i="51"/>
  <c r="V2257" i="51"/>
  <c r="V2383" i="51"/>
  <c r="V2385" i="51"/>
  <c r="V2422" i="51"/>
  <c r="V2611" i="51"/>
  <c r="V2056" i="51"/>
  <c r="V2058" i="51"/>
  <c r="V2074" i="51"/>
  <c r="V2121" i="51"/>
  <c r="V2122" i="51"/>
  <c r="V2177" i="51"/>
  <c r="R2185" i="51"/>
  <c r="V2201" i="51"/>
  <c r="V2202" i="51"/>
  <c r="V2219" i="51"/>
  <c r="V2240" i="51"/>
  <c r="V2345" i="51"/>
  <c r="V2386" i="51"/>
  <c r="V2394" i="51"/>
  <c r="V2395" i="51"/>
  <c r="V2412" i="51"/>
  <c r="V2413" i="51"/>
  <c r="V2469" i="51"/>
  <c r="V2517" i="51"/>
  <c r="V2551" i="51"/>
  <c r="V1811" i="51"/>
  <c r="V1827" i="51"/>
  <c r="V1843" i="51"/>
  <c r="V1859" i="51"/>
  <c r="V1875" i="51"/>
  <c r="V1891" i="51"/>
  <c r="V1907" i="51"/>
  <c r="V1920" i="51"/>
  <c r="V1928" i="51"/>
  <c r="V1936" i="51"/>
  <c r="V1944" i="51"/>
  <c r="V1952" i="51"/>
  <c r="V1960" i="51"/>
  <c r="V1968" i="51"/>
  <c r="V1976" i="51"/>
  <c r="V1984" i="51"/>
  <c r="R1989" i="51"/>
  <c r="R1990" i="51"/>
  <c r="V1992" i="51"/>
  <c r="R1997" i="51"/>
  <c r="R1998" i="51"/>
  <c r="V2000" i="51"/>
  <c r="R2005" i="51"/>
  <c r="R2006" i="51"/>
  <c r="V2008" i="51"/>
  <c r="R2013" i="51"/>
  <c r="R2014" i="51"/>
  <c r="V2016" i="51"/>
  <c r="R2021" i="51"/>
  <c r="R2022" i="51"/>
  <c r="V2024" i="51"/>
  <c r="R2029" i="51"/>
  <c r="R2030" i="51"/>
  <c r="V2032" i="51"/>
  <c r="R2037" i="51"/>
  <c r="R2038" i="51"/>
  <c r="V2040" i="51"/>
  <c r="R2045" i="51"/>
  <c r="R2046" i="51"/>
  <c r="V2048" i="51"/>
  <c r="V2059" i="51"/>
  <c r="V2065" i="51"/>
  <c r="R2070" i="51"/>
  <c r="V2075" i="51"/>
  <c r="V2123" i="51"/>
  <c r="V2144" i="51"/>
  <c r="V2203" i="51"/>
  <c r="V2220" i="51"/>
  <c r="V2280" i="51"/>
  <c r="V2284" i="51"/>
  <c r="V2286" i="51"/>
  <c r="V2064" i="51"/>
  <c r="R2089" i="51"/>
  <c r="V2092" i="51"/>
  <c r="V2099" i="51"/>
  <c r="V2108" i="51"/>
  <c r="V2137" i="51"/>
  <c r="V2138" i="51"/>
  <c r="R2153" i="51"/>
  <c r="V2187" i="51"/>
  <c r="V2208" i="51"/>
  <c r="R2222" i="51"/>
  <c r="V2236" i="51"/>
  <c r="R2266" i="51"/>
  <c r="V2283" i="51"/>
  <c r="R2296" i="51"/>
  <c r="V2308" i="51"/>
  <c r="R2312" i="51"/>
  <c r="R2313" i="51"/>
  <c r="V2344" i="51"/>
  <c r="V2360" i="51"/>
  <c r="S2437" i="51"/>
  <c r="V2507" i="51"/>
  <c r="V2566" i="51"/>
  <c r="R2073" i="51"/>
  <c r="V2076" i="51"/>
  <c r="V2083" i="51"/>
  <c r="V2090" i="51"/>
  <c r="R2094" i="51"/>
  <c r="V2105" i="51"/>
  <c r="V2106" i="51"/>
  <c r="R2121" i="51"/>
  <c r="V2155" i="51"/>
  <c r="V2176" i="51"/>
  <c r="R2190" i="51"/>
  <c r="V2204" i="51"/>
  <c r="V2233" i="51"/>
  <c r="V2234" i="51"/>
  <c r="R2249" i="51"/>
  <c r="V2264" i="51"/>
  <c r="V2267" i="51"/>
  <c r="V2300" i="51"/>
  <c r="V2318" i="51"/>
  <c r="V2414" i="51"/>
  <c r="V2420" i="51"/>
  <c r="V2459" i="51"/>
  <c r="V2091" i="51"/>
  <c r="V2107" i="51"/>
  <c r="V2128" i="51"/>
  <c r="V2156" i="51"/>
  <c r="V2185" i="51"/>
  <c r="V2186" i="51"/>
  <c r="V2235" i="51"/>
  <c r="V2256" i="51"/>
  <c r="V2303" i="51"/>
  <c r="V2361" i="51"/>
  <c r="V2479" i="51"/>
  <c r="V2487" i="51"/>
  <c r="V2542" i="51"/>
  <c r="V2050" i="51"/>
  <c r="V2066" i="51"/>
  <c r="V2082" i="51"/>
  <c r="V2098" i="51"/>
  <c r="V2114" i="51"/>
  <c r="V2130" i="51"/>
  <c r="V2146" i="51"/>
  <c r="V2162" i="51"/>
  <c r="V2178" i="51"/>
  <c r="V2194" i="51"/>
  <c r="V2210" i="51"/>
  <c r="V2226" i="51"/>
  <c r="V2242" i="51"/>
  <c r="V2258" i="51"/>
  <c r="V2292" i="51"/>
  <c r="V2302" i="51"/>
  <c r="R2318" i="51"/>
  <c r="V2351" i="51"/>
  <c r="V2353" i="51"/>
  <c r="V2372" i="51"/>
  <c r="R2379" i="51"/>
  <c r="V2387" i="51"/>
  <c r="V2398" i="51"/>
  <c r="S2427" i="51"/>
  <c r="V2438" i="51"/>
  <c r="S2528" i="51"/>
  <c r="V2587" i="51"/>
  <c r="R2102" i="51"/>
  <c r="V2104" i="51"/>
  <c r="V2115" i="51"/>
  <c r="R2118" i="51"/>
  <c r="V2120" i="51"/>
  <c r="V2131" i="51"/>
  <c r="R2134" i="51"/>
  <c r="V2136" i="51"/>
  <c r="V2147" i="51"/>
  <c r="R2150" i="51"/>
  <c r="V2152" i="51"/>
  <c r="V2163" i="51"/>
  <c r="R2166" i="51"/>
  <c r="V2168" i="51"/>
  <c r="V2179" i="51"/>
  <c r="R2182" i="51"/>
  <c r="V2184" i="51"/>
  <c r="V2195" i="51"/>
  <c r="R2198" i="51"/>
  <c r="V2200" i="51"/>
  <c r="V2211" i="51"/>
  <c r="R2214" i="51"/>
  <c r="V2216" i="51"/>
  <c r="V2227" i="51"/>
  <c r="R2230" i="51"/>
  <c r="V2232" i="51"/>
  <c r="V2243" i="51"/>
  <c r="R2246" i="51"/>
  <c r="V2248" i="51"/>
  <c r="V2259" i="51"/>
  <c r="R2262" i="51"/>
  <c r="R2269" i="51"/>
  <c r="V2314" i="51"/>
  <c r="V2402" i="51"/>
  <c r="V2404" i="51"/>
  <c r="V2411" i="51"/>
  <c r="V2434" i="51"/>
  <c r="V2436" i="51"/>
  <c r="V2450" i="51"/>
  <c r="V2452" i="51"/>
  <c r="V2523" i="51"/>
  <c r="V2543" i="51"/>
  <c r="R2556" i="51"/>
  <c r="V2606" i="51"/>
  <c r="R2283" i="51"/>
  <c r="V2295" i="51"/>
  <c r="R2302" i="51"/>
  <c r="V2324" i="51"/>
  <c r="V2356" i="51"/>
  <c r="S2366" i="51"/>
  <c r="V2377" i="51"/>
  <c r="R2441" i="51"/>
  <c r="V2471" i="51"/>
  <c r="V2526" i="51"/>
  <c r="V2603" i="51"/>
  <c r="R2263" i="51"/>
  <c r="V2306" i="51"/>
  <c r="S2308" i="51"/>
  <c r="V2316" i="51"/>
  <c r="V2322" i="51"/>
  <c r="V2327" i="51"/>
  <c r="V2335" i="51"/>
  <c r="V2337" i="51"/>
  <c r="R2342" i="51"/>
  <c r="R2353" i="51"/>
  <c r="V2376" i="51"/>
  <c r="V2419" i="51"/>
  <c r="S2440" i="51"/>
  <c r="V2477" i="51"/>
  <c r="V2547" i="51"/>
  <c r="V2583" i="51"/>
  <c r="V2605" i="51"/>
  <c r="V2610" i="51"/>
  <c r="V2265" i="51"/>
  <c r="R2289" i="51"/>
  <c r="R2294" i="51"/>
  <c r="R2304" i="51"/>
  <c r="R2305" i="51"/>
  <c r="V2330" i="51"/>
  <c r="R2363" i="51"/>
  <c r="V2367" i="51"/>
  <c r="V2370" i="51"/>
  <c r="V2391" i="51"/>
  <c r="V2393" i="51"/>
  <c r="R2400" i="51"/>
  <c r="V2403" i="51"/>
  <c r="V2406" i="51"/>
  <c r="V2435" i="51"/>
  <c r="V2519" i="51"/>
  <c r="V2595" i="51"/>
  <c r="V2607" i="51"/>
  <c r="V2282" i="51"/>
  <c r="R2329" i="51"/>
  <c r="R2337" i="51"/>
  <c r="S2389" i="51"/>
  <c r="V2407" i="51"/>
  <c r="V2460" i="51"/>
  <c r="V2557" i="51"/>
  <c r="S2349" i="51"/>
  <c r="R2350" i="51"/>
  <c r="V2352" i="51"/>
  <c r="R2366" i="51"/>
  <c r="V2368" i="51"/>
  <c r="S2381" i="51"/>
  <c r="R2382" i="51"/>
  <c r="V2384" i="51"/>
  <c r="V2418" i="51"/>
  <c r="S2424" i="51"/>
  <c r="R2425" i="51"/>
  <c r="V2430" i="51"/>
  <c r="S2435" i="51"/>
  <c r="V2461" i="51"/>
  <c r="V2502" i="51"/>
  <c r="V2514" i="51"/>
  <c r="V2515" i="51"/>
  <c r="V2522" i="51"/>
  <c r="V2535" i="51"/>
  <c r="V2554" i="51"/>
  <c r="V2555" i="51"/>
  <c r="V2594" i="51"/>
  <c r="V2602" i="51"/>
  <c r="R2334" i="51"/>
  <c r="V2346" i="51"/>
  <c r="V2362" i="51"/>
  <c r="V2378" i="51"/>
  <c r="V2389" i="51"/>
  <c r="V2451" i="51"/>
  <c r="V2485" i="51"/>
  <c r="V2498" i="51"/>
  <c r="V2511" i="51"/>
  <c r="V2531" i="51"/>
  <c r="R2540" i="51"/>
  <c r="V2546" i="51"/>
  <c r="V2575" i="51"/>
  <c r="V2590" i="51"/>
  <c r="V2296" i="51"/>
  <c r="V2304" i="51"/>
  <c r="V2312" i="51"/>
  <c r="V2320" i="51"/>
  <c r="V2328" i="51"/>
  <c r="V2336" i="51"/>
  <c r="R2345" i="51"/>
  <c r="R2361" i="51"/>
  <c r="R2377" i="51"/>
  <c r="R2387" i="51"/>
  <c r="R2388" i="51"/>
  <c r="V2390" i="51"/>
  <c r="V2429" i="51"/>
  <c r="S2442" i="51"/>
  <c r="V2443" i="51"/>
  <c r="V2454" i="51"/>
  <c r="V2455" i="51"/>
  <c r="V2463" i="51"/>
  <c r="V2501" i="51"/>
  <c r="V2506" i="51"/>
  <c r="S2547" i="51"/>
  <c r="R2412" i="51"/>
  <c r="R2428" i="51"/>
  <c r="R2444" i="51"/>
  <c r="V2467" i="51"/>
  <c r="V2468" i="51"/>
  <c r="V2475" i="51"/>
  <c r="V2476" i="51"/>
  <c r="V2483" i="51"/>
  <c r="V2484" i="51"/>
  <c r="V2491" i="51"/>
  <c r="V2492" i="51"/>
  <c r="V2493" i="51"/>
  <c r="R2516" i="51"/>
  <c r="R2525" i="51"/>
  <c r="S2433" i="51"/>
  <c r="V2453" i="51"/>
  <c r="V2494" i="51"/>
  <c r="V2539" i="51"/>
  <c r="R2545" i="51"/>
  <c r="V2549" i="51"/>
  <c r="V2579" i="51"/>
  <c r="R2585" i="51"/>
  <c r="V2597" i="51"/>
  <c r="S2392" i="51"/>
  <c r="V2397" i="51"/>
  <c r="V2405" i="51"/>
  <c r="V2421" i="51"/>
  <c r="V2437" i="51"/>
  <c r="V2462" i="51"/>
  <c r="S2466" i="51"/>
  <c r="V2470" i="51"/>
  <c r="V2478" i="51"/>
  <c r="S2482" i="51"/>
  <c r="R2484" i="51"/>
  <c r="V2486" i="51"/>
  <c r="S2490" i="51"/>
  <c r="R2492" i="51"/>
  <c r="V2495" i="51"/>
  <c r="V2509" i="51"/>
  <c r="V2541" i="51"/>
  <c r="V2563" i="51"/>
  <c r="V2581" i="51"/>
  <c r="V2598" i="51"/>
  <c r="V2599" i="51"/>
  <c r="V2613" i="51"/>
  <c r="S2488" i="51"/>
  <c r="V2518" i="51"/>
  <c r="V2533" i="51"/>
  <c r="S2548" i="51"/>
  <c r="V2558" i="51"/>
  <c r="V2573" i="51"/>
  <c r="R2596" i="51"/>
  <c r="V2617" i="51"/>
  <c r="S2481" i="51"/>
  <c r="S2489" i="51"/>
  <c r="R2508" i="51"/>
  <c r="V2534" i="51"/>
  <c r="V2574" i="51"/>
  <c r="V2589" i="51"/>
  <c r="R2612" i="51"/>
  <c r="V2510" i="51"/>
  <c r="V2525" i="51"/>
  <c r="R2548" i="51"/>
  <c r="V2550" i="51"/>
  <c r="V2565" i="51"/>
  <c r="R2588" i="51"/>
  <c r="V2609" i="51"/>
  <c r="V2614" i="51"/>
  <c r="M9" i="32"/>
  <c r="R9" i="32"/>
  <c r="A404" i="51" l="1"/>
  <c r="A405" i="51" s="1"/>
  <c r="A406" i="51" s="1"/>
  <c r="A407" i="51" s="1"/>
  <c r="A408" i="51" s="1"/>
  <c r="A409" i="51" s="1"/>
  <c r="A410" i="51" s="1"/>
  <c r="A411" i="51" s="1"/>
  <c r="A412" i="51" s="1"/>
  <c r="A413" i="51" s="1"/>
  <c r="A414" i="51" s="1"/>
  <c r="A415" i="51" s="1"/>
  <c r="A416" i="51" s="1"/>
  <c r="A417" i="51" s="1"/>
  <c r="A418" i="51" s="1"/>
  <c r="A419" i="51" s="1"/>
  <c r="A420" i="51" s="1"/>
  <c r="A421" i="51" s="1"/>
  <c r="A422" i="51" s="1"/>
  <c r="A423" i="51" s="1"/>
  <c r="A424" i="51" s="1"/>
  <c r="A425" i="51" s="1"/>
  <c r="A426" i="51" s="1"/>
  <c r="A427" i="51" s="1"/>
  <c r="A428" i="51" s="1"/>
  <c r="A429" i="51" s="1"/>
  <c r="A430" i="51" s="1"/>
  <c r="A431" i="51" s="1"/>
  <c r="A432" i="51" s="1"/>
  <c r="A433" i="51" s="1"/>
  <c r="A434" i="51" s="1"/>
  <c r="A435" i="51" s="1"/>
  <c r="A436" i="51" s="1"/>
  <c r="A437" i="51" s="1"/>
  <c r="A438" i="51" s="1"/>
  <c r="A439" i="51" s="1"/>
  <c r="A440" i="51" s="1"/>
  <c r="A441" i="51" s="1"/>
  <c r="A442" i="51" s="1"/>
  <c r="A443" i="51" s="1"/>
  <c r="A444" i="51" s="1"/>
  <c r="A445" i="51" s="1"/>
  <c r="A446" i="51" s="1"/>
  <c r="A447" i="51" s="1"/>
  <c r="A448" i="51" s="1"/>
  <c r="A449" i="51" s="1"/>
  <c r="A450" i="51" s="1"/>
  <c r="A451" i="51" s="1"/>
  <c r="A452" i="51" s="1"/>
  <c r="A453" i="51" s="1"/>
  <c r="A454" i="51" s="1"/>
  <c r="A455" i="51" s="1"/>
  <c r="A456" i="51" s="1"/>
  <c r="A457" i="51" s="1"/>
  <c r="A458" i="51" s="1"/>
  <c r="A459" i="51" s="1"/>
  <c r="A460" i="51" s="1"/>
  <c r="A461" i="51" s="1"/>
  <c r="A462" i="51" s="1"/>
  <c r="A463" i="51" s="1"/>
  <c r="A464" i="51" s="1"/>
  <c r="A465" i="51" s="1"/>
  <c r="A466" i="51" s="1"/>
  <c r="A467" i="51" s="1"/>
  <c r="A468" i="51" s="1"/>
  <c r="A469" i="51" s="1"/>
  <c r="A470" i="51" s="1"/>
  <c r="A471" i="51" s="1"/>
  <c r="A472" i="51" s="1"/>
  <c r="A473" i="51" s="1"/>
  <c r="A474" i="51" s="1"/>
  <c r="A475" i="51" s="1"/>
  <c r="A476" i="51" s="1"/>
  <c r="A477" i="51" s="1"/>
  <c r="A478" i="51" s="1"/>
  <c r="A479" i="51" s="1"/>
  <c r="A480" i="51" s="1"/>
  <c r="A481" i="51" s="1"/>
  <c r="A482" i="51" s="1"/>
  <c r="A483" i="51" s="1"/>
  <c r="A484" i="51" s="1"/>
  <c r="A485" i="51" s="1"/>
  <c r="A486" i="51" s="1"/>
  <c r="A487" i="51" s="1"/>
  <c r="A488" i="51" s="1"/>
  <c r="A489" i="51" s="1"/>
  <c r="A490" i="51" s="1"/>
  <c r="A491" i="51" s="1"/>
  <c r="A492" i="51" s="1"/>
  <c r="A493" i="51" s="1"/>
  <c r="A494" i="51" s="1"/>
  <c r="A495" i="51" s="1"/>
  <c r="A496" i="51" s="1"/>
  <c r="A497" i="51" s="1"/>
  <c r="A498" i="51" s="1"/>
  <c r="A499" i="51" s="1"/>
  <c r="A500" i="51" s="1"/>
  <c r="A501" i="51" s="1"/>
  <c r="A502" i="51" s="1"/>
  <c r="A503" i="51" s="1"/>
  <c r="A504" i="51" s="1"/>
  <c r="A505" i="51" s="1"/>
  <c r="A506" i="51" s="1"/>
  <c r="A507" i="51" s="1"/>
  <c r="A508" i="51" s="1"/>
  <c r="A509" i="51" s="1"/>
  <c r="A510" i="51" s="1"/>
  <c r="A511" i="51" s="1"/>
  <c r="A512" i="51" s="1"/>
  <c r="A513" i="51" s="1"/>
  <c r="A514" i="51" s="1"/>
  <c r="A515" i="51" s="1"/>
  <c r="A516" i="51" s="1"/>
  <c r="A517" i="51" s="1"/>
  <c r="A518" i="51" s="1"/>
  <c r="A519" i="51" s="1"/>
  <c r="A520" i="51" s="1"/>
  <c r="A521" i="51" s="1"/>
  <c r="A522" i="51" s="1"/>
  <c r="A523" i="51" s="1"/>
  <c r="A524" i="51" s="1"/>
  <c r="A525" i="51" s="1"/>
  <c r="A526" i="51" s="1"/>
  <c r="A527" i="51" s="1"/>
  <c r="A528" i="51" s="1"/>
  <c r="A529" i="51" s="1"/>
  <c r="A530" i="51" s="1"/>
  <c r="A531" i="51" s="1"/>
  <c r="A532" i="51" s="1"/>
  <c r="A533" i="51" s="1"/>
  <c r="A534" i="51" s="1"/>
  <c r="A535" i="51" s="1"/>
  <c r="A536" i="51" s="1"/>
  <c r="A537" i="51" s="1"/>
  <c r="A538" i="51" s="1"/>
  <c r="A539" i="51" s="1"/>
  <c r="A540" i="51" s="1"/>
  <c r="A541" i="51" s="1"/>
  <c r="A542" i="51" s="1"/>
  <c r="A543" i="51" s="1"/>
  <c r="A544" i="51" s="1"/>
  <c r="A545" i="51" s="1"/>
  <c r="A546" i="51" s="1"/>
  <c r="A547" i="51" s="1"/>
  <c r="A548" i="51" s="1"/>
  <c r="A549" i="51" s="1"/>
  <c r="A550" i="51" s="1"/>
  <c r="A551" i="51" s="1"/>
  <c r="A552" i="51" s="1"/>
  <c r="A553" i="51" s="1"/>
  <c r="A554" i="51" s="1"/>
  <c r="A555" i="51" s="1"/>
  <c r="A556" i="51" s="1"/>
  <c r="A557" i="51" s="1"/>
  <c r="A558" i="51" s="1"/>
  <c r="A559" i="51" s="1"/>
  <c r="A560" i="51" s="1"/>
  <c r="A561" i="51" s="1"/>
  <c r="A562" i="51" s="1"/>
  <c r="A563" i="51" s="1"/>
  <c r="A564" i="51" s="1"/>
  <c r="A565" i="51" s="1"/>
  <c r="A566" i="51" s="1"/>
  <c r="A567" i="51" s="1"/>
  <c r="A568" i="51" s="1"/>
  <c r="A569" i="51" s="1"/>
  <c r="A570" i="51" s="1"/>
  <c r="A571" i="51" s="1"/>
  <c r="A572" i="51" s="1"/>
  <c r="A573" i="51" s="1"/>
  <c r="A574" i="51" s="1"/>
  <c r="A575" i="51" s="1"/>
  <c r="A576" i="51" s="1"/>
  <c r="A577" i="51" s="1"/>
  <c r="A578" i="51" s="1"/>
  <c r="A579" i="51" s="1"/>
  <c r="A580" i="51" s="1"/>
  <c r="A581" i="51" s="1"/>
  <c r="A582" i="51" s="1"/>
  <c r="A583" i="51" s="1"/>
  <c r="A584" i="51" s="1"/>
  <c r="A585" i="51" s="1"/>
  <c r="A586" i="51" s="1"/>
  <c r="A587" i="51" s="1"/>
  <c r="A588" i="51" s="1"/>
  <c r="A589" i="51" s="1"/>
  <c r="A590" i="51" s="1"/>
  <c r="A591" i="51" s="1"/>
  <c r="A592" i="51" s="1"/>
  <c r="A593" i="51" s="1"/>
  <c r="A594" i="51" s="1"/>
  <c r="A595" i="51" s="1"/>
  <c r="A596" i="51" s="1"/>
  <c r="A597" i="51" s="1"/>
  <c r="A598" i="51" s="1"/>
  <c r="A599" i="51" s="1"/>
  <c r="A600" i="51" s="1"/>
  <c r="A601" i="51" s="1"/>
  <c r="A602" i="51" s="1"/>
  <c r="A603" i="51" s="1"/>
  <c r="A604" i="51" s="1"/>
  <c r="A605" i="51" s="1"/>
  <c r="A606" i="51" s="1"/>
  <c r="A607" i="51" s="1"/>
  <c r="A608" i="51" s="1"/>
  <c r="A609" i="51" s="1"/>
  <c r="A610" i="51" s="1"/>
  <c r="A611" i="51" s="1"/>
  <c r="A612" i="51" s="1"/>
  <c r="A613" i="51" s="1"/>
  <c r="A614" i="51" s="1"/>
  <c r="A615" i="51" s="1"/>
  <c r="A616" i="51" s="1"/>
  <c r="A617" i="51" s="1"/>
  <c r="A618" i="51" s="1"/>
  <c r="A619" i="51" s="1"/>
  <c r="A620" i="51" s="1"/>
  <c r="A621" i="51" s="1"/>
  <c r="A622" i="51" s="1"/>
  <c r="A623" i="51" s="1"/>
  <c r="A624" i="51" s="1"/>
  <c r="A625" i="51" s="1"/>
  <c r="A626" i="51" s="1"/>
  <c r="A627" i="51" s="1"/>
  <c r="A628" i="51" s="1"/>
  <c r="A629" i="51" s="1"/>
  <c r="A630" i="51" s="1"/>
  <c r="A631" i="51" s="1"/>
  <c r="A632" i="51" s="1"/>
  <c r="A633" i="51" s="1"/>
  <c r="A634" i="51" s="1"/>
  <c r="A635" i="51" s="1"/>
  <c r="A636" i="51" s="1"/>
  <c r="A637" i="51" s="1"/>
  <c r="A638" i="51" s="1"/>
  <c r="A639" i="51" s="1"/>
  <c r="A640" i="51" s="1"/>
  <c r="A641" i="51" s="1"/>
  <c r="A642" i="51" s="1"/>
  <c r="A643" i="51" s="1"/>
  <c r="A644" i="51" s="1"/>
  <c r="A645" i="51" s="1"/>
  <c r="A646" i="51" s="1"/>
  <c r="A647" i="51" s="1"/>
  <c r="A648" i="51" s="1"/>
  <c r="A649" i="51" s="1"/>
  <c r="A650" i="51" s="1"/>
  <c r="A651" i="51" s="1"/>
  <c r="A652" i="51" s="1"/>
  <c r="A653" i="51" s="1"/>
  <c r="A654" i="51" s="1"/>
  <c r="A655" i="51" s="1"/>
  <c r="A656" i="51" s="1"/>
  <c r="A657" i="51" s="1"/>
  <c r="A658" i="51" s="1"/>
  <c r="A659" i="51" s="1"/>
  <c r="A660" i="51" s="1"/>
  <c r="A661" i="51" s="1"/>
  <c r="A662" i="51" s="1"/>
  <c r="A663" i="51" s="1"/>
  <c r="A664" i="51" s="1"/>
  <c r="A665" i="51" s="1"/>
  <c r="A666" i="51" s="1"/>
  <c r="A667" i="51" s="1"/>
  <c r="A668" i="51" s="1"/>
  <c r="A669" i="51" s="1"/>
  <c r="A670" i="51" s="1"/>
  <c r="A671" i="51" s="1"/>
  <c r="A672" i="51" s="1"/>
  <c r="A673" i="51" s="1"/>
  <c r="A674" i="51" s="1"/>
  <c r="A675" i="51" s="1"/>
  <c r="A676" i="51" s="1"/>
  <c r="A677" i="51" s="1"/>
  <c r="A678" i="51" s="1"/>
  <c r="A679" i="51" s="1"/>
  <c r="A680" i="51" s="1"/>
  <c r="A681" i="51" s="1"/>
  <c r="A682" i="51" s="1"/>
  <c r="A683" i="51" s="1"/>
  <c r="A684" i="51" s="1"/>
  <c r="A685" i="51" s="1"/>
  <c r="A686" i="51" s="1"/>
  <c r="A687" i="51" s="1"/>
  <c r="A688" i="51" s="1"/>
  <c r="A689" i="51" s="1"/>
  <c r="A690" i="51" s="1"/>
  <c r="A691" i="51" s="1"/>
  <c r="A692" i="51" s="1"/>
  <c r="A693" i="51" s="1"/>
  <c r="A694" i="51" s="1"/>
  <c r="A695" i="51" s="1"/>
  <c r="A696" i="51" s="1"/>
  <c r="A697" i="51" s="1"/>
  <c r="A698" i="51" s="1"/>
  <c r="A699" i="51" s="1"/>
  <c r="A700" i="51" s="1"/>
  <c r="A701" i="51" s="1"/>
  <c r="A702" i="51" s="1"/>
  <c r="A703" i="51" s="1"/>
  <c r="A704" i="51" s="1"/>
  <c r="A705" i="51" s="1"/>
  <c r="A706" i="51" s="1"/>
  <c r="A707" i="51" s="1"/>
  <c r="A708" i="51" s="1"/>
  <c r="A709" i="51" s="1"/>
  <c r="A710" i="51" s="1"/>
  <c r="A711" i="51" s="1"/>
  <c r="A712" i="51" s="1"/>
  <c r="A713" i="51" s="1"/>
  <c r="A714" i="51" s="1"/>
  <c r="A715" i="51" s="1"/>
  <c r="A716" i="51" s="1"/>
  <c r="A717" i="51" s="1"/>
  <c r="A718" i="51" s="1"/>
  <c r="A719" i="51" s="1"/>
  <c r="A720" i="51" s="1"/>
  <c r="A721" i="51" s="1"/>
  <c r="A722" i="51" s="1"/>
  <c r="A723" i="51" s="1"/>
  <c r="A724" i="51" s="1"/>
  <c r="A725" i="51" s="1"/>
  <c r="A726" i="51" s="1"/>
  <c r="A727" i="51" s="1"/>
  <c r="A728" i="51" s="1"/>
  <c r="A729" i="51" s="1"/>
  <c r="A730" i="51" s="1"/>
  <c r="A731" i="51" s="1"/>
  <c r="A732" i="51" s="1"/>
  <c r="A733" i="51" s="1"/>
  <c r="A734" i="51" s="1"/>
  <c r="A735" i="51" s="1"/>
  <c r="A736" i="51" s="1"/>
  <c r="A737" i="51" s="1"/>
  <c r="A738" i="51" s="1"/>
  <c r="A739" i="51" s="1"/>
  <c r="A740" i="51" s="1"/>
  <c r="A741" i="51" s="1"/>
  <c r="A742" i="51" s="1"/>
  <c r="A743" i="51" s="1"/>
  <c r="A744" i="51" s="1"/>
  <c r="A745" i="51" s="1"/>
  <c r="A746" i="51" s="1"/>
  <c r="A747" i="51" s="1"/>
  <c r="A748" i="51" s="1"/>
  <c r="A749" i="51" s="1"/>
  <c r="A750" i="51" s="1"/>
  <c r="A751" i="51" s="1"/>
  <c r="A752" i="51" s="1"/>
  <c r="A753" i="51" s="1"/>
  <c r="A754" i="51" s="1"/>
  <c r="A755" i="51" s="1"/>
  <c r="A756" i="51" s="1"/>
  <c r="A757" i="51" s="1"/>
  <c r="A758" i="51" s="1"/>
  <c r="A759" i="51" s="1"/>
  <c r="A760" i="51" s="1"/>
  <c r="A761" i="51" s="1"/>
  <c r="A762" i="51" s="1"/>
  <c r="A763" i="51" s="1"/>
  <c r="A764" i="51" s="1"/>
  <c r="A765" i="51" s="1"/>
  <c r="A766" i="51" s="1"/>
  <c r="A767" i="51" s="1"/>
  <c r="A768" i="51" s="1"/>
  <c r="A769" i="51" s="1"/>
  <c r="A770" i="51" s="1"/>
  <c r="A771" i="51" s="1"/>
  <c r="A772" i="51" s="1"/>
  <c r="A773" i="51" s="1"/>
  <c r="A774" i="51" s="1"/>
  <c r="A775" i="51" s="1"/>
  <c r="A776" i="51" s="1"/>
  <c r="A777" i="51" s="1"/>
  <c r="A778" i="51" s="1"/>
  <c r="A779" i="51" s="1"/>
  <c r="A780" i="51" s="1"/>
  <c r="A781" i="51" s="1"/>
  <c r="A782" i="51" s="1"/>
  <c r="A783" i="51" s="1"/>
  <c r="A784" i="51" s="1"/>
  <c r="A785" i="51" s="1"/>
  <c r="A786" i="51" s="1"/>
  <c r="A787" i="51" s="1"/>
  <c r="A788" i="51" s="1"/>
  <c r="A789" i="51" s="1"/>
  <c r="A790" i="51" s="1"/>
  <c r="A791" i="51" s="1"/>
  <c r="A792" i="51" s="1"/>
  <c r="A793" i="51" s="1"/>
  <c r="A794" i="51" s="1"/>
  <c r="A795" i="51" s="1"/>
  <c r="A796" i="51" s="1"/>
  <c r="A797" i="51" s="1"/>
  <c r="A798" i="51" s="1"/>
  <c r="A799" i="51" s="1"/>
  <c r="A800" i="51" s="1"/>
  <c r="A801" i="51" s="1"/>
  <c r="A802" i="51" s="1"/>
  <c r="A803" i="51" s="1"/>
  <c r="A804" i="51" s="1"/>
  <c r="A805" i="51" s="1"/>
  <c r="A806" i="51" s="1"/>
  <c r="A807" i="51" s="1"/>
  <c r="A808" i="51" s="1"/>
  <c r="A809" i="51" s="1"/>
  <c r="A810" i="51" s="1"/>
  <c r="A811" i="51" s="1"/>
  <c r="A812" i="51" s="1"/>
  <c r="A813" i="51" s="1"/>
  <c r="A814" i="51" s="1"/>
  <c r="A815" i="51" s="1"/>
  <c r="A816" i="51" s="1"/>
  <c r="A817" i="51" s="1"/>
  <c r="A818" i="51" s="1"/>
  <c r="A819" i="51" s="1"/>
  <c r="A820" i="51" s="1"/>
  <c r="A821" i="51" s="1"/>
  <c r="A822" i="51" s="1"/>
  <c r="A823" i="51" s="1"/>
  <c r="A824" i="51" s="1"/>
  <c r="A825" i="51" s="1"/>
  <c r="A826" i="51" s="1"/>
  <c r="A827" i="51" s="1"/>
  <c r="A828" i="51" s="1"/>
  <c r="A829" i="51" s="1"/>
  <c r="A830" i="51" s="1"/>
  <c r="A831" i="51" s="1"/>
  <c r="A832" i="51" s="1"/>
  <c r="A833" i="51" s="1"/>
  <c r="A834" i="51" s="1"/>
  <c r="A835" i="51" s="1"/>
  <c r="A836" i="51" s="1"/>
  <c r="A837" i="51" s="1"/>
  <c r="A838" i="51" s="1"/>
  <c r="A839" i="51" s="1"/>
  <c r="A840" i="51" s="1"/>
  <c r="A841" i="51" s="1"/>
  <c r="A842" i="51" s="1"/>
  <c r="A843" i="51" s="1"/>
  <c r="A844" i="51" s="1"/>
  <c r="A845" i="51" s="1"/>
  <c r="A846" i="51" s="1"/>
  <c r="A847" i="51" s="1"/>
  <c r="A848" i="51" s="1"/>
  <c r="A849" i="51" s="1"/>
  <c r="A850" i="51" s="1"/>
  <c r="A851" i="51" s="1"/>
  <c r="A852" i="51" s="1"/>
  <c r="A853" i="51" s="1"/>
  <c r="A854" i="51" s="1"/>
  <c r="A855" i="51" s="1"/>
  <c r="A856" i="51" s="1"/>
  <c r="A857" i="51" s="1"/>
  <c r="A858" i="51" s="1"/>
  <c r="A859" i="51" s="1"/>
  <c r="A860" i="51" s="1"/>
  <c r="A861" i="51" s="1"/>
  <c r="A862" i="51" s="1"/>
  <c r="A863" i="51" s="1"/>
  <c r="A864" i="51" s="1"/>
  <c r="A865" i="51" s="1"/>
  <c r="A866" i="51" s="1"/>
  <c r="A867" i="51" s="1"/>
  <c r="A868" i="51" s="1"/>
  <c r="A869" i="51" s="1"/>
  <c r="A870" i="51" s="1"/>
  <c r="A871" i="51" s="1"/>
  <c r="A872" i="51" s="1"/>
  <c r="A873" i="51" s="1"/>
  <c r="A874" i="51" s="1"/>
  <c r="A875" i="51" s="1"/>
  <c r="A876" i="51" s="1"/>
  <c r="A877" i="51" s="1"/>
  <c r="A878" i="51" s="1"/>
  <c r="A879" i="51" s="1"/>
  <c r="A880" i="51" s="1"/>
  <c r="A881" i="51" s="1"/>
  <c r="A882" i="51" s="1"/>
  <c r="A883" i="51" s="1"/>
  <c r="A884" i="51" s="1"/>
  <c r="A885" i="51" s="1"/>
  <c r="A886" i="51" s="1"/>
  <c r="A887" i="51" s="1"/>
  <c r="A888" i="51" s="1"/>
  <c r="A889" i="51" s="1"/>
  <c r="A890" i="51" s="1"/>
  <c r="A891" i="51" s="1"/>
  <c r="A892" i="51" s="1"/>
  <c r="A893" i="51" s="1"/>
  <c r="A894" i="51" s="1"/>
  <c r="A895" i="51" s="1"/>
  <c r="A896" i="51" s="1"/>
  <c r="A897" i="51" s="1"/>
  <c r="A898" i="51" s="1"/>
  <c r="A899" i="51" s="1"/>
  <c r="A900" i="51" s="1"/>
  <c r="A901" i="51" s="1"/>
  <c r="A902" i="51" s="1"/>
  <c r="A903" i="51" s="1"/>
  <c r="A904" i="51" s="1"/>
  <c r="A905" i="51" s="1"/>
  <c r="A394" i="51"/>
  <c r="A395" i="51" s="1"/>
  <c r="A396" i="51" s="1"/>
  <c r="A397" i="51" s="1"/>
  <c r="A398" i="51" s="1"/>
  <c r="A399" i="51" s="1"/>
  <c r="A400" i="51" s="1"/>
  <c r="A401" i="51" s="1"/>
  <c r="A402" i="51" s="1"/>
  <c r="A403" i="51" s="1"/>
  <c r="A907" i="51" l="1"/>
  <c r="A908" i="51" s="1"/>
  <c r="A909" i="51" s="1"/>
  <c r="A910" i="51" s="1"/>
  <c r="A911" i="51" s="1"/>
  <c r="A912" i="51" s="1"/>
  <c r="A913" i="51" s="1"/>
  <c r="A914" i="51" s="1"/>
  <c r="A915" i="51" s="1"/>
  <c r="A916" i="51" s="1"/>
  <c r="A917" i="51" s="1"/>
  <c r="A918" i="51" s="1"/>
  <c r="A919" i="51" s="1"/>
  <c r="A920" i="51" s="1"/>
  <c r="A921" i="51" s="1"/>
  <c r="A922" i="51" s="1"/>
  <c r="A923" i="51" s="1"/>
  <c r="A924" i="51" s="1"/>
  <c r="A925" i="51" s="1"/>
  <c r="A926" i="51" s="1"/>
  <c r="A927" i="51" s="1"/>
  <c r="A928" i="51" s="1"/>
  <c r="A929" i="51" s="1"/>
  <c r="A930" i="51" s="1"/>
  <c r="A931" i="51" s="1"/>
  <c r="A932" i="51" s="1"/>
  <c r="A933" i="51" s="1"/>
  <c r="A934" i="51" s="1"/>
  <c r="A935" i="51" s="1"/>
  <c r="A936" i="51" s="1"/>
  <c r="A937" i="51" s="1"/>
  <c r="A938" i="51" s="1"/>
  <c r="A939" i="51" s="1"/>
  <c r="A940" i="51" s="1"/>
  <c r="A941" i="51" s="1"/>
  <c r="A942" i="51" s="1"/>
  <c r="A943" i="51" s="1"/>
  <c r="A944" i="51" s="1"/>
  <c r="A945" i="51" s="1"/>
  <c r="A946" i="51" s="1"/>
  <c r="A947" i="51" s="1"/>
  <c r="A948" i="51" s="1"/>
  <c r="A949" i="51" s="1"/>
  <c r="A950" i="51" s="1"/>
  <c r="A951" i="51" s="1"/>
  <c r="A952" i="51" s="1"/>
  <c r="A953" i="51" s="1"/>
  <c r="A954" i="51" s="1"/>
  <c r="A955" i="51" s="1"/>
  <c r="A956" i="51" s="1"/>
  <c r="A957" i="51" s="1"/>
  <c r="A958" i="51" s="1"/>
  <c r="A959" i="51" s="1"/>
  <c r="A960" i="51" s="1"/>
  <c r="A961" i="51" s="1"/>
  <c r="A962" i="51" s="1"/>
  <c r="A963" i="51" s="1"/>
  <c r="A964" i="51" s="1"/>
  <c r="A965" i="51" s="1"/>
  <c r="A966" i="51" s="1"/>
  <c r="A967" i="51" s="1"/>
  <c r="A968" i="51" s="1"/>
  <c r="A969" i="51" s="1"/>
  <c r="A970" i="51" s="1"/>
  <c r="A971" i="51" s="1"/>
  <c r="A972" i="51" s="1"/>
  <c r="A973" i="51" s="1"/>
  <c r="A974" i="51" s="1"/>
  <c r="A975" i="51" s="1"/>
  <c r="A976" i="51" s="1"/>
  <c r="A977" i="51" s="1"/>
  <c r="A978" i="51" s="1"/>
  <c r="A979" i="51" s="1"/>
  <c r="A980" i="51" s="1"/>
  <c r="A981" i="51" s="1"/>
  <c r="A982" i="51" s="1"/>
  <c r="A983" i="51" s="1"/>
  <c r="A984" i="51" s="1"/>
  <c r="A985" i="51" s="1"/>
  <c r="A986" i="51" s="1"/>
  <c r="A987" i="51" s="1"/>
  <c r="A988" i="51" s="1"/>
  <c r="A989" i="51" s="1"/>
  <c r="A990" i="51" s="1"/>
  <c r="A991" i="51" s="1"/>
  <c r="A992" i="51" s="1"/>
  <c r="A993" i="51" s="1"/>
  <c r="A994" i="51" s="1"/>
  <c r="A995" i="51" s="1"/>
  <c r="A996" i="51" s="1"/>
  <c r="A997" i="51" s="1"/>
  <c r="A998" i="51" s="1"/>
  <c r="A999" i="51" s="1"/>
  <c r="A1000" i="51" s="1"/>
  <c r="A1001" i="51" s="1"/>
  <c r="A1002" i="51" s="1"/>
  <c r="A1003" i="51" s="1"/>
  <c r="A1004" i="51" s="1"/>
  <c r="A1005" i="51" s="1"/>
  <c r="A1006" i="51" s="1"/>
  <c r="A1007" i="51" s="1"/>
  <c r="A1008" i="51" s="1"/>
  <c r="A1009" i="51" s="1"/>
  <c r="A1010" i="51" s="1"/>
  <c r="A1011" i="51" s="1"/>
  <c r="A1012" i="51" s="1"/>
  <c r="A1013" i="51" s="1"/>
  <c r="A1014" i="51" s="1"/>
  <c r="A1015" i="51" s="1"/>
  <c r="A1016" i="51" s="1"/>
  <c r="A1017" i="51" s="1"/>
  <c r="A1018" i="51" s="1"/>
  <c r="A1019" i="51" s="1"/>
  <c r="A1020" i="51" s="1"/>
  <c r="A1021" i="51" s="1"/>
  <c r="A1022" i="51" s="1"/>
  <c r="A1023" i="51" s="1"/>
  <c r="A1024" i="51" s="1"/>
  <c r="A1025" i="51" s="1"/>
  <c r="A1026" i="51" s="1"/>
  <c r="A1027" i="51" s="1"/>
  <c r="A1028" i="51" s="1"/>
  <c r="A1029" i="51" s="1"/>
  <c r="A1030" i="51" s="1"/>
  <c r="A1031" i="51" s="1"/>
  <c r="A1032" i="51" s="1"/>
  <c r="A1033" i="51" s="1"/>
  <c r="A1034" i="51" s="1"/>
  <c r="A1035" i="51" s="1"/>
  <c r="A1036" i="51" s="1"/>
  <c r="A1037" i="51" s="1"/>
  <c r="A1038" i="51" s="1"/>
  <c r="A1039" i="51" s="1"/>
  <c r="A1040" i="51" s="1"/>
  <c r="A1041" i="51" s="1"/>
  <c r="A1042" i="51" s="1"/>
  <c r="A1043" i="51" s="1"/>
  <c r="A1044" i="51" s="1"/>
  <c r="A1045" i="51" s="1"/>
  <c r="A1046" i="51" s="1"/>
  <c r="A1047" i="51" s="1"/>
  <c r="A1048" i="51" s="1"/>
  <c r="A1049" i="51" s="1"/>
  <c r="A1050" i="51" s="1"/>
  <c r="A1051" i="51" s="1"/>
  <c r="A1052" i="51" s="1"/>
  <c r="A1053" i="51" s="1"/>
  <c r="A1054" i="51" s="1"/>
  <c r="A1055" i="51" s="1"/>
  <c r="A1056" i="51" s="1"/>
  <c r="A1057" i="51" s="1"/>
  <c r="A1058" i="51" s="1"/>
  <c r="A1059" i="51" s="1"/>
  <c r="A1060" i="51" s="1"/>
  <c r="A1061" i="51" s="1"/>
  <c r="A1062" i="51" s="1"/>
  <c r="A1063" i="51" s="1"/>
  <c r="A1064" i="51" s="1"/>
  <c r="A1065" i="51" s="1"/>
  <c r="A1066" i="51" s="1"/>
  <c r="A1067" i="51" s="1"/>
  <c r="A1068" i="51" s="1"/>
  <c r="A1069" i="51" s="1"/>
  <c r="A1070" i="51" s="1"/>
  <c r="A1071" i="51" s="1"/>
  <c r="A1072" i="51" s="1"/>
  <c r="A1073" i="51" s="1"/>
  <c r="A1074" i="51" s="1"/>
  <c r="A1075" i="51" s="1"/>
  <c r="A1076" i="51" s="1"/>
  <c r="A1077" i="51" s="1"/>
  <c r="A1078" i="51" s="1"/>
  <c r="A1079" i="51" s="1"/>
  <c r="A1080" i="51" s="1"/>
  <c r="A1081" i="51" s="1"/>
  <c r="A1082" i="51" s="1"/>
  <c r="A1083" i="51" s="1"/>
  <c r="A1084" i="51" s="1"/>
  <c r="A1085" i="51" s="1"/>
  <c r="A1086" i="51" s="1"/>
  <c r="A1087" i="51" s="1"/>
  <c r="A1088" i="51" s="1"/>
  <c r="A1089" i="51" s="1"/>
  <c r="A1090" i="51" s="1"/>
  <c r="A1091" i="51" s="1"/>
  <c r="A1092" i="51" s="1"/>
  <c r="A1093" i="51" s="1"/>
  <c r="A1094" i="51" s="1"/>
  <c r="A1095" i="51" s="1"/>
  <c r="A1096" i="51" s="1"/>
  <c r="A1097" i="51" s="1"/>
  <c r="A1098" i="51" s="1"/>
  <c r="A1099" i="51" s="1"/>
  <c r="A1100" i="51" s="1"/>
  <c r="A1101" i="51" s="1"/>
  <c r="A1102" i="51" s="1"/>
  <c r="A1103" i="51" s="1"/>
  <c r="A1104" i="51" s="1"/>
  <c r="A1105" i="51" s="1"/>
  <c r="A1106" i="51" s="1"/>
  <c r="A1107" i="51" s="1"/>
  <c r="A1108" i="51" s="1"/>
  <c r="A1109" i="51" s="1"/>
  <c r="A1110" i="51" s="1"/>
  <c r="A1111" i="51" s="1"/>
  <c r="A1112" i="51" s="1"/>
  <c r="A1113" i="51" s="1"/>
  <c r="A1114" i="51" s="1"/>
  <c r="A1115" i="51" s="1"/>
  <c r="A1116" i="51" s="1"/>
  <c r="A1117" i="51" s="1"/>
  <c r="A1118" i="51" s="1"/>
  <c r="A1119" i="51" s="1"/>
  <c r="A1120" i="51" s="1"/>
  <c r="A1121" i="51" s="1"/>
  <c r="A1122" i="51" s="1"/>
  <c r="A1123" i="51" s="1"/>
  <c r="A1124" i="51" s="1"/>
  <c r="A1125" i="51" s="1"/>
  <c r="A1126" i="51" s="1"/>
  <c r="A1127" i="51" s="1"/>
  <c r="A1128" i="51" s="1"/>
  <c r="A1129" i="51" s="1"/>
  <c r="A1130" i="51" s="1"/>
  <c r="A1131" i="51" s="1"/>
  <c r="A1132" i="51" s="1"/>
  <c r="A1133" i="51" s="1"/>
  <c r="A1134" i="51" s="1"/>
  <c r="A1135" i="51" s="1"/>
  <c r="A1136" i="51" s="1"/>
  <c r="A1137" i="51" s="1"/>
  <c r="A1138" i="51" s="1"/>
  <c r="A1139" i="51" s="1"/>
  <c r="A1140" i="51" s="1"/>
  <c r="A1141" i="51" s="1"/>
  <c r="A1142" i="51" s="1"/>
  <c r="A1143" i="51" s="1"/>
  <c r="A1144" i="51" s="1"/>
  <c r="A1145" i="51" s="1"/>
  <c r="A1146" i="51" s="1"/>
  <c r="A1147" i="51" s="1"/>
  <c r="A1148" i="51" s="1"/>
  <c r="A1149" i="51" s="1"/>
  <c r="A1150" i="51" s="1"/>
  <c r="A1151" i="51" s="1"/>
  <c r="A1152" i="51" s="1"/>
  <c r="A1153" i="51" s="1"/>
  <c r="A1154" i="51" s="1"/>
  <c r="A1155" i="51" s="1"/>
  <c r="A1156" i="51" s="1"/>
  <c r="A1157" i="51" s="1"/>
  <c r="A1158" i="51" s="1"/>
  <c r="A1159" i="51" s="1"/>
  <c r="A1160" i="51" s="1"/>
  <c r="A1161" i="51" s="1"/>
  <c r="A1162" i="51" s="1"/>
  <c r="A1163" i="51" s="1"/>
  <c r="A1164" i="51" s="1"/>
  <c r="A1165" i="51" s="1"/>
  <c r="A1166" i="51" s="1"/>
  <c r="A1167" i="51" s="1"/>
  <c r="A1168" i="51" s="1"/>
  <c r="A1169" i="51" s="1"/>
  <c r="A1170" i="51" s="1"/>
  <c r="A1171" i="51" s="1"/>
  <c r="A1172" i="51" s="1"/>
  <c r="A1173" i="51" s="1"/>
  <c r="A1174" i="51" s="1"/>
  <c r="A1175" i="51" s="1"/>
  <c r="A1176" i="51" s="1"/>
  <c r="A1177" i="51" s="1"/>
  <c r="A1178" i="51" s="1"/>
  <c r="A1179" i="51" s="1"/>
  <c r="A1180" i="51" s="1"/>
  <c r="A1181" i="51" s="1"/>
  <c r="A1182" i="51" s="1"/>
  <c r="A1183" i="51" s="1"/>
  <c r="A1184" i="51" s="1"/>
  <c r="A1185" i="51" s="1"/>
  <c r="A1186" i="51" s="1"/>
  <c r="A1187" i="51" s="1"/>
  <c r="A1188" i="51" s="1"/>
  <c r="A1189" i="51" s="1"/>
  <c r="A1190" i="51" s="1"/>
  <c r="A1191" i="51" s="1"/>
  <c r="A1192" i="51" s="1"/>
  <c r="A1193" i="51" s="1"/>
  <c r="A1194" i="51" s="1"/>
  <c r="A1195" i="51" s="1"/>
  <c r="A1196" i="51" s="1"/>
  <c r="A1197" i="51" s="1"/>
  <c r="A1198" i="51" s="1"/>
  <c r="A1199" i="51" s="1"/>
  <c r="A1200" i="51" s="1"/>
  <c r="A1201" i="51" s="1"/>
  <c r="A1202" i="51" s="1"/>
  <c r="A1203" i="51" s="1"/>
  <c r="A1204" i="51" s="1"/>
  <c r="A1205" i="51" s="1"/>
  <c r="A1206" i="51" s="1"/>
  <c r="A1207" i="51" s="1"/>
  <c r="A1208" i="51" s="1"/>
  <c r="A1209" i="51" s="1"/>
  <c r="A1210" i="51" s="1"/>
  <c r="A1211" i="51" s="1"/>
  <c r="A1212" i="51" s="1"/>
  <c r="A1213" i="51" s="1"/>
  <c r="A1214" i="51" s="1"/>
  <c r="A1215" i="51" s="1"/>
  <c r="A1216" i="51" s="1"/>
  <c r="A1217" i="51" s="1"/>
  <c r="A1218" i="51" s="1"/>
  <c r="A1219" i="51" s="1"/>
  <c r="A1220" i="51" s="1"/>
  <c r="A1221" i="51" s="1"/>
  <c r="A1222" i="51" s="1"/>
  <c r="A1223" i="51" s="1"/>
  <c r="A1224" i="51" s="1"/>
  <c r="A1225" i="51" s="1"/>
  <c r="A1226" i="51" s="1"/>
  <c r="A1227" i="51" s="1"/>
  <c r="A1228" i="51" s="1"/>
  <c r="A1229" i="51" s="1"/>
  <c r="A1230" i="51" s="1"/>
  <c r="A1231" i="51" s="1"/>
  <c r="A1232" i="51" s="1"/>
  <c r="A1233" i="51" s="1"/>
  <c r="A1234" i="51" s="1"/>
  <c r="A1235" i="51" s="1"/>
  <c r="A1236" i="51" s="1"/>
  <c r="A1237" i="51" s="1"/>
  <c r="A1238" i="51" s="1"/>
  <c r="A1239" i="51" s="1"/>
  <c r="A1240" i="51" s="1"/>
  <c r="A1241" i="51" s="1"/>
  <c r="A1242" i="51" s="1"/>
  <c r="A1243" i="51" s="1"/>
  <c r="A1244" i="51" s="1"/>
  <c r="A1245" i="51" s="1"/>
  <c r="A1246" i="51" s="1"/>
  <c r="A1247" i="51" s="1"/>
  <c r="A1248" i="51" s="1"/>
  <c r="A1249" i="51" s="1"/>
  <c r="A1250" i="51" s="1"/>
  <c r="A1251" i="51" s="1"/>
  <c r="A1252" i="51" s="1"/>
  <c r="A1253" i="51" s="1"/>
  <c r="A1254" i="51" s="1"/>
  <c r="A1255" i="51" s="1"/>
  <c r="A1256" i="51" s="1"/>
  <c r="A1257" i="51" s="1"/>
  <c r="A1258" i="51" s="1"/>
  <c r="A1259" i="51" s="1"/>
  <c r="A1260" i="51" s="1"/>
  <c r="A1261" i="51" s="1"/>
  <c r="A1262" i="51" s="1"/>
  <c r="A1263" i="51" s="1"/>
  <c r="A1264" i="51" s="1"/>
  <c r="A1265" i="51" s="1"/>
  <c r="A1266" i="51" s="1"/>
  <c r="A1267" i="51" s="1"/>
  <c r="A1268" i="51" s="1"/>
  <c r="A1269" i="51" s="1"/>
  <c r="A1270" i="51" s="1"/>
  <c r="A1271" i="51" s="1"/>
  <c r="A1272" i="51" s="1"/>
  <c r="A1273" i="51" s="1"/>
  <c r="A1274" i="51" s="1"/>
  <c r="A1275" i="51" s="1"/>
  <c r="A1276" i="51" s="1"/>
  <c r="A1277" i="51" s="1"/>
  <c r="A1278" i="51" s="1"/>
  <c r="A1279" i="51" s="1"/>
  <c r="A1280" i="51" s="1"/>
  <c r="A1281" i="51" s="1"/>
  <c r="A1282" i="51" s="1"/>
  <c r="A1283" i="51" s="1"/>
  <c r="A1284" i="51" s="1"/>
  <c r="A1285" i="51" s="1"/>
  <c r="A1286" i="51" s="1"/>
  <c r="A1287" i="51" s="1"/>
  <c r="A1288" i="51" s="1"/>
  <c r="A1289" i="51" s="1"/>
  <c r="A1290" i="51" s="1"/>
  <c r="A1291" i="51" s="1"/>
  <c r="A1292" i="51" s="1"/>
  <c r="A1293" i="51" s="1"/>
  <c r="A1294" i="51" s="1"/>
  <c r="A1295" i="51" s="1"/>
  <c r="A1296" i="51" s="1"/>
  <c r="A1297" i="51" s="1"/>
  <c r="A1298" i="51" s="1"/>
  <c r="A1299" i="51" s="1"/>
  <c r="A1300" i="51" s="1"/>
  <c r="A1301" i="51" s="1"/>
  <c r="A1302" i="51" s="1"/>
  <c r="A1303" i="51" s="1"/>
  <c r="A1304" i="51" s="1"/>
  <c r="A1305" i="51" s="1"/>
  <c r="A1306" i="51" s="1"/>
  <c r="A1307" i="51" s="1"/>
  <c r="A1308" i="51" s="1"/>
  <c r="A1309" i="51" s="1"/>
  <c r="A1310" i="51" s="1"/>
  <c r="A1311" i="51" s="1"/>
  <c r="A1312" i="51" s="1"/>
  <c r="A1313" i="51" s="1"/>
  <c r="A1314" i="51" s="1"/>
  <c r="A1315" i="51" s="1"/>
  <c r="A1316" i="51" s="1"/>
  <c r="A1317" i="51" s="1"/>
  <c r="A1318" i="51" s="1"/>
  <c r="A1319" i="51" s="1"/>
  <c r="A1320" i="51" s="1"/>
  <c r="A1321" i="51" s="1"/>
  <c r="A1322" i="51" s="1"/>
  <c r="A1323" i="51" s="1"/>
  <c r="A1324" i="51" s="1"/>
  <c r="A1325" i="51" s="1"/>
  <c r="A1326" i="51" s="1"/>
  <c r="A1327" i="51" s="1"/>
  <c r="A1328" i="51" s="1"/>
  <c r="A1329" i="51" s="1"/>
  <c r="A1330" i="51" s="1"/>
  <c r="A1331" i="51" s="1"/>
  <c r="A1332" i="51" s="1"/>
  <c r="A1333" i="51" s="1"/>
  <c r="A1334" i="51" s="1"/>
  <c r="A1335" i="51" s="1"/>
  <c r="A1336" i="51" s="1"/>
  <c r="A1337" i="51" s="1"/>
  <c r="A1338" i="51" s="1"/>
  <c r="A1339" i="51" s="1"/>
  <c r="A1340" i="51" s="1"/>
  <c r="A1341" i="51" s="1"/>
  <c r="A1342" i="51" s="1"/>
  <c r="A1343" i="51" s="1"/>
  <c r="A1344" i="51" s="1"/>
  <c r="A1345" i="51" s="1"/>
  <c r="A1346" i="51" s="1"/>
  <c r="A1347" i="51" s="1"/>
  <c r="A1348" i="51" s="1"/>
  <c r="A1349" i="51" s="1"/>
  <c r="A1350" i="51" s="1"/>
  <c r="A1351" i="51" s="1"/>
  <c r="A1352" i="51" s="1"/>
  <c r="A1353" i="51" s="1"/>
  <c r="A1354" i="51" s="1"/>
  <c r="A1355" i="51" s="1"/>
  <c r="A1356" i="51" s="1"/>
  <c r="A1357" i="51" s="1"/>
  <c r="A1358" i="51" s="1"/>
  <c r="A1359" i="51" s="1"/>
  <c r="A1360" i="51" s="1"/>
  <c r="A1361" i="51" s="1"/>
  <c r="A1362" i="51" s="1"/>
  <c r="A1363" i="51" s="1"/>
  <c r="A1364" i="51" s="1"/>
  <c r="A1365" i="51" s="1"/>
  <c r="A1366" i="51" s="1"/>
  <c r="A1367" i="51" s="1"/>
  <c r="A1368" i="51" s="1"/>
  <c r="A1369" i="51" s="1"/>
  <c r="A1370" i="51" s="1"/>
  <c r="A1371" i="51" s="1"/>
  <c r="A1372" i="51" s="1"/>
  <c r="A1373" i="51" s="1"/>
  <c r="A1374" i="51" s="1"/>
  <c r="A1375" i="51" s="1"/>
  <c r="A1376" i="51" s="1"/>
  <c r="A1377" i="51" s="1"/>
  <c r="A1378" i="51" s="1"/>
  <c r="A1379" i="51" s="1"/>
  <c r="A1380" i="51" s="1"/>
  <c r="A1381" i="51" s="1"/>
  <c r="A1382" i="51" s="1"/>
  <c r="A1383" i="51" s="1"/>
  <c r="A1384" i="51" s="1"/>
  <c r="A1385" i="51" s="1"/>
  <c r="A1386" i="51" s="1"/>
  <c r="A1387" i="51" s="1"/>
  <c r="A1388" i="51" s="1"/>
  <c r="A1389" i="51" s="1"/>
  <c r="A1390" i="51" s="1"/>
  <c r="A1391" i="51" s="1"/>
  <c r="A1392" i="51" s="1"/>
  <c r="A1393" i="51" s="1"/>
  <c r="A1394" i="51" s="1"/>
  <c r="A1395" i="51" s="1"/>
  <c r="A1396" i="51" s="1"/>
  <c r="A1397" i="51" s="1"/>
  <c r="A1398" i="51" s="1"/>
  <c r="A1399" i="51" s="1"/>
  <c r="A1400" i="51" s="1"/>
  <c r="A1401" i="51" s="1"/>
  <c r="A1402" i="51" s="1"/>
  <c r="A1403" i="51" s="1"/>
  <c r="A1404" i="51" s="1"/>
  <c r="A1405" i="51" s="1"/>
  <c r="A1406" i="51" s="1"/>
  <c r="A1407" i="51" s="1"/>
  <c r="A1408" i="51" s="1"/>
  <c r="A1409" i="51" s="1"/>
  <c r="A1410" i="51" s="1"/>
  <c r="A1411" i="51" s="1"/>
  <c r="A1412" i="51" s="1"/>
  <c r="A1413" i="51" s="1"/>
  <c r="A1414" i="51" s="1"/>
  <c r="A1415" i="51" s="1"/>
  <c r="A1416" i="51" s="1"/>
  <c r="A1417" i="51" s="1"/>
  <c r="A1418" i="51" s="1"/>
  <c r="A1419" i="51" s="1"/>
  <c r="A1420" i="51" s="1"/>
  <c r="A1421" i="51" s="1"/>
  <c r="A1422" i="51" s="1"/>
  <c r="A1423" i="51" s="1"/>
  <c r="A1424" i="51" s="1"/>
  <c r="A1425" i="51" s="1"/>
  <c r="A1426" i="51" s="1"/>
  <c r="A1427" i="51" s="1"/>
  <c r="A1428" i="51" s="1"/>
  <c r="A1429" i="51" s="1"/>
  <c r="A1430" i="51" s="1"/>
  <c r="A1431" i="51" s="1"/>
  <c r="A1432" i="51" s="1"/>
  <c r="A1433" i="51" s="1"/>
  <c r="A1434" i="51" s="1"/>
  <c r="A1435" i="51" s="1"/>
  <c r="A1436" i="51" s="1"/>
  <c r="A1437" i="51" s="1"/>
  <c r="A1438" i="51" s="1"/>
  <c r="A1439" i="51" s="1"/>
  <c r="A1440" i="51" s="1"/>
  <c r="A1441" i="51" s="1"/>
  <c r="A1442" i="51" s="1"/>
  <c r="A1443" i="51" s="1"/>
  <c r="A1444" i="51" s="1"/>
  <c r="A1445" i="51" s="1"/>
  <c r="A1446" i="51" s="1"/>
  <c r="A1447" i="51" s="1"/>
  <c r="A1448" i="51" s="1"/>
  <c r="A1449" i="51" s="1"/>
  <c r="A1450" i="51" s="1"/>
  <c r="A1451" i="51" s="1"/>
  <c r="A1452" i="51" s="1"/>
  <c r="A1453" i="51" s="1"/>
  <c r="A1454" i="51" s="1"/>
  <c r="A1455" i="51" s="1"/>
  <c r="A1456" i="51" s="1"/>
  <c r="A1457" i="51" s="1"/>
  <c r="A1458" i="51" s="1"/>
  <c r="A1459" i="51" s="1"/>
  <c r="A1460" i="51" s="1"/>
  <c r="A1461" i="51" s="1"/>
  <c r="A1462" i="51" s="1"/>
  <c r="A1463" i="51" s="1"/>
  <c r="A1464" i="51" s="1"/>
  <c r="A1465" i="51" s="1"/>
  <c r="A1466" i="51" s="1"/>
  <c r="A1467" i="51" s="1"/>
  <c r="A1468" i="51" s="1"/>
  <c r="A1469" i="51" s="1"/>
  <c r="A1470" i="51" s="1"/>
  <c r="A1471" i="51" s="1"/>
  <c r="A1472" i="51" s="1"/>
  <c r="A1473" i="51" s="1"/>
  <c r="A1474" i="51" s="1"/>
  <c r="A1475" i="51" s="1"/>
  <c r="A1476" i="51" s="1"/>
  <c r="A1477" i="51" s="1"/>
  <c r="A1478" i="51" s="1"/>
  <c r="A1479" i="51" s="1"/>
  <c r="A1480" i="51" s="1"/>
  <c r="A1481" i="51" s="1"/>
  <c r="A1482" i="51" s="1"/>
  <c r="A1483" i="51" s="1"/>
  <c r="A1484" i="51" s="1"/>
  <c r="A1485" i="51" s="1"/>
  <c r="A1486" i="51" s="1"/>
  <c r="A1487" i="51" s="1"/>
  <c r="A1488" i="51" s="1"/>
  <c r="A1489" i="51" s="1"/>
  <c r="A1490" i="51" s="1"/>
  <c r="A1491" i="51" s="1"/>
  <c r="A1492" i="51" s="1"/>
  <c r="A1493" i="51" s="1"/>
  <c r="A1494" i="51" s="1"/>
  <c r="A1495" i="51" s="1"/>
  <c r="A1496" i="51" s="1"/>
  <c r="A1497" i="51" s="1"/>
  <c r="A1498" i="51" s="1"/>
  <c r="A1499" i="51" s="1"/>
  <c r="A1500" i="51" s="1"/>
  <c r="A1501" i="51" s="1"/>
  <c r="A1502" i="51" s="1"/>
  <c r="A1503" i="51" s="1"/>
  <c r="A1504" i="51" s="1"/>
  <c r="A1505" i="51" s="1"/>
  <c r="A1506" i="51" s="1"/>
  <c r="A1507" i="51" s="1"/>
  <c r="A1508" i="51" s="1"/>
  <c r="A1509" i="51" s="1"/>
  <c r="A1510" i="51" s="1"/>
  <c r="A1511" i="51" s="1"/>
  <c r="A1512" i="51" s="1"/>
  <c r="A1513" i="51" s="1"/>
  <c r="A1514" i="51" s="1"/>
  <c r="A1515" i="51" s="1"/>
  <c r="A1516" i="51" s="1"/>
  <c r="A1517" i="51" s="1"/>
  <c r="A1518" i="51" s="1"/>
  <c r="A1519" i="51" s="1"/>
  <c r="A1520" i="51" s="1"/>
  <c r="A1521" i="51" s="1"/>
  <c r="A1522" i="51" s="1"/>
  <c r="A1523" i="51" s="1"/>
  <c r="A1524" i="51" s="1"/>
  <c r="A1525" i="51" s="1"/>
  <c r="A1526" i="51" s="1"/>
  <c r="A1527" i="51" s="1"/>
  <c r="A1528" i="51" s="1"/>
  <c r="A1529" i="51" s="1"/>
  <c r="A1530" i="51" s="1"/>
  <c r="A1531" i="51" s="1"/>
  <c r="A1532" i="51" s="1"/>
  <c r="A1533" i="51" s="1"/>
  <c r="A1534" i="51" s="1"/>
  <c r="A1535" i="51" s="1"/>
  <c r="A1536" i="51" s="1"/>
  <c r="A1537" i="51" s="1"/>
  <c r="A1538" i="51" s="1"/>
  <c r="A1539" i="51" s="1"/>
  <c r="A1540" i="51" s="1"/>
  <c r="A1541" i="51" s="1"/>
  <c r="A1542" i="51" s="1"/>
  <c r="A1543" i="51" s="1"/>
  <c r="A1544" i="51" s="1"/>
  <c r="A1545" i="51" s="1"/>
  <c r="A1546" i="51" s="1"/>
  <c r="A1547" i="51" s="1"/>
  <c r="A1548" i="51" s="1"/>
  <c r="A1549" i="51" s="1"/>
  <c r="A1550" i="51" s="1"/>
  <c r="A1551" i="51" s="1"/>
  <c r="A1552" i="51" s="1"/>
  <c r="A1553" i="51" s="1"/>
  <c r="A1554" i="51" s="1"/>
  <c r="A1555" i="51" s="1"/>
  <c r="A1556" i="51" s="1"/>
  <c r="A1557" i="51" s="1"/>
  <c r="A1558" i="51" s="1"/>
  <c r="A1559" i="51" s="1"/>
  <c r="A1560" i="51" s="1"/>
  <c r="A1561" i="51" s="1"/>
  <c r="A1562" i="51" s="1"/>
  <c r="A1563" i="51" s="1"/>
  <c r="A1564" i="51" s="1"/>
  <c r="A1565" i="51" s="1"/>
  <c r="A1566" i="51" s="1"/>
  <c r="A1567" i="51" s="1"/>
  <c r="A1568" i="51" s="1"/>
  <c r="A1569" i="51" s="1"/>
  <c r="A1570" i="51" s="1"/>
  <c r="A1571" i="51" s="1"/>
  <c r="A1572" i="51" s="1"/>
  <c r="A1573" i="51" s="1"/>
  <c r="A1574" i="51" s="1"/>
  <c r="A1575" i="51" s="1"/>
  <c r="A1576" i="51" s="1"/>
  <c r="A1577" i="51" s="1"/>
  <c r="A1578" i="51" s="1"/>
  <c r="A1579" i="51" s="1"/>
  <c r="A1580" i="51" s="1"/>
  <c r="A1581" i="51" s="1"/>
  <c r="A1582" i="51" s="1"/>
  <c r="A1583" i="51" s="1"/>
  <c r="A1584" i="51" s="1"/>
  <c r="A1585" i="51" s="1"/>
  <c r="A1586" i="51" s="1"/>
  <c r="A1587" i="51" s="1"/>
  <c r="A1588" i="51" s="1"/>
  <c r="A1589" i="51" s="1"/>
  <c r="A1590" i="51" s="1"/>
  <c r="A1591" i="51" s="1"/>
  <c r="A1592" i="51" s="1"/>
  <c r="A1593" i="51" s="1"/>
  <c r="A1594" i="51" s="1"/>
  <c r="A1595" i="51" s="1"/>
  <c r="A1596" i="51" s="1"/>
  <c r="A1597" i="51" s="1"/>
  <c r="A1598" i="51" s="1"/>
  <c r="A1599" i="51" s="1"/>
  <c r="A1600" i="51" s="1"/>
  <c r="A1601" i="51" s="1"/>
  <c r="A1602" i="51" s="1"/>
  <c r="A1603" i="51" s="1"/>
  <c r="A1604" i="51" s="1"/>
  <c r="A1605" i="51" s="1"/>
  <c r="A1606" i="51" s="1"/>
  <c r="A1607" i="51" s="1"/>
  <c r="A1608" i="51" s="1"/>
  <c r="A1609" i="51" s="1"/>
  <c r="A1610" i="51" s="1"/>
  <c r="A1611" i="51" s="1"/>
  <c r="A1612" i="51" s="1"/>
  <c r="A1613" i="51" s="1"/>
  <c r="A1614" i="51" s="1"/>
  <c r="A1615" i="51" s="1"/>
  <c r="A1616" i="51" s="1"/>
  <c r="A1617" i="51" s="1"/>
  <c r="A1618" i="51" s="1"/>
  <c r="A1619" i="51" s="1"/>
  <c r="A1620" i="51" s="1"/>
  <c r="A1621" i="51" s="1"/>
  <c r="A1622" i="51" s="1"/>
  <c r="A1623" i="51" s="1"/>
  <c r="A1624" i="51" s="1"/>
  <c r="A1625" i="51" s="1"/>
  <c r="A1626" i="51" s="1"/>
  <c r="A1627" i="51" s="1"/>
  <c r="A1628" i="51" s="1"/>
  <c r="A1629" i="51" s="1"/>
  <c r="A1630" i="51" s="1"/>
  <c r="A1631" i="51" s="1"/>
  <c r="A1632" i="51" s="1"/>
  <c r="A1633" i="51" s="1"/>
  <c r="A1634" i="51" s="1"/>
  <c r="A1635" i="51" s="1"/>
  <c r="A1636" i="51" s="1"/>
  <c r="A1637" i="51" s="1"/>
  <c r="A1638" i="51" s="1"/>
  <c r="A1639" i="51" s="1"/>
  <c r="A1640" i="51" s="1"/>
  <c r="A1641" i="51" s="1"/>
  <c r="A1642" i="51" s="1"/>
  <c r="A1643" i="51" s="1"/>
  <c r="A1644" i="51" s="1"/>
  <c r="A1645" i="51" s="1"/>
  <c r="A1646" i="51" s="1"/>
  <c r="A1647" i="51" s="1"/>
  <c r="A1648" i="51" s="1"/>
  <c r="A1649" i="51" s="1"/>
  <c r="A1650" i="51" s="1"/>
  <c r="A1651" i="51" s="1"/>
  <c r="A1652" i="51" s="1"/>
  <c r="A1653" i="51" s="1"/>
  <c r="A1654" i="51" s="1"/>
  <c r="A1655" i="51" s="1"/>
  <c r="A1656" i="51" s="1"/>
  <c r="A1657" i="51" s="1"/>
  <c r="A1658" i="51" s="1"/>
  <c r="A1659" i="51" s="1"/>
  <c r="A1660" i="51" s="1"/>
  <c r="A1661" i="51" s="1"/>
  <c r="A1662" i="51" s="1"/>
  <c r="A1663" i="51" s="1"/>
  <c r="A1664" i="51" s="1"/>
  <c r="A1665" i="51" s="1"/>
  <c r="A1666" i="51" s="1"/>
  <c r="A1667" i="51" s="1"/>
  <c r="A1668" i="51" s="1"/>
  <c r="A1669" i="51" s="1"/>
  <c r="A1670" i="51" s="1"/>
  <c r="A1671" i="51" s="1"/>
  <c r="A1672" i="51" s="1"/>
  <c r="A1673" i="51" s="1"/>
  <c r="A1674" i="51" s="1"/>
  <c r="A1675" i="51" s="1"/>
  <c r="A1676" i="51" s="1"/>
  <c r="A1677" i="51" s="1"/>
  <c r="A1678" i="51" s="1"/>
  <c r="A1679" i="51" s="1"/>
  <c r="A1680" i="51" s="1"/>
  <c r="A1681" i="51" s="1"/>
  <c r="A1682" i="51" s="1"/>
  <c r="A1683" i="51" s="1"/>
  <c r="A1684" i="51" s="1"/>
  <c r="A1685" i="51" s="1"/>
  <c r="A1686" i="51" s="1"/>
  <c r="A1687" i="51" s="1"/>
  <c r="A1688" i="51" s="1"/>
  <c r="A1689" i="51" s="1"/>
  <c r="A1690" i="51" s="1"/>
  <c r="A1691" i="51" s="1"/>
  <c r="A1692" i="51" s="1"/>
  <c r="A1693" i="51" s="1"/>
  <c r="A1694" i="51" s="1"/>
  <c r="A1695" i="51" s="1"/>
  <c r="A1696" i="51" s="1"/>
  <c r="A1697" i="51" s="1"/>
  <c r="A1698" i="51" s="1"/>
  <c r="A1699" i="51" s="1"/>
  <c r="A1700" i="51" s="1"/>
  <c r="A1701" i="51" s="1"/>
  <c r="A1702" i="51" s="1"/>
  <c r="A1703" i="51" s="1"/>
  <c r="A1704" i="51" s="1"/>
  <c r="A1705" i="51" s="1"/>
  <c r="A1706" i="51" s="1"/>
  <c r="A1707" i="51" s="1"/>
  <c r="A1708" i="51" s="1"/>
  <c r="A1709" i="51" s="1"/>
  <c r="A1710" i="51" s="1"/>
  <c r="A1711" i="51" s="1"/>
  <c r="A1712" i="51" s="1"/>
  <c r="A1713" i="51" s="1"/>
  <c r="A1714" i="51" s="1"/>
  <c r="A1715" i="51" s="1"/>
  <c r="A1716" i="51" s="1"/>
  <c r="A1717" i="51" s="1"/>
  <c r="A1718" i="51" s="1"/>
  <c r="A1719" i="51" s="1"/>
  <c r="A1720" i="51" s="1"/>
  <c r="A1721" i="51" s="1"/>
  <c r="A1722" i="51" s="1"/>
  <c r="A1723" i="51" s="1"/>
  <c r="A1724" i="51" s="1"/>
  <c r="A1725" i="51" s="1"/>
  <c r="A1726" i="51" s="1"/>
  <c r="A1727" i="51" s="1"/>
  <c r="A1728" i="51" s="1"/>
  <c r="A1729" i="51" s="1"/>
  <c r="A1730" i="51" s="1"/>
  <c r="A1731" i="51" s="1"/>
  <c r="A1732" i="51" s="1"/>
  <c r="A1733" i="51" s="1"/>
  <c r="A1734" i="51" s="1"/>
  <c r="A1735" i="51" s="1"/>
  <c r="A1736" i="51" s="1"/>
  <c r="A1737" i="51" s="1"/>
  <c r="A1738" i="51" s="1"/>
  <c r="A1739" i="51" s="1"/>
  <c r="A1740" i="51" s="1"/>
  <c r="A1741" i="51" s="1"/>
  <c r="A1742" i="51" s="1"/>
  <c r="A1743" i="51" s="1"/>
  <c r="A1744" i="51" s="1"/>
  <c r="A1745" i="51" s="1"/>
  <c r="A1746" i="51" s="1"/>
  <c r="A1747" i="51" s="1"/>
  <c r="A1748" i="51" s="1"/>
  <c r="A1749" i="51" s="1"/>
  <c r="A1750" i="51" s="1"/>
  <c r="A1751" i="51" s="1"/>
  <c r="A1752" i="51" s="1"/>
  <c r="A1753" i="51" s="1"/>
  <c r="A1754" i="51" s="1"/>
  <c r="A1755" i="51" s="1"/>
  <c r="A1756" i="51" s="1"/>
  <c r="A1757" i="51" s="1"/>
  <c r="A1758" i="51" s="1"/>
  <c r="A1759" i="51" s="1"/>
  <c r="A1760" i="51" s="1"/>
  <c r="A1761" i="51" s="1"/>
  <c r="A1762" i="51" s="1"/>
  <c r="A1763" i="51" s="1"/>
  <c r="A1764" i="51" s="1"/>
  <c r="A1765" i="51" s="1"/>
  <c r="A1766" i="51" s="1"/>
  <c r="A1767" i="51" s="1"/>
  <c r="A1768" i="51" s="1"/>
  <c r="A1769" i="51" s="1"/>
  <c r="A1770" i="51" s="1"/>
  <c r="A1771" i="51" s="1"/>
  <c r="A1772" i="51" s="1"/>
  <c r="A1773" i="51" s="1"/>
  <c r="A1774" i="51" s="1"/>
  <c r="A1775" i="51" s="1"/>
  <c r="A1776" i="51" s="1"/>
  <c r="A1777" i="51" s="1"/>
  <c r="A1778" i="51" s="1"/>
  <c r="A1779" i="51" s="1"/>
  <c r="A1780" i="51" s="1"/>
  <c r="A1781" i="51" s="1"/>
  <c r="A1782" i="51" s="1"/>
  <c r="A1783" i="51" s="1"/>
  <c r="A1784" i="51" s="1"/>
  <c r="A1785" i="51" s="1"/>
  <c r="A1786" i="51" s="1"/>
  <c r="A1787" i="51" s="1"/>
  <c r="A1788" i="51" s="1"/>
  <c r="A1789" i="51" s="1"/>
  <c r="A1790" i="51" s="1"/>
  <c r="A1791" i="51" s="1"/>
  <c r="A1792" i="51" s="1"/>
  <c r="A1793" i="51" s="1"/>
  <c r="A1794" i="51" s="1"/>
  <c r="A1795" i="51" s="1"/>
  <c r="A1796" i="51" s="1"/>
  <c r="A1797" i="51" s="1"/>
  <c r="A1798" i="51" s="1"/>
  <c r="A1799" i="51" s="1"/>
  <c r="A1800" i="51" s="1"/>
  <c r="A1801" i="51" s="1"/>
  <c r="A1802" i="51" s="1"/>
  <c r="A1803" i="51" s="1"/>
  <c r="A1804" i="51" s="1"/>
  <c r="A1805" i="51" s="1"/>
  <c r="A1806" i="51" s="1"/>
  <c r="A1807" i="51" s="1"/>
  <c r="A1808" i="51" s="1"/>
  <c r="A1809" i="51" s="1"/>
  <c r="A1810" i="51" s="1"/>
  <c r="A1811" i="51" s="1"/>
  <c r="A1812" i="51" s="1"/>
  <c r="A1813" i="51" s="1"/>
  <c r="A1814" i="51" s="1"/>
  <c r="A1815" i="51" s="1"/>
  <c r="A1816" i="51" s="1"/>
  <c r="A1817" i="51" s="1"/>
  <c r="A1818" i="51" s="1"/>
  <c r="A1819" i="51" s="1"/>
  <c r="A1820" i="51" s="1"/>
  <c r="A1821" i="51" s="1"/>
  <c r="A1822" i="51" s="1"/>
  <c r="A1823" i="51" s="1"/>
  <c r="A1824" i="51" s="1"/>
  <c r="A1825" i="51" s="1"/>
  <c r="A1826" i="51" s="1"/>
  <c r="A1827" i="51" s="1"/>
  <c r="A1828" i="51" s="1"/>
  <c r="A1829" i="51" s="1"/>
  <c r="A1830" i="51" s="1"/>
  <c r="A1831" i="51" s="1"/>
  <c r="A1832" i="51" s="1"/>
  <c r="A1833" i="51" s="1"/>
  <c r="A1834" i="51" s="1"/>
  <c r="A1835" i="51" s="1"/>
  <c r="A1836" i="51" s="1"/>
  <c r="A1837" i="51" s="1"/>
  <c r="A1838" i="51" s="1"/>
  <c r="A1839" i="51" s="1"/>
  <c r="A1840" i="51" s="1"/>
  <c r="A1841" i="51" s="1"/>
  <c r="A1842" i="51" s="1"/>
  <c r="A1843" i="51" s="1"/>
  <c r="A1844" i="51" s="1"/>
  <c r="A1845" i="51" s="1"/>
  <c r="A1846" i="51" s="1"/>
  <c r="A1847" i="51" s="1"/>
  <c r="A1848" i="51" s="1"/>
  <c r="A1849" i="51" s="1"/>
  <c r="A1850" i="51" s="1"/>
  <c r="A1851" i="51" s="1"/>
  <c r="A1852" i="51" s="1"/>
  <c r="A1853" i="51" s="1"/>
  <c r="A1854" i="51" s="1"/>
  <c r="A1855" i="51" s="1"/>
  <c r="A1856" i="51" s="1"/>
  <c r="A1857" i="51" s="1"/>
  <c r="A1858" i="51" s="1"/>
  <c r="A1859" i="51" s="1"/>
  <c r="A1860" i="51" s="1"/>
  <c r="A1861" i="51" s="1"/>
  <c r="A1862" i="51" s="1"/>
  <c r="A1863" i="51" s="1"/>
  <c r="A1864" i="51" s="1"/>
  <c r="A1865" i="51" s="1"/>
  <c r="A1866" i="51" s="1"/>
  <c r="A1867" i="51" s="1"/>
  <c r="A1868" i="51" s="1"/>
  <c r="A1869" i="51" s="1"/>
  <c r="A1870" i="51" s="1"/>
  <c r="A1871" i="51" s="1"/>
  <c r="A1872" i="51" s="1"/>
  <c r="A1873" i="51" s="1"/>
  <c r="A1874" i="51" s="1"/>
  <c r="A1875" i="51" s="1"/>
  <c r="A1876" i="51" s="1"/>
  <c r="A1877" i="51" s="1"/>
  <c r="A1878" i="51" s="1"/>
  <c r="A1879" i="51" s="1"/>
  <c r="A1880" i="51" s="1"/>
  <c r="A1881" i="51" s="1"/>
  <c r="A1882" i="51" s="1"/>
  <c r="A1883" i="51" s="1"/>
  <c r="A1884" i="51" s="1"/>
  <c r="A1885" i="51" s="1"/>
  <c r="A1886" i="51" s="1"/>
  <c r="A1887" i="51" s="1"/>
  <c r="A1888" i="51" s="1"/>
  <c r="A1889" i="51" s="1"/>
  <c r="A1890" i="51" s="1"/>
  <c r="A1891" i="51" s="1"/>
  <c r="A1892" i="51" s="1"/>
  <c r="A1893" i="51" s="1"/>
  <c r="A1894" i="51" s="1"/>
  <c r="A1895" i="51" s="1"/>
  <c r="A1896" i="51" s="1"/>
  <c r="A1897" i="51" s="1"/>
  <c r="A1898" i="51" s="1"/>
  <c r="A1899" i="51" s="1"/>
  <c r="A1900" i="51" s="1"/>
  <c r="A1901" i="51" s="1"/>
  <c r="A1902" i="51" s="1"/>
  <c r="A1903" i="51" s="1"/>
  <c r="A1904" i="51" s="1"/>
  <c r="A1905" i="51" s="1"/>
  <c r="A1906" i="51" s="1"/>
  <c r="A1907" i="51" s="1"/>
  <c r="A1908" i="51" s="1"/>
  <c r="A1909" i="51" s="1"/>
  <c r="A1910" i="51" s="1"/>
  <c r="A1911" i="51" s="1"/>
  <c r="A1912" i="51" s="1"/>
  <c r="A1913" i="51" s="1"/>
  <c r="A1914" i="51" s="1"/>
  <c r="A1915" i="51" s="1"/>
  <c r="A1916" i="51" s="1"/>
  <c r="A1917" i="51" s="1"/>
  <c r="A1918" i="51" s="1"/>
  <c r="A1919" i="51" s="1"/>
  <c r="A1920" i="51" s="1"/>
  <c r="A1921" i="51" s="1"/>
  <c r="A1922" i="51" s="1"/>
  <c r="A1923" i="51" s="1"/>
  <c r="A1924" i="51" s="1"/>
  <c r="A1925" i="51" s="1"/>
  <c r="A1926" i="51" s="1"/>
  <c r="A1927" i="51" s="1"/>
  <c r="A1928" i="51" s="1"/>
  <c r="A1929" i="51" s="1"/>
  <c r="A1930" i="51" s="1"/>
  <c r="A1931" i="51" s="1"/>
  <c r="A1932" i="51" s="1"/>
  <c r="A1933" i="51" s="1"/>
  <c r="A1934" i="51" s="1"/>
  <c r="A1935" i="51" s="1"/>
  <c r="A1936" i="51" s="1"/>
  <c r="A1937" i="51" s="1"/>
  <c r="A1938" i="51" s="1"/>
  <c r="A1939" i="51" s="1"/>
  <c r="A1940" i="51" s="1"/>
  <c r="A1941" i="51" s="1"/>
  <c r="A1942" i="51" s="1"/>
  <c r="A1943" i="51" s="1"/>
  <c r="A1944" i="51" s="1"/>
  <c r="A1945" i="51" s="1"/>
  <c r="A1946" i="51" s="1"/>
  <c r="A1947" i="51" s="1"/>
  <c r="A1948" i="51" s="1"/>
  <c r="A1949" i="51" s="1"/>
  <c r="A1950" i="51" s="1"/>
  <c r="A1951" i="51" s="1"/>
  <c r="A1952" i="51" s="1"/>
  <c r="A1953" i="51" s="1"/>
  <c r="A1954" i="51" s="1"/>
  <c r="A1955" i="51" s="1"/>
  <c r="A1956" i="51" s="1"/>
  <c r="A1957" i="51" s="1"/>
  <c r="A1958" i="51" s="1"/>
  <c r="A1959" i="51" s="1"/>
  <c r="A1960" i="51" s="1"/>
  <c r="A1961" i="51" s="1"/>
  <c r="A1962" i="51" s="1"/>
  <c r="A1963" i="51" s="1"/>
  <c r="A1964" i="51" s="1"/>
  <c r="A1965" i="51" s="1"/>
  <c r="A1966" i="51" s="1"/>
  <c r="A1967" i="51" s="1"/>
  <c r="A1968" i="51" s="1"/>
  <c r="A1969" i="51" s="1"/>
  <c r="A1970" i="51" s="1"/>
  <c r="A1971" i="51" s="1"/>
  <c r="A1972" i="51" s="1"/>
  <c r="A1973" i="51" s="1"/>
  <c r="A1974" i="51" s="1"/>
  <c r="A1975" i="51" s="1"/>
  <c r="A1976" i="51" s="1"/>
  <c r="A1977" i="51" s="1"/>
  <c r="A1978" i="51" s="1"/>
  <c r="A1979" i="51" s="1"/>
  <c r="A1980" i="51" s="1"/>
  <c r="A1981" i="51" s="1"/>
  <c r="A1982" i="51" s="1"/>
  <c r="A1983" i="51" s="1"/>
  <c r="A1984" i="51" s="1"/>
  <c r="A1985" i="51" s="1"/>
  <c r="A1986" i="51" s="1"/>
  <c r="A1987" i="51" s="1"/>
  <c r="A1988" i="51" s="1"/>
  <c r="A1989" i="51" s="1"/>
  <c r="A1990" i="51" s="1"/>
  <c r="A1991" i="51" s="1"/>
  <c r="A1992" i="51" s="1"/>
  <c r="A1993" i="51" s="1"/>
  <c r="A1994" i="51" s="1"/>
  <c r="A1995" i="51" s="1"/>
  <c r="A1996" i="51" s="1"/>
  <c r="A1997" i="51" s="1"/>
  <c r="A1998" i="51" s="1"/>
  <c r="A1999" i="51" s="1"/>
  <c r="A2000" i="51" s="1"/>
  <c r="A2001" i="51" s="1"/>
  <c r="A2002" i="51" s="1"/>
  <c r="A2003" i="51" s="1"/>
  <c r="A2004" i="51" s="1"/>
  <c r="A2005" i="51" s="1"/>
  <c r="A2006" i="51" s="1"/>
  <c r="A2007" i="51" s="1"/>
  <c r="A2008" i="51" s="1"/>
  <c r="A2009" i="51" s="1"/>
  <c r="A2010" i="51" s="1"/>
  <c r="A2011" i="51" s="1"/>
  <c r="A2012" i="51" s="1"/>
  <c r="A2013" i="51" s="1"/>
  <c r="A2014" i="51" s="1"/>
  <c r="A2015" i="51" s="1"/>
  <c r="A2016" i="51" s="1"/>
  <c r="A2017" i="51" s="1"/>
  <c r="A2018" i="51" s="1"/>
  <c r="A2019" i="51" s="1"/>
  <c r="A2020" i="51" s="1"/>
  <c r="A2021" i="51" s="1"/>
  <c r="A2022" i="51" s="1"/>
  <c r="A2023" i="51" s="1"/>
  <c r="A2024" i="51" s="1"/>
  <c r="A2025" i="51" s="1"/>
  <c r="A2026" i="51" s="1"/>
  <c r="A2027" i="51" s="1"/>
  <c r="A2028" i="51" s="1"/>
  <c r="A2029" i="51" s="1"/>
  <c r="A2030" i="51" s="1"/>
  <c r="A2031" i="51" s="1"/>
  <c r="A2032" i="51" s="1"/>
  <c r="A2033" i="51" s="1"/>
  <c r="A2034" i="51" s="1"/>
  <c r="A2035" i="51" s="1"/>
  <c r="A2036" i="51" s="1"/>
  <c r="A2037" i="51" s="1"/>
  <c r="A2038" i="51" s="1"/>
  <c r="A2039" i="51" s="1"/>
  <c r="A2040" i="51" s="1"/>
  <c r="A2041" i="51" s="1"/>
  <c r="A2042" i="51" s="1"/>
  <c r="A2043" i="51" s="1"/>
  <c r="A2044" i="51" s="1"/>
  <c r="A2045" i="51" s="1"/>
  <c r="A2046" i="51" s="1"/>
  <c r="A2047" i="51" s="1"/>
  <c r="A2048" i="51" s="1"/>
  <c r="A2049" i="51" s="1"/>
  <c r="A2050" i="51" s="1"/>
  <c r="A2051" i="51" s="1"/>
  <c r="A2052" i="51" s="1"/>
  <c r="A2053" i="51" s="1"/>
  <c r="A2054" i="51" s="1"/>
  <c r="A2055" i="51" s="1"/>
  <c r="A2056" i="51" s="1"/>
  <c r="A2057" i="51" s="1"/>
  <c r="A2058" i="51" s="1"/>
  <c r="A2059" i="51" s="1"/>
  <c r="A2060" i="51" s="1"/>
  <c r="A2061" i="51" s="1"/>
  <c r="A2062" i="51" s="1"/>
  <c r="A2063" i="51" s="1"/>
  <c r="A2064" i="51" s="1"/>
  <c r="A2065" i="51" s="1"/>
  <c r="A2066" i="51" s="1"/>
  <c r="A2067" i="51" s="1"/>
  <c r="A2068" i="51" s="1"/>
  <c r="A2069" i="51" s="1"/>
  <c r="A2070" i="51" s="1"/>
  <c r="A2071" i="51" s="1"/>
  <c r="A2072" i="51" s="1"/>
  <c r="A2073" i="51" s="1"/>
  <c r="A2074" i="51" s="1"/>
  <c r="A2075" i="51" s="1"/>
  <c r="A2076" i="51" s="1"/>
  <c r="A2077" i="51" s="1"/>
  <c r="A2078" i="51" s="1"/>
  <c r="A2079" i="51" s="1"/>
  <c r="A2080" i="51" s="1"/>
  <c r="A2081" i="51" s="1"/>
  <c r="A2082" i="51" s="1"/>
  <c r="A2083" i="51" s="1"/>
  <c r="A2084" i="51" s="1"/>
  <c r="A2085" i="51" s="1"/>
  <c r="A2086" i="51" s="1"/>
  <c r="A2087" i="51" s="1"/>
  <c r="A2088" i="51" s="1"/>
  <c r="A2089" i="51" s="1"/>
  <c r="A2090" i="51" s="1"/>
  <c r="A2091" i="51" s="1"/>
  <c r="A2092" i="51" s="1"/>
  <c r="A2093" i="51" s="1"/>
  <c r="A2094" i="51" s="1"/>
  <c r="A2095" i="51" s="1"/>
  <c r="A2096" i="51" s="1"/>
  <c r="A2097" i="51" s="1"/>
  <c r="A2098" i="51" s="1"/>
  <c r="A2099" i="51" s="1"/>
  <c r="A2100" i="51" s="1"/>
  <c r="A2101" i="51" s="1"/>
  <c r="A2102" i="51" s="1"/>
  <c r="A2103" i="51" s="1"/>
  <c r="A2104" i="51" s="1"/>
  <c r="A2105" i="51" s="1"/>
  <c r="A2106" i="51" s="1"/>
  <c r="A2107" i="51" s="1"/>
  <c r="A2108" i="51" s="1"/>
  <c r="A2109" i="51" s="1"/>
  <c r="A2110" i="51" s="1"/>
  <c r="A2111" i="51" s="1"/>
  <c r="A2112" i="51" s="1"/>
  <c r="A2113" i="51" s="1"/>
  <c r="A2114" i="51" s="1"/>
  <c r="A2115" i="51" s="1"/>
  <c r="A2116" i="51" s="1"/>
  <c r="A2117" i="51" s="1"/>
  <c r="A2118" i="51" s="1"/>
  <c r="A2119" i="51" s="1"/>
  <c r="A2120" i="51" s="1"/>
  <c r="A2121" i="51" s="1"/>
  <c r="A2122" i="51" s="1"/>
  <c r="A2123" i="51" s="1"/>
  <c r="A2124" i="51" s="1"/>
  <c r="A2125" i="51" s="1"/>
  <c r="A2126" i="51" s="1"/>
  <c r="A2127" i="51" s="1"/>
  <c r="A2128" i="51" s="1"/>
  <c r="A2129" i="51" s="1"/>
  <c r="A2130" i="51" s="1"/>
  <c r="A2131" i="51" s="1"/>
  <c r="A2132" i="51" s="1"/>
  <c r="A2133" i="51" s="1"/>
  <c r="A2134" i="51" s="1"/>
  <c r="A2135" i="51" s="1"/>
  <c r="A2136" i="51" s="1"/>
  <c r="A2137" i="51" s="1"/>
  <c r="A2138" i="51" s="1"/>
  <c r="A2139" i="51" s="1"/>
  <c r="A2140" i="51" s="1"/>
  <c r="A2141" i="51" s="1"/>
  <c r="A2142" i="51" s="1"/>
  <c r="A2143" i="51" s="1"/>
  <c r="A2144" i="51" s="1"/>
  <c r="A2145" i="51" s="1"/>
  <c r="A2146" i="51" s="1"/>
  <c r="A2147" i="51" s="1"/>
  <c r="A2148" i="51" s="1"/>
  <c r="A2149" i="51" s="1"/>
  <c r="A2150" i="51" s="1"/>
  <c r="A2151" i="51" s="1"/>
  <c r="A2152" i="51" s="1"/>
  <c r="A2153" i="51" s="1"/>
  <c r="A2154" i="51" s="1"/>
  <c r="A2155" i="51" s="1"/>
  <c r="A2156" i="51" s="1"/>
  <c r="A2157" i="51" s="1"/>
  <c r="A2158" i="51" s="1"/>
  <c r="A2159" i="51" s="1"/>
  <c r="A2160" i="51" s="1"/>
  <c r="A2161" i="51" s="1"/>
  <c r="A2162" i="51" s="1"/>
  <c r="A2163" i="51" s="1"/>
  <c r="A2164" i="51" s="1"/>
  <c r="A2165" i="51" s="1"/>
  <c r="A2166" i="51" s="1"/>
  <c r="A2167" i="51" s="1"/>
  <c r="A2168" i="51" s="1"/>
  <c r="A2169" i="51" s="1"/>
  <c r="A2170" i="51" s="1"/>
  <c r="A2171" i="51" s="1"/>
  <c r="A2172" i="51" s="1"/>
  <c r="A2173" i="51" s="1"/>
  <c r="A2174" i="51" s="1"/>
  <c r="A2175" i="51" s="1"/>
  <c r="A2176" i="51" s="1"/>
  <c r="A2177" i="51" s="1"/>
  <c r="A2178" i="51" s="1"/>
  <c r="A2179" i="51" s="1"/>
  <c r="A2180" i="51" s="1"/>
  <c r="A2181" i="51" s="1"/>
  <c r="A2182" i="51" s="1"/>
  <c r="A2183" i="51" s="1"/>
  <c r="A2184" i="51" s="1"/>
  <c r="A2185" i="51" s="1"/>
  <c r="A2186" i="51" s="1"/>
  <c r="A2187" i="51" s="1"/>
  <c r="A2188" i="51" s="1"/>
  <c r="A2189" i="51" s="1"/>
  <c r="A2190" i="51" s="1"/>
  <c r="A2191" i="51" s="1"/>
  <c r="A2192" i="51" s="1"/>
  <c r="A2193" i="51" s="1"/>
  <c r="A2194" i="51" s="1"/>
  <c r="A2195" i="51" s="1"/>
  <c r="A2196" i="51" s="1"/>
  <c r="A2197" i="51" s="1"/>
  <c r="A2198" i="51" s="1"/>
  <c r="A2199" i="51" s="1"/>
  <c r="A2200" i="51" s="1"/>
  <c r="A2201" i="51" s="1"/>
  <c r="A2202" i="51" s="1"/>
  <c r="A2203" i="51" s="1"/>
  <c r="A2204" i="51" s="1"/>
  <c r="A2205" i="51" s="1"/>
  <c r="A2206" i="51" s="1"/>
  <c r="A2207" i="51" s="1"/>
  <c r="A2208" i="51" s="1"/>
  <c r="A2209" i="51" s="1"/>
  <c r="A2210" i="51" s="1"/>
  <c r="A2211" i="51" s="1"/>
  <c r="A2212" i="51" s="1"/>
  <c r="A2213" i="51" s="1"/>
  <c r="A2214" i="51" s="1"/>
  <c r="A2215" i="51" s="1"/>
  <c r="A2216" i="51" s="1"/>
  <c r="A2217" i="51" s="1"/>
  <c r="A2218" i="51" s="1"/>
  <c r="A2219" i="51" s="1"/>
  <c r="A2220" i="51" s="1"/>
  <c r="A2221" i="51" s="1"/>
  <c r="A2222" i="51" s="1"/>
  <c r="A2223" i="51" s="1"/>
  <c r="A2224" i="51" s="1"/>
  <c r="A2225" i="51" s="1"/>
  <c r="A2226" i="51" s="1"/>
  <c r="A2227" i="51" s="1"/>
  <c r="A2228" i="51" s="1"/>
  <c r="A2229" i="51" s="1"/>
  <c r="A2230" i="51" s="1"/>
  <c r="A2231" i="51" s="1"/>
  <c r="A2232" i="51" s="1"/>
  <c r="A2233" i="51" s="1"/>
  <c r="A2234" i="51" s="1"/>
  <c r="A2235" i="51" s="1"/>
  <c r="A2236" i="51" s="1"/>
  <c r="A2237" i="51" s="1"/>
  <c r="A2238" i="51" s="1"/>
  <c r="A2239" i="51" s="1"/>
  <c r="A2240" i="51" s="1"/>
  <c r="A2241" i="51" s="1"/>
  <c r="A2242" i="51" s="1"/>
  <c r="A2243" i="51" s="1"/>
  <c r="A2244" i="51" s="1"/>
  <c r="A2245" i="51" s="1"/>
  <c r="A2246" i="51" s="1"/>
  <c r="A2247" i="51" s="1"/>
  <c r="A2248" i="51" s="1"/>
  <c r="A2249" i="51" s="1"/>
  <c r="A2250" i="51" s="1"/>
  <c r="A2251" i="51" s="1"/>
  <c r="A2252" i="51" s="1"/>
  <c r="A2253" i="51" s="1"/>
  <c r="A2254" i="51" s="1"/>
  <c r="A2255" i="51" s="1"/>
  <c r="A2256" i="51" s="1"/>
  <c r="A2257" i="51" s="1"/>
  <c r="A2258" i="51" s="1"/>
  <c r="A2259" i="51" s="1"/>
  <c r="A2260" i="51" s="1"/>
  <c r="A2261" i="51" s="1"/>
  <c r="A2262" i="51" s="1"/>
  <c r="A2263" i="51" s="1"/>
  <c r="A2264" i="51" s="1"/>
  <c r="A2265" i="51" s="1"/>
  <c r="A2266" i="51" s="1"/>
  <c r="A2267" i="51" s="1"/>
  <c r="A2268" i="51" s="1"/>
  <c r="A2269" i="51" s="1"/>
  <c r="A2270" i="51" s="1"/>
  <c r="A2271" i="51" s="1"/>
  <c r="A2272" i="51" s="1"/>
  <c r="A2273" i="51" s="1"/>
  <c r="A2274" i="51" s="1"/>
  <c r="A2275" i="51" s="1"/>
  <c r="A2276" i="51" s="1"/>
  <c r="A2277" i="51" s="1"/>
  <c r="A2278" i="51" s="1"/>
  <c r="A2279" i="51" s="1"/>
  <c r="A2280" i="51" s="1"/>
  <c r="A2281" i="51" s="1"/>
  <c r="A2282" i="51" s="1"/>
  <c r="A2283" i="51" s="1"/>
  <c r="A2284" i="51" s="1"/>
  <c r="A2285" i="51" s="1"/>
  <c r="A2286" i="51" s="1"/>
  <c r="A2287" i="51" s="1"/>
  <c r="A2288" i="51" s="1"/>
  <c r="A2289" i="51" s="1"/>
  <c r="A2290" i="51" s="1"/>
  <c r="A2291" i="51" s="1"/>
  <c r="A2292" i="51" s="1"/>
  <c r="A2293" i="51" s="1"/>
  <c r="A2294" i="51" s="1"/>
  <c r="A2295" i="51" s="1"/>
  <c r="A2296" i="51" s="1"/>
  <c r="A2297" i="51" s="1"/>
  <c r="A2298" i="51" s="1"/>
  <c r="A2299" i="51" s="1"/>
  <c r="A2300" i="51" s="1"/>
  <c r="A2301" i="51" s="1"/>
  <c r="A2302" i="51" s="1"/>
  <c r="A2303" i="51" s="1"/>
  <c r="A2304" i="51" s="1"/>
  <c r="A2305" i="51" s="1"/>
  <c r="A2306" i="51" s="1"/>
  <c r="A2307" i="51" s="1"/>
  <c r="A2308" i="51" s="1"/>
  <c r="A2309" i="51" s="1"/>
  <c r="A2310" i="51" s="1"/>
  <c r="A2311" i="51" s="1"/>
  <c r="A2312" i="51" s="1"/>
  <c r="A2313" i="51" s="1"/>
  <c r="A2314" i="51" s="1"/>
  <c r="A2315" i="51" s="1"/>
  <c r="A2316" i="51" s="1"/>
  <c r="A2317" i="51" s="1"/>
  <c r="A2318" i="51" s="1"/>
  <c r="A2319" i="51" s="1"/>
  <c r="A2320" i="51" s="1"/>
  <c r="A2321" i="51" s="1"/>
  <c r="A2322" i="51" s="1"/>
  <c r="A2323" i="51" s="1"/>
  <c r="A2324" i="51" s="1"/>
  <c r="A2325" i="51" s="1"/>
  <c r="A2326" i="51" s="1"/>
  <c r="A2327" i="51" s="1"/>
  <c r="A2328" i="51" s="1"/>
  <c r="A2329" i="51" s="1"/>
  <c r="A2330" i="51" s="1"/>
  <c r="A2331" i="51" s="1"/>
  <c r="A2332" i="51" s="1"/>
  <c r="A2333" i="51" s="1"/>
  <c r="A2334" i="51" s="1"/>
  <c r="A2335" i="51" s="1"/>
  <c r="A2336" i="51" s="1"/>
  <c r="A2337" i="51" s="1"/>
  <c r="A2338" i="51" s="1"/>
  <c r="A2339" i="51" s="1"/>
  <c r="A2340" i="51" s="1"/>
  <c r="A2341" i="51" s="1"/>
  <c r="A2342" i="51" s="1"/>
  <c r="A2343" i="51" s="1"/>
  <c r="A2344" i="51" s="1"/>
  <c r="A2345" i="51" s="1"/>
  <c r="A2346" i="51" s="1"/>
  <c r="A2347" i="51" s="1"/>
  <c r="A2348" i="51" s="1"/>
  <c r="A2349" i="51" s="1"/>
  <c r="A2350" i="51" s="1"/>
  <c r="A2351" i="51" s="1"/>
  <c r="A2352" i="51" s="1"/>
  <c r="A2353" i="51" s="1"/>
  <c r="A2354" i="51" s="1"/>
  <c r="A2355" i="51" s="1"/>
  <c r="A2356" i="51" s="1"/>
  <c r="A2357" i="51" s="1"/>
  <c r="A2358" i="51" s="1"/>
  <c r="A2359" i="51" s="1"/>
  <c r="A2360" i="51" s="1"/>
  <c r="A2361" i="51" s="1"/>
  <c r="A2362" i="51" s="1"/>
  <c r="A2363" i="51" s="1"/>
  <c r="A2364" i="51" s="1"/>
  <c r="A2365" i="51" s="1"/>
  <c r="A2366" i="51" s="1"/>
  <c r="A2367" i="51" s="1"/>
  <c r="A2368" i="51" s="1"/>
  <c r="A2369" i="51" s="1"/>
  <c r="A2370" i="51" s="1"/>
  <c r="A2371" i="51" s="1"/>
  <c r="A2372" i="51" s="1"/>
  <c r="A2373" i="51" s="1"/>
  <c r="A2374" i="51" s="1"/>
  <c r="A2375" i="51" s="1"/>
  <c r="A2376" i="51" s="1"/>
  <c r="A2377" i="51" s="1"/>
  <c r="A2378" i="51" s="1"/>
  <c r="A2379" i="51" s="1"/>
  <c r="A2380" i="51" s="1"/>
  <c r="A2381" i="51" s="1"/>
  <c r="A2382" i="51" s="1"/>
  <c r="A2383" i="51" s="1"/>
  <c r="A2384" i="51" s="1"/>
  <c r="A2385" i="51" s="1"/>
  <c r="A2386" i="51" s="1"/>
  <c r="A2387" i="51" s="1"/>
  <c r="A2388" i="51" s="1"/>
  <c r="A2389" i="51" s="1"/>
  <c r="A2390" i="51" s="1"/>
  <c r="A2391" i="51" s="1"/>
  <c r="A2392" i="51" s="1"/>
  <c r="A2393" i="51" s="1"/>
  <c r="A2394" i="51" s="1"/>
  <c r="A2395" i="51" s="1"/>
  <c r="A2396" i="51" s="1"/>
  <c r="A2397" i="51" s="1"/>
  <c r="A2398" i="51" s="1"/>
  <c r="A2399" i="51" s="1"/>
  <c r="A2400" i="51" s="1"/>
  <c r="A2401" i="51" s="1"/>
  <c r="A2402" i="51" s="1"/>
  <c r="A2403" i="51" s="1"/>
  <c r="A2404" i="51" s="1"/>
  <c r="A2405" i="51" s="1"/>
  <c r="A2406" i="51" s="1"/>
  <c r="A2407" i="51" s="1"/>
  <c r="A2408" i="51" s="1"/>
  <c r="A2409" i="51" s="1"/>
  <c r="A2410" i="51" s="1"/>
  <c r="A2411" i="51" s="1"/>
  <c r="A2412" i="51" s="1"/>
  <c r="A2413" i="51" s="1"/>
  <c r="A2414" i="51" s="1"/>
  <c r="A2415" i="51" s="1"/>
  <c r="A2416" i="51" s="1"/>
  <c r="A2417" i="51" s="1"/>
  <c r="A2418" i="51" s="1"/>
  <c r="A2419" i="51" s="1"/>
  <c r="A2420" i="51" s="1"/>
  <c r="A2421" i="51" s="1"/>
  <c r="A2422" i="51" s="1"/>
  <c r="A2423" i="51" s="1"/>
  <c r="A2424" i="51" s="1"/>
  <c r="A2425" i="51" s="1"/>
  <c r="A2426" i="51" s="1"/>
  <c r="A2427" i="51" s="1"/>
  <c r="A2428" i="51" s="1"/>
  <c r="A2429" i="51" s="1"/>
  <c r="A2430" i="51" s="1"/>
  <c r="A2431" i="51" s="1"/>
  <c r="A2432" i="51" s="1"/>
  <c r="A2433" i="51" s="1"/>
  <c r="A2434" i="51" s="1"/>
  <c r="A2435" i="51" s="1"/>
  <c r="A2436" i="51" s="1"/>
  <c r="A2437" i="51" s="1"/>
  <c r="A2438" i="51" s="1"/>
  <c r="A2439" i="51" s="1"/>
  <c r="A2440" i="51" s="1"/>
  <c r="A2441" i="51" s="1"/>
  <c r="A2442" i="51" s="1"/>
  <c r="A2443" i="51" s="1"/>
  <c r="A2444" i="51" s="1"/>
  <c r="A2445" i="51" s="1"/>
  <c r="A2446" i="51" s="1"/>
  <c r="A2447" i="51" s="1"/>
  <c r="A2448" i="51" s="1"/>
  <c r="A2449" i="51" s="1"/>
  <c r="A2450" i="51" s="1"/>
  <c r="A2451" i="51" s="1"/>
  <c r="A2452" i="51" s="1"/>
  <c r="A2453" i="51" s="1"/>
  <c r="A2454" i="51" s="1"/>
  <c r="A2455" i="51" s="1"/>
  <c r="A2456" i="51" s="1"/>
  <c r="A2457" i="51" s="1"/>
  <c r="A2458" i="51" s="1"/>
  <c r="A2459" i="51" s="1"/>
  <c r="A2460" i="51" s="1"/>
  <c r="A2461" i="51" s="1"/>
  <c r="A2462" i="51" s="1"/>
  <c r="A2463" i="51" s="1"/>
  <c r="A2464" i="51" s="1"/>
  <c r="A2465" i="51" s="1"/>
  <c r="A2466" i="51" s="1"/>
  <c r="A2467" i="51" s="1"/>
  <c r="A2468" i="51" s="1"/>
  <c r="A2469" i="51" s="1"/>
  <c r="A2470" i="51" s="1"/>
  <c r="A2471" i="51" s="1"/>
  <c r="A2472" i="51" s="1"/>
  <c r="A2473" i="51" s="1"/>
  <c r="A2474" i="51" s="1"/>
  <c r="A2475" i="51" s="1"/>
  <c r="A2476" i="51" s="1"/>
  <c r="A2477" i="51" s="1"/>
  <c r="A2478" i="51" s="1"/>
  <c r="A2479" i="51" s="1"/>
  <c r="A2480" i="51" s="1"/>
  <c r="A2481" i="51" s="1"/>
  <c r="A2482" i="51" s="1"/>
  <c r="A2483" i="51" s="1"/>
  <c r="A2484" i="51" s="1"/>
  <c r="A2485" i="51" s="1"/>
  <c r="A2486" i="51" s="1"/>
  <c r="A2487" i="51" s="1"/>
  <c r="A2488" i="51" s="1"/>
  <c r="A2489" i="51" s="1"/>
  <c r="A2490" i="51" s="1"/>
  <c r="A2491" i="51" s="1"/>
  <c r="A2492" i="51" s="1"/>
  <c r="A2493" i="51" s="1"/>
  <c r="A2494" i="51" s="1"/>
  <c r="A2495" i="51" s="1"/>
  <c r="A2496" i="51" s="1"/>
  <c r="A2497" i="51" s="1"/>
  <c r="A2498" i="51" s="1"/>
  <c r="A2499" i="51" s="1"/>
  <c r="A2500" i="51" s="1"/>
  <c r="A2501" i="51" s="1"/>
  <c r="A2502" i="51" s="1"/>
  <c r="A2503" i="51" s="1"/>
  <c r="A2504" i="51" s="1"/>
  <c r="A2505" i="51" s="1"/>
  <c r="A2506" i="51" s="1"/>
  <c r="A2507" i="51" s="1"/>
  <c r="A2508" i="51" s="1"/>
  <c r="A2509" i="51" s="1"/>
  <c r="A2510" i="51" s="1"/>
  <c r="A2511" i="51" s="1"/>
  <c r="A2512" i="51" s="1"/>
  <c r="A2513" i="51" s="1"/>
  <c r="A2514" i="51" s="1"/>
  <c r="A2515" i="51" s="1"/>
  <c r="A2516" i="51" s="1"/>
  <c r="A2517" i="51" s="1"/>
  <c r="A2518" i="51" s="1"/>
  <c r="A2519" i="51" s="1"/>
  <c r="A2520" i="51" s="1"/>
  <c r="A2521" i="51" s="1"/>
  <c r="A2522" i="51" s="1"/>
  <c r="A2523" i="51" s="1"/>
  <c r="A2524" i="51" s="1"/>
  <c r="A2525" i="51" s="1"/>
  <c r="A2526" i="51" s="1"/>
  <c r="A2527" i="51" s="1"/>
  <c r="A2528" i="51" s="1"/>
  <c r="A2529" i="51" s="1"/>
  <c r="A2530" i="51" s="1"/>
  <c r="A2531" i="51" s="1"/>
  <c r="A2532" i="51" s="1"/>
  <c r="A2533" i="51" s="1"/>
  <c r="A2534" i="51" s="1"/>
  <c r="A2535" i="51" s="1"/>
  <c r="A2536" i="51" s="1"/>
  <c r="A2537" i="51" s="1"/>
  <c r="A2538" i="51" s="1"/>
  <c r="A2539" i="51" s="1"/>
  <c r="A2540" i="51" s="1"/>
  <c r="A2541" i="51" s="1"/>
  <c r="A2542" i="51" s="1"/>
  <c r="A2543" i="51" s="1"/>
  <c r="A2544" i="51" s="1"/>
  <c r="A2545" i="51" s="1"/>
  <c r="A2546" i="51" s="1"/>
  <c r="A2547" i="51" s="1"/>
  <c r="A2548" i="51" s="1"/>
  <c r="A2549" i="51" s="1"/>
  <c r="A2550" i="51" s="1"/>
  <c r="A2551" i="51" s="1"/>
  <c r="A2552" i="51" s="1"/>
  <c r="A2553" i="51" s="1"/>
  <c r="A2554" i="51" s="1"/>
  <c r="A2555" i="51" s="1"/>
  <c r="A2556" i="51" s="1"/>
  <c r="A2557" i="51" s="1"/>
  <c r="A2558" i="51" s="1"/>
  <c r="A2559" i="51" s="1"/>
  <c r="A2560" i="51" s="1"/>
  <c r="A2561" i="51" s="1"/>
  <c r="A2562" i="51" s="1"/>
  <c r="A2563" i="51" s="1"/>
  <c r="A2564" i="51" s="1"/>
  <c r="A2565" i="51" s="1"/>
  <c r="A2566" i="51" s="1"/>
  <c r="A2567" i="51" s="1"/>
  <c r="A2568" i="51" s="1"/>
  <c r="A2569" i="51" s="1"/>
  <c r="A2570" i="51" s="1"/>
  <c r="A2571" i="51" s="1"/>
  <c r="A2572" i="51" s="1"/>
  <c r="A2573" i="51" s="1"/>
  <c r="A2574" i="51" s="1"/>
  <c r="A2575" i="51" s="1"/>
  <c r="A2576" i="51" s="1"/>
  <c r="A2577" i="51" s="1"/>
  <c r="A2578" i="51" s="1"/>
  <c r="A2579" i="51" s="1"/>
  <c r="A2580" i="51" s="1"/>
  <c r="A2581" i="51" s="1"/>
  <c r="A2582" i="51" s="1"/>
  <c r="A2583" i="51" s="1"/>
  <c r="A2584" i="51" s="1"/>
  <c r="A2585" i="51" s="1"/>
  <c r="A2586" i="51" s="1"/>
  <c r="A2587" i="51" s="1"/>
  <c r="A2588" i="51" s="1"/>
  <c r="A2589" i="51" s="1"/>
  <c r="A2590" i="51" s="1"/>
  <c r="A2591" i="51" s="1"/>
  <c r="A2592" i="51" s="1"/>
  <c r="A2593" i="51" s="1"/>
  <c r="A2594" i="51" s="1"/>
  <c r="A2595" i="51" s="1"/>
  <c r="A2596" i="51" s="1"/>
  <c r="A2597" i="51" s="1"/>
  <c r="A2598" i="51" s="1"/>
  <c r="A2599" i="51" s="1"/>
  <c r="A2600" i="51" s="1"/>
  <c r="A2601" i="51" s="1"/>
  <c r="A2602" i="51" s="1"/>
  <c r="A2603" i="51" s="1"/>
  <c r="A2604" i="51" s="1"/>
  <c r="A2605" i="51" s="1"/>
  <c r="A2606" i="51" s="1"/>
  <c r="A2607" i="51" s="1"/>
  <c r="A2608" i="51" s="1"/>
  <c r="A2609" i="51" s="1"/>
  <c r="A2610" i="51" s="1"/>
  <c r="A2611" i="51" s="1"/>
  <c r="A2612" i="51" s="1"/>
  <c r="A2613" i="51" s="1"/>
  <c r="A2614" i="51" s="1"/>
  <c r="A2615" i="51" s="1"/>
  <c r="A2616" i="51" s="1"/>
  <c r="A2617" i="51" s="1"/>
  <c r="A2618" i="51" s="1"/>
  <c r="A2619" i="51" s="1"/>
  <c r="A906" i="51"/>
  <c r="N9" i="32" l="1"/>
  <c r="M8" i="32"/>
  <c r="N8" i="32" l="1"/>
  <c r="R8" i="32"/>
  <c r="P3" i="32" l="1"/>
  <c r="V2" i="32"/>
  <c r="P2" i="32"/>
  <c r="P9" i="32" s="1"/>
  <c r="Q9" i="32" s="1"/>
  <c r="S9" i="32" s="1"/>
  <c r="T9" i="32" s="1"/>
  <c r="P8" i="32" l="1"/>
  <c r="Q8" i="32" l="1"/>
  <c r="S8" i="32" s="1"/>
  <c r="T8" i="32" s="1"/>
</calcChain>
</file>

<file path=xl/connections.xml><?xml version="1.0" encoding="utf-8"?>
<connections xmlns="http://schemas.openxmlformats.org/spreadsheetml/2006/main">
  <connection id="1" keepAlive="1" name="SRVGART04 DDE_CAL_SICODI Reporte_Material_Total1" type="5" refreshedVersion="3" background="1" saveData="1">
    <dbPr connection="Provider=SQLOLEDB.1;Integrated Security=SSPI;Persist Security Info=True;Initial Catalog=SICODI_GART;Data Source=SERVIDOR;Use Procedure for Prepare=1;Auto Translate=True;Packet Size=4096;Workstation ID=WS-FCOSSIOG;Use Encryption for Data=False;Tag with column collation when possible=False" command="&quot;SICODI_GART&quot;.&quot;dbo&quot;.&quot;Reporte_Material_Total&quot;" commandType="3"/>
  </connection>
</connections>
</file>

<file path=xl/sharedStrings.xml><?xml version="1.0" encoding="utf-8"?>
<sst xmlns="http://schemas.openxmlformats.org/spreadsheetml/2006/main" count="387" uniqueCount="116">
  <si>
    <t xml:space="preserve">Base de datos según lo normado por OSINERGMIN </t>
  </si>
  <si>
    <t>Distrito</t>
  </si>
  <si>
    <t>Provincia</t>
  </si>
  <si>
    <t>PRECIO CIF UNITARIO
(US$), sin IGV</t>
  </si>
  <si>
    <t>m</t>
  </si>
  <si>
    <t>Costo de Montaje</t>
  </si>
  <si>
    <t>BT - base de cálculo
(US$), sin IGV</t>
  </si>
  <si>
    <t>Imp</t>
  </si>
  <si>
    <t>Parámetro OMs (i/h)</t>
  </si>
  <si>
    <t>i =</t>
  </si>
  <si>
    <t>h =</t>
  </si>
  <si>
    <t>OMs</t>
  </si>
  <si>
    <t xml:space="preserve">im </t>
  </si>
  <si>
    <t>i / h</t>
  </si>
  <si>
    <t>N°</t>
  </si>
  <si>
    <t>Na (*)</t>
  </si>
  <si>
    <t>OMc (para 3 arrendatarios)</t>
  </si>
  <si>
    <t>Parámetro OMc (Na=3)</t>
  </si>
  <si>
    <t>"f" (para 3 arrendatarios)</t>
  </si>
  <si>
    <t>Baja tensión</t>
  </si>
  <si>
    <t>Media o alta tensión</t>
  </si>
  <si>
    <t>i anual</t>
  </si>
  <si>
    <t>Material Estructura</t>
  </si>
  <si>
    <t>RETRIBUCIÓN MENSUAL UNITARIA POR ARRENDATARIO (US$ sin IGV)</t>
  </si>
  <si>
    <t>Nivel de tensión</t>
  </si>
  <si>
    <t>Descripción de Estructuras</t>
  </si>
  <si>
    <t>Código de la infraestructura de soporte eléctrico (OSINERGMIN)</t>
  </si>
  <si>
    <t>SICODI</t>
  </si>
  <si>
    <t>Tipo de estructura</t>
  </si>
  <si>
    <t>CONCRETO</t>
  </si>
  <si>
    <t>MT</t>
  </si>
  <si>
    <t>-</t>
  </si>
  <si>
    <t>MADERA</t>
  </si>
  <si>
    <t>SC</t>
  </si>
  <si>
    <t>P-166</t>
  </si>
  <si>
    <t>34.5KV</t>
  </si>
  <si>
    <t>P-167</t>
  </si>
  <si>
    <t>P-168</t>
  </si>
  <si>
    <t>P-169</t>
  </si>
  <si>
    <t>P-170</t>
  </si>
  <si>
    <t>P-171</t>
  </si>
  <si>
    <t>P-172</t>
  </si>
  <si>
    <t>P-173</t>
  </si>
  <si>
    <t>P-175</t>
  </si>
  <si>
    <t>P-176</t>
  </si>
  <si>
    <t>P-177</t>
  </si>
  <si>
    <t>P-178</t>
  </si>
  <si>
    <t>P-179</t>
  </si>
  <si>
    <t>P-181</t>
  </si>
  <si>
    <t>P-182</t>
  </si>
  <si>
    <t>P-183</t>
  </si>
  <si>
    <t>P-184</t>
  </si>
  <si>
    <t>P-185</t>
  </si>
  <si>
    <t>P-186</t>
  </si>
  <si>
    <t>P-187</t>
  </si>
  <si>
    <t>P-188</t>
  </si>
  <si>
    <t>P-191</t>
  </si>
  <si>
    <t>P-192</t>
  </si>
  <si>
    <t>P-193</t>
  </si>
  <si>
    <t>P-194</t>
  </si>
  <si>
    <t>P-196</t>
  </si>
  <si>
    <t>P-197</t>
  </si>
  <si>
    <t>Ica</t>
  </si>
  <si>
    <t>Marcona</t>
  </si>
  <si>
    <t>Nasca</t>
  </si>
  <si>
    <t>Poste</t>
  </si>
  <si>
    <t>Departamento</t>
  </si>
  <si>
    <t>Departamento, Provincia y Distrito</t>
  </si>
  <si>
    <t>Ica, Nasca, Marcona</t>
  </si>
  <si>
    <t>Altura</t>
  </si>
  <si>
    <t>CONSOLIDADO DE MATERIALES</t>
  </si>
  <si>
    <t>ÍTEM</t>
  </si>
  <si>
    <t>CODIGO</t>
  </si>
  <si>
    <t>DESCRIPCION</t>
  </si>
  <si>
    <t>2018*</t>
  </si>
  <si>
    <t>ESTADO</t>
  </si>
  <si>
    <t>CANT.</t>
  </si>
  <si>
    <t>SUSTENTO</t>
  </si>
  <si>
    <t>TIPO COMPRA</t>
  </si>
  <si>
    <t>EMPRESA</t>
  </si>
  <si>
    <t>PROVEEDOR</t>
  </si>
  <si>
    <t>FECHA</t>
  </si>
  <si>
    <t>PAGINA</t>
  </si>
  <si>
    <t>CRITERIO</t>
  </si>
  <si>
    <t>ARM</t>
  </si>
  <si>
    <t>CALIF</t>
  </si>
  <si>
    <t>VAR %</t>
  </si>
  <si>
    <t>LEYENDA:</t>
  </si>
  <si>
    <t>S: MATERIAL CON SUSTENTO</t>
  </si>
  <si>
    <t>E: ESTIMADO POR CURVA DE REGRESION</t>
  </si>
  <si>
    <t xml:space="preserve"> </t>
  </si>
  <si>
    <t>A: PRECIO REGULADO EN EL 2012</t>
  </si>
  <si>
    <t>* Al costo de los postes de madera se le ha añadido el costo de una cruceta (12%), de un brazo (6%) y de ferretería (1%).</t>
  </si>
  <si>
    <t xml:space="preserve">   Al costo de las estructuras de concreto, hormigón y acero se le ha añadido el costo de ferretería (1%).</t>
  </si>
  <si>
    <t xml:space="preserve">   Los porcentajes anteriores han sido calculados en base a la información de costos de los materiales de la base de datos del OSINERGMIN.</t>
  </si>
  <si>
    <t>VARIABLE</t>
  </si>
  <si>
    <t>Información de infraestructura (Actualización SHOUGESA correo del 28/12/2018)</t>
  </si>
  <si>
    <t>Item</t>
  </si>
  <si>
    <t>Codificación</t>
  </si>
  <si>
    <t>Longitud</t>
  </si>
  <si>
    <t>Latitud</t>
  </si>
  <si>
    <t>Ubicación</t>
  </si>
  <si>
    <t>Altura (m) - Nuevo</t>
  </si>
  <si>
    <t>Tensión</t>
  </si>
  <si>
    <t>Tipo</t>
  </si>
  <si>
    <t>Carga de rotura (*)</t>
  </si>
  <si>
    <t>Clase</t>
  </si>
  <si>
    <t>San Juan de Marcona</t>
  </si>
  <si>
    <t>Media tensión</t>
  </si>
  <si>
    <t>P-180</t>
  </si>
  <si>
    <t>4.16KV</t>
  </si>
  <si>
    <t>(*) Los datos de carga de rotura fueron inicialmente proporcionados por GILAT como uno de los anexos de su carta GL-1028-2018 brindada por "Mandatos"</t>
  </si>
  <si>
    <t xml:space="preserve"> con fecha 30 de noviembre de 2018 mediante correo electrónico. Y entendemos que lo obtuvo de su inspección de campo</t>
  </si>
  <si>
    <t>CÁLCULO DETALLADO DE LA CONTRAPRESTACIÓN POR EL ACCESO Y USO DE LA INFRAESTRUCTURA ELÉCTRICA DE SHOUGANG</t>
  </si>
  <si>
    <t xml:space="preserve">CONTRAPRESTACIÓN MENSUAL UNITARIA DE CADA TIPO DE POSTE (US$ sin IGV) </t>
  </si>
  <si>
    <t>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</si>
</sst>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_-* #,##0.00\ _S_/_._-;\-* #,##0.00\ _S_/_._-;_-* &quot;-&quot;??\ _S_/_._-;_-@_-"/>
    <numFmt numFmtId="168" formatCode="_-* #,##0.000\ _€_-;\-* #,##0.000\ _€_-;_-* &quot;-&quot;??\ _€_-;_-@_-"/>
    <numFmt numFmtId="169" formatCode="0.000000%"/>
    <numFmt numFmtId="170" formatCode="_-* #,##0\ _€_-;\-* #,##0\ _€_-;_-* &quot;-&quot;???\ _€_-;_-@_-"/>
    <numFmt numFmtId="171" formatCode="0.000"/>
    <numFmt numFmtId="172" formatCode="0.0"/>
    <numFmt numFmtId="173" formatCode="0.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 tint="-0.1499984740745262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2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/>
    <xf numFmtId="0" fontId="26" fillId="33" borderId="12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21" fillId="35" borderId="1" xfId="54" applyNumberFormat="1" applyFont="1" applyFill="1" applyBorder="1" applyAlignment="1">
      <alignment horizontal="center" vertical="center"/>
    </xf>
    <xf numFmtId="0" fontId="24" fillId="35" borderId="1" xfId="2" applyFont="1" applyFill="1" applyBorder="1" applyAlignment="1">
      <alignment horizontal="center" vertical="center"/>
    </xf>
    <xf numFmtId="0" fontId="21" fillId="35" borderId="1" xfId="2" applyFont="1" applyFill="1" applyBorder="1" applyAlignment="1">
      <alignment horizontal="center" vertical="center"/>
    </xf>
    <xf numFmtId="168" fontId="0" fillId="35" borderId="1" xfId="54" applyNumberFormat="1" applyFont="1" applyFill="1" applyBorder="1" applyAlignment="1">
      <alignment horizontal="center" vertical="center"/>
    </xf>
    <xf numFmtId="170" fontId="21" fillId="35" borderId="1" xfId="0" applyNumberFormat="1" applyFont="1" applyFill="1" applyBorder="1" applyAlignment="1">
      <alignment horizontal="center" vertical="center"/>
    </xf>
    <xf numFmtId="10" fontId="21" fillId="35" borderId="1" xfId="51" applyNumberFormat="1" applyFont="1" applyFill="1" applyBorder="1" applyAlignment="1">
      <alignment horizontal="center" vertical="center"/>
    </xf>
    <xf numFmtId="169" fontId="21" fillId="35" borderId="1" xfId="51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4" fillId="0" borderId="1" xfId="3" applyFont="1" applyFill="1" applyBorder="1" applyAlignment="1">
      <alignment horizontal="center" vertical="center"/>
    </xf>
    <xf numFmtId="166" fontId="22" fillId="36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5" fontId="25" fillId="0" borderId="1" xfId="54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5" fontId="24" fillId="0" borderId="1" xfId="54" applyFont="1" applyFill="1" applyBorder="1" applyAlignment="1">
      <alignment horizontal="center" vertical="center"/>
    </xf>
    <xf numFmtId="171" fontId="24" fillId="0" borderId="1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7" borderId="0" xfId="0" applyFill="1" applyAlignment="1">
      <alignment horizontal="center"/>
    </xf>
    <xf numFmtId="0" fontId="32" fillId="37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4" fillId="0" borderId="0" xfId="0" applyFont="1"/>
    <xf numFmtId="0" fontId="34" fillId="35" borderId="0" xfId="0" applyFont="1" applyFill="1" applyAlignment="1">
      <alignment horizontal="center"/>
    </xf>
    <xf numFmtId="0" fontId="35" fillId="35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/>
    </xf>
    <xf numFmtId="0" fontId="35" fillId="38" borderId="1" xfId="0" applyFont="1" applyFill="1" applyBorder="1" applyAlignment="1">
      <alignment horizontal="center"/>
    </xf>
    <xf numFmtId="14" fontId="35" fillId="35" borderId="1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172" fontId="34" fillId="0" borderId="15" xfId="0" applyNumberFormat="1" applyFont="1" applyBorder="1" applyAlignment="1">
      <alignment horizontal="center" vertical="center"/>
    </xf>
    <xf numFmtId="9" fontId="34" fillId="35" borderId="0" xfId="67" applyFont="1" applyFill="1" applyAlignment="1">
      <alignment horizontal="center"/>
    </xf>
    <xf numFmtId="4" fontId="34" fillId="0" borderId="15" xfId="0" applyNumberFormat="1" applyFont="1" applyBorder="1" applyAlignment="1">
      <alignment vertical="center"/>
    </xf>
    <xf numFmtId="172" fontId="34" fillId="0" borderId="15" xfId="0" applyNumberFormat="1" applyFont="1" applyBorder="1" applyAlignment="1">
      <alignment vertical="center"/>
    </xf>
    <xf numFmtId="14" fontId="34" fillId="0" borderId="15" xfId="0" applyNumberFormat="1" applyFont="1" applyBorder="1" applyAlignment="1">
      <alignment vertical="center"/>
    </xf>
    <xf numFmtId="0" fontId="34" fillId="39" borderId="14" xfId="0" applyFont="1" applyFill="1" applyBorder="1" applyAlignment="1">
      <alignment vertical="center"/>
    </xf>
    <xf numFmtId="0" fontId="34" fillId="38" borderId="1" xfId="0" applyFont="1" applyFill="1" applyBorder="1" applyAlignment="1">
      <alignment horizontal="center" vertical="center"/>
    </xf>
    <xf numFmtId="0" fontId="34" fillId="38" borderId="14" xfId="0" applyFont="1" applyFill="1" applyBorder="1" applyAlignment="1">
      <alignment vertical="center"/>
    </xf>
    <xf numFmtId="0" fontId="34" fillId="38" borderId="15" xfId="0" applyFont="1" applyFill="1" applyBorder="1" applyAlignment="1">
      <alignment vertical="center"/>
    </xf>
    <xf numFmtId="4" fontId="34" fillId="38" borderId="15" xfId="0" applyNumberFormat="1" applyFont="1" applyFill="1" applyBorder="1" applyAlignment="1">
      <alignment vertical="center"/>
    </xf>
    <xf numFmtId="172" fontId="34" fillId="38" borderId="15" xfId="0" applyNumberFormat="1" applyFont="1" applyFill="1" applyBorder="1" applyAlignment="1">
      <alignment vertical="center"/>
    </xf>
    <xf numFmtId="14" fontId="34" fillId="38" borderId="15" xfId="0" applyNumberFormat="1" applyFont="1" applyFill="1" applyBorder="1" applyAlignment="1">
      <alignment vertical="center"/>
    </xf>
    <xf numFmtId="0" fontId="34" fillId="40" borderId="14" xfId="0" applyFont="1" applyFill="1" applyBorder="1" applyAlignment="1">
      <alignment vertical="center"/>
    </xf>
    <xf numFmtId="0" fontId="34" fillId="40" borderId="15" xfId="0" applyFont="1" applyFill="1" applyBorder="1" applyAlignment="1">
      <alignment vertical="center"/>
    </xf>
    <xf numFmtId="0" fontId="34" fillId="41" borderId="14" xfId="0" applyFont="1" applyFill="1" applyBorder="1" applyAlignment="1">
      <alignment vertical="center"/>
    </xf>
    <xf numFmtId="0" fontId="34" fillId="41" borderId="15" xfId="0" applyFont="1" applyFill="1" applyBorder="1" applyAlignment="1">
      <alignment vertical="center"/>
    </xf>
    <xf numFmtId="2" fontId="34" fillId="41" borderId="15" xfId="0" applyNumberFormat="1" applyFont="1" applyFill="1" applyBorder="1" applyAlignment="1">
      <alignment vertical="center"/>
    </xf>
    <xf numFmtId="0" fontId="34" fillId="42" borderId="14" xfId="0" applyFont="1" applyFill="1" applyBorder="1" applyAlignment="1">
      <alignment vertical="center"/>
    </xf>
    <xf numFmtId="0" fontId="34" fillId="42" borderId="15" xfId="0" applyFont="1" applyFill="1" applyBorder="1" applyAlignment="1">
      <alignment vertical="center"/>
    </xf>
    <xf numFmtId="172" fontId="34" fillId="42" borderId="15" xfId="0" applyNumberFormat="1" applyFont="1" applyFill="1" applyBorder="1" applyAlignment="1">
      <alignment vertical="center"/>
    </xf>
    <xf numFmtId="2" fontId="34" fillId="38" borderId="15" xfId="0" applyNumberFormat="1" applyFont="1" applyFill="1" applyBorder="1" applyAlignment="1">
      <alignment vertical="center"/>
    </xf>
    <xf numFmtId="2" fontId="34" fillId="0" borderId="15" xfId="0" applyNumberFormat="1" applyFont="1" applyBorder="1" applyAlignment="1">
      <alignment vertical="center"/>
    </xf>
    <xf numFmtId="171" fontId="34" fillId="0" borderId="15" xfId="0" applyNumberFormat="1" applyFont="1" applyBorder="1" applyAlignment="1">
      <alignment vertical="center"/>
    </xf>
    <xf numFmtId="0" fontId="34" fillId="0" borderId="15" xfId="0" applyFont="1" applyBorder="1" applyAlignment="1">
      <alignment horizontal="right" vertical="center"/>
    </xf>
    <xf numFmtId="0" fontId="34" fillId="43" borderId="14" xfId="0" applyFont="1" applyFill="1" applyBorder="1" applyAlignment="1">
      <alignment vertical="center"/>
    </xf>
    <xf numFmtId="0" fontId="34" fillId="43" borderId="15" xfId="0" applyFont="1" applyFill="1" applyBorder="1" applyAlignment="1">
      <alignment vertical="center"/>
    </xf>
    <xf numFmtId="2" fontId="34" fillId="43" borderId="15" xfId="0" applyNumberFormat="1" applyFont="1" applyFill="1" applyBorder="1" applyAlignment="1">
      <alignment vertical="center"/>
    </xf>
    <xf numFmtId="0" fontId="34" fillId="0" borderId="15" xfId="0" applyFont="1" applyBorder="1" applyAlignment="1">
      <alignment horizontal="center" vertical="center"/>
    </xf>
    <xf numFmtId="172" fontId="34" fillId="38" borderId="15" xfId="0" applyNumberFormat="1" applyFont="1" applyFill="1" applyBorder="1" applyAlignment="1">
      <alignment horizontal="center" vertical="center"/>
    </xf>
    <xf numFmtId="2" fontId="34" fillId="0" borderId="15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172" fontId="34" fillId="0" borderId="17" xfId="0" applyNumberFormat="1" applyFont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wrapText="1"/>
    </xf>
    <xf numFmtId="0" fontId="34" fillId="0" borderId="0" xfId="0" applyFont="1" applyBorder="1" applyAlignment="1">
      <alignment horizontal="center" wrapText="1"/>
    </xf>
    <xf numFmtId="172" fontId="34" fillId="0" borderId="0" xfId="0" applyNumberFormat="1" applyFont="1" applyBorder="1" applyAlignment="1">
      <alignment horizontal="center" wrapText="1"/>
    </xf>
    <xf numFmtId="14" fontId="34" fillId="0" borderId="0" xfId="0" applyNumberFormat="1" applyFont="1" applyBorder="1" applyAlignment="1">
      <alignment wrapText="1"/>
    </xf>
    <xf numFmtId="0" fontId="34" fillId="0" borderId="0" xfId="0" applyFont="1" applyBorder="1"/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172" fontId="34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vertical="center"/>
    </xf>
    <xf numFmtId="0" fontId="34" fillId="0" borderId="0" xfId="0" applyFont="1" applyFill="1" applyBorder="1"/>
    <xf numFmtId="0" fontId="34" fillId="0" borderId="0" xfId="0" applyFont="1" applyAlignment="1">
      <alignment vertical="center"/>
    </xf>
    <xf numFmtId="172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 vertical="center"/>
    </xf>
    <xf numFmtId="14" fontId="34" fillId="0" borderId="0" xfId="0" applyNumberFormat="1" applyFont="1"/>
    <xf numFmtId="0" fontId="37" fillId="35" borderId="1" xfId="0" applyFont="1" applyFill="1" applyBorder="1" applyAlignment="1">
      <alignment horizontal="center" vertical="center"/>
    </xf>
    <xf numFmtId="0" fontId="37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37" borderId="1" xfId="0" applyFill="1" applyBorder="1" applyAlignment="1">
      <alignment horizontal="center"/>
    </xf>
    <xf numFmtId="0" fontId="0" fillId="44" borderId="1" xfId="0" applyFill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33" fillId="35" borderId="1" xfId="0" applyFont="1" applyFill="1" applyBorder="1" applyAlignment="1">
      <alignment horizontal="center" vertical="center" wrapText="1"/>
    </xf>
    <xf numFmtId="0" fontId="0" fillId="37" borderId="0" xfId="0" applyFill="1" applyAlignment="1">
      <alignment horizontal="left"/>
    </xf>
    <xf numFmtId="0" fontId="3" fillId="0" borderId="13" xfId="0" applyFont="1" applyBorder="1" applyAlignment="1">
      <alignment horizontal="center"/>
    </xf>
    <xf numFmtId="0" fontId="26" fillId="33" borderId="21" xfId="0" applyFont="1" applyFill="1" applyBorder="1" applyAlignment="1">
      <alignment horizontal="center" vertical="center" wrapText="1"/>
    </xf>
    <xf numFmtId="0" fontId="26" fillId="33" borderId="13" xfId="0" applyFont="1" applyFill="1" applyBorder="1" applyAlignment="1">
      <alignment horizontal="center" vertical="center" wrapText="1"/>
    </xf>
    <xf numFmtId="0" fontId="26" fillId="33" borderId="2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</cellXfs>
  <cellStyles count="68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 2" xfId="55"/>
    <cellStyle name="Incorrecto" xfId="10" builtinId="27" customBuiltin="1"/>
    <cellStyle name="Millares" xfId="54" builtinId="3"/>
    <cellStyle name="Millares 2" xfId="3"/>
    <cellStyle name="Millares 2 2" xfId="50"/>
    <cellStyle name="Millares 2 3" xfId="46"/>
    <cellStyle name="Millares 3" xfId="47"/>
    <cellStyle name="Millares 4" xfId="45"/>
    <cellStyle name="Millares 5" xfId="53"/>
    <cellStyle name="Millares 6" xfId="58"/>
    <cellStyle name="Millares 7" xfId="60"/>
    <cellStyle name="Millares 8" xfId="63"/>
    <cellStyle name="Millares 9" xfId="66"/>
    <cellStyle name="Moneda 2" xfId="48"/>
    <cellStyle name="Neutral" xfId="11" builtinId="28" customBuiltin="1"/>
    <cellStyle name="Normal" xfId="0" builtinId="0"/>
    <cellStyle name="Normal 2" xfId="1"/>
    <cellStyle name="Normal 3" xfId="2"/>
    <cellStyle name="Normal 3 2" xfId="49"/>
    <cellStyle name="Normal 3 3" xfId="59"/>
    <cellStyle name="Normal 4" xfId="52"/>
    <cellStyle name="Normal 5" xfId="56"/>
    <cellStyle name="Normal 6" xfId="61"/>
    <cellStyle name="Normal 7" xfId="64"/>
    <cellStyle name="Notas" xfId="18" builtinId="10" customBuiltin="1"/>
    <cellStyle name="Porcentaje" xfId="67" builtinId="5"/>
    <cellStyle name="Porcentaje 2" xfId="51"/>
    <cellStyle name="Porcentaje 3" xfId="57"/>
    <cellStyle name="Porcentaje 4" xfId="62"/>
    <cellStyle name="Porcentaje 5" xfId="6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mruColors>
      <color rgb="FF0000FF"/>
      <color rgb="FF0000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connections" Target="connection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8" Type="http://schemas.openxmlformats.org/officeDocument/2006/relationships/externalLink" Target="externalLinks/externalLink5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oral\Plantillas%20As%20Built%20E4\locumba%20-%20tacna\CARTERA%20LOCUMBA%20-%20TACNA-%20ACP%20validad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%20.-Carteras%20finales%20ACP\CARTERA_BARRANCA%20-%20ED%20OCROS_ACP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brazaderas%20y%20Amarres\Analisis%20de%20Precios%20Abrazaderas%20y%20Amar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daptadores,%20emplames%20y%20terminales\Analisis%20Precios%20Adapt-empal-ter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isladores\Analisis%20de%20Precios%20Aisladore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randelas,%20flejes%20y%20mordazas\Analisis%20de%20Precios%20Arandelas,%20flejes%20y%20mordaza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ancos,%20Celdas,%20Condensadores\Analisis%20de%20Precios%20Bancos,%20Celdas,%20Condensador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ases%20y%20bloques\Analisis%20de%20Precios%20Bases%20y%20bloqu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razos,%20crucetas,%20estrut.%20y%20m&#233;nsulas\Analisis%20de%20Precios%20Brazos,%20crucetas,%20estruct%20y%20m&#233;nsul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bles\Analisis%20de%20Precios%20C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oral\Plantillas%20As%20Built%20E4\urubamba%20-%20quillabamba\Urubamba-Quillabamb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bles%20para%20Vientos\Analisis%20de%20Precios%20Cables%20para%20Viento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jas%20y%20barras\Analisis%20de%20Precios%20Cajas%20y%20barra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intas\Analisis%20de%20Precios%20Cinta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ACSR\Analisis%20de%20Precios%20Conductores%20ACS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A\Analisis%20de%20Precios%20Conductores%20de%20A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lum.%20Autoportante\Analisis%20de%20Precios%20Conductores%20de%20Alum.%20Autoportante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lum.%20Protegido\Analisis%20de%20Precios%20Conductores%20de%20Alum.%20Protegido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Autoportante\Analisis%20de%20Precios%20Conductores%20de%20Cu%20Autoportante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Concentrico\Analisis%20de%20Precios%20Conductores%20de%20Cu%20Concentrico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desnudo\Analisis%20de%20Precios%20Conductores%20de%20Cu%20desnu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tucana-San%20Mateo\1.6-%20Carteras%20finales%20ACP\Plantilla%20Matucana-%20San%20Mateo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Otros\Analisis%20de%20Precios%20Conductores%20de%20Cu%20Otros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proteg\Analisis%20de%20Precios%20Conductores%20de%20Cu%20proteg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ect,espigas,riostras,%20portal&#237;neas\Analisis%20de%20Precios%20Conect,espigas,riostras%20y%20portal&#237;nea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de%20Materiales%20Otros\Analisis%20de%20Precios%20de%20Materiales%20Otro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Equipos%20de%20Prot.%20y%20Seccionamiento\Analisis%20de%20Precios%20Equipos%20de%20Prot.%20y%20Seccionamient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Luminarias,%20reflectores,%20pastorales%20y%20farolas\Analisis%20de%20Precios%20Lum,%20reflec,%20past%20y%20farola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Materiales%20Varios\Analisis%20de%20Precios%20Materiales%20Vario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alomillas,%20Plataformas%20y%20soportes\Analisis%20de%20Precios%20Palomillas,%20Plataformas%20y%20soportes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CAC\Analisis%20de%20Precios%20Postes%20CAC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Hormig&#243;n\Analisis%20de%20Precios%20Postes%20Hormig&#243;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emsaperu-my.sharepoint.com/Users/ladriano/OneDrive%20-%20ELECTRICAS%20DE%20MEDELLIN%20PERU%20S.A/Documents/EDEMSA/DISE&#209;O/FORMATOS%20CONTRATISTAS/(15)%20%20Cartera%20Dise&#241;o%20-%20(10)%20%20Inventario%20de%20Materiale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Madera\Analisis%20de%20Precios%20Postes%20Madera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Metal\Analisis%20de%20Precios%20Postes%20Metal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Tableros\Analisis%20de%20Precios%20Tableros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Transformadores\Analisis%20de%20Precios%20Transformadores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Varillas,%20pernos%20y%20grapas\Analisis%20de%20Precios%20Varillas,%20pernos%20y%20grapa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No%20Utilizad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gar2\Proyectos\CLARO\claro%202013\Listado%20de%20Postes_LMSQ02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egurai\Desktop\INCA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jzuniga/AppData/Local/Temp/notes90C43B/Distribuidor%20Lima%20-%20ED%20Su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isco\CATASTRO%202010\Documents%20and%20Settings\jyuncar\Escritorio\CATASTRO%20DE%20COMUNICACION%2004-05-2011\BASE%20CATASTRO%202DA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  <sheetName val="BOBINAS-DRUN"/>
    </sheetNames>
    <sheetDataSet>
      <sheetData sheetId="0"/>
      <sheetData sheetId="1">
        <row r="5">
          <cell r="D5" t="str">
            <v>Costado Derecho</v>
          </cell>
        </row>
        <row r="38">
          <cell r="F38" t="str">
            <v>R</v>
          </cell>
          <cell r="H38" t="str">
            <v>5 – 6</v>
          </cell>
        </row>
        <row r="39">
          <cell r="F39" t="str">
            <v>S</v>
          </cell>
          <cell r="H39" t="str">
            <v>7 – 8</v>
          </cell>
        </row>
        <row r="40">
          <cell r="H40" t="str">
            <v>8 – 9</v>
          </cell>
        </row>
        <row r="41">
          <cell r="H41" t="str">
            <v>9 – 10</v>
          </cell>
        </row>
        <row r="42">
          <cell r="H42" t="str">
            <v>10 - 11</v>
          </cell>
        </row>
        <row r="43">
          <cell r="H43" t="str">
            <v>11 - 12</v>
          </cell>
        </row>
        <row r="44">
          <cell r="H44" t="str">
            <v>12 - 13</v>
          </cell>
        </row>
        <row r="45">
          <cell r="H45" t="str">
            <v>13 - 14</v>
          </cell>
        </row>
        <row r="46">
          <cell r="H46" t="str">
            <v>14 - 15</v>
          </cell>
        </row>
        <row r="47">
          <cell r="H47" t="str">
            <v>15 - 16</v>
          </cell>
        </row>
        <row r="48">
          <cell r="H48" t="str">
            <v>16 - 17</v>
          </cell>
        </row>
        <row r="49">
          <cell r="H49" t="str">
            <v>17 - 18</v>
          </cell>
        </row>
        <row r="50">
          <cell r="H50" t="str">
            <v>18 - 19</v>
          </cell>
        </row>
        <row r="51">
          <cell r="H51" t="str">
            <v>19 - 20</v>
          </cell>
        </row>
        <row r="52">
          <cell r="H52" t="str">
            <v>20 - 21</v>
          </cell>
        </row>
        <row r="53">
          <cell r="H53" t="str">
            <v>21 - 22</v>
          </cell>
        </row>
        <row r="54">
          <cell r="H54" t="str">
            <v>22 - 23</v>
          </cell>
        </row>
        <row r="55">
          <cell r="H55" t="str">
            <v>23 - 24</v>
          </cell>
        </row>
        <row r="56">
          <cell r="H56" t="str">
            <v>24 - 25</v>
          </cell>
        </row>
        <row r="57">
          <cell r="H57" t="str">
            <v>25 - 26</v>
          </cell>
        </row>
        <row r="58">
          <cell r="H58" t="str">
            <v>26 - 27</v>
          </cell>
        </row>
        <row r="59">
          <cell r="H59" t="str">
            <v>27 - 28</v>
          </cell>
        </row>
        <row r="60">
          <cell r="H60" t="str">
            <v>28 - 29</v>
          </cell>
        </row>
        <row r="61">
          <cell r="H61" t="str">
            <v>29 - 30</v>
          </cell>
        </row>
        <row r="62">
          <cell r="H62" t="str">
            <v>2"</v>
          </cell>
        </row>
        <row r="63">
          <cell r="H63" t="str">
            <v>3"</v>
          </cell>
        </row>
        <row r="64">
          <cell r="H64" t="str">
            <v>4"</v>
          </cell>
        </row>
        <row r="65">
          <cell r="H65" t="str">
            <v>5"</v>
          </cell>
        </row>
        <row r="66">
          <cell r="H66" t="str">
            <v>6"</v>
          </cell>
        </row>
        <row r="67">
          <cell r="H67" t="str">
            <v>7"</v>
          </cell>
        </row>
        <row r="68">
          <cell r="H68" t="str">
            <v>8"</v>
          </cell>
        </row>
        <row r="69">
          <cell r="H69" t="str">
            <v>9"</v>
          </cell>
        </row>
        <row r="70">
          <cell r="H70" t="str">
            <v>10"</v>
          </cell>
        </row>
        <row r="71">
          <cell r="H71" t="str">
            <v>CB Hebilla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TRAMOS"/>
      <sheetName val="TRAMOS ASIGNADOS"/>
    </sheetNames>
    <sheetDataSet>
      <sheetData sheetId="0">
        <row r="9">
          <cell r="AD9" t="str">
            <v>NODO ACCESO</v>
          </cell>
        </row>
        <row r="10">
          <cell r="AD10" t="str">
            <v>NODO AGREGACIÓN</v>
          </cell>
        </row>
        <row r="11">
          <cell r="AD11" t="str">
            <v>NODO CONCENTRACIÓN</v>
          </cell>
        </row>
      </sheetData>
      <sheetData sheetId="1"/>
      <sheetData sheetId="2">
        <row r="9">
          <cell r="AD9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Incremento"/>
      <sheetName val="INEI"/>
      <sheetName val="Maestro de Mat."/>
      <sheetName val="Abrazaderas"/>
      <sheetName val="Amarres"/>
    </sheetNames>
    <sheetDataSet>
      <sheetData sheetId="0"/>
      <sheetData sheetId="1"/>
      <sheetData sheetId="2"/>
      <sheetData sheetId="3">
        <row r="64">
          <cell r="B64" t="str">
            <v>CXX25</v>
          </cell>
          <cell r="C64" t="str">
            <v>ABRAZADERA CABLE UNIP. N2XSY 1X25MM2  36MMD</v>
          </cell>
          <cell r="D64">
            <v>0.94</v>
          </cell>
          <cell r="E64">
            <v>0.99</v>
          </cell>
          <cell r="F64" t="str">
            <v>S</v>
          </cell>
          <cell r="G64">
            <v>10</v>
          </cell>
          <cell r="H64" t="str">
            <v>Orden de Compra OC-3929</v>
          </cell>
          <cell r="I64" t="str">
            <v>Individual</v>
          </cell>
          <cell r="J64" t="str">
            <v>ELDU</v>
          </cell>
          <cell r="K64" t="str">
            <v>MATERIALES GROUP S.A.C</v>
          </cell>
          <cell r="L64">
            <v>42765</v>
          </cell>
          <cell r="M64">
            <v>10</v>
          </cell>
          <cell r="N64" t="str">
            <v>Sustento</v>
          </cell>
          <cell r="O64">
            <v>10</v>
          </cell>
          <cell r="P64" t="str">
            <v>S</v>
          </cell>
        </row>
        <row r="65">
          <cell r="B65" t="str">
            <v>CXX26</v>
          </cell>
          <cell r="C65" t="str">
            <v>ABRAZADERA CABLE UNIP. N2XSY 1X25MM2 36MMD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RXA02</v>
          </cell>
          <cell r="C66" t="str">
            <v>ABRAZADERA DE ACERO GALVANIZADO PARA RETENIDA BT</v>
          </cell>
          <cell r="D66">
            <v>2.9</v>
          </cell>
          <cell r="E66">
            <v>2.74</v>
          </cell>
          <cell r="F66" t="str">
            <v>S</v>
          </cell>
          <cell r="G66">
            <v>285</v>
          </cell>
          <cell r="H66" t="str">
            <v>Orden de Compra OC-327137</v>
          </cell>
          <cell r="I66" t="str">
            <v>Individual</v>
          </cell>
          <cell r="J66" t="str">
            <v>ELDU</v>
          </cell>
          <cell r="K66" t="str">
            <v>REPRESENTACIONES COMERCIALES R &amp; M E.I.R.L.</v>
          </cell>
          <cell r="L66">
            <v>43000</v>
          </cell>
          <cell r="M66">
            <v>285</v>
          </cell>
          <cell r="N66" t="str">
            <v>Sustento</v>
          </cell>
          <cell r="O66">
            <v>285</v>
          </cell>
          <cell r="P66" t="str">
            <v>S</v>
          </cell>
        </row>
        <row r="67">
          <cell r="B67" t="str">
            <v>RXA01</v>
          </cell>
          <cell r="C67" t="str">
            <v>ABRAZADERA DE ACERO GALVANIZADO PARA RETENIDA MT</v>
          </cell>
          <cell r="D67">
            <v>6.47</v>
          </cell>
          <cell r="E67">
            <v>6.1130344827586214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AXV06</v>
          </cell>
          <cell r="C68" t="str">
            <v>ABRAZADERA DE Fo.Go., FIJACION DE PORTALINEA, PERNOS Y TUERCAS.</v>
          </cell>
          <cell r="D68">
            <v>3.34</v>
          </cell>
          <cell r="E68">
            <v>3.02</v>
          </cell>
          <cell r="F68" t="str">
            <v>S</v>
          </cell>
          <cell r="G68">
            <v>16</v>
          </cell>
          <cell r="H68" t="str">
            <v>Factura 001-002022</v>
          </cell>
          <cell r="I68" t="str">
            <v>Individual</v>
          </cell>
          <cell r="J68" t="str">
            <v>SERS</v>
          </cell>
          <cell r="K68" t="str">
            <v>ELSERCOR E.I.R.L</v>
          </cell>
          <cell r="L68">
            <v>42995</v>
          </cell>
          <cell r="M68">
            <v>1</v>
          </cell>
          <cell r="N68" t="str">
            <v>Sustento</v>
          </cell>
          <cell r="O68">
            <v>16</v>
          </cell>
          <cell r="P68" t="str">
            <v>S</v>
          </cell>
        </row>
        <row r="69">
          <cell r="B69" t="str">
            <v>PAA04</v>
          </cell>
          <cell r="C69" t="str">
            <v>ABRAZADERA PARA PASTORAL SIMPLE 90MMD. POSTE DE CONCRETO 102MMD.</v>
          </cell>
          <cell r="D69">
            <v>8.9</v>
          </cell>
          <cell r="E69">
            <v>2.69</v>
          </cell>
          <cell r="F69" t="str">
            <v>S</v>
          </cell>
          <cell r="G69">
            <v>110</v>
          </cell>
          <cell r="H69" t="str">
            <v>Orden de Compra OC-100585</v>
          </cell>
          <cell r="I69" t="str">
            <v>Individual</v>
          </cell>
          <cell r="J69" t="str">
            <v>ELDU</v>
          </cell>
          <cell r="K69" t="str">
            <v>REPRESENTACIONES COMERCIALES R &amp; M E.I.R.L.</v>
          </cell>
          <cell r="L69">
            <v>42893</v>
          </cell>
          <cell r="M69">
            <v>3</v>
          </cell>
          <cell r="N69" t="str">
            <v>Sustento</v>
          </cell>
          <cell r="O69">
            <v>110</v>
          </cell>
          <cell r="P69" t="str">
            <v>S</v>
          </cell>
        </row>
        <row r="70">
          <cell r="B70" t="str">
            <v>PAA05</v>
          </cell>
          <cell r="C70" t="str">
            <v>ABRAZADERA PARA PASTORAL SIMPLE DE ACERO 90MMD. POSTE DE ACERO 132MMD.</v>
          </cell>
          <cell r="D70">
            <v>5.32</v>
          </cell>
          <cell r="E70">
            <v>5.0264827586206904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PAA01</v>
          </cell>
          <cell r="C71" t="str">
            <v>ABRAZADERA PARA PASTORAL SIMPLE TIPO 1 48MMD. POSTE DE ACERO 62MMD.</v>
          </cell>
          <cell r="D71">
            <v>5</v>
          </cell>
          <cell r="E71" t="str">
            <v>SD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>
            <v>2</v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PAA02</v>
          </cell>
          <cell r="C72" t="str">
            <v>ABRAZADERA PARA PASTORAL SIMPLE TIPO 3 48MMD. POSTE DE ACERO 132MMD.</v>
          </cell>
          <cell r="D72">
            <v>3.05</v>
          </cell>
          <cell r="E72">
            <v>2.8817241379310348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>
            <v>4</v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PAA03</v>
          </cell>
          <cell r="C73" t="str">
            <v>ABRAZADERA PARA PASTORAL SIMPLE TIPO 4 48MMD. POSTE DE ACERO 152MMD.</v>
          </cell>
          <cell r="D73">
            <v>3.39</v>
          </cell>
          <cell r="E73">
            <v>2.61</v>
          </cell>
          <cell r="F73" t="str">
            <v>S</v>
          </cell>
          <cell r="G73">
            <v>3190</v>
          </cell>
          <cell r="H73" t="str">
            <v>Contrato N°43-2017</v>
          </cell>
          <cell r="I73" t="str">
            <v>Corporativa</v>
          </cell>
          <cell r="J73" t="str">
            <v>ELSE</v>
          </cell>
          <cell r="K73" t="str">
            <v>ING. SERVICIOS VALLADARES SANTIBAÑES HERMANOS S.A</v>
          </cell>
          <cell r="L73">
            <v>42850</v>
          </cell>
          <cell r="M73">
            <v>3190</v>
          </cell>
          <cell r="N73" t="str">
            <v>Sustento</v>
          </cell>
          <cell r="O73">
            <v>3190</v>
          </cell>
          <cell r="P73" t="str">
            <v>S</v>
          </cell>
        </row>
        <row r="74">
          <cell r="B74" t="str">
            <v>PAA07</v>
          </cell>
          <cell r="C74" t="str">
            <v>ABRAZADERA TIPO CAS DOBLE</v>
          </cell>
          <cell r="D74" t="str">
            <v>Sin Costo (No Utilizado)</v>
          </cell>
          <cell r="E74">
            <v>0</v>
          </cell>
          <cell r="F74" t="str">
            <v>A</v>
          </cell>
          <cell r="G74" t="str">
            <v/>
          </cell>
          <cell r="H74" t="str">
            <v>Precio Regulado 2012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Precio regulado 2012</v>
          </cell>
          <cell r="O74" t="str">
            <v/>
          </cell>
          <cell r="P74" t="str">
            <v>A</v>
          </cell>
        </row>
        <row r="75">
          <cell r="B75" t="str">
            <v>PAA06</v>
          </cell>
          <cell r="C75" t="str">
            <v>ABRAZADERA TIPO CAS SIMPLE</v>
          </cell>
          <cell r="D75" t="str">
            <v>Sin Costo (No Utilizado)</v>
          </cell>
          <cell r="E75">
            <v>0</v>
          </cell>
          <cell r="F75" t="str">
            <v>A</v>
          </cell>
          <cell r="G75" t="str">
            <v/>
          </cell>
          <cell r="H75" t="str">
            <v>Precio Regulado 2012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Precio regulado 2012</v>
          </cell>
          <cell r="O75" t="str">
            <v/>
          </cell>
          <cell r="P75" t="str">
            <v>A</v>
          </cell>
        </row>
        <row r="76">
          <cell r="B76" t="str">
            <v>PAA08</v>
          </cell>
          <cell r="C76" t="str">
            <v>ABRAZADERA TIPO PARTIDO</v>
          </cell>
          <cell r="D76">
            <v>5.23</v>
          </cell>
          <cell r="E76">
            <v>16.600000000000001</v>
          </cell>
          <cell r="F76" t="str">
            <v>S</v>
          </cell>
          <cell r="G76">
            <v>25</v>
          </cell>
          <cell r="H76" t="str">
            <v>Factura 001-0001809</v>
          </cell>
          <cell r="I76" t="str">
            <v>Individual</v>
          </cell>
          <cell r="J76" t="str">
            <v>EIHC</v>
          </cell>
          <cell r="K76" t="str">
            <v>COMERCIAL FM</v>
          </cell>
          <cell r="L76">
            <v>42754</v>
          </cell>
          <cell r="M76">
            <v>5</v>
          </cell>
          <cell r="N76" t="str">
            <v>Sustento</v>
          </cell>
          <cell r="O76">
            <v>25</v>
          </cell>
          <cell r="P76" t="str">
            <v>S</v>
          </cell>
        </row>
      </sheetData>
      <sheetData sheetId="4">
        <row r="44">
          <cell r="B44" t="str">
            <v>CXP07</v>
          </cell>
          <cell r="C44" t="str">
            <v>AMARRE DE ALUMINIO B.T.</v>
          </cell>
          <cell r="D44">
            <v>2.2000000000000002</v>
          </cell>
          <cell r="E44">
            <v>2.0744872598162072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CXX05</v>
          </cell>
          <cell r="C45" t="str">
            <v>AMARRE DOBLE ALUMINIO BLANDO EC 4AWG 1600MM MT</v>
          </cell>
          <cell r="D45">
            <v>2.1800000000000002</v>
          </cell>
          <cell r="E45">
            <v>2.0556282847269691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RXF03</v>
          </cell>
          <cell r="C46" t="str">
            <v>AMARRE PREFORMADO DE ACERO GALVANIZADO PARA RETENIDA</v>
          </cell>
          <cell r="D46">
            <v>1.6</v>
          </cell>
          <cell r="E46">
            <v>1.17</v>
          </cell>
          <cell r="F46" t="str">
            <v>S</v>
          </cell>
          <cell r="G46">
            <v>2538</v>
          </cell>
          <cell r="H46" t="str">
            <v>Orden de Compra 4214000544</v>
          </cell>
          <cell r="I46" t="str">
            <v>Individual</v>
          </cell>
          <cell r="J46" t="str">
            <v>ELC</v>
          </cell>
          <cell r="K46" t="str">
            <v>MATERIALES GROUP S.A.C.</v>
          </cell>
          <cell r="L46">
            <v>42992</v>
          </cell>
          <cell r="M46">
            <v>1</v>
          </cell>
          <cell r="N46" t="str">
            <v>Sustento</v>
          </cell>
          <cell r="O46">
            <v>2538</v>
          </cell>
          <cell r="P46" t="str">
            <v>S</v>
          </cell>
        </row>
        <row r="47">
          <cell r="B47" t="str">
            <v>RXF01</v>
          </cell>
          <cell r="C47" t="str">
            <v>AMARRE PREFORMADO DE ALUMOWELD  PARA RETENIDA</v>
          </cell>
          <cell r="D47">
            <v>2.2000000000000002</v>
          </cell>
          <cell r="E47">
            <v>2.23</v>
          </cell>
          <cell r="F47" t="str">
            <v>S</v>
          </cell>
          <cell r="G47">
            <v>22</v>
          </cell>
          <cell r="H47" t="str">
            <v>Orden de Compra OC-2362</v>
          </cell>
          <cell r="I47" t="str">
            <v>Individual</v>
          </cell>
          <cell r="J47" t="str">
            <v>ELDU</v>
          </cell>
          <cell r="K47" t="str">
            <v>MATERIALES GROUP S.A.C</v>
          </cell>
          <cell r="L47">
            <v>42671</v>
          </cell>
          <cell r="M47">
            <v>22</v>
          </cell>
          <cell r="N47" t="str">
            <v>Sustento</v>
          </cell>
          <cell r="O47">
            <v>22</v>
          </cell>
          <cell r="P47" t="str">
            <v>S</v>
          </cell>
        </row>
        <row r="48">
          <cell r="B48" t="str">
            <v>RXF02</v>
          </cell>
          <cell r="C48" t="str">
            <v>AMARRE PREFORMADO DE COPPERWELD PARA RETENIDA</v>
          </cell>
          <cell r="D48">
            <v>9.69</v>
          </cell>
          <cell r="E48">
            <v>10.503571428571426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CXP06</v>
          </cell>
          <cell r="C49" t="str">
            <v>AMARRE PREFORMADO PARA AISLADOR PIN</v>
          </cell>
          <cell r="D49">
            <v>2.38</v>
          </cell>
          <cell r="E49">
            <v>2.2442180356193511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Adaptadores"/>
      <sheetName val="Empalmes"/>
      <sheetName val="Cabezas Terminales"/>
      <sheetName val="Terminales"/>
      <sheetName val="Terminaciones"/>
    </sheetNames>
    <sheetDataSet>
      <sheetData sheetId="0"/>
      <sheetData sheetId="1"/>
      <sheetData sheetId="2">
        <row r="35">
          <cell r="B35" t="str">
            <v>AXA06</v>
          </cell>
          <cell r="C35" t="str">
            <v>ADAPTADOR DE Fo.Go. TIPO CASQUILLO-BOLA</v>
          </cell>
          <cell r="D35">
            <v>4.41</v>
          </cell>
          <cell r="E35">
            <v>5.7818542020889003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AXA04</v>
          </cell>
          <cell r="C36" t="str">
            <v>ADAPTADOR DE Fo.Go. TIPO CASQUILLO-OJO</v>
          </cell>
          <cell r="D36">
            <v>1.79</v>
          </cell>
          <cell r="E36">
            <v>2.08</v>
          </cell>
          <cell r="F36" t="str">
            <v>S</v>
          </cell>
          <cell r="G36">
            <v>24</v>
          </cell>
          <cell r="H36" t="str">
            <v>Orden de Compra OC-2362</v>
          </cell>
          <cell r="I36" t="str">
            <v>Individual</v>
          </cell>
          <cell r="J36" t="str">
            <v>ELDU</v>
          </cell>
          <cell r="K36" t="str">
            <v>MATERIALES GROUP S.A.C</v>
          </cell>
          <cell r="L36">
            <v>42671</v>
          </cell>
          <cell r="M36">
            <v>24</v>
          </cell>
          <cell r="N36" t="str">
            <v>Sustento</v>
          </cell>
          <cell r="O36">
            <v>24</v>
          </cell>
          <cell r="P36" t="str">
            <v>S</v>
          </cell>
        </row>
        <row r="37">
          <cell r="B37" t="str">
            <v>AXA02</v>
          </cell>
          <cell r="C37" t="str">
            <v>ADAPTADOR DE Fo.Go. TIPO HORQUILLA-BOLA</v>
          </cell>
          <cell r="D37">
            <v>2.76</v>
          </cell>
          <cell r="E37">
            <v>4.03</v>
          </cell>
          <cell r="F37" t="str">
            <v>S</v>
          </cell>
          <cell r="G37">
            <v>6</v>
          </cell>
          <cell r="H37" t="str">
            <v>Factura E001-35</v>
          </cell>
          <cell r="I37" t="str">
            <v>Individual</v>
          </cell>
          <cell r="J37" t="str">
            <v>ELOR</v>
          </cell>
          <cell r="K37" t="str">
            <v>CORPORACION RAYMI S.A.C.</v>
          </cell>
          <cell r="L37">
            <v>42696</v>
          </cell>
          <cell r="M37">
            <v>6</v>
          </cell>
          <cell r="N37" t="str">
            <v>Sustento</v>
          </cell>
          <cell r="O37">
            <v>6</v>
          </cell>
          <cell r="P37" t="str">
            <v>S</v>
          </cell>
        </row>
        <row r="38">
          <cell r="B38" t="str">
            <v>AXA05</v>
          </cell>
          <cell r="C38" t="str">
            <v>ADAPTADOR DE Fo.Go. TIPO HORQUILLA-OJO</v>
          </cell>
          <cell r="D38">
            <v>3.38</v>
          </cell>
          <cell r="E38">
            <v>1.57</v>
          </cell>
          <cell r="F38" t="str">
            <v>S</v>
          </cell>
          <cell r="G38">
            <v>12</v>
          </cell>
          <cell r="H38" t="str">
            <v>Factura 002-0007147</v>
          </cell>
          <cell r="I38" t="str">
            <v>Individual</v>
          </cell>
          <cell r="J38" t="str">
            <v>EPAN</v>
          </cell>
          <cell r="K38" t="str">
            <v>ELECTRO "NIETSA" E.I.R.L.</v>
          </cell>
          <cell r="L38">
            <v>42993</v>
          </cell>
          <cell r="M38">
            <v>12</v>
          </cell>
          <cell r="N38" t="str">
            <v>Sustento</v>
          </cell>
          <cell r="O38">
            <v>12</v>
          </cell>
          <cell r="P38" t="str">
            <v>S</v>
          </cell>
        </row>
        <row r="39">
          <cell r="B39" t="str">
            <v>GXA01</v>
          </cell>
          <cell r="C39" t="str">
            <v>ADAPTADOR PARA CONEXION TIERRA</v>
          </cell>
          <cell r="D39">
            <v>1.34</v>
          </cell>
          <cell r="E39">
            <v>1.7568445874827952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</sheetData>
      <sheetData sheetId="3">
        <row r="215">
          <cell r="B215" t="str">
            <v>CXS92</v>
          </cell>
          <cell r="C215" t="str">
            <v>EMPALME ASIMETRICO DERECHO Y DERIVACION EN B.T. PARA CABLES NKY-NYY DE 120-185/10-185 mm2</v>
          </cell>
          <cell r="D215">
            <v>92.6</v>
          </cell>
          <cell r="E215">
            <v>104.68589334582036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CXS93</v>
          </cell>
          <cell r="C216" t="str">
            <v>EMPALME ASIMETRICO DERECHO Y DERIVACION EN B.T. PARA CABLES NKY-NYY DE 300/10-300 mm2</v>
          </cell>
          <cell r="D216">
            <v>119.39</v>
          </cell>
          <cell r="E216">
            <v>134.97244931487575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CXS90</v>
          </cell>
          <cell r="C217" t="str">
            <v>EMPALME ASIMETRICO DERECHO Y DERIVACION EN B.T. PARA CABLES NKY-NYY DE 35/6-35 mm2</v>
          </cell>
          <cell r="D217">
            <v>32.04</v>
          </cell>
          <cell r="E217">
            <v>24.38</v>
          </cell>
          <cell r="F217" t="str">
            <v>S</v>
          </cell>
          <cell r="G217">
            <v>50</v>
          </cell>
          <cell r="H217" t="str">
            <v>Contrato AD/LO 049-2016-SEAL</v>
          </cell>
          <cell r="I217" t="str">
            <v>Corporativa</v>
          </cell>
          <cell r="J217" t="str">
            <v>SEAL</v>
          </cell>
          <cell r="K217" t="str">
            <v>EECOL ELECTRIC PERU S.A.C</v>
          </cell>
          <cell r="L217">
            <v>42662</v>
          </cell>
          <cell r="M217">
            <v>50</v>
          </cell>
          <cell r="N217" t="str">
            <v>Sustento</v>
          </cell>
          <cell r="O217">
            <v>50</v>
          </cell>
          <cell r="P217" t="str">
            <v>S</v>
          </cell>
        </row>
        <row r="218">
          <cell r="B218" t="str">
            <v>CXS91</v>
          </cell>
          <cell r="C218" t="str">
            <v>EMPALME ASIMETRICO DERECHO Y DERIVACION EN B.T. PARA CABLES NKY-NYY DE 70/6-70 mm2</v>
          </cell>
          <cell r="D218">
            <v>64.84</v>
          </cell>
          <cell r="E218">
            <v>73.302735686209431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CXS29</v>
          </cell>
          <cell r="C219" t="str">
            <v>EMPALME ASIMETRICO DERECHO/DERIVACION NKY-CABLE SECO BT 35/6-35 mm2</v>
          </cell>
          <cell r="D219">
            <v>36.47</v>
          </cell>
          <cell r="E219">
            <v>41.229962530475902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CXS30</v>
          </cell>
          <cell r="C220" t="str">
            <v>EMPALME ASIMETRICO DERECHO/DERIVACION NKY-CABLE SECO BT 6-16/6-16 mm2</v>
          </cell>
          <cell r="D220">
            <v>13.4</v>
          </cell>
          <cell r="E220">
            <v>15.148930570561479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CXS81</v>
          </cell>
          <cell r="C221" t="str">
            <v>EMPALME ASIMETRICO EN M.T. PARA CABLES NKY-N2XSY DE 120-120 mm2</v>
          </cell>
          <cell r="D221">
            <v>261.27999999999997</v>
          </cell>
          <cell r="E221">
            <v>295.38153578181362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CXS01</v>
          </cell>
          <cell r="C222" t="str">
            <v>EMPALME ASIMETRICO EN M.T. PARA CABLES NKY-N2XSY DE 16-35 mm2</v>
          </cell>
          <cell r="D222">
            <v>168.76</v>
          </cell>
          <cell r="E222">
            <v>190.78608381253397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CXS02</v>
          </cell>
          <cell r="C223" t="str">
            <v>EMPALME ASIMETRICO EN M.T. PARA CABLES NKY-N2XSY DE 35-35 mm2</v>
          </cell>
          <cell r="D223">
            <v>173.34</v>
          </cell>
          <cell r="E223">
            <v>195.96385261948708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CXS03</v>
          </cell>
          <cell r="C224" t="str">
            <v>EMPALME ASIMETRICO EN M.T. PARA CABLES NKY-N2XSY DE 70-35 mm2</v>
          </cell>
          <cell r="D224">
            <v>209.28</v>
          </cell>
          <cell r="E224">
            <v>236.59464103038107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CXS80</v>
          </cell>
          <cell r="C225" t="str">
            <v>EMPALME ASIMETRICO EN M.T. PARA CABLES NKY-N2XSY DE 70-70 mm2</v>
          </cell>
          <cell r="D225">
            <v>193.03</v>
          </cell>
          <cell r="E225">
            <v>218.2237364205584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FKX04</v>
          </cell>
          <cell r="C226" t="str">
            <v>EMPALME AUTOMATICO MENSAJERO</v>
          </cell>
          <cell r="D226">
            <v>28.22</v>
          </cell>
          <cell r="E226">
            <v>41.81</v>
          </cell>
          <cell r="F226" t="str">
            <v>S</v>
          </cell>
          <cell r="G226">
            <v>6</v>
          </cell>
          <cell r="H226" t="str">
            <v>Orden de Compra OC-2186</v>
          </cell>
          <cell r="I226" t="str">
            <v>Individual</v>
          </cell>
          <cell r="J226" t="str">
            <v>ELDU</v>
          </cell>
          <cell r="K226" t="str">
            <v>REPRESENTACIONES COMERCIALES R &amp; M E.I.R.L.</v>
          </cell>
          <cell r="L226">
            <v>42655</v>
          </cell>
          <cell r="M226">
            <v>6</v>
          </cell>
          <cell r="N226" t="str">
            <v>Sustento</v>
          </cell>
          <cell r="O226">
            <v>6</v>
          </cell>
          <cell r="P226" t="str">
            <v>S</v>
          </cell>
        </row>
        <row r="227">
          <cell r="B227" t="str">
            <v>CXS31</v>
          </cell>
          <cell r="C227" t="str">
            <v>EMPALME DERECHO CABLE SECO N2XSY 1x 50 mm2 15KV PREMOLDEADO</v>
          </cell>
          <cell r="D227">
            <v>409.59</v>
          </cell>
          <cell r="E227">
            <v>179.63766781429928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CXS32</v>
          </cell>
          <cell r="C228" t="str">
            <v>EMPALME DERECHO CABLE SECO N2XSY 1x 70 mm2 15KV PREMOLDEADO</v>
          </cell>
          <cell r="D228">
            <v>207.37</v>
          </cell>
          <cell r="E228">
            <v>234.43535316547269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CXS33</v>
          </cell>
          <cell r="C229" t="str">
            <v>EMPALME DERECHO CABLE SECO N2XSY 1x120 mm2 15KV PREMOLDEADO</v>
          </cell>
          <cell r="D229">
            <v>500</v>
          </cell>
          <cell r="E229">
            <v>322.26027981662304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CXS34</v>
          </cell>
          <cell r="C230" t="str">
            <v>EMPALME DERECHO CABLE SECO N2XSY 1x240 mm2 15KV PREMOLDEADO</v>
          </cell>
          <cell r="D230">
            <v>384.92</v>
          </cell>
          <cell r="E230">
            <v>435.15868322541229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CXS35</v>
          </cell>
          <cell r="C231" t="str">
            <v>EMPALME DERECHO CABLE SECO N2XSY 22,9 KV 1x120 mm2 AUTOCONTRAIBLE</v>
          </cell>
          <cell r="D231">
            <v>986.4</v>
          </cell>
          <cell r="E231">
            <v>1115.1421727464062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CXS100</v>
          </cell>
          <cell r="C232" t="str">
            <v>EMPALME DERECHO CABLE SECO N2XSY 22,9 KV 1x25 mm2 AUTOCONTRAIBLE</v>
          </cell>
          <cell r="D232">
            <v>245.91</v>
          </cell>
          <cell r="E232">
            <v>278.00548631393832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CXS101</v>
          </cell>
          <cell r="C233" t="str">
            <v>EMPALME DERECHO CABLE SECO N2XSY 22,9 KV 1x50 mm2 AUTOCONTRAIBLE</v>
          </cell>
          <cell r="D233">
            <v>548.72</v>
          </cell>
          <cell r="E233">
            <v>620.33740169242503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CXS36</v>
          </cell>
          <cell r="C234" t="str">
            <v>EMPALME DERECHO CABLE SECO N2XSY 22,9 KV. 1X240MM2 AUTOCONTRAIBLE</v>
          </cell>
          <cell r="D234">
            <v>1655.95</v>
          </cell>
          <cell r="E234">
            <v>1872.0799685314389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CXS38</v>
          </cell>
          <cell r="C235" t="str">
            <v>EMPALME DERECHO N2XSY 22,9 KV 1X120MM2 TERMOCONTRAIBLE</v>
          </cell>
          <cell r="D235" t="str">
            <v>Sin Costo (No Utilizado)</v>
          </cell>
          <cell r="E235">
            <v>0</v>
          </cell>
          <cell r="F235" t="str">
            <v>A</v>
          </cell>
          <cell r="G235" t="str">
            <v/>
          </cell>
          <cell r="H235" t="str">
            <v>Precio Regulado 2012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Precio regulado 2012</v>
          </cell>
          <cell r="O235" t="str">
            <v/>
          </cell>
          <cell r="P235" t="str">
            <v>A</v>
          </cell>
        </row>
        <row r="236">
          <cell r="B236" t="str">
            <v>CXS37</v>
          </cell>
          <cell r="C236" t="str">
            <v>EMPALME DERECHO N2XSY 22,9 KV. 1X70MM2 TERMOCONTRAIBLE</v>
          </cell>
          <cell r="D236" t="str">
            <v>Sin Costo (No Utilizado)</v>
          </cell>
          <cell r="E236">
            <v>0</v>
          </cell>
          <cell r="F236" t="str">
            <v>A</v>
          </cell>
          <cell r="G236" t="str">
            <v/>
          </cell>
          <cell r="H236" t="str">
            <v>Precio Regulado 2012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Precio regulado 2012</v>
          </cell>
          <cell r="O236" t="str">
            <v/>
          </cell>
          <cell r="P236" t="str">
            <v>A</v>
          </cell>
        </row>
        <row r="237">
          <cell r="B237" t="str">
            <v>CXS86</v>
          </cell>
          <cell r="C237" t="str">
            <v>EMPALME DERECHO PARA CABLE N2XSY (10 KV) DE 35 mm2</v>
          </cell>
          <cell r="D237">
            <v>259.55</v>
          </cell>
          <cell r="E237">
            <v>121.53175269724028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CXS04</v>
          </cell>
          <cell r="C238" t="str">
            <v>EMPALME DERECHO PARA CABLE N2XSY 10 KV DE  25 mm2.</v>
          </cell>
          <cell r="D238">
            <v>207.37</v>
          </cell>
          <cell r="E238">
            <v>66.717060629278478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CXS05</v>
          </cell>
          <cell r="C239" t="str">
            <v>EMPALME DERECHO PARA CABLE NKY(10 KV) DE  16 mm2.</v>
          </cell>
          <cell r="D239">
            <v>267.72000000000003</v>
          </cell>
          <cell r="E239">
            <v>302.66206659333727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CXS06</v>
          </cell>
          <cell r="C240" t="str">
            <v>EMPALME DERECHO PARA CABLE NKY(10 KV) DE  35 mm2.</v>
          </cell>
          <cell r="D240">
            <v>285.77999999999997</v>
          </cell>
          <cell r="E240">
            <v>323.07920734739247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CXS07</v>
          </cell>
          <cell r="C241" t="str">
            <v>EMPALME DERECHO PARA CABLE NKY(10 KV) DE  70 mm2.</v>
          </cell>
          <cell r="D241">
            <v>313.88</v>
          </cell>
          <cell r="E241">
            <v>354.84674085730126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CXS08</v>
          </cell>
          <cell r="C242" t="str">
            <v>EMPALME DERECHO PARA CABLE NKY(10 KV) DE 120 mm2.</v>
          </cell>
          <cell r="D242">
            <v>392.34</v>
          </cell>
          <cell r="E242">
            <v>443.54712089955899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CXS09</v>
          </cell>
          <cell r="C243" t="str">
            <v>EMPALME DERECHO PARA CABLE NKY(10 KV) DE 240 mm2.</v>
          </cell>
          <cell r="D243">
            <v>462.56</v>
          </cell>
          <cell r="E243">
            <v>522.93203915812819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CXS84</v>
          </cell>
          <cell r="C244" t="str">
            <v>EMPALME EN DERIVACION PARA CABLE N2XSY 10 KV. DE  120 mm2</v>
          </cell>
          <cell r="D244">
            <v>347.33</v>
          </cell>
          <cell r="E244">
            <v>392.66254142336703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CXS85</v>
          </cell>
          <cell r="C245" t="str">
            <v>EMPALME EN DERIVACION PARA CABLE N2XSY 10 KV. DE  240 mm2</v>
          </cell>
          <cell r="D245">
            <v>403.66</v>
          </cell>
          <cell r="E245">
            <v>456.3445756800632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CXS10</v>
          </cell>
          <cell r="C246" t="str">
            <v>EMPALME EN DERIVACION PARA CABLE N2XSY 10 KV. DE  25 mm2.</v>
          </cell>
          <cell r="D246">
            <v>235.55</v>
          </cell>
          <cell r="E246">
            <v>266.29332805192212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CXS82</v>
          </cell>
          <cell r="C247" t="str">
            <v>EMPALME EN DERIVACION PARA CABLE N2XSY 10 KV. DE  35 mm2</v>
          </cell>
          <cell r="D247">
            <v>397.07</v>
          </cell>
          <cell r="E247">
            <v>293.30947620649221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CXS83</v>
          </cell>
          <cell r="C248" t="str">
            <v>EMPALME EN DERIVACION PARA CABLE N2XSY 10 KV. DE  70 mm2</v>
          </cell>
          <cell r="D248">
            <v>254</v>
          </cell>
          <cell r="E248">
            <v>351.14359751087238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CXS11</v>
          </cell>
          <cell r="C249" t="str">
            <v>EMPALME EN DERIVACION PARA CABLE NKY 10 KV  16/16 mm2.</v>
          </cell>
          <cell r="D249">
            <v>461.53</v>
          </cell>
          <cell r="E249">
            <v>521.76760643516707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CXS12</v>
          </cell>
          <cell r="C250" t="str">
            <v>EMPALME EN DERIVACION PARA CABLE NKY 10 KV  35/35-16 mm2.</v>
          </cell>
          <cell r="D250">
            <v>467.36</v>
          </cell>
          <cell r="E250">
            <v>528.35852175056812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CXS13</v>
          </cell>
          <cell r="C251" t="str">
            <v>EMPALME EN DERIVACION PARA CABLE NKY 10 KV  70/35-16 mm2.</v>
          </cell>
          <cell r="D251">
            <v>552.59</v>
          </cell>
          <cell r="E251">
            <v>624.71250328257975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CXS14</v>
          </cell>
          <cell r="C252" t="str">
            <v>EMPALME EN DERIVACION PARA CABLE NKY 10 KV  70/70 mm2.</v>
          </cell>
          <cell r="D252">
            <v>554.83000000000004</v>
          </cell>
          <cell r="E252">
            <v>627.24486182571832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CXS15</v>
          </cell>
          <cell r="C253" t="str">
            <v>EMPALME EN DERIVACION PARA CABLE NKY 10 KV 120/120-70 mm2.</v>
          </cell>
          <cell r="D253">
            <v>615.46</v>
          </cell>
          <cell r="E253">
            <v>695.7881200714753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CXS16</v>
          </cell>
          <cell r="C254" t="str">
            <v>EMPALME EN DERIVACION PARA CABLE NKY 10 KV 120/35 mm2.</v>
          </cell>
          <cell r="D254">
            <v>606.98</v>
          </cell>
          <cell r="E254">
            <v>686.20133415816474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CXS60</v>
          </cell>
          <cell r="C255" t="str">
            <v>EMPALME RECTO CON RESINA A PRESION 15 KV, CABLE SECO TRIPOLAR DE 120 mm2</v>
          </cell>
          <cell r="D255">
            <v>492.36</v>
          </cell>
          <cell r="E255">
            <v>556.62145191952618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CXS61</v>
          </cell>
          <cell r="C256" t="str">
            <v>EMPALME RECTO CON RESINA A PRESION 15 KV, CABLE SECO TRIPOLAR DE 16 - 35 mm2</v>
          </cell>
          <cell r="D256">
            <v>426.2</v>
          </cell>
          <cell r="E256">
            <v>481.82643352039571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CXS62</v>
          </cell>
          <cell r="C257" t="str">
            <v>EMPALME RECTO CON RESINA A PRESION 15 KV, CABLE SECO TRIPOLAR DE 240 - 300 mm2</v>
          </cell>
          <cell r="D257">
            <v>555.9</v>
          </cell>
          <cell r="E257">
            <v>628.45451523694965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CXS63</v>
          </cell>
          <cell r="C258" t="str">
            <v>EMPALME RECTO CON RESINA A PRESION 15 KV, CABLE SECO TRIPOLAR DE 70 mm2</v>
          </cell>
          <cell r="D258">
            <v>452.67</v>
          </cell>
          <cell r="E258">
            <v>511.75122398328841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CXS64</v>
          </cell>
          <cell r="C259" t="str">
            <v>EMPALME RECTO CON RESINA A PRESION 15 KV, CABLE SECO UNIPOLAR DE 120 mm2</v>
          </cell>
          <cell r="D259">
            <v>616.79</v>
          </cell>
          <cell r="E259">
            <v>697.29170795646371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CXS65</v>
          </cell>
          <cell r="C260" t="str">
            <v>EMPALME RECTO CON RESINA A PRESION 15 KV, CABLE SECO UNIPOLAR DE 16 - 35 mm2</v>
          </cell>
          <cell r="D260">
            <v>468.54</v>
          </cell>
          <cell r="E260">
            <v>529.69253205454299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CXS66</v>
          </cell>
          <cell r="C261" t="str">
            <v>EMPALME RECTO CON RESINA A PRESION 15 KV, CABLE SECO UNIPOLAR DE 240 mm2</v>
          </cell>
          <cell r="D261">
            <v>632.66999999999996</v>
          </cell>
          <cell r="E261">
            <v>715.24432119978587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CXS67</v>
          </cell>
          <cell r="C262" t="str">
            <v>EMPALME RECTO CON RESINA A PRESION 15 KV, CABLE SECO UNIPOLAR DE 300 mm2</v>
          </cell>
          <cell r="D262">
            <v>738.57</v>
          </cell>
          <cell r="E262">
            <v>834.96609339549195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CXS68</v>
          </cell>
          <cell r="C263" t="str">
            <v>EMPALME RECTO CON RESINA A PRESION 15 KV, CABLE SECO UNIPOLAR DE 70 mm2</v>
          </cell>
          <cell r="D263">
            <v>563.84</v>
          </cell>
          <cell r="E263">
            <v>637.43082185861078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CXS54</v>
          </cell>
          <cell r="C264" t="str">
            <v>EMPALME SIMETRICO HASTA 1 KV RECTO O EN DERIVACION, CABLE SECO 120 - 185mm2</v>
          </cell>
          <cell r="D264">
            <v>9.33</v>
          </cell>
          <cell r="E264">
            <v>10.54772553905512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CXS50</v>
          </cell>
          <cell r="C265" t="str">
            <v>EMPALME SIMETRICO HASTA 1 KV RECTO O EN DERIVACION, CABLE SECO 16 - 35 mm2</v>
          </cell>
          <cell r="D265">
            <v>3.95</v>
          </cell>
          <cell r="E265">
            <v>4.4655429666953612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CXS56</v>
          </cell>
          <cell r="C266" t="str">
            <v>EMPALME SIMETRICO HASTA 1 KV RECTO O EN DERIVACION, CABLE SECO 240 - 300 mm2</v>
          </cell>
          <cell r="D266">
            <v>17.2</v>
          </cell>
          <cell r="E266">
            <v>19.444895956243091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CXS52</v>
          </cell>
          <cell r="C267" t="str">
            <v>EMPALME SIMETRICO HASTA 1 KV RECTO O EN DERIVACION, CABLE SECO 70 mm2</v>
          </cell>
          <cell r="D267">
            <v>6.54</v>
          </cell>
          <cell r="E267">
            <v>7.3935825321994084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CXS28</v>
          </cell>
          <cell r="C268" t="str">
            <v>EMPALME UNIPOLAR DERECHO/DERIVACION PARA CABLE NYY 300 mm2</v>
          </cell>
          <cell r="D268">
            <v>9.5</v>
          </cell>
          <cell r="E268">
            <v>10.739913464204033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CXS17</v>
          </cell>
          <cell r="C269" t="str">
            <v>EMPALMES UNIPOLARES PARA CABLES NYY ( 16-35) DE BAJA TENSION</v>
          </cell>
          <cell r="D269">
            <v>5.98</v>
          </cell>
          <cell r="E269">
            <v>7.99</v>
          </cell>
          <cell r="F269" t="str">
            <v>S</v>
          </cell>
          <cell r="G269">
            <v>200</v>
          </cell>
          <cell r="H269" t="str">
            <v>Factura F001-67566</v>
          </cell>
          <cell r="I269" t="str">
            <v>Individual</v>
          </cell>
          <cell r="J269" t="str">
            <v>EDPE</v>
          </cell>
          <cell r="K269" t="str">
            <v>3M PERÚ S.A</v>
          </cell>
          <cell r="L269">
            <v>43026</v>
          </cell>
          <cell r="M269">
            <v>200</v>
          </cell>
          <cell r="N269" t="str">
            <v>Sustento</v>
          </cell>
          <cell r="O269">
            <v>200</v>
          </cell>
          <cell r="P269" t="str">
            <v>S</v>
          </cell>
        </row>
        <row r="270">
          <cell r="B270" t="str">
            <v>CXS18</v>
          </cell>
          <cell r="C270" t="str">
            <v>EMPALMES UNIPOLARES PARA CABLES NYY ( 70) DE BAJA TENSION</v>
          </cell>
          <cell r="D270">
            <v>9.3699999999999992</v>
          </cell>
          <cell r="E270">
            <v>10.5053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CXS19</v>
          </cell>
          <cell r="C271" t="str">
            <v>EMPALMES UNIPOLARES PARA CABLES NYY (120-185) DE BAJA TENSION</v>
          </cell>
          <cell r="D271">
            <v>14.24</v>
          </cell>
          <cell r="E271">
            <v>19.762799999999999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CXS39</v>
          </cell>
          <cell r="C272" t="str">
            <v>EMPALMES UNIPOLARES PARA CABLES NYY 200 mm2 DE BAJA TENSION</v>
          </cell>
          <cell r="D272" t="str">
            <v>Sin Costo (No Utilizado)</v>
          </cell>
          <cell r="E272">
            <v>0</v>
          </cell>
          <cell r="F272" t="str">
            <v>A</v>
          </cell>
          <cell r="G272" t="str">
            <v/>
          </cell>
          <cell r="H272" t="str">
            <v>Precio Regulado 2012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Precio regulado 2012</v>
          </cell>
          <cell r="O272" t="str">
            <v/>
          </cell>
          <cell r="P272" t="str">
            <v>A</v>
          </cell>
        </row>
        <row r="273">
          <cell r="B273" t="str">
            <v>CXS40</v>
          </cell>
          <cell r="C273" t="str">
            <v>EMPALMES UNIPOLARES PARA CABLES NYY 240 mm2 DE BAJA TENSION</v>
          </cell>
          <cell r="D273" t="str">
            <v>Sin Costo (No Utilizado)</v>
          </cell>
          <cell r="E273">
            <v>0</v>
          </cell>
          <cell r="F273" t="str">
            <v>A</v>
          </cell>
          <cell r="G273" t="str">
            <v/>
          </cell>
          <cell r="H273" t="str">
            <v>Precio Regulado 2012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Precio regulado 2012</v>
          </cell>
          <cell r="O273" t="str">
            <v/>
          </cell>
          <cell r="P273" t="str">
            <v>A</v>
          </cell>
        </row>
        <row r="274">
          <cell r="B274" t="str">
            <v>CXS97</v>
          </cell>
          <cell r="C274" t="str">
            <v>EMPALMES UNIPOLARES PARA CABLES NYY 300 mm2 DE BAJA TENSION</v>
          </cell>
          <cell r="D274">
            <v>30.9</v>
          </cell>
          <cell r="E274">
            <v>29</v>
          </cell>
          <cell r="F274" t="str">
            <v>S</v>
          </cell>
          <cell r="G274">
            <v>300</v>
          </cell>
          <cell r="H274" t="str">
            <v>Factura F001-66405</v>
          </cell>
          <cell r="I274" t="str">
            <v>Individual</v>
          </cell>
          <cell r="J274" t="str">
            <v>EDPE</v>
          </cell>
          <cell r="K274" t="str">
            <v>3M PERÚ S.A</v>
          </cell>
          <cell r="L274">
            <v>43041</v>
          </cell>
          <cell r="M274">
            <v>300</v>
          </cell>
          <cell r="N274" t="str">
            <v>Sustento</v>
          </cell>
          <cell r="O274">
            <v>300</v>
          </cell>
          <cell r="P274" t="str">
            <v>S</v>
          </cell>
        </row>
        <row r="275">
          <cell r="B275" t="str">
            <v>CXS41</v>
          </cell>
          <cell r="C275" t="str">
            <v>EMPALMES UNIPOLARES PARA CABLES NYY 360 mm2 DE BAJA TENSION</v>
          </cell>
          <cell r="D275" t="str">
            <v>Sin Costo (No Utilizado)</v>
          </cell>
          <cell r="E275">
            <v>0</v>
          </cell>
          <cell r="F275" t="str">
            <v>A</v>
          </cell>
          <cell r="G275" t="str">
            <v/>
          </cell>
          <cell r="H275" t="str">
            <v>Precio Regulado 2012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Precio regulado 2012</v>
          </cell>
          <cell r="O275" t="str">
            <v/>
          </cell>
          <cell r="P275" t="str">
            <v>A</v>
          </cell>
        </row>
        <row r="276">
          <cell r="B276" t="str">
            <v>CXS42</v>
          </cell>
          <cell r="C276" t="str">
            <v>EMPALMES UNIPOLARES PARA CABLES NYY 500 mm2 DE BAJA TENSION</v>
          </cell>
          <cell r="D276" t="str">
            <v>Sin Costo (No Utilizado)</v>
          </cell>
          <cell r="E276">
            <v>0</v>
          </cell>
          <cell r="F276" t="str">
            <v>A</v>
          </cell>
          <cell r="G276" t="str">
            <v/>
          </cell>
          <cell r="H276" t="str">
            <v>Precio Regulado 2012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Precio regulado 2012</v>
          </cell>
          <cell r="O276" t="str">
            <v/>
          </cell>
          <cell r="P276" t="str">
            <v>A</v>
          </cell>
        </row>
        <row r="277">
          <cell r="B277" t="str">
            <v>CXS96</v>
          </cell>
          <cell r="C277" t="str">
            <v>EMPALMES UNIPOLARES PARA CABLES NYY 6-10 mm2 DE BAJA TENSION</v>
          </cell>
          <cell r="D277">
            <v>3.79</v>
          </cell>
          <cell r="E277">
            <v>5.4</v>
          </cell>
          <cell r="F277" t="str">
            <v>S</v>
          </cell>
          <cell r="G277">
            <v>1800</v>
          </cell>
          <cell r="H277" t="str">
            <v>Contrato AD/LO 049-2016-SEAL</v>
          </cell>
          <cell r="I277" t="str">
            <v>Corporativa</v>
          </cell>
          <cell r="J277" t="str">
            <v>SEAL</v>
          </cell>
          <cell r="K277" t="str">
            <v>EECOL ELECTRIC PERU S.A.C</v>
          </cell>
          <cell r="L277">
            <v>42662</v>
          </cell>
          <cell r="M277">
            <v>1800</v>
          </cell>
          <cell r="N277" t="str">
            <v>Sustento</v>
          </cell>
          <cell r="O277">
            <v>1800</v>
          </cell>
          <cell r="P277" t="str">
            <v>S</v>
          </cell>
        </row>
        <row r="278">
          <cell r="B278" t="str">
            <v>CXS122</v>
          </cell>
          <cell r="C278" t="str">
            <v>EMPALMES UNIPOLARES PARA CABLES NYY ( 95) DE BAJA TENSION</v>
          </cell>
          <cell r="D278" t="str">
            <v>NUEVO</v>
          </cell>
          <cell r="E278">
            <v>12.517800000000001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CXS123</v>
          </cell>
          <cell r="C279" t="str">
            <v>EMPALMES UNIPOLARES PARA CABLES NYY ( 400) DE BAJA TENSION</v>
          </cell>
          <cell r="D279" t="str">
            <v>NUEVO</v>
          </cell>
          <cell r="E279">
            <v>37.070300000000003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CXS124</v>
          </cell>
          <cell r="C280" t="str">
            <v>EMPALMES UNIPOLARES PARA CABLES NYY ( 500) DE BAJA TENSION</v>
          </cell>
          <cell r="D280" t="str">
            <v>NUEVO</v>
          </cell>
          <cell r="E280">
            <v>45.1203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CXS116</v>
          </cell>
          <cell r="C281" t="str">
            <v>EMPALME DERECHO PARA CABLE NA2XSY (10 KV) DE 50 mm2.</v>
          </cell>
          <cell r="D281">
            <v>79.349999999999994</v>
          </cell>
          <cell r="E281">
            <v>65.439821941412944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CXS117</v>
          </cell>
          <cell r="C282" t="str">
            <v>EMPALME DERECHO PARA CABLE NA2XSY (10 KV) DE 185 mm2.</v>
          </cell>
          <cell r="D282">
            <v>90.51</v>
          </cell>
          <cell r="E282">
            <v>74.643456634118294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CXS118</v>
          </cell>
          <cell r="C283" t="str">
            <v>EMPALMES UNIPOLARES PARA CABLES NA2XY (10 mm2) DE BAJA TENSION</v>
          </cell>
          <cell r="D283">
            <v>2.38</v>
          </cell>
          <cell r="E283">
            <v>3.3417720165564244</v>
          </cell>
          <cell r="F283" t="str">
            <v>E</v>
          </cell>
          <cell r="G283" t="str">
            <v/>
          </cell>
          <cell r="H283" t="str">
            <v>Estimado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>Estimado</v>
          </cell>
          <cell r="O283" t="str">
            <v/>
          </cell>
          <cell r="P283" t="str">
            <v>E</v>
          </cell>
        </row>
        <row r="284">
          <cell r="B284" t="str">
            <v>CXS119</v>
          </cell>
          <cell r="C284" t="str">
            <v>EMPALMES UNIPOLARES PARA CABLES NA2XY (16 mm2) DE BAJA TENSION</v>
          </cell>
          <cell r="D284">
            <v>3.34</v>
          </cell>
          <cell r="E284">
            <v>4.4599182617356856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CXS120</v>
          </cell>
          <cell r="C285" t="str">
            <v>EMPALMES UNIPOLARES PARA CABLES NA2XY (35 mm2) DE BAJA TENSION</v>
          </cell>
          <cell r="D285">
            <v>5.88</v>
          </cell>
          <cell r="E285">
            <v>7.2125527762043387</v>
          </cell>
          <cell r="F285" t="str">
            <v>E</v>
          </cell>
          <cell r="G285" t="str">
            <v/>
          </cell>
          <cell r="H285" t="str">
            <v>Estimado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>Estimado</v>
          </cell>
          <cell r="O285" t="str">
            <v/>
          </cell>
          <cell r="P285" t="str">
            <v>E</v>
          </cell>
        </row>
        <row r="286">
          <cell r="B286" t="str">
            <v>CXS102</v>
          </cell>
          <cell r="C286" t="str">
            <v>EMPALMES UNIPOLARES PARA CABLES NA2XY (70 mm2) DE BAJA TENSION</v>
          </cell>
          <cell r="D286">
            <v>7.96</v>
          </cell>
          <cell r="E286">
            <v>9.7100000000000009</v>
          </cell>
          <cell r="F286" t="str">
            <v>S</v>
          </cell>
          <cell r="G286">
            <v>2000</v>
          </cell>
          <cell r="H286" t="str">
            <v>Factura F001-67765</v>
          </cell>
          <cell r="I286" t="str">
            <v>Individual</v>
          </cell>
          <cell r="J286" t="str">
            <v>EDPE</v>
          </cell>
          <cell r="K286" t="str">
            <v>3M PERÚ S.A</v>
          </cell>
          <cell r="L286">
            <v>43032</v>
          </cell>
          <cell r="M286">
            <v>2000</v>
          </cell>
          <cell r="N286" t="str">
            <v>Sustento</v>
          </cell>
          <cell r="O286">
            <v>2000</v>
          </cell>
          <cell r="P286" t="str">
            <v>S</v>
          </cell>
        </row>
        <row r="287">
          <cell r="B287" t="str">
            <v>CXS110</v>
          </cell>
          <cell r="C287" t="str">
            <v>EMPALMES UNIPOLARES PARA CABLES NA2XY (120 mm2) DE BAJA TENSION</v>
          </cell>
          <cell r="D287">
            <v>17.54</v>
          </cell>
          <cell r="E287">
            <v>17.899999999999999</v>
          </cell>
          <cell r="F287" t="str">
            <v>S</v>
          </cell>
          <cell r="G287">
            <v>175</v>
          </cell>
          <cell r="H287" t="str">
            <v>Factura F001-67765</v>
          </cell>
          <cell r="I287" t="str">
            <v>Individual</v>
          </cell>
          <cell r="J287" t="str">
            <v>EDPE</v>
          </cell>
          <cell r="K287" t="str">
            <v>3M PERÚ S.A</v>
          </cell>
          <cell r="L287">
            <v>43032</v>
          </cell>
          <cell r="M287">
            <v>175</v>
          </cell>
          <cell r="N287" t="str">
            <v>Sustento</v>
          </cell>
          <cell r="O287">
            <v>175</v>
          </cell>
          <cell r="P287" t="str">
            <v>S</v>
          </cell>
        </row>
        <row r="288">
          <cell r="B288" t="str">
            <v>CXS103</v>
          </cell>
          <cell r="C288" t="str">
            <v>EMPALMES UNIPOLARES PARA CABLES NA2XY (150 mm2) DE BAJA TENSION</v>
          </cell>
          <cell r="D288">
            <v>18.21</v>
          </cell>
          <cell r="E288">
            <v>19.391309823725859</v>
          </cell>
          <cell r="F288" t="str">
            <v>E</v>
          </cell>
          <cell r="G288" t="str">
            <v/>
          </cell>
          <cell r="H288" t="str">
            <v>Estimado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Estimado</v>
          </cell>
          <cell r="O288" t="str">
            <v/>
          </cell>
          <cell r="P288" t="str">
            <v>E</v>
          </cell>
        </row>
        <row r="289">
          <cell r="B289" t="str">
            <v>CXS104</v>
          </cell>
          <cell r="C289" t="str">
            <v>EMPALMES UNIPOLARES PARA CABLES NA2XY (240 mm2) DE BAJA TENSION</v>
          </cell>
          <cell r="D289">
            <v>24.89</v>
          </cell>
          <cell r="E289">
            <v>25.48</v>
          </cell>
          <cell r="F289" t="str">
            <v>S</v>
          </cell>
          <cell r="G289">
            <v>2650</v>
          </cell>
          <cell r="H289" t="str">
            <v>Factura F001-70745</v>
          </cell>
          <cell r="I289" t="str">
            <v>Individual</v>
          </cell>
          <cell r="J289" t="str">
            <v>EDPE</v>
          </cell>
          <cell r="K289" t="str">
            <v>3M PERÚ S.A</v>
          </cell>
          <cell r="L289">
            <v>43088</v>
          </cell>
          <cell r="M289">
            <v>2650</v>
          </cell>
          <cell r="N289" t="str">
            <v>Sustento</v>
          </cell>
          <cell r="O289">
            <v>2650</v>
          </cell>
          <cell r="P289" t="str">
            <v>S</v>
          </cell>
        </row>
        <row r="290">
          <cell r="B290" t="str">
            <v>CXS105</v>
          </cell>
          <cell r="C290" t="str">
            <v>EMPALMES UNIPOLARES PARA CABLES NA2XY (400 mm2) DE BAJA TENSION</v>
          </cell>
          <cell r="D290">
            <v>29.98</v>
          </cell>
          <cell r="E290">
            <v>29.04</v>
          </cell>
          <cell r="F290" t="str">
            <v>S</v>
          </cell>
          <cell r="G290">
            <v>1858</v>
          </cell>
          <cell r="H290" t="str">
            <v>Factura F001-60956</v>
          </cell>
          <cell r="I290" t="str">
            <v>Individual</v>
          </cell>
          <cell r="J290" t="str">
            <v>EDPE</v>
          </cell>
          <cell r="K290" t="str">
            <v>3M PERÚ S.A</v>
          </cell>
          <cell r="L290">
            <v>42916</v>
          </cell>
          <cell r="M290">
            <v>1858</v>
          </cell>
          <cell r="N290" t="str">
            <v>Sustento</v>
          </cell>
          <cell r="O290">
            <v>1858</v>
          </cell>
          <cell r="P290" t="str">
            <v>S</v>
          </cell>
        </row>
        <row r="291">
          <cell r="B291" t="str">
            <v>CXS121</v>
          </cell>
          <cell r="C291" t="str">
            <v>EMPALMES UNIPOLARES PARA CABLES NA2XY (500 mm2) DE BAJA TENSION</v>
          </cell>
          <cell r="D291">
            <v>40.21</v>
          </cell>
          <cell r="E291">
            <v>36.924472323184979</v>
          </cell>
          <cell r="F291" t="str">
            <v>E</v>
          </cell>
          <cell r="G291" t="str">
            <v/>
          </cell>
          <cell r="H291" t="str">
            <v>Estimado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Estimado</v>
          </cell>
          <cell r="O291" t="str">
            <v/>
          </cell>
          <cell r="P291" t="str">
            <v>E</v>
          </cell>
        </row>
        <row r="292">
          <cell r="B292" t="str">
            <v>CXS125</v>
          </cell>
          <cell r="C292" t="str">
            <v>EMPALMES UNIPOLARES PARA CABLES NA2XY (25 mm2) DE BAJA TENSION</v>
          </cell>
          <cell r="D292" t="str">
            <v>NUEVO</v>
          </cell>
          <cell r="E292">
            <v>5.86613127121446</v>
          </cell>
          <cell r="F292" t="str">
            <v>E</v>
          </cell>
          <cell r="G292" t="str">
            <v/>
          </cell>
          <cell r="H292" t="str">
            <v>Estimado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>Estimado</v>
          </cell>
          <cell r="O292" t="str">
            <v/>
          </cell>
          <cell r="P292" t="str">
            <v>E</v>
          </cell>
        </row>
        <row r="293">
          <cell r="B293" t="str">
            <v>CXS126</v>
          </cell>
          <cell r="C293" t="str">
            <v>EMPALMES UNIPOLARES PARA CABLES NA2XY (50 mm2) DE BAJA TENSION</v>
          </cell>
          <cell r="D293" t="str">
            <v>NUEVO</v>
          </cell>
          <cell r="E293">
            <v>8.9787172976386991</v>
          </cell>
          <cell r="F293" t="str">
            <v>E</v>
          </cell>
          <cell r="G293" t="str">
            <v/>
          </cell>
          <cell r="H293" t="str">
            <v>Estimado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Estimado</v>
          </cell>
          <cell r="O293" t="str">
            <v/>
          </cell>
          <cell r="P293" t="str">
            <v>E</v>
          </cell>
        </row>
        <row r="294">
          <cell r="B294" t="str">
            <v>CXS127</v>
          </cell>
          <cell r="C294" t="str">
            <v>EMPALMES UNIPOLARES PARA CABLES NA2XY (95 mm2) DE BAJA TENSION</v>
          </cell>
          <cell r="D294" t="str">
            <v>NUEVO</v>
          </cell>
          <cell r="E294">
            <v>13.316708216851602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CXS128</v>
          </cell>
          <cell r="C295" t="str">
            <v>EMPALMES UNIPOLARES PARA CABLES NA2XY (185 mm2) DE BAJA TENSION</v>
          </cell>
          <cell r="D295" t="str">
            <v>NUEVO</v>
          </cell>
          <cell r="E295">
            <v>20.051505069626991</v>
          </cell>
          <cell r="F295" t="str">
            <v>E</v>
          </cell>
          <cell r="G295" t="str">
            <v/>
          </cell>
          <cell r="H295" t="str">
            <v>Estimado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>Estimado</v>
          </cell>
          <cell r="O295" t="str">
            <v/>
          </cell>
          <cell r="P295" t="str">
            <v>E</v>
          </cell>
        </row>
        <row r="296">
          <cell r="B296" t="str">
            <v>CXS129</v>
          </cell>
          <cell r="C296" t="str">
            <v>EMPALMES UNIPOLARES PARA CABLES NA2XY (300 mm2) DE BAJA TENSION</v>
          </cell>
          <cell r="D296" t="str">
            <v>NUEVO</v>
          </cell>
          <cell r="E296">
            <v>26.982176604277015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</sheetData>
      <sheetData sheetId="4">
        <row r="32">
          <cell r="B32" t="str">
            <v>CXT84</v>
          </cell>
          <cell r="C32" t="str">
            <v>CABEZA TERMINAL PARA CABLE NKY USO EXTERIOR - INTERIOR, 15 KV.; 120  - 185 mm2</v>
          </cell>
          <cell r="D32">
            <v>510.26</v>
          </cell>
          <cell r="E32">
            <v>507.38818864626711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CXT86</v>
          </cell>
          <cell r="C33" t="str">
            <v>CABEZA TERMINAL PARA CABLE NKY USO EXTERIOR - INTERIOR, 15 KV.; 240 mm2</v>
          </cell>
          <cell r="D33">
            <v>510.26</v>
          </cell>
          <cell r="E33">
            <v>572.65094994711865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CXT80</v>
          </cell>
          <cell r="C34" t="str">
            <v>CABEZA TERMINAL PARA CABLE NKY USO EXTERIOR - INTERIOR, 15 KV.; 35 mm2</v>
          </cell>
          <cell r="D34">
            <v>501.3</v>
          </cell>
          <cell r="E34">
            <v>364.77341088083688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CXT82</v>
          </cell>
          <cell r="C35" t="str">
            <v>CABEZA TERMINAL PARA CABLE NKY USO EXTERIOR - INTERIOR, 15 KV.; 70 mm2</v>
          </cell>
          <cell r="D35">
            <v>454.8</v>
          </cell>
          <cell r="E35">
            <v>393.97063210055018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</sheetData>
      <sheetData sheetId="5">
        <row r="161">
          <cell r="B161" t="str">
            <v>CXT96</v>
          </cell>
          <cell r="C161" t="str">
            <v>TERMINAL DE COBRE DE PRESION PARA 300 A.</v>
          </cell>
          <cell r="D161">
            <v>3.27</v>
          </cell>
          <cell r="E161">
            <v>4.7</v>
          </cell>
          <cell r="F161" t="str">
            <v>S</v>
          </cell>
          <cell r="G161">
            <v>20</v>
          </cell>
          <cell r="H161" t="str">
            <v>Factura 001-000780</v>
          </cell>
          <cell r="I161" t="str">
            <v>Individual</v>
          </cell>
          <cell r="J161" t="str">
            <v>ELOR</v>
          </cell>
          <cell r="K161" t="str">
            <v>DIPACO S.A.C.</v>
          </cell>
          <cell r="L161">
            <v>42642</v>
          </cell>
          <cell r="M161">
            <v>20</v>
          </cell>
          <cell r="N161" t="str">
            <v>Sustento</v>
          </cell>
          <cell r="O161">
            <v>20</v>
          </cell>
          <cell r="P161" t="str">
            <v>S</v>
          </cell>
        </row>
        <row r="162">
          <cell r="B162" t="str">
            <v>CXT94</v>
          </cell>
          <cell r="C162" t="str">
            <v>TERMINAL DE COBRE DE PRESION PARA CONDUCTOR  DE 90 mm2</v>
          </cell>
          <cell r="D162">
            <v>3.57</v>
          </cell>
          <cell r="E162">
            <v>2.42</v>
          </cell>
          <cell r="F162" t="str">
            <v>S</v>
          </cell>
          <cell r="G162">
            <v>20</v>
          </cell>
          <cell r="H162" t="str">
            <v>Factura 001-000780</v>
          </cell>
          <cell r="I162" t="str">
            <v>Individual</v>
          </cell>
          <cell r="J162" t="str">
            <v>ELOR</v>
          </cell>
          <cell r="K162" t="str">
            <v>DIPACO S.A.C.</v>
          </cell>
          <cell r="L162">
            <v>42642</v>
          </cell>
          <cell r="M162">
            <v>20</v>
          </cell>
          <cell r="N162" t="str">
            <v>Sustento</v>
          </cell>
          <cell r="O162">
            <v>20</v>
          </cell>
          <cell r="P162" t="str">
            <v>S</v>
          </cell>
        </row>
        <row r="163">
          <cell r="B163" t="str">
            <v>CXT95</v>
          </cell>
          <cell r="C163" t="str">
            <v>TERMINAL DE COBRE DE PRESION PARA CONDUCTOR DE 120 mm2</v>
          </cell>
          <cell r="D163">
            <v>3.34</v>
          </cell>
          <cell r="E163">
            <v>2.5299999999999998</v>
          </cell>
          <cell r="F163" t="str">
            <v>S</v>
          </cell>
          <cell r="G163">
            <v>35</v>
          </cell>
          <cell r="H163" t="str">
            <v>Orden de Compra OC-348297</v>
          </cell>
          <cell r="I163" t="str">
            <v>Individual</v>
          </cell>
          <cell r="J163" t="str">
            <v>ELDU</v>
          </cell>
          <cell r="K163" t="str">
            <v>MATERIALES GROUP S.A.C</v>
          </cell>
          <cell r="L163">
            <v>43012</v>
          </cell>
          <cell r="M163">
            <v>35</v>
          </cell>
          <cell r="N163" t="str">
            <v>Sustento</v>
          </cell>
          <cell r="O163">
            <v>35</v>
          </cell>
          <cell r="P163" t="str">
            <v>S</v>
          </cell>
        </row>
        <row r="164">
          <cell r="B164" t="str">
            <v>CXT90</v>
          </cell>
          <cell r="C164" t="str">
            <v>TERMINAL DE COBRE DE PRESION PARA CONDUCTOR DE 25 mm2</v>
          </cell>
          <cell r="D164">
            <v>0.61</v>
          </cell>
          <cell r="E164">
            <v>0.59</v>
          </cell>
          <cell r="F164" t="str">
            <v>S</v>
          </cell>
          <cell r="G164">
            <v>20</v>
          </cell>
          <cell r="H164" t="str">
            <v>Factura 001-002032</v>
          </cell>
          <cell r="I164" t="str">
            <v>Individual</v>
          </cell>
          <cell r="J164" t="str">
            <v>SERS</v>
          </cell>
          <cell r="K164" t="str">
            <v>ELSERCOR E.I.R.L</v>
          </cell>
          <cell r="L164">
            <v>42979</v>
          </cell>
          <cell r="M164">
            <v>20</v>
          </cell>
          <cell r="N164" t="str">
            <v>Sustento</v>
          </cell>
          <cell r="O164">
            <v>20</v>
          </cell>
          <cell r="P164" t="str">
            <v>S</v>
          </cell>
        </row>
        <row r="165">
          <cell r="B165" t="str">
            <v>CXT91</v>
          </cell>
          <cell r="C165" t="str">
            <v>TERMINAL DE COBRE DE PRESION PARA CONDUCTOR DE 35 mm2</v>
          </cell>
          <cell r="D165">
            <v>0.91</v>
          </cell>
          <cell r="E165">
            <v>1.04</v>
          </cell>
          <cell r="F165" t="str">
            <v>S</v>
          </cell>
          <cell r="G165">
            <v>200</v>
          </cell>
          <cell r="H165" t="str">
            <v>Orden de Compra OC-334880</v>
          </cell>
          <cell r="I165" t="str">
            <v>Individual</v>
          </cell>
          <cell r="J165" t="str">
            <v>ELDU</v>
          </cell>
          <cell r="K165" t="str">
            <v>SIGELEC S.A.C.</v>
          </cell>
          <cell r="L165">
            <v>43005</v>
          </cell>
          <cell r="M165">
            <v>200</v>
          </cell>
          <cell r="N165" t="str">
            <v>Sustento</v>
          </cell>
          <cell r="O165">
            <v>200</v>
          </cell>
          <cell r="P165" t="str">
            <v>S</v>
          </cell>
        </row>
        <row r="166">
          <cell r="B166" t="str">
            <v>CXT92</v>
          </cell>
          <cell r="C166" t="str">
            <v>TERMINAL DE COBRE DE PRESION PARA CONDUCTOR DE 50 mm2</v>
          </cell>
          <cell r="D166">
            <v>1.78</v>
          </cell>
          <cell r="E166">
            <v>1.08</v>
          </cell>
          <cell r="F166" t="str">
            <v>S</v>
          </cell>
          <cell r="G166">
            <v>46</v>
          </cell>
          <cell r="H166" t="str">
            <v>Orden de Compra OC-381061</v>
          </cell>
          <cell r="I166" t="str">
            <v>Individual</v>
          </cell>
          <cell r="J166" t="str">
            <v>ELDU</v>
          </cell>
          <cell r="K166" t="str">
            <v>MATERIALES GROUP S.A.C</v>
          </cell>
          <cell r="L166">
            <v>43032</v>
          </cell>
          <cell r="M166">
            <v>46</v>
          </cell>
          <cell r="N166" t="str">
            <v>Sustento</v>
          </cell>
          <cell r="O166">
            <v>46</v>
          </cell>
          <cell r="P166" t="str">
            <v>S</v>
          </cell>
        </row>
        <row r="167">
          <cell r="B167" t="str">
            <v>CXT93</v>
          </cell>
          <cell r="C167" t="str">
            <v>TERMINAL DE COBRE DE PRESION PARA CONDUCTOR DE 70 mm2</v>
          </cell>
          <cell r="D167">
            <v>1.55</v>
          </cell>
          <cell r="E167">
            <v>1.79</v>
          </cell>
          <cell r="F167" t="str">
            <v>S</v>
          </cell>
          <cell r="G167">
            <v>195</v>
          </cell>
          <cell r="H167" t="str">
            <v>Orden de Compra OC-334880</v>
          </cell>
          <cell r="I167" t="str">
            <v>Individual</v>
          </cell>
          <cell r="J167" t="str">
            <v>ELDU</v>
          </cell>
          <cell r="K167" t="str">
            <v>SIGELEC S.A.C.</v>
          </cell>
          <cell r="L167">
            <v>43005</v>
          </cell>
          <cell r="M167">
            <v>195</v>
          </cell>
          <cell r="N167" t="str">
            <v>Sustento</v>
          </cell>
          <cell r="O167">
            <v>195</v>
          </cell>
          <cell r="P167" t="str">
            <v>S</v>
          </cell>
        </row>
        <row r="168">
          <cell r="B168" t="str">
            <v>CXT01</v>
          </cell>
          <cell r="C168" t="str">
            <v>TERMINAL EXTERIOR EPDM PARA CABLE SECO 10 KV. DE  16-35 mm2.</v>
          </cell>
          <cell r="D168">
            <v>107.27</v>
          </cell>
          <cell r="E168">
            <v>107.27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CXT02</v>
          </cell>
          <cell r="C169" t="str">
            <v>TERMINAL EXTERIOR EPDM PARA CABLE SECO 10 KV. DE  70 mm2.</v>
          </cell>
          <cell r="D169">
            <v>140.08000000000001</v>
          </cell>
          <cell r="E169">
            <v>140.08000000000001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CXT41</v>
          </cell>
          <cell r="C170" t="str">
            <v>TERMINAL EXTERIOR PARA CABLE AA.NA2XS2Y-S 70MM2 15KV</v>
          </cell>
          <cell r="D170">
            <v>117</v>
          </cell>
          <cell r="E170">
            <v>117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CXT37</v>
          </cell>
          <cell r="C171" t="str">
            <v>TERMINAL EXTERIOR PARA CABLE N2XSY 3-1X25 HASTA 3-1X50 MM2  10KV</v>
          </cell>
          <cell r="D171">
            <v>119.16</v>
          </cell>
          <cell r="E171">
            <v>119.16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CXT03</v>
          </cell>
          <cell r="C172" t="str">
            <v>TERMINAL EXTERIOR PORCELANA PARA CABLE N2XSY 10 KV. DE  25 mm2.</v>
          </cell>
          <cell r="D172">
            <v>110</v>
          </cell>
          <cell r="E172">
            <v>110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CXT04</v>
          </cell>
          <cell r="C173" t="str">
            <v>TERMINAL EXTERIOR PORCELANA PARA CABLE NKY 10 KV. DE  16 mm2.</v>
          </cell>
          <cell r="D173">
            <v>121</v>
          </cell>
          <cell r="E173">
            <v>160.57675579172704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CXT05</v>
          </cell>
          <cell r="C174" t="str">
            <v>TERMINAL EXTERIOR PORCELANA PARA CABLE NKY 10 KV. DE  35 mm2.</v>
          </cell>
          <cell r="D174">
            <v>363.09</v>
          </cell>
          <cell r="E174">
            <v>321.15351158345408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CXT06</v>
          </cell>
          <cell r="C175" t="str">
            <v>TERMINAL EXTERIOR PORCELANA PARA CABLE NKY 10 KV. DE  70 mm2.</v>
          </cell>
          <cell r="D175">
            <v>158.6</v>
          </cell>
          <cell r="E175">
            <v>413.39</v>
          </cell>
          <cell r="F175" t="str">
            <v>S</v>
          </cell>
          <cell r="G175">
            <v>2</v>
          </cell>
          <cell r="H175" t="str">
            <v>Orden de Compra 4210008834</v>
          </cell>
          <cell r="I175" t="str">
            <v>Individual</v>
          </cell>
          <cell r="J175" t="str">
            <v>ELC</v>
          </cell>
          <cell r="K175" t="str">
            <v>PROMOTORES ELECTRICOS MILAGROS Y CE</v>
          </cell>
          <cell r="L175">
            <v>42565</v>
          </cell>
          <cell r="M175">
            <v>2</v>
          </cell>
          <cell r="N175" t="str">
            <v>Sustento</v>
          </cell>
          <cell r="O175">
            <v>2</v>
          </cell>
          <cell r="P175" t="str">
            <v>S</v>
          </cell>
        </row>
        <row r="176">
          <cell r="B176" t="str">
            <v>CXT07</v>
          </cell>
          <cell r="C176" t="str">
            <v>TERMINAL EXTERIOR PORCELANA PARA CABLE NKY 10 KV. DE 120 mm2.</v>
          </cell>
          <cell r="D176">
            <v>144.18</v>
          </cell>
          <cell r="E176">
            <v>496.06799999999998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CXT08</v>
          </cell>
          <cell r="C177" t="str">
            <v>TERMINAL EXTERIOR PORCELANA PARA CABLE NKY 10 KV. DE 240 mm2.</v>
          </cell>
          <cell r="D177">
            <v>425.38</v>
          </cell>
          <cell r="E177">
            <v>595.28159999999991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CXT40</v>
          </cell>
          <cell r="C178" t="str">
            <v>TERMINAL EXTERIOR TERMOCONTRAIBLE CABLE NKY 10KV 3X240MM2.</v>
          </cell>
          <cell r="D178">
            <v>162.1</v>
          </cell>
          <cell r="E178">
            <v>648.4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CXT09</v>
          </cell>
          <cell r="C179" t="str">
            <v>TERMINAL EXTERIOR TERMORESTRINGENTE PARA CABLE N2XSY 10 KV. DE  25 mm2.</v>
          </cell>
          <cell r="D179">
            <v>146.87</v>
          </cell>
          <cell r="E179">
            <v>162.89355031153116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CXT102</v>
          </cell>
          <cell r="C180" t="str">
            <v>TERMINAL EXTERIOR TERMORESTRINGENTE PARA CABLE N2XSY 22.9 KV. DE  120 mm2.</v>
          </cell>
          <cell r="D180">
            <v>552.66</v>
          </cell>
          <cell r="E180">
            <v>612.95533134861307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CXT104</v>
          </cell>
          <cell r="C181" t="str">
            <v>TERMINAL EXTERIOR TERMORESTRINGENTE PARA CABLE N2XSY 22.9 KV. DE  240 mm2.</v>
          </cell>
          <cell r="D181">
            <v>992.81</v>
          </cell>
          <cell r="E181">
            <v>1101.1257961788742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CXT98</v>
          </cell>
          <cell r="C182" t="str">
            <v>TERMINAL EXTERIOR TERMORESTRINGENTE PARA CABLE N2XSY 22.9 KV. DE  25 mm2.</v>
          </cell>
          <cell r="D182">
            <v>146.31</v>
          </cell>
          <cell r="E182">
            <v>162.27245418451778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CXT100</v>
          </cell>
          <cell r="C183" t="str">
            <v>TERMINAL EXTERIOR TERMORESTRINGENTE PARA CABLE N2XSY 22.9 KV. DE  50 mm2.</v>
          </cell>
          <cell r="D183">
            <v>393.36</v>
          </cell>
          <cell r="E183">
            <v>436.27566521783825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CXT46</v>
          </cell>
          <cell r="C184" t="str">
            <v>TERMINAL EXTERIOR TERMORESTRINGENTE PARA CABLE NKY 10 KV. DE  120 mm2.</v>
          </cell>
          <cell r="D184">
            <v>503.86</v>
          </cell>
          <cell r="E184">
            <v>558.83124028030295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CXT43</v>
          </cell>
          <cell r="C185" t="str">
            <v>TERMINAL EXTERIOR TERMORESTRINGENTE PARA CABLE NKY 10 KV. DE  16 mm2.</v>
          </cell>
          <cell r="D185">
            <v>318.58999999999997</v>
          </cell>
          <cell r="E185">
            <v>133.98699999999999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CXT97</v>
          </cell>
          <cell r="C186" t="str">
            <v>TERMINAL EXTERIOR TERMORESTRINGENTE PARA CABLE NKY 10 KV. DE  240 mm2.</v>
          </cell>
          <cell r="D186">
            <v>593.08000000000004</v>
          </cell>
          <cell r="E186">
            <v>815.09</v>
          </cell>
          <cell r="F186" t="str">
            <v>S</v>
          </cell>
          <cell r="G186">
            <v>10</v>
          </cell>
          <cell r="H186" t="str">
            <v>Factura E001-32</v>
          </cell>
          <cell r="I186" t="str">
            <v>Individual</v>
          </cell>
          <cell r="J186" t="str">
            <v>ELOR</v>
          </cell>
          <cell r="K186" t="str">
            <v>CORPORACION RAYMI S.A.C.</v>
          </cell>
          <cell r="L186">
            <v>42677</v>
          </cell>
          <cell r="M186">
            <v>10</v>
          </cell>
          <cell r="N186" t="str">
            <v>Sustento</v>
          </cell>
          <cell r="O186">
            <v>10</v>
          </cell>
          <cell r="P186" t="str">
            <v>S</v>
          </cell>
        </row>
        <row r="187">
          <cell r="B187" t="str">
            <v>CXT44</v>
          </cell>
          <cell r="C187" t="str">
            <v>TERMINAL EXTERIOR TERMORESTRINGENTE PARA CABLE NKY 10 KV. DE  35 mm2.</v>
          </cell>
          <cell r="D187">
            <v>319.17</v>
          </cell>
          <cell r="E187">
            <v>191.41</v>
          </cell>
          <cell r="F187" t="str">
            <v>S</v>
          </cell>
          <cell r="G187">
            <v>22</v>
          </cell>
          <cell r="H187" t="str">
            <v>Factura 001-001155</v>
          </cell>
          <cell r="I187" t="str">
            <v>Individual</v>
          </cell>
          <cell r="J187" t="str">
            <v>ELS</v>
          </cell>
          <cell r="K187" t="str">
            <v>JM PRODELEC E.I.R.L</v>
          </cell>
          <cell r="L187">
            <v>42989</v>
          </cell>
          <cell r="M187">
            <v>22</v>
          </cell>
          <cell r="N187" t="str">
            <v>Sustento</v>
          </cell>
          <cell r="O187">
            <v>22</v>
          </cell>
          <cell r="P187" t="str">
            <v>S</v>
          </cell>
        </row>
        <row r="188">
          <cell r="B188" t="str">
            <v>CXT45</v>
          </cell>
          <cell r="C188" t="str">
            <v>TERMINAL EXTERIOR TERMORESTRINGENTE PARA CABLE NKY 10 KV. DE  70 mm2.</v>
          </cell>
          <cell r="D188">
            <v>267.2</v>
          </cell>
          <cell r="E188">
            <v>296.35158060353461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CXT10</v>
          </cell>
          <cell r="C189" t="str">
            <v>TERMINAL EXTERIOR TERMORESTRINGENTE PARA CABLE SECO 10 KV. DE  16-35 mm2.</v>
          </cell>
          <cell r="D189">
            <v>197.88</v>
          </cell>
          <cell r="E189">
            <v>198.21568478411771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CXT11</v>
          </cell>
          <cell r="C190" t="str">
            <v>TERMINAL EXTERIOR TERMORESTRINGENTE PARA CABLE SECO 10 KV. DE  70 mm2.</v>
          </cell>
          <cell r="D190">
            <v>209.41</v>
          </cell>
          <cell r="E190">
            <v>201.01022047701176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CXT12</v>
          </cell>
          <cell r="C191" t="str">
            <v>TERMINAL EXTERIOR TERMORESTRINGENTE PARA CABLE SECO 10 KV. DE 120 mm2.</v>
          </cell>
          <cell r="D191">
            <v>232.94</v>
          </cell>
          <cell r="E191">
            <v>203.88</v>
          </cell>
          <cell r="F191" t="str">
            <v>S</v>
          </cell>
          <cell r="G191">
            <v>15</v>
          </cell>
          <cell r="H191" t="str">
            <v>Factura 0001-0006989</v>
          </cell>
          <cell r="I191" t="str">
            <v>Individual</v>
          </cell>
          <cell r="J191" t="str">
            <v>EDPE</v>
          </cell>
          <cell r="K191" t="str">
            <v>KAPEK INTERNACIONAL S.A.C</v>
          </cell>
          <cell r="L191">
            <v>43060</v>
          </cell>
          <cell r="M191">
            <v>15</v>
          </cell>
          <cell r="N191" t="str">
            <v>Sustento</v>
          </cell>
          <cell r="O191">
            <v>15</v>
          </cell>
          <cell r="P191" t="str">
            <v>S</v>
          </cell>
        </row>
        <row r="192">
          <cell r="B192" t="str">
            <v>CXT13</v>
          </cell>
          <cell r="C192" t="str">
            <v>TERMINAL EXTERIOR TERMORESTRINGENTE PARA CABLE SECO 10 KV. DE 240 mm2.</v>
          </cell>
          <cell r="D192">
            <v>280</v>
          </cell>
          <cell r="E192">
            <v>215.15436664826311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CXT42</v>
          </cell>
          <cell r="C193" t="str">
            <v>TERMINAL INTERIOR CABLE SECO N2XSY 3-1X240MM2 22,9 KV.TERMOCONTRAIBLE</v>
          </cell>
          <cell r="D193">
            <v>275.88</v>
          </cell>
          <cell r="E193">
            <v>305.97857057224223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CXT14</v>
          </cell>
          <cell r="C194" t="str">
            <v>TERMINAL INTERIOR EPDM PARA CABLE SECO 10 KV. DE 35 mm2.</v>
          </cell>
          <cell r="D194">
            <v>367.1</v>
          </cell>
          <cell r="E194">
            <v>407.1506932618172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CXT15</v>
          </cell>
          <cell r="C195" t="str">
            <v>TERMINAL INTERIOR EPDM PARA CABLE SECO 10 KV. DE 70 mm2.</v>
          </cell>
          <cell r="D195">
            <v>459.36</v>
          </cell>
          <cell r="E195">
            <v>509.4762801872742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CXT36</v>
          </cell>
          <cell r="C196" t="str">
            <v>TERMINAL INTERIOR PARA CABLE N2XSY 3-1X 25 HASTA 3-1X50 MM2  10KV.</v>
          </cell>
          <cell r="D196">
            <v>249.32</v>
          </cell>
          <cell r="E196">
            <v>276.52086854817833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CXT16</v>
          </cell>
          <cell r="C197" t="str">
            <v>TERMINAL INTERIOR PORCELANA PARA CABLE NKY 10 KV. DE  16 mm2.</v>
          </cell>
          <cell r="D197">
            <v>464.12</v>
          </cell>
          <cell r="E197">
            <v>514.755597266888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CXT17</v>
          </cell>
          <cell r="C198" t="str">
            <v>TERMINAL INTERIOR PORCELANA PARA CABLE NKY 10 KV. DE  35 mm2.</v>
          </cell>
          <cell r="D198">
            <v>464.12</v>
          </cell>
          <cell r="E198">
            <v>514.755597266888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CXT18</v>
          </cell>
          <cell r="C199" t="str">
            <v>TERMINAL INTERIOR PORCELANA PARA CABLE NKY 10 KV. DE  70 mm2.</v>
          </cell>
          <cell r="D199">
            <v>604.21</v>
          </cell>
          <cell r="E199">
            <v>670.12944804064989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CXT19</v>
          </cell>
          <cell r="C200" t="str">
            <v>TERMINAL INTERIOR PORCELANA PARA CABLE NKY 10 KV. DE 120 mm2.</v>
          </cell>
          <cell r="D200">
            <v>632.94000000000005</v>
          </cell>
          <cell r="E200">
            <v>701.99389755689072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CXT20</v>
          </cell>
          <cell r="C201" t="str">
            <v>TERMINAL INTERIOR PORCELANA PARA CABLE NKY 10 KV. DE 240 mm2.</v>
          </cell>
          <cell r="D201">
            <v>770.44</v>
          </cell>
          <cell r="E201">
            <v>854.49517874321566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CXT21</v>
          </cell>
          <cell r="C202" t="str">
            <v>TERMINAL INTERIOR TERMORESTRINGENTE PARA CABLE N2XSY 10 KV. DE  25 mm2.</v>
          </cell>
          <cell r="D202">
            <v>171.76</v>
          </cell>
          <cell r="E202">
            <v>190.49905495682299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CXT103</v>
          </cell>
          <cell r="C203" t="str">
            <v>TERMINAL INTERIOR TERMORESTRINGENTE PARA CABLE N2XSY 22.9 KV. DE  120 mm2.</v>
          </cell>
          <cell r="D203">
            <v>934.96</v>
          </cell>
          <cell r="E203">
            <v>934.92310099880137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CXT105</v>
          </cell>
          <cell r="C204" t="str">
            <v>TERMINAL INTERIOR TERMORESTRINGENTE PARA CABLE N2XSY 22.9 KV. DE  240 mm2.</v>
          </cell>
          <cell r="D204">
            <v>333.74</v>
          </cell>
          <cell r="E204">
            <v>1220.2502064044972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CXT99</v>
          </cell>
          <cell r="C205" t="str">
            <v>TERMINAL INTERIOR TERMORESTRINGENTE PARA CABLE N2XSY 22.9 KV. DE  25 mm2.</v>
          </cell>
          <cell r="D205">
            <v>910.16</v>
          </cell>
          <cell r="E205">
            <v>289.21804454874609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CXT101</v>
          </cell>
          <cell r="C206" t="str">
            <v>TERMINAL INTERIOR TERMORESTRINGENTE PARA CABLE N2XSY 22.9 KV. DE  50 mm2.</v>
          </cell>
          <cell r="D206">
            <v>289.25</v>
          </cell>
          <cell r="E206">
            <v>574.54514995444197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CXT22</v>
          </cell>
          <cell r="C207" t="str">
            <v>TERMINAL INTERIOR TERMORESTRINGENTE PARA CABLE NKY 10 KV. DE  16 mm2.</v>
          </cell>
          <cell r="D207">
            <v>403.83</v>
          </cell>
          <cell r="E207">
            <v>403.83353083807157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CXT23</v>
          </cell>
          <cell r="C208" t="str">
            <v>TERMINAL INTERIOR TERMORESTRINGENTE PARA CABLE NKY 10 KV. DE  35 mm2.</v>
          </cell>
          <cell r="D208">
            <v>445.6</v>
          </cell>
          <cell r="E208">
            <v>491.22861106529302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CXT24</v>
          </cell>
          <cell r="C209" t="str">
            <v>TERMINAL INTERIOR TERMORESTRINGENTE PARA CABLE NKY 10 KV. DE  70 mm2.</v>
          </cell>
          <cell r="D209">
            <v>132.84</v>
          </cell>
          <cell r="E209">
            <v>568.61849377481099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CXT25</v>
          </cell>
          <cell r="C210" t="str">
            <v>TERMINAL INTERIOR TERMORESTRINGENTE PARA CABLE NKY 10 KV. DE 120 mm2.</v>
          </cell>
          <cell r="D210">
            <v>163.77000000000001</v>
          </cell>
          <cell r="E210">
            <v>628.79745308161546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CXT26</v>
          </cell>
          <cell r="C211" t="str">
            <v>TERMINAL INTERIOR TERMORESTRINGENTE PARA CABLE NKY 10 KV. DE 240 mm2.</v>
          </cell>
          <cell r="D211">
            <v>706.18</v>
          </cell>
          <cell r="E211">
            <v>706.18733579113336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CXT27</v>
          </cell>
          <cell r="C212" t="str">
            <v>TERMINAL INTERIOR TERMORESTRINGENTE PARA CABLE SECO 10 KV. DE  16-35 mm2.</v>
          </cell>
          <cell r="D212">
            <v>203.06</v>
          </cell>
          <cell r="E212">
            <v>203.04774003658429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CXT28</v>
          </cell>
          <cell r="C213" t="str">
            <v>TERMINAL INTERIOR TERMORESTRINGENTE PARA CABLE SECO 10 KV. DE  70 mm2.</v>
          </cell>
          <cell r="D213">
            <v>122.35</v>
          </cell>
          <cell r="E213">
            <v>277.40856956705528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CXT29</v>
          </cell>
          <cell r="C214" t="str">
            <v>TERMINAL INTERIOR TERMORESTRINGENTE PARA CABLE SECO 10 KV. DE 120 mm2.</v>
          </cell>
          <cell r="D214">
            <v>335.25</v>
          </cell>
          <cell r="E214">
            <v>335.23211416565789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CXT30</v>
          </cell>
          <cell r="C215" t="str">
            <v>TERMINAL INTERIOR TERMORESTRINGENTE PARA CABLE SECO 10 KV. DE 240 mm2.</v>
          </cell>
          <cell r="D215">
            <v>279.02999999999997</v>
          </cell>
          <cell r="E215">
            <v>409.59294369612883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CXT31</v>
          </cell>
          <cell r="C216" t="str">
            <v>TERMINAL PARA B.T. PARA CABLE NKY</v>
          </cell>
          <cell r="D216">
            <v>90.82</v>
          </cell>
          <cell r="E216">
            <v>100.72848259885109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CXT32</v>
          </cell>
          <cell r="C217" t="str">
            <v>TERMINAL PARA B.T. PARA CABLE SECO</v>
          </cell>
          <cell r="D217">
            <v>21.53</v>
          </cell>
          <cell r="E217">
            <v>23.878927883211453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CXT39</v>
          </cell>
          <cell r="C218" t="str">
            <v>TERMINAL TP. CAJA INTEMPERIE CABLE NKY 10KV.3X120MM2. TERMOCONTRAIBLE</v>
          </cell>
          <cell r="D218">
            <v>594.73</v>
          </cell>
          <cell r="E218">
            <v>659.61517789049458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CXT38</v>
          </cell>
          <cell r="C219" t="str">
            <v>TERMINAL TP. CAJA INTEMPERIE CABLE NKY 10KV.3X35MM2. TERMOCONTRAIBLE</v>
          </cell>
          <cell r="D219">
            <v>436.89</v>
          </cell>
          <cell r="E219">
            <v>484.55479809086165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CXT132</v>
          </cell>
          <cell r="C220" t="str">
            <v>TERMINAL EXTERIOR TERMORESTRINGENTE PARA CABLE N2XSY 20 KV. DE  120 mm2.</v>
          </cell>
          <cell r="D220">
            <v>552.66</v>
          </cell>
          <cell r="E220">
            <v>552.66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CXT133</v>
          </cell>
          <cell r="C221" t="str">
            <v>TERMINAL INTERIOR TERMORESTRINGENTE PARA CABLE N2XSY 20 KV. DE  120 mm2.</v>
          </cell>
          <cell r="D221">
            <v>607.91999999999996</v>
          </cell>
          <cell r="E221">
            <v>607.91999999999996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CXT134</v>
          </cell>
          <cell r="C222" t="str">
            <v>TERMINAL EXTERIOR TERMORESTRINGENTE PARA CABLE N2XSY 20 KV. DE  500 mm2.</v>
          </cell>
          <cell r="D222">
            <v>1944.02</v>
          </cell>
          <cell r="E222">
            <v>1944.02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CXT135</v>
          </cell>
          <cell r="C223" t="str">
            <v>TERMINAL INTERIOR TERMORESTRINGENTE PARA CABLE N2XSY 20 KV. DE  500 mm2.</v>
          </cell>
          <cell r="D223">
            <v>2138.42</v>
          </cell>
          <cell r="E223">
            <v>2138.42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CXT136</v>
          </cell>
          <cell r="C224" t="str">
            <v>TERMINAL PARA B.T. PARA CABLE NA2XY 10 mm2</v>
          </cell>
          <cell r="D224">
            <v>7.3</v>
          </cell>
          <cell r="E224">
            <v>7.3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CXT137</v>
          </cell>
          <cell r="C225" t="str">
            <v>TERMINAL PARA B.T. PARA CABLE NA2XY 16 mm2</v>
          </cell>
          <cell r="D225">
            <v>7.58</v>
          </cell>
          <cell r="E225">
            <v>7.58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CXT138</v>
          </cell>
          <cell r="C226" t="str">
            <v>TERMINAL PARA B.T. PARA CABLE NA2XY 35 mm2</v>
          </cell>
          <cell r="D226">
            <v>8.52</v>
          </cell>
          <cell r="E226">
            <v>8.52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CXT139</v>
          </cell>
          <cell r="C227" t="str">
            <v>TERMINAL INTERIOR TERMORESTRINGENTE PARA CABLE SECO 10 KV. DE  50 mm2.</v>
          </cell>
          <cell r="D227">
            <v>97.69</v>
          </cell>
          <cell r="E227">
            <v>241.3118280223315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CXT140</v>
          </cell>
          <cell r="C228" t="str">
            <v>TERMINAL INTERIOR TERMORESTRINGENTE PARA CABLE SECO 10 KV. DE  185 mm2.</v>
          </cell>
          <cell r="D228">
            <v>234.43</v>
          </cell>
          <cell r="E228">
            <v>381.66977291440264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CXT141</v>
          </cell>
          <cell r="C229" t="str">
            <v>TERMINAL EXTERIOR TERMORESTRINGENTE PARA CABLE SECO 10 KV. DE  50 mm2.</v>
          </cell>
          <cell r="D229">
            <v>203.41</v>
          </cell>
          <cell r="E229">
            <v>199.4085539216297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CXT142</v>
          </cell>
          <cell r="C230" t="str">
            <v>TERMINAL EXTERIOR TERMORESTRINGENTE PARA CABLE SECO 10 KV. DE  185 mm2.</v>
          </cell>
          <cell r="D230">
            <v>257.92</v>
          </cell>
          <cell r="E230">
            <v>210.47265820229114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</sheetData>
      <sheetData sheetId="6">
        <row r="58">
          <cell r="B58" t="str">
            <v>CXS98</v>
          </cell>
          <cell r="C58" t="str">
            <v xml:space="preserve">TERMINACION POLIM. INTEMP. AUTOSOP. AL 3X120+67MM2 10KV                                                                                                                                                                                                   </v>
          </cell>
          <cell r="D58">
            <v>49.79</v>
          </cell>
          <cell r="E58">
            <v>52.535445472792141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CXS99</v>
          </cell>
          <cell r="C59" t="str">
            <v xml:space="preserve">TERMINACION POLIM. INTEMP. AUTOSOP. AL 3X70+67MM2 10KV                                                                                                                                                                                                    </v>
          </cell>
          <cell r="D59">
            <v>32.28</v>
          </cell>
          <cell r="E59">
            <v>34.059935325602133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CXT72</v>
          </cell>
          <cell r="C60" t="str">
            <v xml:space="preserve">TERMINACIONES PARA CABLE SECO TRIPOLAR, EXTERIOR, 15 KV., 120 - 240 mm2                                                                                                                                                                                   </v>
          </cell>
          <cell r="D60">
            <v>76.87</v>
          </cell>
          <cell r="E60">
            <v>248.85900000000001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CXT70</v>
          </cell>
          <cell r="C61" t="str">
            <v xml:space="preserve">TERMINACIONES PARA CABLE SECO TRIPOLAR, EXTERIOR, 15 KV., 25 - 70 mm2                                                                                                                                                                                     </v>
          </cell>
          <cell r="D61">
            <v>115.4</v>
          </cell>
          <cell r="E61">
            <v>121.76321364852808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CXT74</v>
          </cell>
          <cell r="C62" t="str">
            <v xml:space="preserve">TERMINACIONES PARA CABLE SECO TRIPOLAR, EXTERIOR, 15 KV., 300 - 400 mm2                                                                                                                                                                                   </v>
          </cell>
          <cell r="D62">
            <v>349.2</v>
          </cell>
          <cell r="E62">
            <v>368.45506244424615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CXT66</v>
          </cell>
          <cell r="C63" t="str">
            <v xml:space="preserve">TERMINACIONES PARA CABLE SECO TRIPOLAR, INTERIOR, 15 KV., 120 - 240 mm2                                                                                                                                                                                   </v>
          </cell>
          <cell r="D63">
            <v>58.57</v>
          </cell>
          <cell r="E63">
            <v>171.31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CXT64</v>
          </cell>
          <cell r="C64" t="str">
            <v xml:space="preserve">TERMINACIONES PARA CABLE SECO TRIPOLAR, INTERIOR, 15 KV., 25 - 70 mm2                                                                                                                                                                                     </v>
          </cell>
          <cell r="D64">
            <v>179.36</v>
          </cell>
          <cell r="E64">
            <v>189.25</v>
          </cell>
          <cell r="F64" t="str">
            <v>S</v>
          </cell>
          <cell r="G64">
            <v>18</v>
          </cell>
          <cell r="H64" t="str">
            <v>Orden de Compra 1210014896</v>
          </cell>
          <cell r="I64" t="str">
            <v>Individual</v>
          </cell>
          <cell r="J64" t="str">
            <v>ELNO</v>
          </cell>
          <cell r="K64" t="str">
            <v>KAPEK INTERNACIONAL S.A.C</v>
          </cell>
          <cell r="L64">
            <v>43124</v>
          </cell>
          <cell r="M64">
            <v>18</v>
          </cell>
          <cell r="N64" t="str">
            <v>Sustento</v>
          </cell>
          <cell r="O64">
            <v>18</v>
          </cell>
          <cell r="P64" t="str">
            <v>S</v>
          </cell>
        </row>
        <row r="65">
          <cell r="B65" t="str">
            <v>CXT68</v>
          </cell>
          <cell r="C65" t="str">
            <v xml:space="preserve">TERMINACIONES PARA CABLE SECO TRIPOLAR, INTERIOR, 15 KV., 300  - 400 mm2                                                                                                                                                                                  </v>
          </cell>
          <cell r="D65">
            <v>259.51</v>
          </cell>
          <cell r="E65">
            <v>273.81951103925059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CXT58</v>
          </cell>
          <cell r="C66" t="str">
            <v xml:space="preserve">TERMINACIONES PARA CABLE SECO UNIPOLAR, EXTERIOR, 15 KV., 120 - 240 mm2                                                                                                                                                                                   </v>
          </cell>
          <cell r="D66">
            <v>76.87</v>
          </cell>
          <cell r="E66">
            <v>81.10865020071364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CXT56</v>
          </cell>
          <cell r="C67" t="str">
            <v xml:space="preserve">TERMINACIONES PARA CABLE SECO UNIPOLAR, EXTERIOR, 15 KV., 25 - 70 mm2                                                                                                                                                                                     </v>
          </cell>
          <cell r="D67">
            <v>96.31</v>
          </cell>
          <cell r="E67">
            <v>101.6205815120428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CXT60</v>
          </cell>
          <cell r="C68" t="str">
            <v xml:space="preserve">TERMINACIONES PARA CABLE SECO UNIPOLAR, EXTERIOR, 15 KV., 300 - 500 mm2                                                                                                                                                                                   </v>
          </cell>
          <cell r="D68">
            <v>120.6</v>
          </cell>
          <cell r="E68">
            <v>127.24994424620871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CXT62</v>
          </cell>
          <cell r="C69" t="str">
            <v xml:space="preserve">TERMINACIONES PARA CABLE SECO UNIPOLAR, EXTERIOR, 15 KV., 500 - 850 mm2                                                                                                                                                                                   </v>
          </cell>
          <cell r="D69">
            <v>132.32</v>
          </cell>
          <cell r="E69">
            <v>139.61619090098122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CXT52</v>
          </cell>
          <cell r="C70" t="str">
            <v xml:space="preserve">TERMINACIONES PARA CABLE SECO UNIPOLAR, INTERIOR, 15 KV., 120 - 240 mm2                                                                                                                                                                                   </v>
          </cell>
          <cell r="D70">
            <v>58.57</v>
          </cell>
          <cell r="E70">
            <v>61.799579058875992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CXT50</v>
          </cell>
          <cell r="C71" t="str">
            <v xml:space="preserve">TERMINACIONES PARA CABLE SECO UNIPOLAR, INTERIOR, 15 KV., 25 - 70 mm2                                                                                                                                                                                     </v>
          </cell>
          <cell r="D71">
            <v>40.200000000000003</v>
          </cell>
          <cell r="E71">
            <v>42.416648082069578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CXT54</v>
          </cell>
          <cell r="C72" t="str">
            <v xml:space="preserve">TERMINACIONES PARA CABLE SECO UNIPOLAR, INTERIOR, 15 KV., 300mm2                                                                                                                                                                                          </v>
          </cell>
          <cell r="D72">
            <v>63.65</v>
          </cell>
          <cell r="E72">
            <v>67.159692796610159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sladores"/>
      <sheetName val="Maestro de Mat."/>
    </sheetNames>
    <sheetDataSet>
      <sheetData sheetId="0">
        <row r="42">
          <cell r="B42" t="str">
            <v>ACS01</v>
          </cell>
          <cell r="C42" t="str">
            <v xml:space="preserve">AISLADOR CARRETE CLASE ANSI 53-1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0.66</v>
          </cell>
          <cell r="E42">
            <v>0.82</v>
          </cell>
          <cell r="F42" t="str">
            <v>S</v>
          </cell>
          <cell r="G42">
            <v>4500</v>
          </cell>
          <cell r="H42" t="str">
            <v>Orden de Compra 4210008604</v>
          </cell>
          <cell r="I42" t="str">
            <v>Individual</v>
          </cell>
          <cell r="J42" t="str">
            <v>ELC</v>
          </cell>
          <cell r="K42" t="str">
            <v>TECSUR S.A.</v>
          </cell>
          <cell r="L42">
            <v>42474</v>
          </cell>
          <cell r="M42">
            <v>4500</v>
          </cell>
          <cell r="N42" t="str">
            <v>Sustento</v>
          </cell>
          <cell r="O42">
            <v>4500</v>
          </cell>
          <cell r="P42" t="str">
            <v>S</v>
          </cell>
        </row>
        <row r="43">
          <cell r="B43" t="str">
            <v>ACS02</v>
          </cell>
          <cell r="C43" t="str">
            <v xml:space="preserve">AISLADOR CARRETE CLASE ANSI 53-2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0.93</v>
          </cell>
          <cell r="E43">
            <v>0.85</v>
          </cell>
          <cell r="F43" t="str">
            <v>S</v>
          </cell>
          <cell r="G43">
            <v>987</v>
          </cell>
          <cell r="H43" t="str">
            <v>Orden de Compra 4210008604</v>
          </cell>
          <cell r="I43" t="str">
            <v>Individual</v>
          </cell>
          <cell r="J43" t="str">
            <v>ELC</v>
          </cell>
          <cell r="K43" t="str">
            <v>TECSUR S.A.</v>
          </cell>
          <cell r="L43">
            <v>42474</v>
          </cell>
          <cell r="M43">
            <v>1</v>
          </cell>
          <cell r="N43" t="str">
            <v>Sustento</v>
          </cell>
          <cell r="O43">
            <v>987</v>
          </cell>
          <cell r="P43" t="str">
            <v>S</v>
          </cell>
        </row>
        <row r="44">
          <cell r="B44" t="str">
            <v>ALH01</v>
          </cell>
          <cell r="C44" t="str">
            <v xml:space="preserve">AISLADOR LINE POST, CUELLO F, POSICION HORIZONTAL, PARA 15 KV                                                                                                                                                                                             </v>
          </cell>
          <cell r="D44" t="str">
            <v>Sin Costo (No Utilizado)</v>
          </cell>
          <cell r="E44" t="str">
            <v>Sin Costo (No Utilizado)</v>
          </cell>
          <cell r="F44" t="str">
            <v>A</v>
          </cell>
          <cell r="G44" t="str">
            <v/>
          </cell>
          <cell r="H44" t="str">
            <v>Precio Regulado 2012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Precio regulado 2012</v>
          </cell>
          <cell r="O44" t="str">
            <v/>
          </cell>
          <cell r="P44" t="str">
            <v>A</v>
          </cell>
        </row>
        <row r="45">
          <cell r="B45" t="str">
            <v>ALH02</v>
          </cell>
          <cell r="C45" t="str">
            <v xml:space="preserve">AISLADOR LINE POST, CUELLO F, POSICION HORIZONTAL, PARA 20 KV                                                                                                                                                                                             </v>
          </cell>
          <cell r="D45">
            <v>120.09</v>
          </cell>
          <cell r="E45">
            <v>119.33421662802252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ALH03</v>
          </cell>
          <cell r="C46" t="str">
            <v xml:space="preserve">AISLADOR LINE POST, CUELLO F, POSICION HORIZONTAL, PARA 27 KV                                                                                                                                                                                             </v>
          </cell>
          <cell r="D46" t="str">
            <v>Sin Costo (No Utilizado)</v>
          </cell>
          <cell r="E46" t="str">
            <v>Sin Costo (No Utilizado)</v>
          </cell>
          <cell r="F46" t="str">
            <v>A</v>
          </cell>
          <cell r="G46" t="str">
            <v/>
          </cell>
          <cell r="H46" t="str">
            <v>Precio Regulado 2012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Precio regulado 2012</v>
          </cell>
          <cell r="O46" t="str">
            <v/>
          </cell>
          <cell r="P46" t="str">
            <v>A</v>
          </cell>
        </row>
        <row r="47">
          <cell r="B47" t="str">
            <v>ALH04</v>
          </cell>
          <cell r="C47" t="str">
            <v xml:space="preserve">AISLADOR LINE POST, PARA GRAMPA, HORIZONTAL, PARA 15 KV.                                                                                                                                                                                                  </v>
          </cell>
          <cell r="D47" t="str">
            <v>Sin Costo (No Utilizado)</v>
          </cell>
          <cell r="E47" t="str">
            <v>Sin Costo (No Utilizado)</v>
          </cell>
          <cell r="F47" t="str">
            <v>A</v>
          </cell>
          <cell r="G47" t="str">
            <v/>
          </cell>
          <cell r="H47" t="str">
            <v>Precio Regulado 2012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Precio regulado 2012</v>
          </cell>
          <cell r="O47" t="str">
            <v/>
          </cell>
          <cell r="P47" t="str">
            <v>A</v>
          </cell>
        </row>
        <row r="48">
          <cell r="B48" t="str">
            <v>ALH05</v>
          </cell>
          <cell r="C48" t="str">
            <v xml:space="preserve">AISLADOR LINE POST, PARA GRAMPA, HORIZONTAL, PARA 25 KV.                                                                                                                                                                                                  </v>
          </cell>
          <cell r="D48">
            <v>71.5</v>
          </cell>
          <cell r="E48">
            <v>71.5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ALV01</v>
          </cell>
          <cell r="C49" t="str">
            <v xml:space="preserve">AISLADOR LINE POST, CUELLO F, PARA 15 KV                                                                                                                                                                                                                  </v>
          </cell>
          <cell r="D49">
            <v>25</v>
          </cell>
          <cell r="E49">
            <v>25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ALV02</v>
          </cell>
          <cell r="C50" t="str">
            <v xml:space="preserve">AISLADOR LINE POST, CUELLO F, PARA 22 KV                                                                                                                                                                                                                  </v>
          </cell>
          <cell r="D50">
            <v>25</v>
          </cell>
          <cell r="E50">
            <v>25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ALV03</v>
          </cell>
          <cell r="C51" t="str">
            <v xml:space="preserve">AISLADOR LINE POST, CUELLO F, PARA 25 KV, ANSI 57-1                                                                                                                                                                                                       </v>
          </cell>
          <cell r="D51">
            <v>25</v>
          </cell>
          <cell r="E51">
            <v>25</v>
          </cell>
          <cell r="F51" t="str">
            <v>S</v>
          </cell>
          <cell r="G51">
            <v>34</v>
          </cell>
          <cell r="H51" t="str">
            <v>Factura 001-001966</v>
          </cell>
          <cell r="I51" t="str">
            <v>Individual</v>
          </cell>
          <cell r="J51" t="str">
            <v>SERS</v>
          </cell>
          <cell r="K51" t="str">
            <v>ELSERCOR E.I.R.L</v>
          </cell>
          <cell r="L51">
            <v>42849</v>
          </cell>
          <cell r="M51">
            <v>34</v>
          </cell>
          <cell r="N51" t="str">
            <v>Sustento</v>
          </cell>
          <cell r="O51">
            <v>34</v>
          </cell>
          <cell r="P51" t="str">
            <v>S</v>
          </cell>
        </row>
        <row r="52">
          <cell r="B52" t="str">
            <v>ALV04</v>
          </cell>
          <cell r="C52" t="str">
            <v xml:space="preserve">AISLADOR LINE POST, CUELLO F, PARA 27 KV                                                                                                                                                                                                                  </v>
          </cell>
          <cell r="D52">
            <v>25</v>
          </cell>
          <cell r="E52">
            <v>42</v>
          </cell>
          <cell r="F52" t="str">
            <v>S</v>
          </cell>
          <cell r="G52" t="str">
            <v>DGER/MEM</v>
          </cell>
          <cell r="H52" t="str">
            <v xml:space="preserve">DGER/MEM </v>
          </cell>
          <cell r="I52" t="str">
            <v>DGER/MEM</v>
          </cell>
          <cell r="J52" t="str">
            <v>DGER/MEM</v>
          </cell>
          <cell r="K52" t="str">
            <v>DGER/MEM</v>
          </cell>
          <cell r="L52">
            <v>43038</v>
          </cell>
          <cell r="M52" t="str">
            <v>DGER/MEM</v>
          </cell>
          <cell r="N52" t="str">
            <v>Sustento</v>
          </cell>
          <cell r="O52" t="str">
            <v>DGER/MEM</v>
          </cell>
          <cell r="P52" t="str">
            <v>S</v>
          </cell>
        </row>
        <row r="53">
          <cell r="B53" t="str">
            <v>ALV05</v>
          </cell>
          <cell r="C53" t="str">
            <v xml:space="preserve">AISLADOR LINE POST, PARA GRAMPA, VERTICAL, PARA 15 KV.                                                                                                                                                                                                    </v>
          </cell>
          <cell r="D53">
            <v>14.5</v>
          </cell>
          <cell r="E53">
            <v>14.5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ALV06</v>
          </cell>
          <cell r="C54" t="str">
            <v xml:space="preserve">AISLADOR LINE POST, PARA GRAMPA, VERTICAL, PARA 25 KV., ANSI 57-11                                                                                                                                                                                        </v>
          </cell>
          <cell r="D54">
            <v>14.5</v>
          </cell>
          <cell r="E54">
            <v>14.5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APS01</v>
          </cell>
          <cell r="C55" t="str">
            <v xml:space="preserve">AISLADOR PIN CLASE ANSI 55-4                                                                                                                                                                                                                              </v>
          </cell>
          <cell r="D55">
            <v>2.4500000000000002</v>
          </cell>
          <cell r="E55">
            <v>5.67</v>
          </cell>
          <cell r="F55" t="str">
            <v>S</v>
          </cell>
          <cell r="G55">
            <v>60</v>
          </cell>
          <cell r="H55" t="str">
            <v>Orden de Compra 4210008639</v>
          </cell>
          <cell r="I55" t="str">
            <v>Individual</v>
          </cell>
          <cell r="J55" t="str">
            <v>ELC</v>
          </cell>
          <cell r="K55" t="str">
            <v>PROMOTORES ELECTRICOS MILAGROS Y CE</v>
          </cell>
          <cell r="L55">
            <v>42492</v>
          </cell>
          <cell r="M55">
            <v>60</v>
          </cell>
          <cell r="N55" t="str">
            <v>Sustento</v>
          </cell>
          <cell r="O55">
            <v>60</v>
          </cell>
          <cell r="P55" t="str">
            <v>S</v>
          </cell>
        </row>
        <row r="56">
          <cell r="B56" t="str">
            <v>APS02</v>
          </cell>
          <cell r="C56" t="str">
            <v xml:space="preserve">AISLADOR PIN CLASE ANSI 55-5                                                                                                                                                                                                                              </v>
          </cell>
          <cell r="D56">
            <v>7.16</v>
          </cell>
          <cell r="E56">
            <v>4.33</v>
          </cell>
          <cell r="F56" t="str">
            <v>S</v>
          </cell>
          <cell r="G56">
            <v>60</v>
          </cell>
          <cell r="H56" t="str">
            <v>Orden de Compra 4210008623</v>
          </cell>
          <cell r="I56" t="str">
            <v>Individual</v>
          </cell>
          <cell r="J56" t="str">
            <v>ELC</v>
          </cell>
          <cell r="K56" t="str">
            <v>MATERIALES GROUP S.A.C.</v>
          </cell>
          <cell r="L56">
            <v>42481</v>
          </cell>
          <cell r="M56">
            <v>2</v>
          </cell>
          <cell r="N56" t="str">
            <v>Sustento</v>
          </cell>
          <cell r="O56">
            <v>60</v>
          </cell>
          <cell r="P56" t="str">
            <v>S</v>
          </cell>
        </row>
        <row r="57">
          <cell r="B57" t="str">
            <v>APS03</v>
          </cell>
          <cell r="C57" t="str">
            <v xml:space="preserve">AISLADOR PIN CLASE ANSI 56-2                                                                                                                                                                                                                              </v>
          </cell>
          <cell r="D57">
            <v>7.21</v>
          </cell>
          <cell r="E57">
            <v>11.53</v>
          </cell>
          <cell r="F57" t="str">
            <v>S</v>
          </cell>
          <cell r="G57">
            <v>500</v>
          </cell>
          <cell r="H57" t="str">
            <v>Orden de Compra 4214000498</v>
          </cell>
          <cell r="I57" t="str">
            <v>Individual</v>
          </cell>
          <cell r="J57" t="str">
            <v>ELC</v>
          </cell>
          <cell r="K57" t="str">
            <v>PANAPEX S.A.</v>
          </cell>
          <cell r="L57">
            <v>42509</v>
          </cell>
          <cell r="M57">
            <v>3</v>
          </cell>
          <cell r="N57" t="str">
            <v>Sustento</v>
          </cell>
          <cell r="O57">
            <v>500</v>
          </cell>
          <cell r="P57" t="str">
            <v>S</v>
          </cell>
        </row>
        <row r="58">
          <cell r="B58" t="str">
            <v>APS04</v>
          </cell>
          <cell r="C58" t="str">
            <v xml:space="preserve">AISLADOR PIN CLASE ANSI 56-3                                                                                                                                                                                                                              </v>
          </cell>
          <cell r="D58">
            <v>23.81</v>
          </cell>
          <cell r="E58">
            <v>18.12</v>
          </cell>
          <cell r="F58" t="str">
            <v>S</v>
          </cell>
          <cell r="G58">
            <v>200</v>
          </cell>
          <cell r="H58" t="str">
            <v>Contrato ES-C-072-2017</v>
          </cell>
          <cell r="I58" t="str">
            <v>Individual</v>
          </cell>
          <cell r="J58" t="str">
            <v>ELS</v>
          </cell>
          <cell r="K58" t="str">
            <v>TECSUR S.A</v>
          </cell>
          <cell r="L58">
            <v>43074</v>
          </cell>
          <cell r="M58">
            <v>200</v>
          </cell>
          <cell r="N58" t="str">
            <v>Sustento</v>
          </cell>
          <cell r="O58">
            <v>200</v>
          </cell>
          <cell r="P58" t="str">
            <v>S</v>
          </cell>
        </row>
        <row r="59">
          <cell r="B59" t="str">
            <v>APS06</v>
          </cell>
          <cell r="C59" t="str">
            <v xml:space="preserve">AISLADOR HIBRIDO PIN PARA LINEAS AEREAS DE 10 KV                                                                                                                                                                                                          </v>
          </cell>
          <cell r="D59">
            <v>22.31</v>
          </cell>
          <cell r="E59">
            <v>26</v>
          </cell>
          <cell r="F59" t="str">
            <v>S</v>
          </cell>
          <cell r="G59">
            <v>400</v>
          </cell>
          <cell r="H59" t="str">
            <v>Factura 001-0014228</v>
          </cell>
          <cell r="I59" t="str">
            <v>Individual</v>
          </cell>
          <cell r="J59" t="str">
            <v>EDPE</v>
          </cell>
          <cell r="K59" t="str">
            <v>SILICON TECHNOLOGY S.A.C.</v>
          </cell>
          <cell r="L59">
            <v>42891</v>
          </cell>
          <cell r="M59">
            <v>4</v>
          </cell>
          <cell r="N59" t="str">
            <v>Sustento</v>
          </cell>
          <cell r="O59">
            <v>400</v>
          </cell>
          <cell r="P59" t="str">
            <v>S</v>
          </cell>
        </row>
        <row r="60">
          <cell r="B60" t="str">
            <v>APS07</v>
          </cell>
          <cell r="C60" t="str">
            <v xml:space="preserve">AISLADOR PIN, POLIMERICO, 15KV                                                                                                                                                                                                                            </v>
          </cell>
          <cell r="D60">
            <v>22.31</v>
          </cell>
          <cell r="E60">
            <v>25</v>
          </cell>
          <cell r="F60" t="str">
            <v>S</v>
          </cell>
          <cell r="G60">
            <v>1000</v>
          </cell>
          <cell r="H60" t="str">
            <v>Factura 001-0014357</v>
          </cell>
          <cell r="I60" t="str">
            <v>Individual</v>
          </cell>
          <cell r="J60" t="str">
            <v>EDPE</v>
          </cell>
          <cell r="K60" t="str">
            <v>SILICON TECHNOLOGY S.A.C.</v>
          </cell>
          <cell r="L60">
            <v>42908</v>
          </cell>
          <cell r="M60">
            <v>5</v>
          </cell>
          <cell r="N60" t="str">
            <v>Sustento</v>
          </cell>
          <cell r="O60">
            <v>1000</v>
          </cell>
          <cell r="P60" t="str">
            <v>S</v>
          </cell>
        </row>
        <row r="61">
          <cell r="B61" t="str">
            <v>APS08</v>
          </cell>
          <cell r="C61" t="str">
            <v>AISLADOR PIN, POLIMERICO, 24 kV</v>
          </cell>
          <cell r="D61" t="str">
            <v>Sin Costo (No Utilizado)</v>
          </cell>
          <cell r="E61">
            <v>43.12</v>
          </cell>
          <cell r="F61" t="str">
            <v>S</v>
          </cell>
          <cell r="G61" t="str">
            <v/>
          </cell>
          <cell r="H61" t="str">
            <v>Factura 001-0014885</v>
          </cell>
          <cell r="I61" t="str">
            <v/>
          </cell>
          <cell r="J61" t="str">
            <v>EDPE</v>
          </cell>
          <cell r="K61" t="str">
            <v>SILICON TECHNOLOGY S.A.C.</v>
          </cell>
          <cell r="L61">
            <v>43014</v>
          </cell>
          <cell r="M61">
            <v>0</v>
          </cell>
          <cell r="N61" t="str">
            <v>Sustento</v>
          </cell>
          <cell r="O61" t="str">
            <v/>
          </cell>
          <cell r="P61" t="str">
            <v>S</v>
          </cell>
        </row>
        <row r="62">
          <cell r="B62" t="str">
            <v>ASN01</v>
          </cell>
          <cell r="C62" t="str">
            <v xml:space="preserve">AISLADOR SUSPENSION ANTINIEBLA ANSI 52-5 CON ANODO DE SACRIFICIO                                                                                                                                                                                          </v>
          </cell>
          <cell r="D62">
            <v>18</v>
          </cell>
          <cell r="E62">
            <v>18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ASN02</v>
          </cell>
          <cell r="C63" t="str">
            <v xml:space="preserve">AISLADOR SUSPENSION ANTINIEBLA ANSI 52-5 SIN ANODO DE SACRIFICIO                                                                                                                                                                                          </v>
          </cell>
          <cell r="D63">
            <v>36.54</v>
          </cell>
          <cell r="E63">
            <v>47.766869851729815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>
            <v>6</v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ASS01</v>
          </cell>
          <cell r="C64" t="str">
            <v xml:space="preserve">AISLADOR SUSPENSION CLASE ANSI 52-3                                                                                                                                                                                                                       </v>
          </cell>
          <cell r="D64">
            <v>12.14</v>
          </cell>
          <cell r="E64">
            <v>15.87</v>
          </cell>
          <cell r="F64" t="str">
            <v>S</v>
          </cell>
          <cell r="G64">
            <v>500</v>
          </cell>
          <cell r="H64" t="str">
            <v>Orden de Compra 4214000498</v>
          </cell>
          <cell r="I64" t="str">
            <v>Individual</v>
          </cell>
          <cell r="J64" t="str">
            <v>ELC</v>
          </cell>
          <cell r="K64" t="str">
            <v>PANAPEX S.A.</v>
          </cell>
          <cell r="L64">
            <v>42509</v>
          </cell>
          <cell r="M64">
            <v>7</v>
          </cell>
          <cell r="N64" t="str">
            <v>Sustento</v>
          </cell>
          <cell r="O64">
            <v>500</v>
          </cell>
          <cell r="P64" t="str">
            <v>S</v>
          </cell>
        </row>
        <row r="65">
          <cell r="B65" t="str">
            <v>ASS02</v>
          </cell>
          <cell r="C65" t="str">
            <v xml:space="preserve">AISLADOR SUSPENSION CLASE ANSI 52-4                                                                                                                                                                                                                       </v>
          </cell>
          <cell r="D65">
            <v>20.37</v>
          </cell>
          <cell r="E65">
            <v>26.62865733113674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ASS03</v>
          </cell>
          <cell r="C66" t="str">
            <v xml:space="preserve">AISLADOR SUSPENSION DE GOMA DE SILICON RPP-25 Y ACCS.                                                                                                                                                                                                     </v>
          </cell>
          <cell r="D66">
            <v>15</v>
          </cell>
          <cell r="E66">
            <v>16.63</v>
          </cell>
          <cell r="F66" t="str">
            <v>S</v>
          </cell>
          <cell r="G66">
            <v>1000</v>
          </cell>
          <cell r="H66" t="str">
            <v>Factura 001-0014805</v>
          </cell>
          <cell r="I66" t="str">
            <v>Individual</v>
          </cell>
          <cell r="J66" t="str">
            <v>EDPE</v>
          </cell>
          <cell r="K66" t="str">
            <v>SILICON TECHNOLOGY S.A.C.</v>
          </cell>
          <cell r="L66">
            <v>42996</v>
          </cell>
          <cell r="M66">
            <v>8</v>
          </cell>
          <cell r="N66" t="str">
            <v>Sustento</v>
          </cell>
          <cell r="O66">
            <v>1000</v>
          </cell>
          <cell r="P66" t="str">
            <v>S</v>
          </cell>
        </row>
        <row r="67">
          <cell r="B67" t="str">
            <v>ASS04</v>
          </cell>
          <cell r="C67" t="str">
            <v xml:space="preserve">AISLADOR SUSPENSION DE GOMA DE SILICON RPP-15                                                                                                                                                                                                             </v>
          </cell>
          <cell r="D67">
            <v>16.77</v>
          </cell>
          <cell r="E67">
            <v>17.5</v>
          </cell>
          <cell r="F67" t="str">
            <v>S</v>
          </cell>
          <cell r="G67">
            <v>1200</v>
          </cell>
          <cell r="H67" t="str">
            <v>Factura 001-0014228</v>
          </cell>
          <cell r="I67" t="str">
            <v>Individual</v>
          </cell>
          <cell r="J67" t="str">
            <v>EDPE</v>
          </cell>
          <cell r="K67" t="str">
            <v>SILICON TECHNOLOGY S.A.C.</v>
          </cell>
          <cell r="L67">
            <v>42891</v>
          </cell>
          <cell r="M67">
            <v>9</v>
          </cell>
          <cell r="N67" t="str">
            <v>Sustento</v>
          </cell>
          <cell r="O67">
            <v>1200</v>
          </cell>
          <cell r="P67" t="str">
            <v>S</v>
          </cell>
        </row>
        <row r="68">
          <cell r="B68" t="str">
            <v>ASS06</v>
          </cell>
          <cell r="C68" t="str">
            <v xml:space="preserve">AISLADOR SUSPENSION POLIMERICO PARA REDES DE 22,9 KV                                                                                                                                                                                                      </v>
          </cell>
          <cell r="D68">
            <v>16.39</v>
          </cell>
          <cell r="E68">
            <v>13.5</v>
          </cell>
          <cell r="F68" t="str">
            <v>S</v>
          </cell>
          <cell r="G68">
            <v>600</v>
          </cell>
          <cell r="H68" t="str">
            <v>Contrato ES-C-061-2017</v>
          </cell>
          <cell r="I68" t="str">
            <v>Individual</v>
          </cell>
          <cell r="J68" t="str">
            <v>ELS</v>
          </cell>
          <cell r="K68" t="str">
            <v>SILICON TECHNOLOGY S.A.C</v>
          </cell>
          <cell r="L68">
            <v>43024</v>
          </cell>
          <cell r="M68">
            <v>10</v>
          </cell>
          <cell r="N68" t="str">
            <v>Sustento</v>
          </cell>
          <cell r="O68">
            <v>600</v>
          </cell>
          <cell r="P68" t="str">
            <v>S</v>
          </cell>
        </row>
        <row r="69">
          <cell r="B69" t="str">
            <v>ASS07</v>
          </cell>
          <cell r="C69" t="str">
            <v>AISLADOR SUSPENSION  POLIMERICO PARA REDES DE 10 KV</v>
          </cell>
          <cell r="D69" t="str">
            <v>Sin Costo (No Utilizado)</v>
          </cell>
          <cell r="E69">
            <v>11.127272727272727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>
            <v>10</v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ATS01</v>
          </cell>
          <cell r="C70" t="str">
            <v xml:space="preserve">AISLADOR TENSOR CLASE ANSI  54-1                                                                                                                                                                                                                          </v>
          </cell>
          <cell r="D70">
            <v>1.57</v>
          </cell>
          <cell r="E70">
            <v>2.69</v>
          </cell>
          <cell r="F70" t="str">
            <v>S</v>
          </cell>
          <cell r="G70">
            <v>80</v>
          </cell>
          <cell r="H70" t="str">
            <v>Factura 001-000790</v>
          </cell>
          <cell r="I70" t="str">
            <v>Individual</v>
          </cell>
          <cell r="J70" t="str">
            <v>ELOR</v>
          </cell>
          <cell r="K70" t="str">
            <v>DIPACO S.A.C.</v>
          </cell>
          <cell r="L70">
            <v>42649</v>
          </cell>
          <cell r="M70">
            <v>11</v>
          </cell>
          <cell r="N70" t="str">
            <v>Sustento</v>
          </cell>
          <cell r="O70">
            <v>80</v>
          </cell>
          <cell r="P70" t="str">
            <v>S</v>
          </cell>
        </row>
        <row r="71">
          <cell r="B71" t="str">
            <v>ATS02</v>
          </cell>
          <cell r="C71" t="str">
            <v xml:space="preserve">AISLADOR TENSOR CLASE ANSI  54-2                                                                                                                                                                                                                          </v>
          </cell>
          <cell r="D71">
            <v>2.95</v>
          </cell>
          <cell r="E71">
            <v>3.2627473522899346</v>
          </cell>
          <cell r="F71" t="str">
            <v>S</v>
          </cell>
          <cell r="G71">
            <v>1700</v>
          </cell>
          <cell r="H71" t="str">
            <v>Contrato N°43-2017</v>
          </cell>
          <cell r="I71" t="str">
            <v>Corporativa</v>
          </cell>
          <cell r="J71" t="str">
            <v>ELSE</v>
          </cell>
          <cell r="K71" t="str">
            <v>ING. SERVICIOS VALLADARES SANTIBAÑES HERMANOS S.A</v>
          </cell>
          <cell r="L71">
            <v>42850</v>
          </cell>
          <cell r="M71">
            <v>12</v>
          </cell>
          <cell r="N71" t="str">
            <v>Sustento</v>
          </cell>
          <cell r="O71">
            <v>1700</v>
          </cell>
          <cell r="P71" t="str">
            <v>S</v>
          </cell>
        </row>
        <row r="72">
          <cell r="B72" t="str">
            <v>ATS03</v>
          </cell>
          <cell r="C72" t="str">
            <v xml:space="preserve">AISLADOR TENSOR CLASE ANSI  54-3                                                                                                                                                                                                                          </v>
          </cell>
          <cell r="D72">
            <v>2.74</v>
          </cell>
          <cell r="E72">
            <v>3.0304839814489561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ATS04</v>
          </cell>
          <cell r="C73" t="str">
            <v xml:space="preserve">AISLADOR TENSOR CLASE ANSI  54-4                                                                                                                                                                                                                          </v>
          </cell>
          <cell r="D73">
            <v>3.01</v>
          </cell>
          <cell r="E73">
            <v>3.01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AUM04</v>
          </cell>
          <cell r="C74" t="str">
            <v xml:space="preserve">AISLADOR SOPORTE PORTABARRA PORCELANA 130MM.INT.10KV.                                                                                                                                                                                                     </v>
          </cell>
          <cell r="D74">
            <v>25</v>
          </cell>
          <cell r="E74">
            <v>24.36</v>
          </cell>
          <cell r="F74" t="str">
            <v>S</v>
          </cell>
          <cell r="G74">
            <v>500</v>
          </cell>
          <cell r="H74" t="str">
            <v>Factura 001-0015029</v>
          </cell>
          <cell r="I74" t="str">
            <v>Individual</v>
          </cell>
          <cell r="J74" t="str">
            <v>EDPE</v>
          </cell>
          <cell r="K74" t="str">
            <v>SILICON TECHNOLOGY S.A.C.</v>
          </cell>
          <cell r="L74">
            <v>43082</v>
          </cell>
          <cell r="M74">
            <v>13</v>
          </cell>
          <cell r="N74" t="str">
            <v>Sustento</v>
          </cell>
          <cell r="O74">
            <v>500</v>
          </cell>
          <cell r="P74" t="str">
            <v>S</v>
          </cell>
        </row>
        <row r="75">
          <cell r="B75" t="str">
            <v>AUM05</v>
          </cell>
          <cell r="C75" t="str">
            <v xml:space="preserve">AISLADOR EXTENSOR, POLIMERICO, 25KV, PARA CUT-OUT                                                                                                                                                                                                         </v>
          </cell>
          <cell r="D75">
            <v>60.38</v>
          </cell>
          <cell r="E75">
            <v>60</v>
          </cell>
          <cell r="F75" t="str">
            <v>S</v>
          </cell>
          <cell r="G75">
            <v>700</v>
          </cell>
          <cell r="H75" t="str">
            <v>Factura 001-0014357</v>
          </cell>
          <cell r="I75" t="str">
            <v>Individual</v>
          </cell>
          <cell r="J75" t="str">
            <v>EDPE</v>
          </cell>
          <cell r="K75" t="str">
            <v>SILICON TECHNOLOGY S.A.C.</v>
          </cell>
          <cell r="L75">
            <v>42908</v>
          </cell>
          <cell r="M75">
            <v>14</v>
          </cell>
          <cell r="N75" t="str">
            <v>Sustento</v>
          </cell>
          <cell r="O75">
            <v>700</v>
          </cell>
          <cell r="P75" t="str">
            <v>S</v>
          </cell>
        </row>
        <row r="76">
          <cell r="B76" t="str">
            <v>AUM06</v>
          </cell>
          <cell r="C76" t="str">
            <v xml:space="preserve">AISLADOR SOPORTE PORTABARRA RESINA 40 MM. B.T.                                                                                                                                                                                                            </v>
          </cell>
          <cell r="D76" t="str">
            <v>Sin Costo (No Utilizado)</v>
          </cell>
          <cell r="E76" t="str">
            <v>Sin Costo (No Utilizado)</v>
          </cell>
          <cell r="F76" t="str">
            <v>A</v>
          </cell>
          <cell r="G76" t="str">
            <v/>
          </cell>
          <cell r="H76" t="str">
            <v>Precio Regulado 2012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Precio regulado 2012</v>
          </cell>
          <cell r="O76" t="str">
            <v/>
          </cell>
          <cell r="P76" t="str">
            <v>A</v>
          </cell>
        </row>
        <row r="77">
          <cell r="B77" t="str">
            <v>AUM07</v>
          </cell>
          <cell r="C77" t="str">
            <v xml:space="preserve">AISLADOR PARA FUSIBLE SECCIONADOR RESINA 1000-2000 A                                                                                                                                                                                                      </v>
          </cell>
          <cell r="D77" t="str">
            <v>Sin Costo (No Utilizado)</v>
          </cell>
          <cell r="E77" t="str">
            <v>Sin Costo (No Utilizado)</v>
          </cell>
          <cell r="F77" t="str">
            <v>A</v>
          </cell>
          <cell r="G77" t="str">
            <v/>
          </cell>
          <cell r="H77" t="str">
            <v>Precio Regulado 2012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Precio regulado 2012</v>
          </cell>
          <cell r="O77" t="str">
            <v/>
          </cell>
          <cell r="P77" t="str">
            <v>A</v>
          </cell>
        </row>
        <row r="78">
          <cell r="B78" t="str">
            <v>AUX03</v>
          </cell>
          <cell r="C78" t="str">
            <v xml:space="preserve">AISLADOR PASANTE TIPO POZO CORTO   10KV 200A                                                                                                                                                                                                              </v>
          </cell>
          <cell r="D78">
            <v>46.1</v>
          </cell>
          <cell r="E78">
            <v>46.1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Arandelas"/>
      <sheetName val="Flejes"/>
      <sheetName val="Mordazas"/>
    </sheetNames>
    <sheetDataSet>
      <sheetData sheetId="0"/>
      <sheetData sheetId="1"/>
      <sheetData sheetId="2">
        <row r="56">
          <cell r="B56" t="str">
            <v>FAC01</v>
          </cell>
          <cell r="C56" t="str">
            <v xml:space="preserve">ARANDELA CUADRADA CURVA DE 57X57X5 mm (2-1/4X2-1/4X3/16 PULG.); AGUJERO 14 mm. DIAM.                                                                                                                                                                      </v>
          </cell>
          <cell r="D56">
            <v>0.21</v>
          </cell>
          <cell r="E56">
            <v>0.4</v>
          </cell>
          <cell r="F56" t="str">
            <v>S</v>
          </cell>
          <cell r="G56">
            <v>800</v>
          </cell>
          <cell r="H56" t="str">
            <v>Orden de Compra 1210013997</v>
          </cell>
          <cell r="I56" t="str">
            <v>Individual</v>
          </cell>
          <cell r="J56" t="str">
            <v>ELNO</v>
          </cell>
          <cell r="K56" t="str">
            <v>SILVA GABRIEL ATILANO ALFONSO</v>
          </cell>
          <cell r="L56">
            <v>42789</v>
          </cell>
          <cell r="M56">
            <v>1</v>
          </cell>
          <cell r="N56" t="str">
            <v>Sustento</v>
          </cell>
          <cell r="O56">
            <v>800</v>
          </cell>
          <cell r="P56" t="str">
            <v>S</v>
          </cell>
        </row>
        <row r="57">
          <cell r="B57" t="str">
            <v>FAC02</v>
          </cell>
          <cell r="C57" t="str">
            <v xml:space="preserve">ARANDELA CUADRADA CURVA DE 57X57X5 mm (2-1/4X2-1/4X3/16 PULG.); AGUJERO 17 mm. DIAM.                                                                                                                                                                      </v>
          </cell>
          <cell r="D57">
            <v>0.21</v>
          </cell>
          <cell r="E57">
            <v>0.49</v>
          </cell>
          <cell r="F57" t="str">
            <v>S</v>
          </cell>
          <cell r="G57">
            <v>1000</v>
          </cell>
          <cell r="H57" t="str">
            <v>Orden de Compra 1210013972</v>
          </cell>
          <cell r="I57" t="str">
            <v>Individual</v>
          </cell>
          <cell r="J57" t="str">
            <v>ELNO</v>
          </cell>
          <cell r="K57" t="str">
            <v>SILVA GABRIEL ATILANO ALFONSO</v>
          </cell>
          <cell r="L57">
            <v>42781</v>
          </cell>
          <cell r="M57">
            <v>2</v>
          </cell>
          <cell r="N57" t="str">
            <v>Sustento</v>
          </cell>
          <cell r="O57">
            <v>1000</v>
          </cell>
          <cell r="P57" t="str">
            <v>S</v>
          </cell>
        </row>
        <row r="58">
          <cell r="B58" t="str">
            <v>FAC03</v>
          </cell>
          <cell r="C58" t="str">
            <v xml:space="preserve">ARANDELA CUADRADA CURVA DE 57X57X5 mm (2-1/4X2-1/4X3/16 PULG.); AGUJERO 21 mm. DIAM.                                                                                                                                                                      </v>
          </cell>
          <cell r="D58">
            <v>0.84</v>
          </cell>
          <cell r="E58">
            <v>0.49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>
            <v>3</v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FAC04</v>
          </cell>
          <cell r="C59" t="str">
            <v xml:space="preserve">ARANDELA CUADRADA CURVA DE 76X76X5 mm ( 3X3 X3/16 PULG); AGUJERO 17 mm. DIAM.                                                                                                                                                                             </v>
          </cell>
          <cell r="D59">
            <v>0.85</v>
          </cell>
          <cell r="E59">
            <v>0.85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>
            <v>4</v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FAC05</v>
          </cell>
          <cell r="C60" t="str">
            <v xml:space="preserve">ARANDELA CUADRADA CURVA DE 76X76X6 mm (3X3 X1/4 PULG.); AGUJERO 21 mm. DIAM.                                                                                                                                                                              </v>
          </cell>
          <cell r="D60">
            <v>1.3</v>
          </cell>
          <cell r="E60">
            <v>0.89249999999999996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FAC06</v>
          </cell>
          <cell r="C61" t="str">
            <v xml:space="preserve">ARANDELA CUADRADA PLANA DE  57X57X5 mm (2-1/4X2-1/4X3/16 PULG.); AGUJERO 14 mm. DIAM.                                                                                                                                                                     </v>
          </cell>
          <cell r="D61">
            <v>0.19</v>
          </cell>
          <cell r="E61">
            <v>0.37</v>
          </cell>
          <cell r="F61" t="str">
            <v>S</v>
          </cell>
          <cell r="G61">
            <v>800</v>
          </cell>
          <cell r="H61" t="str">
            <v>Orden de Compra 1210013997</v>
          </cell>
          <cell r="I61" t="str">
            <v>Individual</v>
          </cell>
          <cell r="J61" t="str">
            <v>ELNO</v>
          </cell>
          <cell r="K61" t="str">
            <v>SILVA GABRIEL ATILANO ALFONSO</v>
          </cell>
          <cell r="L61">
            <v>42789</v>
          </cell>
          <cell r="M61">
            <v>800</v>
          </cell>
          <cell r="N61" t="str">
            <v>Sustento</v>
          </cell>
          <cell r="O61">
            <v>800</v>
          </cell>
          <cell r="P61" t="str">
            <v>S</v>
          </cell>
        </row>
        <row r="62">
          <cell r="B62" t="str">
            <v>FAC07</v>
          </cell>
          <cell r="C62" t="str">
            <v xml:space="preserve">ARANDELA CUADRADA PLANA DE  57X57X5 mm (2-1/4X2-1/4X3/16 PULG.); AGUJERO 17 mm. DIAM.                                                                                                                                                                     </v>
          </cell>
          <cell r="D62">
            <v>0.19</v>
          </cell>
          <cell r="E62">
            <v>0.43</v>
          </cell>
          <cell r="F62" t="str">
            <v>S</v>
          </cell>
          <cell r="G62">
            <v>1000</v>
          </cell>
          <cell r="H62" t="str">
            <v>Orden de Compra 1210014168</v>
          </cell>
          <cell r="I62" t="str">
            <v>Individual</v>
          </cell>
          <cell r="J62" t="str">
            <v>ELNO</v>
          </cell>
          <cell r="K62" t="str">
            <v>SILVA GABRIEL ATILANO ALFONSO</v>
          </cell>
          <cell r="L62">
            <v>42845</v>
          </cell>
          <cell r="M62">
            <v>5</v>
          </cell>
          <cell r="N62" t="str">
            <v>Sustento</v>
          </cell>
          <cell r="O62">
            <v>1000</v>
          </cell>
          <cell r="P62" t="str">
            <v>S</v>
          </cell>
        </row>
        <row r="63">
          <cell r="B63" t="str">
            <v>FAC08</v>
          </cell>
          <cell r="C63" t="str">
            <v xml:space="preserve">ARANDELA CUADRADA PLANA DE  57X57X5 mm (2-1/4X2-1/4X3/16 PULG.); AGUJERO 21 mm. DIAM.                                                                                                                                                                     </v>
          </cell>
          <cell r="D63">
            <v>0.26</v>
          </cell>
          <cell r="E63">
            <v>0.49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FAC09</v>
          </cell>
          <cell r="C64" t="str">
            <v xml:space="preserve">ARANDELA CUADRADA PLANA DE  76X76X6 mm (3X3X1/4 PULG.); AGUJERO 21 mm. DIAM.                                                                                                                                                                              </v>
          </cell>
          <cell r="D64">
            <v>0.56999999999999995</v>
          </cell>
          <cell r="E64">
            <v>0.66</v>
          </cell>
          <cell r="F64" t="str">
            <v>S</v>
          </cell>
          <cell r="G64">
            <v>150</v>
          </cell>
          <cell r="H64" t="str">
            <v>Factura  001-000803</v>
          </cell>
          <cell r="I64" t="str">
            <v>Individual</v>
          </cell>
          <cell r="J64" t="str">
            <v>ELOR</v>
          </cell>
          <cell r="K64" t="str">
            <v>DIPACO S.A.C.</v>
          </cell>
          <cell r="L64">
            <v>42663</v>
          </cell>
          <cell r="M64">
            <v>6</v>
          </cell>
          <cell r="N64" t="str">
            <v>Sustento</v>
          </cell>
          <cell r="O64">
            <v>150</v>
          </cell>
          <cell r="P64" t="str">
            <v>S</v>
          </cell>
        </row>
        <row r="65">
          <cell r="B65" t="str">
            <v>FAC10</v>
          </cell>
          <cell r="C65" t="str">
            <v xml:space="preserve">ARANDELA CUADRADA PLANA DE 102X102X 5 mm (4X4X3/16 PULG.); AGUJERO 17 mm. DIAM.                                                                                                                                                                           </v>
          </cell>
          <cell r="D65">
            <v>1.3</v>
          </cell>
          <cell r="E65">
            <v>0.86</v>
          </cell>
          <cell r="F65" t="str">
            <v>S</v>
          </cell>
          <cell r="G65">
            <v>34</v>
          </cell>
          <cell r="H65" t="str">
            <v>Orden de Compra 2210009106</v>
          </cell>
          <cell r="I65" t="str">
            <v>Individual</v>
          </cell>
          <cell r="J65" t="str">
            <v>ELN</v>
          </cell>
          <cell r="K65" t="str">
            <v>MATERIALES GROUP S.A.C.</v>
          </cell>
          <cell r="L65">
            <v>42984</v>
          </cell>
          <cell r="M65">
            <v>7</v>
          </cell>
          <cell r="N65" t="str">
            <v>Sustento</v>
          </cell>
          <cell r="O65">
            <v>34</v>
          </cell>
          <cell r="P65" t="str">
            <v>S</v>
          </cell>
        </row>
        <row r="66">
          <cell r="B66" t="str">
            <v>FAC11</v>
          </cell>
          <cell r="C66" t="str">
            <v xml:space="preserve">ARANDELA CUADRADA PLANA DE 102X102X13 mm (4X4X1/2 PULG.); AGUJERO 21 mm. DIAM.                                                                                                                                                                            </v>
          </cell>
          <cell r="D66">
            <v>1.41</v>
          </cell>
          <cell r="E66">
            <v>0.82</v>
          </cell>
          <cell r="F66" t="str">
            <v>S</v>
          </cell>
          <cell r="G66">
            <v>100</v>
          </cell>
          <cell r="H66" t="str">
            <v>Orden de Compra OC-380780</v>
          </cell>
          <cell r="I66" t="str">
            <v>Individual</v>
          </cell>
          <cell r="J66" t="str">
            <v>ELDU</v>
          </cell>
          <cell r="K66" t="str">
            <v>MATERIALES GROUP S.A.C</v>
          </cell>
          <cell r="L66">
            <v>43031</v>
          </cell>
          <cell r="M66">
            <v>8</v>
          </cell>
          <cell r="N66" t="str">
            <v>Sustento</v>
          </cell>
          <cell r="O66">
            <v>100</v>
          </cell>
          <cell r="P66" t="str">
            <v>S</v>
          </cell>
        </row>
        <row r="67">
          <cell r="B67" t="str">
            <v>FXX06</v>
          </cell>
          <cell r="C67" t="str">
            <v xml:space="preserve">ARANDELA PLANA AC.GALV. PERNO  3/8                                                                                                                                                                                                                        </v>
          </cell>
          <cell r="D67">
            <v>0.03</v>
          </cell>
          <cell r="E67">
            <v>0.85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FAC12</v>
          </cell>
          <cell r="C68" t="str">
            <v xml:space="preserve">ARANDELA PLANA DE BRONCE DE 102X102X13 mm; AGUJERO 21 mm. DIAM.                                                                                                                                                                                           </v>
          </cell>
          <cell r="D68">
            <v>1.39</v>
          </cell>
          <cell r="E68">
            <v>0.80836879432624098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FAR01</v>
          </cell>
          <cell r="C69" t="str">
            <v xml:space="preserve">ARANDELA REDONDA  DE 35 mm. (1-3/8 PULG.) DIAM. EXTERIOR; AGUJERO 14 mm. DIAM.                                                                                                                                                                            </v>
          </cell>
          <cell r="D69">
            <v>0.32</v>
          </cell>
          <cell r="E69">
            <v>0.05</v>
          </cell>
          <cell r="F69" t="str">
            <v>S</v>
          </cell>
          <cell r="G69">
            <v>3</v>
          </cell>
          <cell r="H69" t="str">
            <v>Factura 002-0007147</v>
          </cell>
          <cell r="I69" t="str">
            <v>Individual</v>
          </cell>
          <cell r="J69" t="str">
            <v>EPAN</v>
          </cell>
          <cell r="K69" t="str">
            <v>ELECTRO "NIETSA" E.I.R.L.</v>
          </cell>
          <cell r="L69">
            <v>42993</v>
          </cell>
          <cell r="M69">
            <v>3</v>
          </cell>
          <cell r="N69" t="str">
            <v>Sustento</v>
          </cell>
          <cell r="O69">
            <v>3</v>
          </cell>
          <cell r="P69" t="str">
            <v>S</v>
          </cell>
        </row>
        <row r="70">
          <cell r="B70" t="str">
            <v>FAR02</v>
          </cell>
          <cell r="C70" t="str">
            <v xml:space="preserve">ARANDELA REDONDA  DE 45 mm. (1-3/4 PULG.) DIAM. EXTERIOR; AGUJERO 17 mm. DIAM.                                                                                                                                                                            </v>
          </cell>
          <cell r="D70">
            <v>0.42</v>
          </cell>
          <cell r="E70">
            <v>0.06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</sheetData>
      <sheetData sheetId="3">
        <row r="33">
          <cell r="B33" t="str">
            <v>FXF01</v>
          </cell>
          <cell r="C33" t="str">
            <v xml:space="preserve">FLEJE DE ACERO INOXIDABLE DE 13 mm DE ANCHO X METRO                                                                                                                                                                                                       </v>
          </cell>
          <cell r="D33">
            <v>0.75</v>
          </cell>
          <cell r="E33">
            <v>1.0833333333333335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1</v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FXF02</v>
          </cell>
          <cell r="C34" t="str">
            <v xml:space="preserve">FLEJE DE ACERO INOXIDABLE DE 13 mm DE ANCHO X ROLLO                                                                                                                                                                                                       </v>
          </cell>
          <cell r="D34">
            <v>16.2</v>
          </cell>
          <cell r="E34">
            <v>16.2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FXF03</v>
          </cell>
          <cell r="C35" t="str">
            <v xml:space="preserve">FLEJE DE ACERO INOXIDABLE DE 19 mm DE ANCHO X METRO                                                                                                                                                                                                       </v>
          </cell>
          <cell r="D35">
            <v>0.72</v>
          </cell>
          <cell r="E35">
            <v>1.04</v>
          </cell>
          <cell r="F35" t="str">
            <v>S</v>
          </cell>
          <cell r="G35">
            <v>4</v>
          </cell>
          <cell r="H35" t="str">
            <v>Factura 002-0007147</v>
          </cell>
          <cell r="I35" t="str">
            <v>Individual</v>
          </cell>
          <cell r="J35" t="str">
            <v>EPAN</v>
          </cell>
          <cell r="K35" t="str">
            <v>ELECTRO "NIETSA" E.I.R.L.</v>
          </cell>
          <cell r="L35">
            <v>42993</v>
          </cell>
          <cell r="M35">
            <v>2</v>
          </cell>
          <cell r="N35" t="str">
            <v>Sustento</v>
          </cell>
          <cell r="O35">
            <v>4</v>
          </cell>
          <cell r="P35" t="str">
            <v>S</v>
          </cell>
        </row>
        <row r="36">
          <cell r="B36" t="str">
            <v>FXF04</v>
          </cell>
          <cell r="C36" t="str">
            <v xml:space="preserve">FLEJE DE ACERO INOXIDABLE DE 19 mm DE ANCHO X ROLLO                                                                                                                                                                                                       </v>
          </cell>
          <cell r="D36">
            <v>21.98</v>
          </cell>
          <cell r="E36">
            <v>19.14</v>
          </cell>
          <cell r="F36" t="str">
            <v>S</v>
          </cell>
          <cell r="G36">
            <v>176</v>
          </cell>
          <cell r="H36" t="str">
            <v>Orden de Compra 1214000855</v>
          </cell>
          <cell r="I36" t="str">
            <v>Individual</v>
          </cell>
          <cell r="J36" t="str">
            <v>ELNO</v>
          </cell>
          <cell r="K36" t="str">
            <v>MATERIALES GROUP S.A.C.</v>
          </cell>
          <cell r="L36">
            <v>43034</v>
          </cell>
          <cell r="M36">
            <v>2</v>
          </cell>
          <cell r="N36" t="str">
            <v>Sustento</v>
          </cell>
          <cell r="O36">
            <v>176</v>
          </cell>
          <cell r="P36" t="str">
            <v>S</v>
          </cell>
        </row>
      </sheetData>
      <sheetData sheetId="4">
        <row r="38">
          <cell r="B38" t="str">
            <v>FKM01</v>
          </cell>
          <cell r="C38" t="str">
            <v xml:space="preserve">MORDAZA CONICA TERMINAL PARA MENSAJERO DE 25 mm2                                                                                                                                                                                                          </v>
          </cell>
          <cell r="D38">
            <v>3.27</v>
          </cell>
          <cell r="E38">
            <v>1.93</v>
          </cell>
          <cell r="F38" t="str">
            <v>S</v>
          </cell>
          <cell r="G38">
            <v>4000</v>
          </cell>
          <cell r="H38" t="str">
            <v>Factura 0001-008875</v>
          </cell>
          <cell r="I38" t="str">
            <v>Individual</v>
          </cell>
          <cell r="J38" t="str">
            <v>ELOR</v>
          </cell>
          <cell r="K38" t="str">
            <v>IVS S.A</v>
          </cell>
          <cell r="L38">
            <v>42699</v>
          </cell>
          <cell r="M38">
            <v>1</v>
          </cell>
          <cell r="N38" t="str">
            <v>Sustento</v>
          </cell>
          <cell r="O38">
            <v>4000</v>
          </cell>
          <cell r="P38" t="str">
            <v>S</v>
          </cell>
        </row>
        <row r="39">
          <cell r="B39" t="str">
            <v>FKM02</v>
          </cell>
          <cell r="C39" t="str">
            <v xml:space="preserve">MORDAZA CONICA TERMINAL PARA MENSAJERO DE 35 mm2                                                                                                                                                                                                          </v>
          </cell>
          <cell r="D39">
            <v>3.24</v>
          </cell>
          <cell r="E39">
            <v>1.64</v>
          </cell>
          <cell r="F39" t="str">
            <v>S</v>
          </cell>
          <cell r="G39">
            <v>256</v>
          </cell>
          <cell r="H39" t="str">
            <v>Orden de Compra 4214000544</v>
          </cell>
          <cell r="I39" t="str">
            <v>Individual</v>
          </cell>
          <cell r="J39" t="str">
            <v>ELC</v>
          </cell>
          <cell r="K39" t="str">
            <v>MATERIALES GROUP S.A.C.</v>
          </cell>
          <cell r="L39">
            <v>42992</v>
          </cell>
          <cell r="M39">
            <v>2</v>
          </cell>
          <cell r="N39" t="str">
            <v>Sustento</v>
          </cell>
          <cell r="O39">
            <v>256</v>
          </cell>
          <cell r="P39" t="str">
            <v>S</v>
          </cell>
        </row>
        <row r="40">
          <cell r="B40" t="str">
            <v>FKM03</v>
          </cell>
          <cell r="C40" t="str">
            <v xml:space="preserve">MORDAZA CONICA TERMINAL PARA MENSAJERO DE 50 mm2                                                                                                                                                                                                          </v>
          </cell>
          <cell r="D40">
            <v>3.24</v>
          </cell>
          <cell r="E40">
            <v>1.603145478374836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>
            <v>2</v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FKM04</v>
          </cell>
          <cell r="C41" t="str">
            <v xml:space="preserve">MORDAZA CONICA TERMINAL PARA MENSAJERO DE 70 mm2                                                                                                                                                                                                          </v>
          </cell>
          <cell r="D41">
            <v>5.67</v>
          </cell>
          <cell r="E41">
            <v>2.2000000000000002</v>
          </cell>
          <cell r="F41" t="str">
            <v>S</v>
          </cell>
          <cell r="G41">
            <v>50</v>
          </cell>
          <cell r="H41" t="str">
            <v>Factura 001-002034</v>
          </cell>
          <cell r="I41" t="str">
            <v>Individual</v>
          </cell>
          <cell r="J41" t="str">
            <v>SERS</v>
          </cell>
          <cell r="K41" t="str">
            <v>ELSERCOR E.I.R.L</v>
          </cell>
          <cell r="L41">
            <v>42979</v>
          </cell>
          <cell r="M41">
            <v>9</v>
          </cell>
          <cell r="N41" t="str">
            <v>Sustento</v>
          </cell>
          <cell r="O41">
            <v>50</v>
          </cell>
          <cell r="P41" t="str">
            <v>S</v>
          </cell>
        </row>
        <row r="42">
          <cell r="B42" t="str">
            <v>FKM05</v>
          </cell>
          <cell r="C42" t="str">
            <v xml:space="preserve">MORDAZA CONICA TERMINAL PARA MENSAJERO DE 95 mm2                                                                                                                                                                                                          </v>
          </cell>
          <cell r="D42">
            <v>3.07</v>
          </cell>
          <cell r="E42">
            <v>1.5190298205588724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>
            <v>10</v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FKM06</v>
          </cell>
          <cell r="C43" t="str">
            <v xml:space="preserve">MORDAZA DE SUSPENSION           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2.04</v>
          </cell>
          <cell r="E43">
            <v>1.32</v>
          </cell>
          <cell r="F43" t="str">
            <v>S</v>
          </cell>
          <cell r="G43">
            <v>3500</v>
          </cell>
          <cell r="H43" t="str">
            <v>Factura 0001-008875</v>
          </cell>
          <cell r="I43" t="str">
            <v>Individual</v>
          </cell>
          <cell r="J43" t="str">
            <v>ELOR</v>
          </cell>
          <cell r="K43" t="str">
            <v>IVS S.A</v>
          </cell>
          <cell r="L43">
            <v>42699</v>
          </cell>
          <cell r="M43">
            <v>11</v>
          </cell>
          <cell r="N43" t="str">
            <v>Sustento</v>
          </cell>
          <cell r="O43">
            <v>3500</v>
          </cell>
          <cell r="P43" t="str">
            <v>S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s"/>
      <sheetName val="Celdas"/>
      <sheetName val="Condensadores"/>
      <sheetName val="Maestro de Mat."/>
    </sheetNames>
    <sheetDataSet>
      <sheetData sheetId="0">
        <row r="12">
          <cell r="B12" t="str">
            <v>SAB02</v>
          </cell>
          <cell r="C12" t="str">
            <v xml:space="preserve">BANCO DE CONDENSADORES FIJO, MONOFASICO, 100 KVAR, 10-15 KV, EXTERIOR                                                                                                                                                                                     </v>
          </cell>
          <cell r="D12">
            <v>602.51</v>
          </cell>
          <cell r="E12">
            <v>602.51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SAB15</v>
          </cell>
          <cell r="C13" t="str">
            <v xml:space="preserve">BANCO DE CONDENSADORES FIJO, TRIPOLAR, 150 KVAR, 10-15 KV, EXTERIOR                                                                                                                                                                                       </v>
          </cell>
          <cell r="D13" t="str">
            <v>Sin Costo (No Utilizado)</v>
          </cell>
          <cell r="E13">
            <v>0</v>
          </cell>
          <cell r="F13" t="str">
            <v>A</v>
          </cell>
          <cell r="G13" t="str">
            <v/>
          </cell>
          <cell r="H13" t="str">
            <v>Precio Regulado 2012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Precio regulado 2012</v>
          </cell>
          <cell r="O13" t="str">
            <v/>
          </cell>
          <cell r="P13" t="str">
            <v>A</v>
          </cell>
        </row>
        <row r="14">
          <cell r="B14" t="str">
            <v>SAB01</v>
          </cell>
          <cell r="C14" t="str">
            <v xml:space="preserve">BANCO DE CONDENSADORES FIJO, TRIPOLAR, 300 KVAR, 10-15 KV, EXTERIOR                                                                                                                                                                                       </v>
          </cell>
          <cell r="D14">
            <v>2000</v>
          </cell>
          <cell r="E14">
            <v>2000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>
            <v>1</v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SAB16</v>
          </cell>
          <cell r="C15" t="str">
            <v xml:space="preserve">BANCO DE CONDENSADORES FIJO, TRIPOLAR, 600 KVAR, 10-15 KV, EXTERIOR                                                                                                                                                                                       </v>
          </cell>
          <cell r="D15" t="str">
            <v>Sin Costo (No Utilizado)</v>
          </cell>
          <cell r="E15">
            <v>0</v>
          </cell>
          <cell r="F15" t="str">
            <v>A</v>
          </cell>
          <cell r="G15" t="str">
            <v/>
          </cell>
          <cell r="H15" t="str">
            <v>Precio Regulado 2012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Precio regulado 2012</v>
          </cell>
          <cell r="O15" t="str">
            <v/>
          </cell>
          <cell r="P15" t="str">
            <v>A</v>
          </cell>
        </row>
      </sheetData>
      <sheetData sheetId="1">
        <row r="28">
          <cell r="B28" t="str">
            <v>SAA01</v>
          </cell>
          <cell r="C28" t="str">
            <v xml:space="preserve">CELDA (ESTRUCTURA METALICA Y OBRA CIVIL)                                                                                                                                                                                                                  </v>
          </cell>
          <cell r="D28">
            <v>988.68</v>
          </cell>
          <cell r="E28">
            <v>988.68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SSA09</v>
          </cell>
          <cell r="C29" t="str">
            <v xml:space="preserve">CELDA DE M.T. COMPACTO DE 1.50 x 0.50 x 0.60 TIPO IM                                                                                                                                                                                                      </v>
          </cell>
          <cell r="D29">
            <v>7242.68</v>
          </cell>
          <cell r="E29">
            <v>7242.68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SSA08</v>
          </cell>
          <cell r="C30" t="str">
            <v xml:space="preserve">CELDA DE M.T. COMPACTO DE 1.50 x 0.50 x 0.60 TIPO QM                                                                                                                                                                                                      </v>
          </cell>
          <cell r="D30">
            <v>8622.24</v>
          </cell>
          <cell r="E30">
            <v>8622.24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SSA17</v>
          </cell>
          <cell r="C31" t="str">
            <v xml:space="preserve">CELDA DE M.T. EXTERIOR DE PROTECCION Y SECCIONAMIENTO, METALICO CON ACCESORIOS                   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SSA19</v>
          </cell>
          <cell r="C32" t="str">
            <v xml:space="preserve">CELDA MODULAR EN AIRE CON SECCIONADOR DE POTENCIA TRIPOLAR EN SF6, 630A, 20KA                                                                                                                                                                             </v>
          </cell>
          <cell r="D32">
            <v>5100</v>
          </cell>
          <cell r="E32">
            <v>5100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1</v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SSA20</v>
          </cell>
          <cell r="C33" t="str">
            <v xml:space="preserve">CELDA MODULAR EN AIRE CON SECCIONADOR DE POTENCIA TRIPOLAR EN SF6, 630A, 20KA, CON BASE PORTAFUSIBLE Y FUSIBLES                                                                                                                                           </v>
          </cell>
          <cell r="D33">
            <v>3379.54</v>
          </cell>
          <cell r="E33">
            <v>3379.54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2</v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SSA22</v>
          </cell>
          <cell r="C34" t="str">
            <v xml:space="preserve">CELDA MODULAR EN VACÍO CON INTERRUPTOR EN SF6, 630A, 20KA, CON TRANSFORMADORES DE PROTECCIÓN                                                                                                                                                              </v>
          </cell>
          <cell r="D34" t="str">
            <v>Sin Costo (No Utilizado)</v>
          </cell>
          <cell r="E34" t="str">
            <v>Sin Costo (No Utilizado)</v>
          </cell>
          <cell r="F34" t="str">
            <v>A</v>
          </cell>
          <cell r="G34" t="str">
            <v/>
          </cell>
          <cell r="H34" t="str">
            <v>Precio Regulado 2012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Precio regulado 2012</v>
          </cell>
          <cell r="O34" t="str">
            <v/>
          </cell>
          <cell r="P34" t="str">
            <v>A</v>
          </cell>
        </row>
        <row r="35">
          <cell r="B35" t="str">
            <v>SSA21</v>
          </cell>
          <cell r="C35" t="str">
            <v xml:space="preserve">CELDA MODULAR EN VACÍO CON INTERRUPTOR EN SF6, 630A, 20KA, CON TRANSFORMADORES DE PROTECCIÓN Y MEDIDA                                                                                                                                                     </v>
          </cell>
          <cell r="D35">
            <v>3379.54</v>
          </cell>
          <cell r="E35">
            <v>3379.54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SAA02</v>
          </cell>
          <cell r="C36" t="str">
            <v xml:space="preserve">CELDA PARA INTERRUPTOR M.T. EN S.E. CONVENCIONAL                                                                                                                                                                                                          </v>
          </cell>
          <cell r="D36">
            <v>3635.79</v>
          </cell>
          <cell r="E36">
            <v>3635.79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>
            <v>3</v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SSA12</v>
          </cell>
          <cell r="C37" t="str">
            <v xml:space="preserve">CELDA PARA TRANSFORMADOR MT/BT, EN S.E. CONVENCIONAL                                                                                                                                                                                                      </v>
          </cell>
          <cell r="D37">
            <v>3702.21</v>
          </cell>
          <cell r="E37">
            <v>3702.21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  <sheetData sheetId="2">
        <row r="14">
          <cell r="B14" t="str">
            <v>SAB06</v>
          </cell>
          <cell r="C14" t="str">
            <v xml:space="preserve">CONDENSADOR MONOFASICO 100 KVAR 10 KV                                                                                                                                                                                                                     </v>
          </cell>
          <cell r="D14">
            <v>880.88</v>
          </cell>
          <cell r="E14">
            <v>880.88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>
            <v>1</v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SAB07</v>
          </cell>
          <cell r="C15" t="str">
            <v xml:space="preserve">CONDENSADOR MONOFASICO 150 KVAR 10 KV                                                                                                                                                                                                                     </v>
          </cell>
          <cell r="D15">
            <v>1048.98</v>
          </cell>
          <cell r="E15">
            <v>1048.98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>
            <v>2</v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SAB05</v>
          </cell>
          <cell r="C16" t="str">
            <v xml:space="preserve">CONDENSADOR MONOFASICO 50 KVAR 10 KV                                                                                                                                                                                                                      </v>
          </cell>
          <cell r="D16">
            <v>710.44</v>
          </cell>
          <cell r="E16">
            <v>710.44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>
            <v>1</v>
          </cell>
          <cell r="N16" t="str">
            <v>Estimado</v>
          </cell>
          <cell r="O16" t="str">
            <v/>
          </cell>
          <cell r="P16" t="str">
            <v>E</v>
          </cell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Bases"/>
      <sheetName val="Bloques"/>
    </sheetNames>
    <sheetDataSet>
      <sheetData sheetId="0"/>
      <sheetData sheetId="1"/>
      <sheetData sheetId="2">
        <row r="39">
          <cell r="B39" t="str">
            <v>DPF03</v>
          </cell>
          <cell r="C39" t="str">
            <v xml:space="preserve">BASE CONCRETO PARA TABLERO DISTRIBUCION SECUNDARIA TIPO 3                                                                                                                                                                                                 </v>
          </cell>
          <cell r="D39" t="str">
            <v>Sin Costo (No Utilizado)</v>
          </cell>
          <cell r="E39">
            <v>0</v>
          </cell>
          <cell r="F39" t="str">
            <v>A</v>
          </cell>
          <cell r="G39" t="str">
            <v/>
          </cell>
          <cell r="H39" t="str">
            <v>Precio Regulado 2012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Precio regulado 2012</v>
          </cell>
          <cell r="O39" t="str">
            <v/>
          </cell>
          <cell r="P39" t="str">
            <v>A</v>
          </cell>
        </row>
        <row r="40">
          <cell r="B40" t="str">
            <v>DPF04</v>
          </cell>
          <cell r="C40" t="str">
            <v xml:space="preserve">BASE CONCRETO PARA TABLERO DISTRIBUCION SECUNDARIA TIPO 4                                                                                                                                                                                                 </v>
          </cell>
          <cell r="D40" t="str">
            <v>Sin Costo (No Utilizado)</v>
          </cell>
          <cell r="E40">
            <v>0</v>
          </cell>
          <cell r="F40" t="str">
            <v>A</v>
          </cell>
          <cell r="G40" t="str">
            <v/>
          </cell>
          <cell r="H40" t="str">
            <v>Precio Regulado 2012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Precio regulado 2012</v>
          </cell>
          <cell r="O40" t="str">
            <v/>
          </cell>
          <cell r="P40" t="str">
            <v>A</v>
          </cell>
        </row>
        <row r="41">
          <cell r="B41" t="str">
            <v>LEC13</v>
          </cell>
          <cell r="C41" t="str">
            <v xml:space="preserve">BASE MADERA PARA MODULO AP 400X550MM                                                                                                                                                                                                                      </v>
          </cell>
          <cell r="D41" t="str">
            <v>Sin Costo (No Utilizado)</v>
          </cell>
          <cell r="E41">
            <v>0</v>
          </cell>
          <cell r="F41" t="str">
            <v>A</v>
          </cell>
          <cell r="G41" t="str">
            <v/>
          </cell>
          <cell r="H41" t="str">
            <v>Precio Regulado 2012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Precio regulado 2012</v>
          </cell>
          <cell r="O41" t="str">
            <v/>
          </cell>
          <cell r="P41" t="str">
            <v>A</v>
          </cell>
        </row>
        <row r="42">
          <cell r="B42" t="str">
            <v>LEC01</v>
          </cell>
          <cell r="C42" t="str">
            <v xml:space="preserve">BASE PORTA CELULA FOTOELECTRICA 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3.61</v>
          </cell>
          <cell r="E42">
            <v>5.0999999999999996</v>
          </cell>
          <cell r="F42" t="str">
            <v>S</v>
          </cell>
          <cell r="G42">
            <v>300</v>
          </cell>
          <cell r="H42" t="str">
            <v>Factura 001-0000007</v>
          </cell>
          <cell r="I42" t="str">
            <v>Individual</v>
          </cell>
          <cell r="J42" t="str">
            <v>ELOR</v>
          </cell>
          <cell r="K42" t="str">
            <v>INGENIERIA Y CONSTRUCCIONES E.I.R.L.</v>
          </cell>
          <cell r="L42">
            <v>42621</v>
          </cell>
          <cell r="M42">
            <v>1</v>
          </cell>
          <cell r="N42" t="str">
            <v>Sustento</v>
          </cell>
          <cell r="O42">
            <v>300</v>
          </cell>
          <cell r="P42" t="str">
            <v>S</v>
          </cell>
        </row>
        <row r="43">
          <cell r="B43" t="str">
            <v>LEC02</v>
          </cell>
          <cell r="C43" t="str">
            <v xml:space="preserve">BASE PORTA CELULA FOTOELECTRICA CON CONTACTOR INCORPORADO                                                                                                                                                                                                 </v>
          </cell>
          <cell r="D43">
            <v>19.97</v>
          </cell>
          <cell r="E43">
            <v>16.549999999999997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DPF01</v>
          </cell>
          <cell r="C44" t="str">
            <v xml:space="preserve">BASE PORTAFUSIBLE TRIPOLAR TIPO T30 DE 100 A.; PARA FUSIBLE TIPO LAMINA                                                                                                                                                                                   </v>
          </cell>
          <cell r="D44">
            <v>5.15</v>
          </cell>
          <cell r="E44">
            <v>5.15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DPF02</v>
          </cell>
          <cell r="C45" t="str">
            <v xml:space="preserve">BASE PORTAFUSIBLE UNIPOLAR TIPO F DE 350 A.; PARA FUSIBLE TIPO LAMINA                                                                                                                                                                                     </v>
          </cell>
          <cell r="D45">
            <v>5.78</v>
          </cell>
          <cell r="E45">
            <v>0.67</v>
          </cell>
          <cell r="F45" t="str">
            <v>S</v>
          </cell>
          <cell r="G45" t="str">
            <v>DGER/MEM</v>
          </cell>
          <cell r="H45" t="str">
            <v xml:space="preserve">DGER/MEM </v>
          </cell>
          <cell r="I45" t="str">
            <v>DGER/MEM</v>
          </cell>
          <cell r="J45" t="str">
            <v>DGER/MEM</v>
          </cell>
          <cell r="K45" t="str">
            <v>DGER/MEM</v>
          </cell>
          <cell r="L45">
            <v>43038</v>
          </cell>
          <cell r="M45" t="str">
            <v>DGER/MEM</v>
          </cell>
          <cell r="N45" t="str">
            <v>Sustento</v>
          </cell>
          <cell r="O45" t="str">
            <v>DGER/MEM</v>
          </cell>
          <cell r="P45" t="str">
            <v>S</v>
          </cell>
        </row>
      </sheetData>
      <sheetData sheetId="3">
        <row r="32">
          <cell r="B32" t="str">
            <v>RVA01</v>
          </cell>
          <cell r="C32" t="str">
            <v xml:space="preserve">BLOQUE DE ANCLAJE DE 400 X 400 X 100 mm.; AGUJERO DE 3/4 PULG. DIAM.                                                                                                                                                                                      </v>
          </cell>
          <cell r="D32">
            <v>5.37</v>
          </cell>
          <cell r="E32">
            <v>6.81</v>
          </cell>
          <cell r="F32" t="str">
            <v>S</v>
          </cell>
          <cell r="G32">
            <v>100</v>
          </cell>
          <cell r="H32" t="str">
            <v>Orden de Compra 4210008525</v>
          </cell>
          <cell r="I32" t="str">
            <v>Individual</v>
          </cell>
          <cell r="J32" t="str">
            <v>ELC</v>
          </cell>
          <cell r="K32" t="str">
            <v>MATERIALES GROUP S.A.C.</v>
          </cell>
          <cell r="L32">
            <v>42445</v>
          </cell>
          <cell r="M32">
            <v>1</v>
          </cell>
          <cell r="N32" t="str">
            <v>Sustento</v>
          </cell>
          <cell r="O32">
            <v>100</v>
          </cell>
          <cell r="P32" t="str">
            <v>S</v>
          </cell>
        </row>
        <row r="33">
          <cell r="B33" t="str">
            <v>RVA02</v>
          </cell>
          <cell r="C33" t="str">
            <v xml:space="preserve">BLOQUE DE ANCLAJE DE 400 X 400 X 100 mm.; AGUJERO DE 5/8 PULG. DIAM.                                                                                                                                                                                      </v>
          </cell>
          <cell r="D33">
            <v>5.37</v>
          </cell>
          <cell r="E33">
            <v>7.65</v>
          </cell>
          <cell r="F33" t="str">
            <v>S</v>
          </cell>
          <cell r="G33">
            <v>85</v>
          </cell>
          <cell r="H33" t="str">
            <v>Orden de Compra OC-364112</v>
          </cell>
          <cell r="I33" t="str">
            <v>Individual</v>
          </cell>
          <cell r="J33" t="str">
            <v>ELDU</v>
          </cell>
          <cell r="K33" t="str">
            <v>EMPRESA HUARCAYA HUAYLLA S.A.C.</v>
          </cell>
          <cell r="L33">
            <v>43018</v>
          </cell>
          <cell r="M33">
            <v>1</v>
          </cell>
          <cell r="N33" t="str">
            <v>Sustento</v>
          </cell>
          <cell r="O33">
            <v>85</v>
          </cell>
          <cell r="P33" t="str">
            <v>S</v>
          </cell>
        </row>
        <row r="34">
          <cell r="B34" t="str">
            <v>RVA03</v>
          </cell>
          <cell r="C34" t="str">
            <v xml:space="preserve">BLOQUE DE ANCLAJE DE 500 X 500 X 150 mm.; AGUJERO DE 3/4 PULG. DIAM.                                                                                                                                                                                      </v>
          </cell>
          <cell r="D34">
            <v>5.37</v>
          </cell>
          <cell r="E34">
            <v>7.48</v>
          </cell>
          <cell r="F34" t="str">
            <v>S</v>
          </cell>
          <cell r="G34">
            <v>10</v>
          </cell>
          <cell r="H34" t="str">
            <v>Orden de Compra OC-1624</v>
          </cell>
          <cell r="I34" t="str">
            <v>Individual</v>
          </cell>
          <cell r="J34" t="str">
            <v>ELDU</v>
          </cell>
          <cell r="K34" t="str">
            <v>EMPRESA HUARCAYA HUAYLLA S.A.C.</v>
          </cell>
          <cell r="L34">
            <v>42604</v>
          </cell>
          <cell r="M34">
            <v>1</v>
          </cell>
          <cell r="N34" t="str">
            <v>Sustento</v>
          </cell>
          <cell r="O34">
            <v>10</v>
          </cell>
          <cell r="P34" t="str">
            <v>S</v>
          </cell>
        </row>
        <row r="35">
          <cell r="B35" t="str">
            <v>RVA04</v>
          </cell>
          <cell r="C35" t="str">
            <v xml:space="preserve">BLOQUE DE ANCLAJE DE 500 X 500 X 150 mm.; AGUJERO DE 5/8 PULG. DIAM.                                                                                                                                                                                      </v>
          </cell>
          <cell r="D35">
            <v>5.37</v>
          </cell>
          <cell r="E35">
            <v>6.99</v>
          </cell>
          <cell r="F35" t="str">
            <v>S</v>
          </cell>
          <cell r="G35">
            <v>6</v>
          </cell>
          <cell r="H35" t="str">
            <v>Orden de Compra 4210009703</v>
          </cell>
          <cell r="I35" t="str">
            <v>Individual</v>
          </cell>
          <cell r="J35" t="str">
            <v>ELC</v>
          </cell>
          <cell r="K35" t="str">
            <v>PROMOTORES ELECTRICOS MILAGROS Y CE</v>
          </cell>
          <cell r="L35">
            <v>42907</v>
          </cell>
          <cell r="M35">
            <v>1</v>
          </cell>
          <cell r="N35" t="str">
            <v>Sustento</v>
          </cell>
          <cell r="O35">
            <v>6</v>
          </cell>
          <cell r="P35" t="str">
            <v>S</v>
          </cell>
        </row>
        <row r="36">
          <cell r="B36" t="str">
            <v>RVA05</v>
          </cell>
          <cell r="C36" t="str">
            <v xml:space="preserve">BLOQUE DE ANCLAJE DE 700 X 700 X 200 mm.; AGUJERO DE 1 PULG. DIAM.                                                                                                                                                                                        </v>
          </cell>
          <cell r="D36">
            <v>8.26</v>
          </cell>
          <cell r="E36">
            <v>7.71</v>
          </cell>
          <cell r="F36" t="str">
            <v>S</v>
          </cell>
          <cell r="G36">
            <v>5</v>
          </cell>
          <cell r="H36" t="str">
            <v>Orden de Compra OC-204127</v>
          </cell>
          <cell r="I36" t="str">
            <v>Individual</v>
          </cell>
          <cell r="J36" t="str">
            <v>ELDU</v>
          </cell>
          <cell r="K36" t="str">
            <v>EMPRESA HUARCAYA HUAYLLA S.A.C.</v>
          </cell>
          <cell r="L36">
            <v>42954</v>
          </cell>
          <cell r="M36">
            <v>2</v>
          </cell>
          <cell r="N36" t="str">
            <v>Sustento</v>
          </cell>
          <cell r="O36">
            <v>5</v>
          </cell>
          <cell r="P36" t="str">
            <v>S</v>
          </cell>
        </row>
        <row r="37">
          <cell r="B37" t="str">
            <v>PSC10</v>
          </cell>
          <cell r="C37" t="str">
            <v xml:space="preserve">BLOQUE DE CONCRETO PARA PROTECCION DE POSTE                                                                                                                                                                                                               </v>
          </cell>
          <cell r="D37">
            <v>71.209999999999994</v>
          </cell>
          <cell r="E37">
            <v>85.57</v>
          </cell>
          <cell r="F37" t="str">
            <v>S</v>
          </cell>
          <cell r="G37">
            <v>10</v>
          </cell>
          <cell r="H37" t="str">
            <v>Orden de Compra OC-1949</v>
          </cell>
          <cell r="I37" t="str">
            <v>Individual</v>
          </cell>
          <cell r="J37" t="str">
            <v>ELDU</v>
          </cell>
          <cell r="K37" t="str">
            <v>EMPRESA HUARCAYA HUAYLLA S.A.C</v>
          </cell>
          <cell r="L37">
            <v>42633</v>
          </cell>
          <cell r="M37">
            <v>3</v>
          </cell>
          <cell r="N37" t="str">
            <v>Sustento</v>
          </cell>
          <cell r="O37">
            <v>10</v>
          </cell>
          <cell r="P37" t="str">
            <v>S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Brazos"/>
      <sheetName val="Crucetas"/>
      <sheetName val="Estructuras"/>
      <sheetName val="Mensulas"/>
    </sheetNames>
    <sheetDataSet>
      <sheetData sheetId="0"/>
      <sheetData sheetId="1"/>
      <sheetData sheetId="2">
        <row r="39">
          <cell r="B39" t="str">
            <v>PCB01</v>
          </cell>
          <cell r="C39" t="str">
            <v xml:space="preserve">BRAZO DE ACERO PARA CRUCETA                                                                                                                                                                                                                               </v>
          </cell>
          <cell r="D39">
            <v>12.82</v>
          </cell>
          <cell r="E39">
            <v>12.44544348790861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PCB02</v>
          </cell>
          <cell r="C40" t="str">
            <v xml:space="preserve">BRAZO DE MADERA  PARA CRUCETA  60 PUL. VANO* 30 PULG. DECLIVE                                                                                                                                                                                             </v>
          </cell>
          <cell r="D40">
            <v>5.13</v>
          </cell>
          <cell r="E40">
            <v>6.2377708342250555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PCB03</v>
          </cell>
          <cell r="C41" t="str">
            <v xml:space="preserve">BRAZO DE MADERA PARA CRUCETA  28 PUL. 1-5/8 X13/16                                                                                                                                                                                                        </v>
          </cell>
          <cell r="D41">
            <v>2.36</v>
          </cell>
          <cell r="E41">
            <v>2.8696177716902791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RXX07</v>
          </cell>
          <cell r="C42" t="str">
            <v xml:space="preserve">BRAZO METALICO DE APOYO PARA RETENIDA TIPO VIOLIN BT                                                                                                                                                                                                      </v>
          </cell>
          <cell r="D42">
            <v>6.07</v>
          </cell>
          <cell r="E42">
            <v>5.0507553058676651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RXX06</v>
          </cell>
          <cell r="C43" t="str">
            <v xml:space="preserve">BRAZO METALICO DE APOYO PARA RETENIDA TIPO VIOLIN MT y BT                                                                                                                                                                                                 </v>
          </cell>
          <cell r="D43">
            <v>36.01</v>
          </cell>
          <cell r="E43">
            <v>37.33</v>
          </cell>
          <cell r="F43" t="str">
            <v>S</v>
          </cell>
          <cell r="G43">
            <v>5</v>
          </cell>
          <cell r="H43" t="str">
            <v>Factura 001-0001780</v>
          </cell>
          <cell r="I43" t="str">
            <v>Individual</v>
          </cell>
          <cell r="J43" t="str">
            <v>EIHC</v>
          </cell>
          <cell r="K43" t="str">
            <v>COMERCIAL FM</v>
          </cell>
          <cell r="L43">
            <v>42633</v>
          </cell>
          <cell r="M43">
            <v>5</v>
          </cell>
          <cell r="N43" t="str">
            <v>Sustento</v>
          </cell>
          <cell r="O43">
            <v>5</v>
          </cell>
          <cell r="P43" t="str">
            <v>S</v>
          </cell>
        </row>
        <row r="44">
          <cell r="B44" t="str">
            <v>PCB04</v>
          </cell>
          <cell r="C44" t="str">
            <v xml:space="preserve">BRAZOS DE FoGo LARGOS                                                                                                                                                                                                                                     </v>
          </cell>
          <cell r="D44">
            <v>5.47</v>
          </cell>
          <cell r="E44">
            <v>4.551504369538077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</sheetData>
      <sheetData sheetId="3">
        <row r="123">
          <cell r="B123" t="str">
            <v>PCC01</v>
          </cell>
          <cell r="C123" t="str">
            <v xml:space="preserve">CRUCETA ASIMETRICA DE CONCRETO ARMADO Za/1.50/0.90/250 CON AGUJERO 145 mm.                                                                                                                                                                                </v>
          </cell>
          <cell r="D123">
            <v>36.18</v>
          </cell>
          <cell r="E123">
            <v>26.69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PCC02</v>
          </cell>
          <cell r="C124" t="str">
            <v xml:space="preserve">CRUCETA ASIMETRICA DE CONCRETO ARMADO Za/1.50/0.90/250 CON AGUJERO 180 mm.                                                                                                                                                                                </v>
          </cell>
          <cell r="D124">
            <v>41.73</v>
          </cell>
          <cell r="E124">
            <v>26.69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PCC03</v>
          </cell>
          <cell r="C125" t="str">
            <v xml:space="preserve">CRUCETA ASIMETRICA DE CONCRETO ARMADO Za/1.50/0.90/250 CON AGUJERO 210 mm.                                                                                                                                                                                </v>
          </cell>
          <cell r="D125">
            <v>20.58</v>
          </cell>
          <cell r="E125">
            <v>26.69</v>
          </cell>
          <cell r="F125" t="str">
            <v>S</v>
          </cell>
          <cell r="G125">
            <v>6</v>
          </cell>
          <cell r="H125" t="str">
            <v>Orden de Compra OC-347603</v>
          </cell>
          <cell r="I125" t="str">
            <v>Individual</v>
          </cell>
          <cell r="J125" t="str">
            <v>ELDU</v>
          </cell>
          <cell r="K125" t="str">
            <v>EMPRESA HUARCAYA HUAYLLA S.A.C.</v>
          </cell>
          <cell r="L125">
            <v>43012</v>
          </cell>
          <cell r="M125">
            <v>6</v>
          </cell>
          <cell r="N125" t="str">
            <v>Sustento</v>
          </cell>
          <cell r="O125">
            <v>6</v>
          </cell>
          <cell r="P125" t="str">
            <v>S</v>
          </cell>
        </row>
        <row r="126">
          <cell r="B126" t="str">
            <v>PCC22</v>
          </cell>
          <cell r="C126" t="str">
            <v xml:space="preserve">CRUCETA DE CONCRETO ARMADO  Z/2.4/600 -275MMD. MONTAJE A POSTE.                                                                                                                                                                                           </v>
          </cell>
          <cell r="D126">
            <v>45.69</v>
          </cell>
          <cell r="E126">
            <v>49.26</v>
          </cell>
          <cell r="F126" t="str">
            <v>S</v>
          </cell>
          <cell r="G126" t="str">
            <v>DGER/MEM</v>
          </cell>
          <cell r="H126" t="str">
            <v xml:space="preserve">DGER/MEM </v>
          </cell>
          <cell r="I126" t="str">
            <v>DGER/MEM</v>
          </cell>
          <cell r="J126" t="str">
            <v>DGER/MEM</v>
          </cell>
          <cell r="K126" t="str">
            <v>DGER/MEM</v>
          </cell>
          <cell r="L126">
            <v>43038</v>
          </cell>
          <cell r="M126" t="str">
            <v>DGER/MEM</v>
          </cell>
          <cell r="N126" t="str">
            <v>Sustento</v>
          </cell>
          <cell r="O126" t="str">
            <v>DGER/MEM</v>
          </cell>
          <cell r="P126" t="str">
            <v>S</v>
          </cell>
        </row>
        <row r="127">
          <cell r="B127" t="str">
            <v>PCC04</v>
          </cell>
          <cell r="C127" t="str">
            <v xml:space="preserve">CRUCETA DE CONCRETO ARMADO Z/1.20/300; 145 mm. DIAM.                                                                                                                                                                                                      </v>
          </cell>
          <cell r="D127">
            <v>18.52</v>
          </cell>
          <cell r="E127">
            <v>26.88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PCC05</v>
          </cell>
          <cell r="C128" t="str">
            <v xml:space="preserve">CRUCETA DE CONCRETO ARMADO Z/1.20/300; 160 mm. DIAM.                                                                                                                                                                                                      </v>
          </cell>
          <cell r="D128">
            <v>18.52</v>
          </cell>
          <cell r="E128">
            <v>26.88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PCC06</v>
          </cell>
          <cell r="C129" t="str">
            <v xml:space="preserve">CRUCETA DE CONCRETO ARMADO Z/1.20/300; 185 mm. DIAM.                                                                                                                                                                                                      </v>
          </cell>
          <cell r="D129">
            <v>18.52</v>
          </cell>
          <cell r="E129">
            <v>26.88</v>
          </cell>
          <cell r="F129" t="str">
            <v>S</v>
          </cell>
          <cell r="G129">
            <v>4</v>
          </cell>
          <cell r="H129" t="str">
            <v>Orden de Compra OC-142849</v>
          </cell>
          <cell r="I129" t="str">
            <v>Individual</v>
          </cell>
          <cell r="J129" t="str">
            <v>ELDU</v>
          </cell>
          <cell r="K129" t="str">
            <v>EMPRESA HUARCAYA HUAYLLA S.A.C.</v>
          </cell>
          <cell r="L129">
            <v>42921</v>
          </cell>
          <cell r="M129">
            <v>4</v>
          </cell>
          <cell r="N129" t="str">
            <v>Sustento</v>
          </cell>
          <cell r="O129">
            <v>4</v>
          </cell>
          <cell r="P129" t="str">
            <v>S</v>
          </cell>
        </row>
        <row r="130">
          <cell r="B130" t="str">
            <v>PCC07</v>
          </cell>
          <cell r="C130" t="str">
            <v xml:space="preserve">CRUCETA DE CONCRETO ARMADO Z/1.50/400; 185 mm. DIAM.                                                                                                                                                                                                      </v>
          </cell>
          <cell r="D130">
            <v>20.84</v>
          </cell>
          <cell r="E130">
            <v>26.91</v>
          </cell>
          <cell r="F130" t="str">
            <v>S</v>
          </cell>
          <cell r="G130">
            <v>14</v>
          </cell>
          <cell r="H130" t="str">
            <v>Orden de Compra OC-348291</v>
          </cell>
          <cell r="I130" t="str">
            <v>Individual</v>
          </cell>
          <cell r="J130" t="str">
            <v>ELDU</v>
          </cell>
          <cell r="K130" t="str">
            <v>EMPRESA HUARCAYA HUAYLLA S.A.C.</v>
          </cell>
          <cell r="L130">
            <v>43012</v>
          </cell>
          <cell r="M130">
            <v>14</v>
          </cell>
          <cell r="N130" t="str">
            <v>Sustento</v>
          </cell>
          <cell r="O130">
            <v>14</v>
          </cell>
          <cell r="P130" t="str">
            <v>S</v>
          </cell>
        </row>
        <row r="131">
          <cell r="B131" t="str">
            <v>PCC08</v>
          </cell>
          <cell r="C131" t="str">
            <v xml:space="preserve">CRUCETA DE CONCRETO ARMADO Z/1.50/400; 195 mm. DIAM.                                                                                                                                                                                                      </v>
          </cell>
          <cell r="D131">
            <v>25.64</v>
          </cell>
          <cell r="E131">
            <v>27.1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PCC09</v>
          </cell>
          <cell r="C132" t="str">
            <v xml:space="preserve">CRUCETA DE CONCRETO ARMADO Z/1.50/400; 220 mm. DIAM.                                                                                                                                                                                                      </v>
          </cell>
          <cell r="D132">
            <v>25.64</v>
          </cell>
          <cell r="E132">
            <v>27.1</v>
          </cell>
          <cell r="F132" t="str">
            <v>S</v>
          </cell>
          <cell r="G132">
            <v>32</v>
          </cell>
          <cell r="H132" t="str">
            <v>Orden de Compra OC-295266</v>
          </cell>
          <cell r="I132" t="str">
            <v>Individual</v>
          </cell>
          <cell r="J132" t="str">
            <v>ELDU</v>
          </cell>
          <cell r="K132" t="str">
            <v>EMPRESA HUARCAYA HUAYLLA S.A.C.</v>
          </cell>
          <cell r="L132">
            <v>42984</v>
          </cell>
          <cell r="M132">
            <v>32</v>
          </cell>
          <cell r="N132" t="str">
            <v>Sustento</v>
          </cell>
          <cell r="O132">
            <v>32</v>
          </cell>
          <cell r="P132" t="str">
            <v>S</v>
          </cell>
        </row>
        <row r="133">
          <cell r="B133" t="str">
            <v>PCC10</v>
          </cell>
          <cell r="C133" t="str">
            <v xml:space="preserve">CRUCETA DE CONCRETO ARMADO Z/2.00/500; 160 mm. DIAM.                                                                                                                                                                                                      </v>
          </cell>
          <cell r="D133">
            <v>29.33</v>
          </cell>
          <cell r="E133">
            <v>33.18</v>
          </cell>
          <cell r="F133" t="str">
            <v>S</v>
          </cell>
          <cell r="G133">
            <v>54</v>
          </cell>
          <cell r="H133" t="str">
            <v>Orden de Compra OC-159439</v>
          </cell>
          <cell r="I133" t="str">
            <v>Individual</v>
          </cell>
          <cell r="J133" t="str">
            <v>ELDU</v>
          </cell>
          <cell r="K133" t="str">
            <v>FABRICACION,DISTRIB.COMERC.Y CONSTRUC.SA</v>
          </cell>
          <cell r="L133">
            <v>42927</v>
          </cell>
          <cell r="M133">
            <v>54</v>
          </cell>
          <cell r="N133" t="str">
            <v>Sustento</v>
          </cell>
          <cell r="O133">
            <v>54</v>
          </cell>
          <cell r="P133" t="str">
            <v>S</v>
          </cell>
        </row>
        <row r="134">
          <cell r="B134" t="str">
            <v>PCC11</v>
          </cell>
          <cell r="C134" t="str">
            <v xml:space="preserve">CRUCETA DE CONCRETO ARMADO Z/2.00/500; 195 mm. DIAM.                                                                                                                                                                                                      </v>
          </cell>
          <cell r="D134">
            <v>29.33</v>
          </cell>
          <cell r="E134">
            <v>27.43</v>
          </cell>
          <cell r="F134" t="str">
            <v>S</v>
          </cell>
          <cell r="G134">
            <v>160</v>
          </cell>
          <cell r="H134" t="str">
            <v>Factura 001-002457</v>
          </cell>
          <cell r="I134" t="str">
            <v>Individual</v>
          </cell>
          <cell r="J134" t="str">
            <v>ELS</v>
          </cell>
          <cell r="K134" t="str">
            <v>ICMEL E.I.R.L</v>
          </cell>
          <cell r="L134">
            <v>43096</v>
          </cell>
          <cell r="M134">
            <v>160</v>
          </cell>
          <cell r="N134" t="str">
            <v>Sustento</v>
          </cell>
          <cell r="O134">
            <v>160</v>
          </cell>
          <cell r="P134" t="str">
            <v>S</v>
          </cell>
        </row>
        <row r="135">
          <cell r="B135" t="str">
            <v>PCC12</v>
          </cell>
          <cell r="C135" t="str">
            <v xml:space="preserve">CRUCETA DE CONCRETO ARMADO Z/2.00/500; 220 mm. DIAM.                                                                                                                                                                                                      </v>
          </cell>
          <cell r="D135">
            <v>29.33</v>
          </cell>
          <cell r="E135">
            <v>41.8</v>
          </cell>
          <cell r="F135" t="str">
            <v>S</v>
          </cell>
          <cell r="G135">
            <v>50</v>
          </cell>
          <cell r="H135" t="str">
            <v>Factura 001-002457</v>
          </cell>
          <cell r="I135" t="str">
            <v>Individual</v>
          </cell>
          <cell r="J135" t="str">
            <v>ELS</v>
          </cell>
          <cell r="K135" t="str">
            <v>ICMEL E.I.R.L</v>
          </cell>
          <cell r="L135">
            <v>43096</v>
          </cell>
          <cell r="M135">
            <v>50</v>
          </cell>
          <cell r="N135" t="str">
            <v>Sustento</v>
          </cell>
          <cell r="O135">
            <v>50</v>
          </cell>
          <cell r="P135" t="str">
            <v>S</v>
          </cell>
        </row>
        <row r="136">
          <cell r="B136" t="str">
            <v>PCF01</v>
          </cell>
          <cell r="C136" t="str">
            <v xml:space="preserve">CRUCETA DE FIERRO DE 1.2 MTS.  PARA BASE SOPORTE DE TRANSFORMADORES  MONOPOSTE                                                                                                                                                                            </v>
          </cell>
          <cell r="D136">
            <v>12.88</v>
          </cell>
          <cell r="E136">
            <v>12.911010814119566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PCF02</v>
          </cell>
          <cell r="C137" t="str">
            <v xml:space="preserve">CRUCETA DE FIERRO DE 1.50 MTS                                                                                                                                                                                                                             </v>
          </cell>
          <cell r="D137">
            <v>11.78</v>
          </cell>
          <cell r="E137">
            <v>11.808362375025503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PCF03</v>
          </cell>
          <cell r="C138" t="str">
            <v xml:space="preserve">CRUCETA DE FIERRO DE 2.40 MTS.                                                                                                                                                                                                                            </v>
          </cell>
          <cell r="D138">
            <v>12.64</v>
          </cell>
          <cell r="E138">
            <v>85.03</v>
          </cell>
          <cell r="F138" t="str">
            <v>S</v>
          </cell>
          <cell r="G138">
            <v>10</v>
          </cell>
          <cell r="H138" t="str">
            <v>Factura 001-0001823</v>
          </cell>
          <cell r="I138" t="str">
            <v>Individual</v>
          </cell>
          <cell r="J138" t="str">
            <v>EIHC</v>
          </cell>
          <cell r="K138" t="str">
            <v>COMERCIAL FM</v>
          </cell>
          <cell r="L138">
            <v>43196</v>
          </cell>
          <cell r="M138">
            <v>10</v>
          </cell>
          <cell r="N138" t="str">
            <v>Sustento</v>
          </cell>
          <cell r="O138">
            <v>10</v>
          </cell>
          <cell r="P138" t="str">
            <v>S</v>
          </cell>
        </row>
        <row r="139">
          <cell r="B139" t="str">
            <v>PCF04</v>
          </cell>
          <cell r="C139" t="str">
            <v xml:space="preserve">CRUCETA DE FIERRO DE 2.40 MTS.  PARA BASE SOPORTE DE TRANSFORMADORES                                                                                                                                                                                      </v>
          </cell>
          <cell r="D139">
            <v>12.88</v>
          </cell>
          <cell r="E139">
            <v>12.911010814119566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PCF07</v>
          </cell>
          <cell r="C140" t="str">
            <v xml:space="preserve">CRUCETA DE FIERRO DE 4.30 MTS                                                                                                                                                                                                                             </v>
          </cell>
          <cell r="D140">
            <v>30.68</v>
          </cell>
          <cell r="E140">
            <v>30.753867374005299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PCH01</v>
          </cell>
          <cell r="C141" t="str">
            <v xml:space="preserve">CRUCETA DE HORMIGON PRETENSADO, 1.20m/180-200 KG/mm2                                                                                                                                                                                                      </v>
          </cell>
          <cell r="D141">
            <v>24</v>
          </cell>
          <cell r="E141">
            <v>31.125364431486886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PCH02</v>
          </cell>
          <cell r="C142" t="str">
            <v xml:space="preserve">CRUCETA DE HORMIGON PRETENSADO, 1.90m/180-200 KG/mm2                                                                                                                                                                                                      </v>
          </cell>
          <cell r="D142" t="str">
            <v>Sin Costo (No Utilizado)</v>
          </cell>
          <cell r="E142">
            <v>0</v>
          </cell>
          <cell r="F142" t="str">
            <v>A</v>
          </cell>
          <cell r="G142" t="str">
            <v/>
          </cell>
          <cell r="H142" t="str">
            <v>Precio Regulado 2012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Precio regulado 2012</v>
          </cell>
          <cell r="O142" t="str">
            <v/>
          </cell>
          <cell r="P142" t="str">
            <v>A</v>
          </cell>
        </row>
        <row r="143">
          <cell r="B143" t="str">
            <v>PCM01</v>
          </cell>
          <cell r="C143" t="str">
            <v xml:space="preserve">CRUCETA DE MADERA DE 1000 X  90 X 115 mm. ( 3.3' X 3 1/2 X 4 1/2)                                                                                                                                                                                         </v>
          </cell>
          <cell r="D143">
            <v>11.66</v>
          </cell>
          <cell r="E143">
            <v>20.13</v>
          </cell>
          <cell r="F143" t="str">
            <v>S</v>
          </cell>
          <cell r="G143">
            <v>130</v>
          </cell>
          <cell r="H143" t="str">
            <v>Orden de Compra 4210009094</v>
          </cell>
          <cell r="I143" t="str">
            <v>Individual</v>
          </cell>
          <cell r="J143" t="str">
            <v>ELC</v>
          </cell>
          <cell r="K143" t="str">
            <v>MANRIQUE GUTIERREZ EDGAR</v>
          </cell>
          <cell r="L143">
            <v>42658</v>
          </cell>
          <cell r="M143">
            <v>130</v>
          </cell>
          <cell r="N143" t="str">
            <v>Sustento</v>
          </cell>
          <cell r="O143">
            <v>130</v>
          </cell>
          <cell r="P143" t="str">
            <v>S</v>
          </cell>
        </row>
        <row r="144">
          <cell r="B144" t="str">
            <v>PCM02</v>
          </cell>
          <cell r="C144" t="str">
            <v xml:space="preserve">CRUCETA DE MADERA DE 1500 X  90 X 115 mm. ( 5' X 3 1/2 X 4 1/2 )                                                                                                                                                                                          </v>
          </cell>
          <cell r="D144">
            <v>12.44</v>
          </cell>
          <cell r="E144">
            <v>23.12</v>
          </cell>
          <cell r="F144" t="str">
            <v>S</v>
          </cell>
          <cell r="G144" t="str">
            <v>DGER/MEM</v>
          </cell>
          <cell r="H144" t="str">
            <v xml:space="preserve">DGER/MEM </v>
          </cell>
          <cell r="I144" t="str">
            <v>DGER/MEM</v>
          </cell>
          <cell r="J144" t="str">
            <v>DGER/MEM</v>
          </cell>
          <cell r="K144" t="str">
            <v>DGER/MEM</v>
          </cell>
          <cell r="L144">
            <v>43038</v>
          </cell>
          <cell r="M144" t="str">
            <v>DGER/MEM</v>
          </cell>
          <cell r="N144" t="str">
            <v>Sustento</v>
          </cell>
          <cell r="O144" t="str">
            <v>DGER/MEM</v>
          </cell>
          <cell r="P144" t="str">
            <v>S</v>
          </cell>
        </row>
        <row r="145">
          <cell r="B145" t="str">
            <v>PCM03</v>
          </cell>
          <cell r="C145" t="str">
            <v xml:space="preserve">CRUCETA DE MADERA DE 1500 X 100 X 125 mm. ( 5' X 4 X 5 )                                                                                                                                                                                                  </v>
          </cell>
          <cell r="D145">
            <v>20.12</v>
          </cell>
          <cell r="E145">
            <v>21.04</v>
          </cell>
          <cell r="F145" t="str">
            <v>S</v>
          </cell>
          <cell r="G145">
            <v>900</v>
          </cell>
          <cell r="H145" t="str">
            <v>Factura 0002-001174</v>
          </cell>
          <cell r="I145" t="str">
            <v>Individual</v>
          </cell>
          <cell r="J145" t="str">
            <v>EDPE</v>
          </cell>
          <cell r="K145" t="str">
            <v>LARA QUIROZ CARLOS ALFONSO</v>
          </cell>
          <cell r="L145">
            <v>42997</v>
          </cell>
          <cell r="M145">
            <v>900</v>
          </cell>
          <cell r="N145" t="str">
            <v>Sustento</v>
          </cell>
          <cell r="O145">
            <v>900</v>
          </cell>
          <cell r="P145" t="str">
            <v>S</v>
          </cell>
        </row>
        <row r="146">
          <cell r="B146" t="str">
            <v>PCM04</v>
          </cell>
          <cell r="C146" t="str">
            <v xml:space="preserve">CRUCETA DE MADERA DE 1800 X  90 X 115 mm. ( 6' X 3 1/2 X 4 1/2 )                                                                                                                                                                                          </v>
          </cell>
          <cell r="D146">
            <v>13.35</v>
          </cell>
          <cell r="E146">
            <v>29.92</v>
          </cell>
          <cell r="F146" t="str">
            <v>S</v>
          </cell>
          <cell r="G146" t="str">
            <v>DGER/MEM</v>
          </cell>
          <cell r="H146" t="str">
            <v xml:space="preserve">DGER/MEM </v>
          </cell>
          <cell r="I146" t="str">
            <v>DGER/MEM</v>
          </cell>
          <cell r="J146" t="str">
            <v>DGER/MEM</v>
          </cell>
          <cell r="K146" t="str">
            <v>DGER/MEM</v>
          </cell>
          <cell r="L146">
            <v>43038</v>
          </cell>
          <cell r="M146" t="str">
            <v>DGER/MEM</v>
          </cell>
          <cell r="N146" t="str">
            <v>Sustento</v>
          </cell>
          <cell r="O146" t="str">
            <v>DGER/MEM</v>
          </cell>
          <cell r="P146" t="str">
            <v>S</v>
          </cell>
        </row>
        <row r="147">
          <cell r="B147" t="str">
            <v>PCM05</v>
          </cell>
          <cell r="C147" t="str">
            <v xml:space="preserve">CRUCETA DE MADERA DE 2400 X  90 X 115 mm. ( 8' X 3 1/2 X 4 1/2 )                                                                                                                                                                                          </v>
          </cell>
          <cell r="D147">
            <v>28.9</v>
          </cell>
          <cell r="E147">
            <v>29.37</v>
          </cell>
          <cell r="F147" t="str">
            <v>S</v>
          </cell>
          <cell r="G147">
            <v>400</v>
          </cell>
          <cell r="H147" t="str">
            <v>Contrato AD/LO 065-2016-SEAL</v>
          </cell>
          <cell r="I147" t="str">
            <v>Corporativa</v>
          </cell>
          <cell r="J147" t="str">
            <v>SEAL</v>
          </cell>
          <cell r="K147" t="str">
            <v>SLM SERVICIOS GENERALES E.I.R.L</v>
          </cell>
          <cell r="L147">
            <v>42682</v>
          </cell>
          <cell r="M147">
            <v>400</v>
          </cell>
          <cell r="N147" t="str">
            <v>Sustento</v>
          </cell>
          <cell r="O147">
            <v>400</v>
          </cell>
          <cell r="P147" t="str">
            <v>S</v>
          </cell>
        </row>
        <row r="148">
          <cell r="B148" t="str">
            <v>PCM06</v>
          </cell>
          <cell r="C148" t="str">
            <v xml:space="preserve">CRUCETA DE MADERA DE 2400 X  95 X 120 mm. ( 8' X 3 3/4 X 4 3/4 )                                                                                                                                                                                          </v>
          </cell>
          <cell r="D148">
            <v>36.92</v>
          </cell>
          <cell r="E148">
            <v>26.3</v>
          </cell>
          <cell r="F148" t="str">
            <v>S</v>
          </cell>
          <cell r="G148">
            <v>50</v>
          </cell>
          <cell r="H148" t="str">
            <v>Orden de Compra 4210009094</v>
          </cell>
          <cell r="I148" t="str">
            <v>Individual</v>
          </cell>
          <cell r="J148" t="str">
            <v>ELC</v>
          </cell>
          <cell r="K148" t="str">
            <v>MANRIQUE GUTIERREZ EDGAR</v>
          </cell>
          <cell r="L148">
            <v>42658</v>
          </cell>
          <cell r="M148">
            <v>50</v>
          </cell>
          <cell r="N148" t="str">
            <v>Sustento</v>
          </cell>
          <cell r="O148">
            <v>50</v>
          </cell>
          <cell r="P148" t="str">
            <v>S</v>
          </cell>
        </row>
        <row r="149">
          <cell r="B149" t="str">
            <v>PCM07</v>
          </cell>
          <cell r="C149" t="str">
            <v xml:space="preserve">CRUCETA DE MADERA DE 3000 X  95 X 120 mm. ( 10' X 3 3/4 X 4 1/2 )                                                                                                                                                                                         </v>
          </cell>
          <cell r="D149">
            <v>50.43</v>
          </cell>
          <cell r="E149">
            <v>46.08</v>
          </cell>
          <cell r="F149" t="str">
            <v>S</v>
          </cell>
          <cell r="G149" t="str">
            <v>DGER/MEM</v>
          </cell>
          <cell r="H149" t="str">
            <v xml:space="preserve">DGER/MEM </v>
          </cell>
          <cell r="I149" t="str">
            <v>DGER/MEM</v>
          </cell>
          <cell r="J149" t="str">
            <v>DGER/MEM</v>
          </cell>
          <cell r="K149" t="str">
            <v>DGER/MEM</v>
          </cell>
          <cell r="L149">
            <v>43038</v>
          </cell>
          <cell r="M149" t="str">
            <v>DGER/MEM</v>
          </cell>
          <cell r="N149" t="str">
            <v>Sustento</v>
          </cell>
          <cell r="O149" t="str">
            <v>DGER/MEM</v>
          </cell>
          <cell r="P149" t="str">
            <v>S</v>
          </cell>
        </row>
        <row r="150">
          <cell r="B150" t="str">
            <v>PCM10</v>
          </cell>
          <cell r="C150" t="str">
            <v xml:space="preserve">CRUCETA DE MADERA DE 4 x 5 x 2.50m                                                                                                                                                                                                                        </v>
          </cell>
          <cell r="D150">
            <v>21.43</v>
          </cell>
          <cell r="E150">
            <v>25.04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PCM11</v>
          </cell>
          <cell r="C151" t="str">
            <v xml:space="preserve">CRUCETA DE MADERA DE 4 x 5 x 3.00m                                                                                                                                                                                                                        </v>
          </cell>
          <cell r="D151">
            <v>20.92</v>
          </cell>
          <cell r="E151">
            <v>25.04</v>
          </cell>
          <cell r="F151" t="str">
            <v>S</v>
          </cell>
          <cell r="G151">
            <v>100</v>
          </cell>
          <cell r="H151" t="str">
            <v>Orden de Compra 1210014192</v>
          </cell>
          <cell r="I151" t="str">
            <v>Individual</v>
          </cell>
          <cell r="J151" t="str">
            <v>ELNO</v>
          </cell>
          <cell r="K151" t="str">
            <v>MADERAS Y AGLOMERADOS SAN CARLOS E.</v>
          </cell>
          <cell r="L151">
            <v>42857</v>
          </cell>
          <cell r="M151">
            <v>100</v>
          </cell>
          <cell r="N151" t="str">
            <v>Sustento</v>
          </cell>
          <cell r="O151">
            <v>100</v>
          </cell>
          <cell r="P151" t="str">
            <v>S</v>
          </cell>
        </row>
        <row r="152">
          <cell r="B152" t="str">
            <v>PCM14</v>
          </cell>
          <cell r="C152" t="str">
            <v xml:space="preserve">CRUCETA DE MADERA DE 4X 4X 1.3 PIES                                                                                                                                                                                                                       </v>
          </cell>
          <cell r="D152">
            <v>4.6100000000000003</v>
          </cell>
          <cell r="E152">
            <v>6.15</v>
          </cell>
          <cell r="F152" t="str">
            <v>S</v>
          </cell>
          <cell r="G152">
            <v>1500</v>
          </cell>
          <cell r="H152" t="str">
            <v>Factura 0002-001170</v>
          </cell>
          <cell r="I152" t="str">
            <v>Individual</v>
          </cell>
          <cell r="J152" t="str">
            <v>EDPE</v>
          </cell>
          <cell r="K152" t="str">
            <v>LARA QUIROZ CARLOS ALFONSO</v>
          </cell>
          <cell r="L152">
            <v>42914</v>
          </cell>
          <cell r="M152">
            <v>1500</v>
          </cell>
          <cell r="N152" t="str">
            <v>Sustento</v>
          </cell>
          <cell r="O152">
            <v>1500</v>
          </cell>
          <cell r="P152" t="str">
            <v>S</v>
          </cell>
        </row>
        <row r="153">
          <cell r="B153" t="str">
            <v>PCM16</v>
          </cell>
          <cell r="C153" t="str">
            <v xml:space="preserve">CRUCETA DE MADERA DE 4X 4X 4 PIES                                                                                                                                                                                                                         </v>
          </cell>
          <cell r="D153">
            <v>10.08</v>
          </cell>
          <cell r="E153">
            <v>13.87</v>
          </cell>
          <cell r="F153" t="str">
            <v>S</v>
          </cell>
          <cell r="G153">
            <v>500</v>
          </cell>
          <cell r="H153" t="str">
            <v>Factura 0002-001170</v>
          </cell>
          <cell r="I153" t="str">
            <v>Individual</v>
          </cell>
          <cell r="J153" t="str">
            <v>EDPE</v>
          </cell>
          <cell r="K153" t="str">
            <v>LARA QUIROZ CARLOS ALFONSO</v>
          </cell>
          <cell r="L153">
            <v>42914</v>
          </cell>
          <cell r="M153">
            <v>500</v>
          </cell>
          <cell r="N153" t="str">
            <v>Sustento</v>
          </cell>
          <cell r="O153">
            <v>500</v>
          </cell>
          <cell r="P153" t="str">
            <v>S</v>
          </cell>
        </row>
      </sheetData>
      <sheetData sheetId="4">
        <row r="26">
          <cell r="B26" t="str">
            <v>SSA13</v>
          </cell>
          <cell r="C26" t="str">
            <v xml:space="preserve">ESTRUCTURA METALICA O CELDAS PARA S.E. CONVENCIONAL DE 3.5X7M2.                                                                                                                                                                                           </v>
          </cell>
          <cell r="D26">
            <v>199.48</v>
          </cell>
          <cell r="E26">
            <v>165.98429463171033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SAA05</v>
          </cell>
          <cell r="C27" t="str">
            <v xml:space="preserve">ESTRUCTURA METALICA O CELDAS PARA S.E. CONVENCIONAL DE 5X4M2.                                                                                                                                                                                             </v>
          </cell>
          <cell r="D27">
            <v>727.17</v>
          </cell>
          <cell r="E27">
            <v>605.06717228464413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SAA04</v>
          </cell>
          <cell r="C28" t="str">
            <v xml:space="preserve">ESTRUCTURA METALICA O CELDAS PARA S.E. CONVENCIONAL DE 5X7.5M2.                                                                                                                                                                                           </v>
          </cell>
          <cell r="D28">
            <v>793.67</v>
          </cell>
          <cell r="E28">
            <v>660.40081772784015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SAA03</v>
          </cell>
          <cell r="C29" t="str">
            <v xml:space="preserve">ESTRUCTURA METALICA O CELDAS PARA S.E. CONVENCIONAL DE 5X9.5M2.                                                                                                                                                                                           </v>
          </cell>
          <cell r="D29">
            <v>889.96</v>
          </cell>
          <cell r="E29">
            <v>740.5222721598002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</sheetData>
      <sheetData sheetId="5">
        <row r="34">
          <cell r="B34" t="str">
            <v>PCC24</v>
          </cell>
          <cell r="C34" t="str">
            <v xml:space="preserve">MENSULA DE CONCRETO ARMADO  M/0.60/250 DE 245MMD MONTAJE POSTE                                                                                                                                                                                            </v>
          </cell>
          <cell r="D34">
            <v>11.94</v>
          </cell>
          <cell r="E34">
            <v>15.625149689178217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PCC13</v>
          </cell>
          <cell r="C35" t="str">
            <v xml:space="preserve">MENSULA DE CONCRETO ARMADO M/0.60/250 CON AGUJERO 145 mm. DIAM.                                                                                                                                                                                           </v>
          </cell>
          <cell r="D35">
            <v>11.88</v>
          </cell>
          <cell r="E35">
            <v>27.73</v>
          </cell>
          <cell r="F35" t="str">
            <v>S</v>
          </cell>
          <cell r="G35">
            <v>12</v>
          </cell>
          <cell r="H35" t="str">
            <v>Factura 001-0000480</v>
          </cell>
          <cell r="I35" t="str">
            <v>Individual</v>
          </cell>
          <cell r="J35" t="str">
            <v>SERS</v>
          </cell>
          <cell r="K35" t="str">
            <v>PREFACOPERU S.A.C</v>
          </cell>
          <cell r="L35">
            <v>43048</v>
          </cell>
          <cell r="M35">
            <v>12</v>
          </cell>
          <cell r="N35" t="str">
            <v>Sustento</v>
          </cell>
          <cell r="O35">
            <v>12</v>
          </cell>
          <cell r="P35" t="str">
            <v>S</v>
          </cell>
        </row>
        <row r="36">
          <cell r="B36" t="str">
            <v>PCC14</v>
          </cell>
          <cell r="C36" t="str">
            <v xml:space="preserve">MENSULA DE CONCRETO ARMADO M/0.60/250 CON AGUJERO 170 mm. DIAM.                                                                                                                                                                                           </v>
          </cell>
          <cell r="D36">
            <v>20.57</v>
          </cell>
          <cell r="E36">
            <v>26.918704280267669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PCC15</v>
          </cell>
          <cell r="C37" t="str">
            <v xml:space="preserve">MENSULA DE CONCRETO ARMADO M/0.60/250 CON AGUJERO 200 mm. DIAM.                                                                                                                                                                                           </v>
          </cell>
          <cell r="D37">
            <v>9.17</v>
          </cell>
          <cell r="E37">
            <v>16.23</v>
          </cell>
          <cell r="F37" t="str">
            <v>S</v>
          </cell>
          <cell r="G37">
            <v>80</v>
          </cell>
          <cell r="H37" t="str">
            <v>Orden de Compra 1210013970</v>
          </cell>
          <cell r="I37" t="str">
            <v>Individual</v>
          </cell>
          <cell r="J37" t="str">
            <v>ELNO</v>
          </cell>
          <cell r="K37" t="str">
            <v>INGENIERIA Y SERVICIOS AREVALO S.A.</v>
          </cell>
          <cell r="L37">
            <v>42780</v>
          </cell>
          <cell r="M37">
            <v>80</v>
          </cell>
          <cell r="N37" t="str">
            <v>Sustento</v>
          </cell>
          <cell r="O37">
            <v>80</v>
          </cell>
          <cell r="P37" t="str">
            <v>S</v>
          </cell>
        </row>
        <row r="38">
          <cell r="B38" t="str">
            <v>PCC16</v>
          </cell>
          <cell r="C38" t="str">
            <v xml:space="preserve">MENSULA DE CONCRETO ARMADO M/1.00/250 CON AGUJERO 145 mm. DIAM.                                                                                                                                                                                           </v>
          </cell>
          <cell r="D38">
            <v>22.92</v>
          </cell>
          <cell r="E38">
            <v>23.53</v>
          </cell>
          <cell r="F38" t="str">
            <v>S</v>
          </cell>
          <cell r="G38">
            <v>200</v>
          </cell>
          <cell r="H38" t="str">
            <v>Factura 001-002438</v>
          </cell>
          <cell r="I38" t="str">
            <v>Individual</v>
          </cell>
          <cell r="J38" t="str">
            <v>ELS</v>
          </cell>
          <cell r="K38" t="str">
            <v>ICMEL E.I.R.L</v>
          </cell>
          <cell r="L38">
            <v>43045</v>
          </cell>
          <cell r="M38">
            <v>200</v>
          </cell>
          <cell r="N38" t="str">
            <v>Sustento</v>
          </cell>
          <cell r="O38">
            <v>200</v>
          </cell>
          <cell r="P38" t="str">
            <v>S</v>
          </cell>
        </row>
        <row r="39">
          <cell r="B39" t="str">
            <v>PCC17</v>
          </cell>
          <cell r="C39" t="str">
            <v xml:space="preserve">MENSULA DE CONCRETO ARMADO M/1.00/250 CON AGUJERO 170 mm. DIAM.                                                                                                                                                                                           </v>
          </cell>
          <cell r="D39">
            <v>16.91</v>
          </cell>
          <cell r="E39">
            <v>22.129085531323589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PCC18</v>
          </cell>
          <cell r="C40" t="str">
            <v xml:space="preserve">MENSULA DE CONCRETO ARMADO M/1.00/250 CON AGUJERO 200 mm. DIAM.                                                                                                                                                                                           </v>
          </cell>
          <cell r="D40">
            <v>12.98</v>
          </cell>
          <cell r="E40">
            <v>9.86</v>
          </cell>
          <cell r="F40" t="str">
            <v>S</v>
          </cell>
          <cell r="G40">
            <v>400</v>
          </cell>
          <cell r="H40" t="str">
            <v>Factura F001-00000047</v>
          </cell>
          <cell r="I40" t="str">
            <v>Individual</v>
          </cell>
          <cell r="J40" t="str">
            <v>EDPE</v>
          </cell>
          <cell r="K40" t="str">
            <v>ESCARSA</v>
          </cell>
          <cell r="L40">
            <v>42954</v>
          </cell>
          <cell r="M40">
            <v>400</v>
          </cell>
          <cell r="N40" t="str">
            <v>Sustento</v>
          </cell>
          <cell r="O40">
            <v>400</v>
          </cell>
          <cell r="P40" t="str">
            <v>S</v>
          </cell>
        </row>
        <row r="41">
          <cell r="B41" t="str">
            <v>PCC25</v>
          </cell>
          <cell r="C41" t="str">
            <v xml:space="preserve">MENSULA DE CONCRETO ARMADO M/1.00/250 DE 275MMD MONTAJE POSTE                                                                                                                                                                                             </v>
          </cell>
          <cell r="D41">
            <v>26.1</v>
          </cell>
          <cell r="E41">
            <v>17.04</v>
          </cell>
          <cell r="F41" t="str">
            <v>S</v>
          </cell>
          <cell r="G41">
            <v>162</v>
          </cell>
          <cell r="H41" t="str">
            <v>Orden de Compra OC-1406</v>
          </cell>
          <cell r="I41" t="str">
            <v>Individual</v>
          </cell>
          <cell r="J41" t="str">
            <v>ELDU</v>
          </cell>
          <cell r="K41" t="str">
            <v>EMPRESA HUARCAYA HUAYLLA S.A.C.</v>
          </cell>
          <cell r="L41">
            <v>42576</v>
          </cell>
          <cell r="M41">
            <v>162</v>
          </cell>
          <cell r="N41" t="str">
            <v>Sustento</v>
          </cell>
          <cell r="O41">
            <v>162</v>
          </cell>
          <cell r="P41" t="str">
            <v>S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XSY"/>
      <sheetName val="N2YSEY"/>
      <sheetName val="N2YSY"/>
      <sheetName val="NA2XSY"/>
      <sheetName val="NKY"/>
      <sheetName val="NYBY"/>
      <sheetName val="NYSY"/>
      <sheetName val="NYY"/>
      <sheetName val="NAYY"/>
      <sheetName val="Maestro de Mat."/>
    </sheetNames>
    <sheetDataSet>
      <sheetData sheetId="0">
        <row r="68">
          <cell r="B68" t="str">
            <v>CCD07</v>
          </cell>
          <cell r="C68" t="str">
            <v>CABLE N2XSY UNIPOLAR 10 KV; 10 mm2</v>
          </cell>
          <cell r="D68">
            <v>8.9700000000000006</v>
          </cell>
          <cell r="E68">
            <v>5.5218580685633665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CCD08</v>
          </cell>
          <cell r="C69" t="str">
            <v>CABLE N2XSY UNIPOLAR 10 KV; 16 mm2</v>
          </cell>
          <cell r="D69">
            <v>9.31</v>
          </cell>
          <cell r="E69">
            <v>5.731139628153409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CCD01</v>
          </cell>
          <cell r="C70" t="str">
            <v>CABLE N2XSY UNIPOLAR 10 KV;  25 mm2</v>
          </cell>
          <cell r="D70">
            <v>9.85</v>
          </cell>
          <cell r="E70">
            <v>6.0600277660647999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CCD09</v>
          </cell>
          <cell r="C71" t="str">
            <v>CABLE N2XSY UNIPOLAR 10 KV; 35 mm2</v>
          </cell>
          <cell r="D71">
            <v>10.49</v>
          </cell>
          <cell r="E71">
            <v>6.4476412292651011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CCD02</v>
          </cell>
          <cell r="C72" t="str">
            <v>CABLE N2XSY UNIPOLAR 10 KV;  50 mm2</v>
          </cell>
          <cell r="D72">
            <v>11.52</v>
          </cell>
          <cell r="E72">
            <v>7.0760393312927672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CCD03</v>
          </cell>
          <cell r="C73" t="str">
            <v>CABLE N2XSY UNIPOLAR 10 KV;  70 mm2</v>
          </cell>
          <cell r="D73">
            <v>12.81</v>
          </cell>
          <cell r="E73">
            <v>8.0101885241178401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1</v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CCD10</v>
          </cell>
          <cell r="C74" t="str">
            <v>CABLE N2XSY UNIPOLAR 10 KV; 95 mm2</v>
          </cell>
          <cell r="D74">
            <v>15.28</v>
          </cell>
          <cell r="E74">
            <v>9.3531599582974128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CCD04</v>
          </cell>
          <cell r="C75" t="str">
            <v>CABLE N2XSY UNIPOLAR 10 KV; 120 mm2</v>
          </cell>
          <cell r="D75">
            <v>21.37</v>
          </cell>
          <cell r="E75">
            <v>10.921291170875703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>
            <v>2</v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CCD05</v>
          </cell>
          <cell r="C76" t="str">
            <v>CABLE N2XSY UNIPOLAR 10 KV; 150 mm2</v>
          </cell>
          <cell r="D76">
            <v>21.57</v>
          </cell>
          <cell r="E76">
            <v>13.153845452605834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CCD18</v>
          </cell>
          <cell r="C77" t="str">
            <v>CABLE N2XSY UNIPOLAR 10 KV; 185 mm2</v>
          </cell>
          <cell r="D77">
            <v>26.86</v>
          </cell>
          <cell r="E77">
            <v>16.341601237712219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CCD06</v>
          </cell>
          <cell r="C78" t="str">
            <v>CABLE N2XSY UNIPOLAR 10 KV; 240 mm2</v>
          </cell>
          <cell r="D78">
            <v>34.29</v>
          </cell>
          <cell r="E78">
            <v>22.9820614730626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3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CCD12</v>
          </cell>
          <cell r="C79" t="str">
            <v>CABLE N2XSY UNIPOLAR 10 KV; 300 mm2</v>
          </cell>
          <cell r="D79">
            <v>55.24</v>
          </cell>
          <cell r="E79">
            <v>33.338532571155355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CCD11</v>
          </cell>
          <cell r="C80" t="str">
            <v>CABLE N2XSY UNIPOLAR 10 KV; 400 mm2</v>
          </cell>
          <cell r="D80">
            <v>103.41</v>
          </cell>
          <cell r="E80">
            <v>61.973921359977183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CCD13</v>
          </cell>
          <cell r="C81" t="str">
            <v>CABLE N2XSY 18/30 KV UNIPOLAR 1X25MM2</v>
          </cell>
          <cell r="D81">
            <v>11.52</v>
          </cell>
          <cell r="E81">
            <v>6.5441018897839163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CCD19</v>
          </cell>
          <cell r="C82" t="str">
            <v>CABLE N2XSY 18/30 KV UNIPOLAR 1X35MM2</v>
          </cell>
          <cell r="D82">
            <v>12.18</v>
          </cell>
          <cell r="E82">
            <v>6.9875091583255431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CCD14</v>
          </cell>
          <cell r="C83" t="str">
            <v>CABLE N2XSY 18/30 KV UNIPOLAR 1X50MM2</v>
          </cell>
          <cell r="D83">
            <v>13.25</v>
          </cell>
          <cell r="E83">
            <v>7.7095831439551352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CCD15</v>
          </cell>
          <cell r="C84" t="str">
            <v>CABLE N2XSY 18/30 KV UNIPOLAR 1X70MM2</v>
          </cell>
          <cell r="D84">
            <v>14.81</v>
          </cell>
          <cell r="E84">
            <v>8.7899999999999991</v>
          </cell>
          <cell r="F84" t="str">
            <v>S</v>
          </cell>
          <cell r="G84">
            <v>2000</v>
          </cell>
          <cell r="H84" t="str">
            <v>Contrato AD/LO 024-2017-SEAL</v>
          </cell>
          <cell r="I84" t="str">
            <v>Corporativa</v>
          </cell>
          <cell r="J84" t="str">
            <v>SEAL</v>
          </cell>
          <cell r="K84" t="str">
            <v>CONDUCTORES Y CABLES DEL PERU S.A.C</v>
          </cell>
          <cell r="L84">
            <v>42765</v>
          </cell>
          <cell r="M84">
            <v>2000</v>
          </cell>
          <cell r="N84" t="str">
            <v>Sustento</v>
          </cell>
          <cell r="O84">
            <v>2000</v>
          </cell>
          <cell r="P84" t="str">
            <v>S</v>
          </cell>
        </row>
        <row r="85">
          <cell r="B85" t="str">
            <v>CCD20</v>
          </cell>
          <cell r="C85" t="str">
            <v>CABLE N2XSY 18/30 KV UNIPOLAR 1X95MM2</v>
          </cell>
          <cell r="D85">
            <v>17.03</v>
          </cell>
          <cell r="E85">
            <v>10.355150505012572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CCD16</v>
          </cell>
          <cell r="C86" t="str">
            <v>CABLE N2XSY 18/30 KV UNIPOLAR 1X120MM2</v>
          </cell>
          <cell r="D86">
            <v>19.59</v>
          </cell>
          <cell r="E86">
            <v>12.2</v>
          </cell>
          <cell r="F86" t="str">
            <v>S</v>
          </cell>
          <cell r="G86">
            <v>6000</v>
          </cell>
          <cell r="H86" t="str">
            <v>Contrato AD/LO 024-2017-SEAL</v>
          </cell>
          <cell r="I86" t="str">
            <v>Corporativa</v>
          </cell>
          <cell r="J86" t="str">
            <v>SEAL</v>
          </cell>
          <cell r="K86" t="str">
            <v>CONDUCTORES Y CABLES DEL PERU S.A.C</v>
          </cell>
          <cell r="L86">
            <v>42765</v>
          </cell>
          <cell r="M86">
            <v>6000</v>
          </cell>
          <cell r="N86" t="str">
            <v>Sustento</v>
          </cell>
          <cell r="O86">
            <v>6000</v>
          </cell>
          <cell r="P86" t="str">
            <v>S</v>
          </cell>
        </row>
        <row r="87">
          <cell r="B87" t="str">
            <v>CCD17</v>
          </cell>
          <cell r="C87" t="str">
            <v>CABLE N2XSY 18/30 KV UNIPOLAR 1X240MM2</v>
          </cell>
          <cell r="D87">
            <v>38.31</v>
          </cell>
          <cell r="E87">
            <v>26.79201082536915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</sheetData>
      <sheetData sheetId="1">
        <row r="38">
          <cell r="B38" t="str">
            <v>CCG01</v>
          </cell>
          <cell r="C38" t="str">
            <v xml:space="preserve">CABLE N2YSEY DE 3-1X10 mm2; MEDIA TENSION                                                                                                                                                                                                                 </v>
          </cell>
          <cell r="D38">
            <v>26.48</v>
          </cell>
          <cell r="E38">
            <v>16.102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CCG02</v>
          </cell>
          <cell r="C39" t="str">
            <v xml:space="preserve">CABLE N2YSEY DE 3-1X16 mm2; MEDIA TENSION                                                                                                                                                                                                                 </v>
          </cell>
          <cell r="D39">
            <v>30.5</v>
          </cell>
          <cell r="E39">
            <v>18.551200000000001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CCG03</v>
          </cell>
          <cell r="C40" t="str">
            <v xml:space="preserve">CABLE N2YSEY DE 3-1X25 mm2; MEDIA TENSION                                                                                                                                                                                                                 </v>
          </cell>
          <cell r="D40">
            <v>36.54</v>
          </cell>
          <cell r="E40">
            <v>22.225000000000001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CCG04</v>
          </cell>
          <cell r="C41" t="str">
            <v xml:space="preserve">CABLE N2YSEY DE 3-1X35 mm2; MEDIA TENSION                                                                                                                                                                                                                 </v>
          </cell>
          <cell r="D41">
            <v>43.26</v>
          </cell>
          <cell r="E41">
            <v>26.307000000000002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CCG05</v>
          </cell>
          <cell r="C42" t="str">
            <v xml:space="preserve">CABLE N2YSEY DE 3-1X50 mm2; MEDIA TENSION                                                                                                                                                                                                                 </v>
          </cell>
          <cell r="D42">
            <v>53.32</v>
          </cell>
          <cell r="E42">
            <v>32.43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CCG06</v>
          </cell>
          <cell r="C43" t="str">
            <v xml:space="preserve">CABLE N2YSEY DE 3-1X70 mm2; MEDIA TENSION                                                                                                                                                                                                                 </v>
          </cell>
          <cell r="D43">
            <v>66.75</v>
          </cell>
          <cell r="E43">
            <v>40.594000000000001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CCG07</v>
          </cell>
          <cell r="C44" t="str">
            <v xml:space="preserve">CABLE N2YSEY DE 3-1X95 mm2; MEDIA TENSION                                                                                                                                                                                                                 </v>
          </cell>
          <cell r="D44">
            <v>83.53</v>
          </cell>
          <cell r="E44">
            <v>50.799000000000007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CCG08</v>
          </cell>
          <cell r="C45" t="str">
            <v xml:space="preserve">CABLE N2YSEY DE 3-1X120 mm2; MEDIA TENSION                                                                                                                                                                                                                </v>
          </cell>
          <cell r="D45">
            <v>100.31</v>
          </cell>
          <cell r="E45">
            <v>61.004000000000005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CCG09</v>
          </cell>
          <cell r="C46" t="str">
            <v xml:space="preserve">CABLE N2YSEY DE 3-1X150 mm2; MEDIA TENSION                                                                                                                                                                                                                </v>
          </cell>
          <cell r="D46">
            <v>120.44</v>
          </cell>
          <cell r="E46">
            <v>73.25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CCG10</v>
          </cell>
          <cell r="C47" t="str">
            <v xml:space="preserve">CABLE N2YSEY DE 3-1X240 mm2; MEDIA TENSION                                                                                                                                                                                                                </v>
          </cell>
          <cell r="D47">
            <v>180.85</v>
          </cell>
          <cell r="E47">
            <v>109.988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</sheetData>
      <sheetData sheetId="2">
        <row r="38">
          <cell r="B38" t="str">
            <v>CCH01</v>
          </cell>
          <cell r="C38" t="str">
            <v xml:space="preserve">CABLE N2YSY UNIPOLAR DE 10 mm2; MEDIA TENSION                                                                                                                                                                                                             </v>
          </cell>
          <cell r="D38">
            <v>15.07</v>
          </cell>
          <cell r="E38">
            <v>9.1653000000000002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CCH02</v>
          </cell>
          <cell r="C39" t="str">
            <v xml:space="preserve">CABLE N2YSY UNIPOLAR DE 16 mm2; MEDIA TENSION                                                                                                                                                                                                             </v>
          </cell>
          <cell r="D39">
            <v>16.84</v>
          </cell>
          <cell r="E39">
            <v>10.241099999999999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CCH03</v>
          </cell>
          <cell r="C40" t="str">
            <v xml:space="preserve">CABLE N2YSY UNIPOLAR DE 25 mm2; MEDIA TENSION                                                                                                                                                                                                             </v>
          </cell>
          <cell r="D40">
            <v>19.489999999999998</v>
          </cell>
          <cell r="E40">
            <v>11.854800000000001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CCH04</v>
          </cell>
          <cell r="C41" t="str">
            <v xml:space="preserve">CABLE N2YSY UNIPOLAR DE 35 mm2; MEDIA TENSION                                                                                                                                                                                                             </v>
          </cell>
          <cell r="D41">
            <v>22.44</v>
          </cell>
          <cell r="E41">
            <v>13.6478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CCH05</v>
          </cell>
          <cell r="C42" t="str">
            <v xml:space="preserve">CABLE N2YSY UNIPOLAR DE 50 mm2; MEDIA TENSION                                                                                                                                                                                                             </v>
          </cell>
          <cell r="D42">
            <v>26.86</v>
          </cell>
          <cell r="E42">
            <v>16.337299999999999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CCH06</v>
          </cell>
          <cell r="C43" t="str">
            <v xml:space="preserve">CABLE N2YSY UNIPOLAR DE 70 mm2; MEDIA TENSION                                                                                                                                                                                                             </v>
          </cell>
          <cell r="D43">
            <v>32.76</v>
          </cell>
          <cell r="E43">
            <v>19.923299999999998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CCH07</v>
          </cell>
          <cell r="C44" t="str">
            <v xml:space="preserve">CABLE N2YSY UNIPOLAR DE 95 mm2; MEDIA TENSION                                                                                                                                                                                                             </v>
          </cell>
          <cell r="D44">
            <v>40.130000000000003</v>
          </cell>
          <cell r="E44">
            <v>24.405799999999999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CCH08</v>
          </cell>
          <cell r="C45" t="str">
            <v xml:space="preserve">CABLE N2YSY UNIPOLAR DE 120 mm2; MEDIA TENSION                                                                                                                                                                                                            </v>
          </cell>
          <cell r="D45">
            <v>47.5</v>
          </cell>
          <cell r="E45">
            <v>28.888299999999997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CCH09</v>
          </cell>
          <cell r="C46" t="str">
            <v xml:space="preserve">CABLE N2YSY UNIPOLAR DE 150 mm2; MEDIA TENSION                                                                                                                                                                                                            </v>
          </cell>
          <cell r="D46">
            <v>56.34</v>
          </cell>
          <cell r="E46">
            <v>34.267299999999999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CCH10</v>
          </cell>
          <cell r="C47" t="str">
            <v xml:space="preserve">CABLE N2YSY UNIPOLAR DE 240 mm2; MEDIA TENSION                                                                                                                                                                                                            </v>
          </cell>
          <cell r="D47">
            <v>82.87</v>
          </cell>
          <cell r="E47">
            <v>50.404299999999999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</sheetData>
      <sheetData sheetId="3">
        <row r="75">
          <cell r="B75" t="str">
            <v>CDB09</v>
          </cell>
          <cell r="C75" t="str">
            <v>CABLE NA2XSY UNIPOLAR 25 mm2; MEDIA TENSION</v>
          </cell>
          <cell r="D75">
            <v>3.78</v>
          </cell>
          <cell r="E75">
            <v>3.95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CDB10</v>
          </cell>
          <cell r="C76" t="str">
            <v>CABLE NA2XSY UNIPOLAR 35 mm2; MEDIA TENSION</v>
          </cell>
          <cell r="D76">
            <v>3.95</v>
          </cell>
          <cell r="E76">
            <v>4.03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CDB02</v>
          </cell>
          <cell r="C77" t="str">
            <v>CABLE NA2XSY UNIPOLAR 50 mm2; MEDIA TENSION</v>
          </cell>
          <cell r="D77">
            <v>4.2</v>
          </cell>
          <cell r="E77">
            <v>4.3499999999999996</v>
          </cell>
          <cell r="F77" t="str">
            <v>S</v>
          </cell>
          <cell r="G77">
            <v>20</v>
          </cell>
          <cell r="H77" t="str">
            <v>Orden de Compra 4210009585</v>
          </cell>
          <cell r="I77" t="str">
            <v>Individual</v>
          </cell>
          <cell r="J77" t="str">
            <v>ELC</v>
          </cell>
          <cell r="K77" t="str">
            <v>CHUQUILLANQUI CERRON PILAR DEL ROSA</v>
          </cell>
          <cell r="L77">
            <v>42851</v>
          </cell>
          <cell r="M77">
            <v>20</v>
          </cell>
          <cell r="N77" t="str">
            <v>Sustento</v>
          </cell>
          <cell r="O77">
            <v>20</v>
          </cell>
          <cell r="P77" t="str">
            <v>S</v>
          </cell>
        </row>
        <row r="78">
          <cell r="B78" t="str">
            <v>CDB07</v>
          </cell>
          <cell r="C78" t="str">
            <v>CABLE NA2XSY UNIPOLAR 70 mm2; MEDIA TENSION</v>
          </cell>
          <cell r="D78">
            <v>4.59</v>
          </cell>
          <cell r="E78">
            <v>4.3899999999999997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3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CDB03</v>
          </cell>
          <cell r="C79" t="str">
            <v>CABLE NA2XSY UNIPOLAR 95 mm2; MEDIA TENSION</v>
          </cell>
          <cell r="D79">
            <v>4.95</v>
          </cell>
          <cell r="E79">
            <v>4.43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CDB04</v>
          </cell>
          <cell r="C80" t="str">
            <v>CABLE NA2XSY UNIPOLAR 120 mm2; MEDIA TENSION</v>
          </cell>
          <cell r="D80">
            <v>5.31</v>
          </cell>
          <cell r="E80">
            <v>4.46</v>
          </cell>
          <cell r="F80" t="str">
            <v>S</v>
          </cell>
          <cell r="G80">
            <v>5875</v>
          </cell>
          <cell r="H80" t="str">
            <v>Factura F024-00059577</v>
          </cell>
          <cell r="I80" t="str">
            <v>Individual</v>
          </cell>
          <cell r="J80" t="str">
            <v>EDPE</v>
          </cell>
          <cell r="K80" t="str">
            <v>INDECO S.A</v>
          </cell>
          <cell r="L80">
            <v>43069</v>
          </cell>
          <cell r="M80">
            <v>1</v>
          </cell>
          <cell r="N80" t="str">
            <v>Sustento</v>
          </cell>
          <cell r="O80">
            <v>5875</v>
          </cell>
          <cell r="P80" t="str">
            <v>S</v>
          </cell>
        </row>
        <row r="81">
          <cell r="B81" t="str">
            <v>CDB01</v>
          </cell>
          <cell r="C81" t="str">
            <v>CABLE NA2XSY UNIPOLAR 150 mm2; MEDIA TENSION</v>
          </cell>
          <cell r="D81">
            <v>5.87</v>
          </cell>
          <cell r="E81">
            <v>4.95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CDB05</v>
          </cell>
          <cell r="C82" t="str">
            <v>CABLE NA2XSY UNIPOLAR 185 mm2; MEDIA TENSION</v>
          </cell>
          <cell r="D82">
            <v>6.45</v>
          </cell>
          <cell r="E82">
            <v>5.23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CDB08</v>
          </cell>
          <cell r="C83" t="str">
            <v>CABLE NA2XSY UNIPOLAR 240 mm2; MEDIA TENSION</v>
          </cell>
          <cell r="D83">
            <v>7.37</v>
          </cell>
          <cell r="E83">
            <v>5.67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CDB06</v>
          </cell>
          <cell r="C84" t="str">
            <v>CABLE NA2XSY UNIPOLAR 400 mm2; MEDIA TENSION</v>
          </cell>
          <cell r="D84">
            <v>10.07</v>
          </cell>
          <cell r="E84">
            <v>7.3</v>
          </cell>
          <cell r="F84" t="str">
            <v>S</v>
          </cell>
          <cell r="G84">
            <v>8891</v>
          </cell>
          <cell r="H84" t="str">
            <v>Factura F024-00054235</v>
          </cell>
          <cell r="I84" t="str">
            <v>Individual</v>
          </cell>
          <cell r="J84" t="str">
            <v>EDPE</v>
          </cell>
          <cell r="K84" t="str">
            <v>INDECO</v>
          </cell>
          <cell r="L84">
            <v>43000</v>
          </cell>
          <cell r="M84">
            <v>2</v>
          </cell>
          <cell r="N84" t="str">
            <v>Sustento</v>
          </cell>
          <cell r="O84">
            <v>8891</v>
          </cell>
          <cell r="P84" t="str">
            <v>S</v>
          </cell>
        </row>
        <row r="85">
          <cell r="B85" t="str">
            <v>CDB19</v>
          </cell>
          <cell r="C85" t="str">
            <v>CABLE NA2XSY UNIPOLAR 50 mm2; MEDIA TENSION</v>
          </cell>
          <cell r="D85">
            <v>4.2</v>
          </cell>
          <cell r="E85">
            <v>4.3499999999999996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>
            <v>2</v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CDB20</v>
          </cell>
          <cell r="C86" t="str">
            <v>CABLE NA2XSY UNIPOLAR 185 mm2; MEDIA TENSION</v>
          </cell>
          <cell r="D86">
            <v>6.45</v>
          </cell>
          <cell r="E86">
            <v>5.23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>
            <v>2</v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CCJ13</v>
          </cell>
          <cell r="C87" t="str">
            <v>CABLE NA2XY DE 3-1x10 mm2; BAJA TENSION</v>
          </cell>
          <cell r="D87">
            <v>1.1299999999999999</v>
          </cell>
          <cell r="E87">
            <v>0.72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>
            <v>2</v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CCJ11</v>
          </cell>
          <cell r="C88" t="str">
            <v>CABLE NA2XY DE 3-1x16 mm2; BAJA TENSION</v>
          </cell>
          <cell r="D88">
            <v>1.38</v>
          </cell>
          <cell r="E88">
            <v>1.1499999999999999</v>
          </cell>
          <cell r="F88" t="str">
            <v>S</v>
          </cell>
          <cell r="G88">
            <v>19191</v>
          </cell>
          <cell r="H88" t="str">
            <v>Factura F024-00048234</v>
          </cell>
          <cell r="I88" t="str">
            <v>Individual</v>
          </cell>
          <cell r="J88" t="str">
            <v>EDPE</v>
          </cell>
          <cell r="K88" t="str">
            <v>INDECO S.A</v>
          </cell>
          <cell r="L88">
            <v>42889</v>
          </cell>
          <cell r="M88">
            <v>2</v>
          </cell>
          <cell r="N88" t="str">
            <v>Sustento</v>
          </cell>
          <cell r="O88">
            <v>19191</v>
          </cell>
          <cell r="P88" t="str">
            <v>S</v>
          </cell>
        </row>
        <row r="89">
          <cell r="B89" t="str">
            <v>CCJ06</v>
          </cell>
          <cell r="C89" t="str">
            <v>CABLE NA2XY DE 3-1x25 mm2; BAJA TENSION</v>
          </cell>
          <cell r="D89">
            <v>1.51</v>
          </cell>
          <cell r="E89">
            <v>1.39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>
            <v>2</v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CCJ07</v>
          </cell>
          <cell r="C90" t="str">
            <v>CABLE NA2XY DE 3-1x35 mm2; BAJA TENSION</v>
          </cell>
          <cell r="D90">
            <v>2.02</v>
          </cell>
          <cell r="E90">
            <v>1.84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>
            <v>2</v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CCJ08</v>
          </cell>
          <cell r="C91" t="str">
            <v>CABLE NA2XY DE 3-1x50 mm2; BAJA TENSION</v>
          </cell>
          <cell r="D91">
            <v>2.74</v>
          </cell>
          <cell r="E91">
            <v>2.5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>
            <v>2</v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CCJ01</v>
          </cell>
          <cell r="C92" t="str">
            <v>CABLE NA2XY DE 3-1x70 mm2; BAJA TENSION</v>
          </cell>
          <cell r="D92">
            <v>3.49</v>
          </cell>
          <cell r="E92">
            <v>3.46</v>
          </cell>
          <cell r="F92" t="str">
            <v>S</v>
          </cell>
          <cell r="G92">
            <v>8554</v>
          </cell>
          <cell r="H92" t="str">
            <v>Factura F001-00001800</v>
          </cell>
          <cell r="I92" t="str">
            <v>Individual</v>
          </cell>
          <cell r="J92" t="str">
            <v>EDPE</v>
          </cell>
          <cell r="K92" t="str">
            <v>CONDUCTORES Y CABLES DEL PERU SAC</v>
          </cell>
          <cell r="L92">
            <v>42997</v>
          </cell>
          <cell r="M92">
            <v>2</v>
          </cell>
          <cell r="N92" t="str">
            <v>Sustento</v>
          </cell>
          <cell r="O92">
            <v>8554</v>
          </cell>
          <cell r="P92" t="str">
            <v>S</v>
          </cell>
        </row>
        <row r="93">
          <cell r="B93" t="str">
            <v>CCJ09</v>
          </cell>
          <cell r="C93" t="str">
            <v>CABLE NA2XY DE 3-1x95 mm2; BAJA TENSION</v>
          </cell>
          <cell r="D93">
            <v>4.75</v>
          </cell>
          <cell r="E93">
            <v>4.51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>
            <v>2</v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CCJ05</v>
          </cell>
          <cell r="C94" t="str">
            <v>CABLE NA2XY DE 3-1x120 mm2; BAJA TENSION</v>
          </cell>
          <cell r="D94">
            <v>5.59</v>
          </cell>
          <cell r="E94">
            <v>5.24</v>
          </cell>
          <cell r="F94" t="str">
            <v>S</v>
          </cell>
          <cell r="G94">
            <v>3162</v>
          </cell>
          <cell r="H94" t="str">
            <v>Factura F001-00001724</v>
          </cell>
          <cell r="I94" t="str">
            <v>Individual</v>
          </cell>
          <cell r="J94" t="str">
            <v>EDPE</v>
          </cell>
          <cell r="K94" t="str">
            <v>CONDUCTORES Y CABLES DEL PERU SAC</v>
          </cell>
          <cell r="L94">
            <v>42978</v>
          </cell>
          <cell r="M94">
            <v>2</v>
          </cell>
          <cell r="N94" t="str">
            <v>Sustento</v>
          </cell>
          <cell r="O94">
            <v>3162</v>
          </cell>
          <cell r="P94" t="str">
            <v>S</v>
          </cell>
        </row>
        <row r="95">
          <cell r="B95" t="str">
            <v>CCJ02</v>
          </cell>
          <cell r="C95" t="str">
            <v>CABLE NA2XY DE 3-1x150 mm2; BAJA TENSION</v>
          </cell>
          <cell r="D95">
            <v>7.03</v>
          </cell>
          <cell r="E95">
            <v>6.96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>
            <v>2</v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CCJ10</v>
          </cell>
          <cell r="C96" t="str">
            <v>CABLE NA2XY DE 3-1x185 mm2; BAJA TENSION</v>
          </cell>
          <cell r="D96">
            <v>8.42</v>
          </cell>
          <cell r="E96">
            <v>8.5299999999999994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>
            <v>2</v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CCJ03</v>
          </cell>
          <cell r="C97" t="str">
            <v>CABLE NA2XY DE 3-1x240 mm2; BAJA TENSION</v>
          </cell>
          <cell r="D97">
            <v>10.74</v>
          </cell>
          <cell r="E97">
            <v>11.15</v>
          </cell>
          <cell r="F97" t="str">
            <v>S</v>
          </cell>
          <cell r="G97">
            <v>18469</v>
          </cell>
          <cell r="H97" t="str">
            <v>Factura 3085-17-01</v>
          </cell>
          <cell r="I97" t="str">
            <v>Individual</v>
          </cell>
          <cell r="J97" t="str">
            <v>EDPE</v>
          </cell>
          <cell r="K97" t="str">
            <v>Prysmian Group</v>
          </cell>
          <cell r="L97">
            <v>43098</v>
          </cell>
          <cell r="M97">
            <v>2</v>
          </cell>
          <cell r="N97" t="str">
            <v>Sustento</v>
          </cell>
          <cell r="O97">
            <v>18469</v>
          </cell>
          <cell r="P97" t="str">
            <v>S</v>
          </cell>
        </row>
        <row r="98">
          <cell r="B98" t="str">
            <v>CCJ04</v>
          </cell>
          <cell r="C98" t="str">
            <v>CABLE NA2XY DE 3-1x400 mm2; BAJA TENSION</v>
          </cell>
          <cell r="D98">
            <v>16.71</v>
          </cell>
          <cell r="E98">
            <v>18.11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>
            <v>2</v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CCJ14</v>
          </cell>
          <cell r="C99" t="str">
            <v>CABLE NA2XY DE 3-1x500 mm2; BAJA TENSION</v>
          </cell>
          <cell r="D99">
            <v>21.07</v>
          </cell>
          <cell r="E99">
            <v>22.57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>
            <v>2</v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CCJ15</v>
          </cell>
          <cell r="C100" t="str">
            <v>CABLE NA2XY DE 3-1x6 mm2; BAJA TENSION</v>
          </cell>
          <cell r="D100" t="str">
            <v>NUEVO</v>
          </cell>
          <cell r="E100">
            <v>0.54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2</v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CCJ16</v>
          </cell>
          <cell r="C101" t="str">
            <v>CABLE NA2XY DE 3-1x300 mm2; BAJA TENSION</v>
          </cell>
          <cell r="D101" t="str">
            <v>NUEVO</v>
          </cell>
          <cell r="E101">
            <v>13.65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2</v>
          </cell>
          <cell r="N101" t="str">
            <v>Estimado</v>
          </cell>
          <cell r="O101" t="str">
            <v/>
          </cell>
          <cell r="P101" t="str">
            <v>E</v>
          </cell>
        </row>
      </sheetData>
      <sheetData sheetId="4">
        <row r="151">
          <cell r="B151" t="str">
            <v>CCC08</v>
          </cell>
          <cell r="C151" t="str">
            <v xml:space="preserve">CABLE NKY TRIPOLAR DE  10 mm2; MEDIA TENSION                                                                                                                                                                                                              </v>
          </cell>
          <cell r="D151">
            <v>32.79</v>
          </cell>
          <cell r="E151">
            <v>19.941737355718175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CCC01</v>
          </cell>
          <cell r="C152" t="str">
            <v xml:space="preserve">CABLE NKY TRIPOLAR DE  16 mm2; MEDIA TENSION                                                                                                                                                                                                              </v>
          </cell>
          <cell r="D152">
            <v>42.84</v>
          </cell>
          <cell r="E152">
            <v>26.054746387813079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CCC02</v>
          </cell>
          <cell r="C153" t="str">
            <v xml:space="preserve">CABLE NKY TRIPOLAR DE  25 mm2; MEDIA TENSION                                                                                                                                                                                                              </v>
          </cell>
          <cell r="D153">
            <v>55.22</v>
          </cell>
          <cell r="E153">
            <v>33.585441597155565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CCC03</v>
          </cell>
          <cell r="C154" t="str">
            <v xml:space="preserve">CABLE NKY TRIPOLAR DE  35 mm2; MEDIA TENSION                                                                                                                                                                                                              </v>
          </cell>
          <cell r="D154">
            <v>66.87</v>
          </cell>
          <cell r="E154">
            <v>40.67085500502187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CCC09</v>
          </cell>
          <cell r="C155" t="str">
            <v xml:space="preserve">CABLE NKY TRIPOLAR DE  50 mm2; MEDIA TENSION                                                                                                                                                                                                              </v>
          </cell>
          <cell r="D155">
            <v>81.91</v>
          </cell>
          <cell r="E155">
            <v>49.820379054984983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CCC04</v>
          </cell>
          <cell r="C156" t="str">
            <v xml:space="preserve">CABLE NKY TRIPOLAR DE  70 mm2; MEDIA TENSION                                                                                                                                                                                                              </v>
          </cell>
          <cell r="D156">
            <v>99.19</v>
          </cell>
          <cell r="E156">
            <v>60.330825395850411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CCC10</v>
          </cell>
          <cell r="C157" t="str">
            <v xml:space="preserve">CABLE NKY TRIPOLAR DE  95 mm2; MEDIA TENSION                                                                                                                                                                                                              </v>
          </cell>
          <cell r="D157">
            <v>118.01</v>
          </cell>
          <cell r="E157">
            <v>71.77776828103633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CCC05</v>
          </cell>
          <cell r="C158" t="str">
            <v xml:space="preserve">CABLE NKY TRIPOLAR DE  120 mm2; MEDIA TENSION                                                                                                                                                                                                             </v>
          </cell>
          <cell r="D158">
            <v>134.78</v>
          </cell>
          <cell r="E158">
            <v>81.980243308786399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CCC06</v>
          </cell>
          <cell r="C159" t="str">
            <v xml:space="preserve">CABLE NKY TRIPOLAR DE  150 mm2; MEDIA TENSION                                                                                                                                                                                                             </v>
          </cell>
          <cell r="D159">
            <v>153.02000000000001</v>
          </cell>
          <cell r="E159">
            <v>93.07677119313658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CCC11</v>
          </cell>
          <cell r="C160" t="str">
            <v xml:space="preserve">CABLE NKY TRIPOLAR DE  185 mm2; MEDIA TENSION                                                                                                                                                                                                             </v>
          </cell>
          <cell r="D160">
            <v>172.42</v>
          </cell>
          <cell r="E160">
            <v>104.87138130933859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CCC12</v>
          </cell>
          <cell r="C161" t="str">
            <v xml:space="preserve">CABLE NKY TRIPOLAR DE  200 mm2; MEDIA TENSION                                                                                                                                                                                                             </v>
          </cell>
          <cell r="D161">
            <v>180.23</v>
          </cell>
          <cell r="E161">
            <v>109.62736021264307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CCC07</v>
          </cell>
          <cell r="C162" t="str">
            <v xml:space="preserve">CABLE NKY TRIPOLAR DE  240 mm2; MEDIA TENSION                                                                                                                                                                                                             </v>
          </cell>
          <cell r="D162">
            <v>199.93</v>
          </cell>
          <cell r="E162">
            <v>121.60884604862673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CCC13</v>
          </cell>
          <cell r="C163" t="str">
            <v xml:space="preserve">CABLE NKY TRIPOLAR DE  300 mm2; MEDIA TENSION                                                                                                                                                                                                             </v>
          </cell>
          <cell r="D163">
            <v>226.99</v>
          </cell>
          <cell r="E163">
            <v>138.06934795369494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CCC14</v>
          </cell>
          <cell r="C164" t="str">
            <v xml:space="preserve">CABLE NKY TRIPOLAR DE  400 mm2; MEDIA TENSION                                                                                                                                                                                                             </v>
          </cell>
          <cell r="D164">
            <v>267.36</v>
          </cell>
          <cell r="E164">
            <v>162.62036111068502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CCC15</v>
          </cell>
          <cell r="C165" t="str">
            <v xml:space="preserve">CABLE NKY TRIPOLAR DE  500 mm2; MEDIA TENSION                                                                                                                                                                                                             </v>
          </cell>
          <cell r="D165">
            <v>303.55</v>
          </cell>
          <cell r="E165">
            <v>184.63202268664435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CCA24</v>
          </cell>
          <cell r="C166" t="str">
            <v xml:space="preserve">CABLE NKY UNIPOLAR DE 6 mm2; BAJA TENSION                                                                                                                                                                                                                 </v>
          </cell>
          <cell r="D166">
            <v>5.15</v>
          </cell>
          <cell r="E166">
            <v>3.132667745732812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CCA25</v>
          </cell>
          <cell r="C167" t="str">
            <v xml:space="preserve">CABLE NKY UNIPOLAR DE 10 mm2; BAJA TENSION                                                                                                                                                                                                                </v>
          </cell>
          <cell r="D167">
            <v>6.8</v>
          </cell>
          <cell r="E167">
            <v>4.1353408913439571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CCA26</v>
          </cell>
          <cell r="C168" t="str">
            <v xml:space="preserve">CABLE NKY UNIPOLAR DE 16 mm2; BAJA TENSION                                                                                                                                                                                                                </v>
          </cell>
          <cell r="D168">
            <v>8.7799999999999994</v>
          </cell>
          <cell r="E168">
            <v>5.3391354462093812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CCA29</v>
          </cell>
          <cell r="C169" t="str">
            <v xml:space="preserve">CABLE NKY UNIPOLAR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69">
            <v>11.19</v>
          </cell>
          <cell r="E169">
            <v>6.8050528838414888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CCA21</v>
          </cell>
          <cell r="C170" t="str">
            <v xml:space="preserve">CABLE NKY UNIPOLAR DE 35 mm2; BAJA TENSION                                                                                                                                                                                                                </v>
          </cell>
          <cell r="D170">
            <v>13.43</v>
          </cell>
          <cell r="E170">
            <v>8.1708399710552744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CCA30</v>
          </cell>
          <cell r="C171" t="str">
            <v xml:space="preserve">CABLE NKY UNIPOLAR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71">
            <v>16.309999999999999</v>
          </cell>
          <cell r="E171">
            <v>9.91908039365285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CCA22</v>
          </cell>
          <cell r="C172" t="str">
            <v xml:space="preserve">CABLE NKY UNIPOLAR DE 70 mm2; BAJA TENSION                                                                                                                                                                                                                </v>
          </cell>
          <cell r="D172">
            <v>19.579999999999998</v>
          </cell>
          <cell r="E172">
            <v>11.909858738793202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CCA27</v>
          </cell>
          <cell r="C173" t="str">
            <v xml:space="preserve">CABLE NKY UNIPOLAR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73">
            <v>23.12</v>
          </cell>
          <cell r="E173">
            <v>14.060535708686769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CCA28</v>
          </cell>
          <cell r="C174" t="str">
            <v xml:space="preserve">CABLE NKY UNIPOLAR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74">
            <v>26.25</v>
          </cell>
          <cell r="E174">
            <v>15.964460299617505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CCA01</v>
          </cell>
          <cell r="C175" t="str">
            <v xml:space="preserve">CABLE NKY BIPOLAR DE   6 mm2; BAJA TENSION                                                                                                                                                                                                                </v>
          </cell>
          <cell r="D175">
            <v>9.77</v>
          </cell>
          <cell r="E175">
            <v>9.4337580214816992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CCA10</v>
          </cell>
          <cell r="C176" t="str">
            <v xml:space="preserve">CABLE NKY BIPOLAR DE 10 mm2; BAJA TENSION                                                                                                                                                                                                                 </v>
          </cell>
          <cell r="D176">
            <v>14.48</v>
          </cell>
          <cell r="E176">
            <v>13.981463692191008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CCA11</v>
          </cell>
          <cell r="C177" t="str">
            <v xml:space="preserve">CABLE NKY BIPOLAR DE 16 mm2; BAJA TENSION                                                                                                                                                                                                                 </v>
          </cell>
          <cell r="D177">
            <v>20.79</v>
          </cell>
          <cell r="E177">
            <v>20.080099009882286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CCA23</v>
          </cell>
          <cell r="C178" t="str">
            <v xml:space="preserve">CABLE NKY BIPOLAR DE 25 mm2; BAJA TENSION                                                                                                                                                                                                                 </v>
          </cell>
          <cell r="D178">
            <v>29.33</v>
          </cell>
          <cell r="E178">
            <v>28.316921307616418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CCA02</v>
          </cell>
          <cell r="C179" t="str">
            <v xml:space="preserve">CABLE NKY TRIPOLAR DE   6 mm2; BAJA TENSION                                                                                                                                                                                                               </v>
          </cell>
          <cell r="D179">
            <v>8.4499999999999993</v>
          </cell>
          <cell r="E179">
            <v>8.1588955494356625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CCA03</v>
          </cell>
          <cell r="C180" t="str">
            <v xml:space="preserve">CABLE NKY TRIPOLAR DE  10 mm2; BAJA TENSION                                                                                                                                                                                                               </v>
          </cell>
          <cell r="D180">
            <v>12.27</v>
          </cell>
          <cell r="E180">
            <v>11.849277895581363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CCA04</v>
          </cell>
          <cell r="C181" t="str">
            <v xml:space="preserve">CABLE NKY TRIPOLAR DE  16 mm2; BAJA TENSION                                                                                                                                                                                                               </v>
          </cell>
          <cell r="D181">
            <v>17.3</v>
          </cell>
          <cell r="E181">
            <v>16.70327118874981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CCA12</v>
          </cell>
          <cell r="C182" t="str">
            <v xml:space="preserve">CABLE NKY TRIPOLAR DE 20 mm2; BAJA TENSION                                                                                                                                                                                                                </v>
          </cell>
          <cell r="D182">
            <v>20.36</v>
          </cell>
          <cell r="E182">
            <v>19.660488150544065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CCA13</v>
          </cell>
          <cell r="C183" t="str">
            <v xml:space="preserve">CABLE NKY TRIPOLAR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83">
            <v>23.96</v>
          </cell>
          <cell r="E183">
            <v>23.141263166344746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CCA05</v>
          </cell>
          <cell r="C184" t="str">
            <v xml:space="preserve">CABLE NKY TRIPOLAR DE  35 mm2; BAJA TENSION                                                                                                                                                                                                               </v>
          </cell>
          <cell r="D184">
            <v>30.64</v>
          </cell>
          <cell r="E184">
            <v>29.589225069245977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CCA14</v>
          </cell>
          <cell r="C185" t="str">
            <v xml:space="preserve">CABLE NKY TRIPOLAR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85">
            <v>39.76</v>
          </cell>
          <cell r="E185">
            <v>38.396308558195102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CCA06</v>
          </cell>
          <cell r="C186" t="str">
            <v xml:space="preserve">CABLE NKY TRIPOLAR DE  70 mm2; BAJA TENSION                                                                                                                                                                                                               </v>
          </cell>
          <cell r="D186">
            <v>50.84</v>
          </cell>
          <cell r="E186">
            <v>49.094857423727426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CCA15</v>
          </cell>
          <cell r="C187" t="str">
            <v xml:space="preserve">CABLE NKY TRIPOLAR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87">
            <v>63.55</v>
          </cell>
          <cell r="E187">
            <v>61.364751317321534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CCA07</v>
          </cell>
          <cell r="C188" t="str">
            <v xml:space="preserve">CABLE NKY TRIPOLAR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88">
            <v>75.37</v>
          </cell>
          <cell r="E188">
            <v>72.783642302829776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CCA16</v>
          </cell>
          <cell r="C189" t="str">
            <v xml:space="preserve">CABLE NKY TRIPOLAR DE 150 mm2; BAJA TENSION                                                                                                                                                                                                               </v>
          </cell>
          <cell r="D189">
            <v>88.72</v>
          </cell>
          <cell r="E189">
            <v>85.669562619088694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CCA08</v>
          </cell>
          <cell r="C190" t="str">
            <v xml:space="preserve">CABLE NKY TRIPOLAR DE 185 mm2; BAJA TENSION                                                                                                                                                                                                               </v>
          </cell>
          <cell r="D190">
            <v>103.41</v>
          </cell>
          <cell r="E190">
            <v>99.852934491674873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CCA17</v>
          </cell>
          <cell r="C191" t="str">
            <v xml:space="preserve">CABLE NKY TRIPOLAR DE 200 mm2; BAJA TENSION                                                                                                                                                                                                               </v>
          </cell>
          <cell r="D191">
            <v>109.46</v>
          </cell>
          <cell r="E191">
            <v>105.70469969534959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CCA18</v>
          </cell>
          <cell r="C192" t="str">
            <v xml:space="preserve">CABLE NKY TRIPOLAR DE 240 mm2; BAJA TENSION                                                                                                                                                                                                               </v>
          </cell>
          <cell r="D192">
            <v>125.06</v>
          </cell>
          <cell r="E192">
            <v>120.76364059128305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CCA09</v>
          </cell>
          <cell r="C193" t="str">
            <v xml:space="preserve">CABLE NKY TRIPOLAR DE 300 mm2; BAJA TENSION                                                                                                                                                                                                               </v>
          </cell>
          <cell r="D193">
            <v>147.19999999999999</v>
          </cell>
          <cell r="E193">
            <v>142.14414039213051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CCA19</v>
          </cell>
          <cell r="C194" t="str">
            <v xml:space="preserve">CABLE NKY TRIPOLAR DE 360 mm2; BAJA TENSION                                                                                                                                                                                                               </v>
          </cell>
          <cell r="D194">
            <v>168.17</v>
          </cell>
          <cell r="E194">
            <v>162.39432997724444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CCA20</v>
          </cell>
          <cell r="C195" t="str">
            <v xml:space="preserve">CABLE NKY TRIPOLAR DE 500 mm2; BAJA TENSION                                                                                                                                                                                                               </v>
          </cell>
          <cell r="D195">
            <v>213.78</v>
          </cell>
          <cell r="E195">
            <v>206.43791926609316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</sheetData>
      <sheetData sheetId="5">
        <row r="12">
          <cell r="B12" t="str">
            <v>CCF02</v>
          </cell>
          <cell r="C12" t="str">
            <v xml:space="preserve">CABLE NYBY DE 1x120 mm2; BAJA TENSION                                                                                                                                                                                                                     </v>
          </cell>
          <cell r="D12">
            <v>64.989999999999995</v>
          </cell>
          <cell r="E12">
            <v>58.412284855917335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CCF01</v>
          </cell>
          <cell r="C13" t="str">
            <v xml:space="preserve">CABLE NYBY DE 1x70 mm2; BAJA TENSION                                                                                                                                                                                                                      </v>
          </cell>
          <cell r="D13">
            <v>26.33</v>
          </cell>
          <cell r="E13">
            <v>23.665109405390112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</sheetData>
      <sheetData sheetId="6">
        <row r="40">
          <cell r="B40" t="str">
            <v>CCE05</v>
          </cell>
          <cell r="C40" t="str">
            <v xml:space="preserve">CABLE NYSY UNIPOLAR 10 KV; 10 mm2                                                                                                                                                                                                                         </v>
          </cell>
          <cell r="D40">
            <v>8.23</v>
          </cell>
          <cell r="E40">
            <v>5.0004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CCE06</v>
          </cell>
          <cell r="C41" t="str">
            <v xml:space="preserve">CABLE NYSY UNIPOLAR 10 KV; 16 mm2                                                                                                                                                                                                                         </v>
          </cell>
          <cell r="D41">
            <v>8.89</v>
          </cell>
          <cell r="E41">
            <v>5.4024000000000001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CCE01</v>
          </cell>
          <cell r="C42" t="str">
            <v xml:space="preserve">CABLE NYSY UNIPOLAR 10 KV;  25 mm2                                                                                                                                                                                                                        </v>
          </cell>
          <cell r="D42">
            <v>9.8800000000000008</v>
          </cell>
          <cell r="E42">
            <v>6.0053999999999998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CCE07</v>
          </cell>
          <cell r="C43" t="str">
            <v xml:space="preserve">CABLE NYSY UNIPOLAR 10 KV; 30 mm2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10.43</v>
          </cell>
          <cell r="E43">
            <v>6.3404000000000007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CCE02</v>
          </cell>
          <cell r="C44" t="str">
            <v xml:space="preserve">CABLE NYSY UNIPOLAR 10 KV;  35 mm2                                                                                                                                                                                                                        </v>
          </cell>
          <cell r="D44">
            <v>10.99</v>
          </cell>
          <cell r="E44">
            <v>6.6753999999999998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CCE08</v>
          </cell>
          <cell r="C45" t="str">
            <v xml:space="preserve">CABLE NYSY UNIPOLAR 10 KV; 50 mm2                                                                                                                                                                                                                         </v>
          </cell>
          <cell r="D45">
            <v>12.64</v>
          </cell>
          <cell r="E45">
            <v>7.6804000000000006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CCE03</v>
          </cell>
          <cell r="C46" t="str">
            <v xml:space="preserve">CABLE NYSY UNIPOLAR 10 KV;  70 mm2                                                                                                                                                                                                                        </v>
          </cell>
          <cell r="D46">
            <v>14.85</v>
          </cell>
          <cell r="E46">
            <v>9.0204000000000004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CCE09</v>
          </cell>
          <cell r="C47" t="str">
            <v xml:space="preserve">CABLE NYSY UNIPOLAR 10 KV; 95 mm2                                                                                                                                                                                                                         </v>
          </cell>
          <cell r="D47">
            <v>17.600000000000001</v>
          </cell>
          <cell r="E47">
            <v>10.695399999999999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CCE04</v>
          </cell>
          <cell r="C48" t="str">
            <v xml:space="preserve">CABLE NYSY UNIPOLAR 10 KV; 120 mm2                                                                                                                                                                                                                        </v>
          </cell>
          <cell r="D48">
            <v>20.36</v>
          </cell>
          <cell r="E48">
            <v>12.3704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CCE10</v>
          </cell>
          <cell r="C49" t="str">
            <v xml:space="preserve">CABLE NYSY UNIPOLAR 10 KV; 150 mm2                                                                                                                                                                                                                        </v>
          </cell>
          <cell r="D49">
            <v>23.67</v>
          </cell>
          <cell r="E49">
            <v>14.380400000000002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CCE11</v>
          </cell>
          <cell r="C50" t="str">
            <v xml:space="preserve">CABLE NYSY UNIPOLAR 10 KV; 240 mm2                                                                                                                                                                                                                        </v>
          </cell>
          <cell r="D50">
            <v>33.6</v>
          </cell>
          <cell r="E50">
            <v>20.410400000000003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</sheetData>
      <sheetData sheetId="7">
        <row r="154">
          <cell r="B154" t="str">
            <v>CCB35</v>
          </cell>
          <cell r="C154" t="str">
            <v xml:space="preserve">CABLE NYY DE 2X6 mm2; BAJA TENSION                                                                                                                                                                                                                        </v>
          </cell>
          <cell r="D154">
            <v>2.0699999999999998</v>
          </cell>
          <cell r="E154">
            <v>1.1942717296121452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CCB36</v>
          </cell>
          <cell r="C155" t="str">
            <v xml:space="preserve">CABLE NYY DE 3X6 mm2; BAJA TENSION                                                                                                                                                                                                                        </v>
          </cell>
          <cell r="D155">
            <v>2.04</v>
          </cell>
          <cell r="E155">
            <v>1.7929335858743929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CCB37</v>
          </cell>
          <cell r="C156" t="str">
            <v xml:space="preserve">CABLE NYY DE 3X10 mm2; BAJA TENSION                                                                                                                                                                                                                       </v>
          </cell>
          <cell r="D156">
            <v>3.4</v>
          </cell>
          <cell r="E156">
            <v>2.9914299305600704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CCB38</v>
          </cell>
          <cell r="C157" t="str">
            <v xml:space="preserve">CABLE NYY DE 3X16 mm2; BAJA TENSION                                                                                                                                                                                                                       </v>
          </cell>
          <cell r="D157">
            <v>5.44</v>
          </cell>
          <cell r="E157">
            <v>4.7910143236506029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CCB40</v>
          </cell>
          <cell r="C158" t="str">
            <v xml:space="preserve">CABLE NYY DE 3X25 mm2; BAJA TENSION                                                                                                                                                                                                                       </v>
          </cell>
          <cell r="D158">
            <v>8.5</v>
          </cell>
          <cell r="E158">
            <v>7.4929790328008608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CCB39</v>
          </cell>
          <cell r="C159" t="str">
            <v xml:space="preserve">CABLE NYY DE 3X35 mm2; BAJA TENSION                                                                                                                                                                                                                       </v>
          </cell>
          <cell r="D159">
            <v>11.89</v>
          </cell>
          <cell r="E159">
            <v>10.497585532738951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CCB41</v>
          </cell>
          <cell r="C160" t="str">
            <v xml:space="preserve">CABLE NYY DE 3X50 mm2; BAJA TENSION                                                                                                                                                                                                                       </v>
          </cell>
          <cell r="D160">
            <v>16.989999999999998</v>
          </cell>
          <cell r="E160">
            <v>15.007787646035521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CCB42</v>
          </cell>
          <cell r="C161" t="str">
            <v xml:space="preserve">CABLE NYY DE 3X70 mm2; BAJA TENSION                                                                                                                                                                                                                       </v>
          </cell>
          <cell r="D161">
            <v>17.41</v>
          </cell>
          <cell r="E161">
            <v>15.69</v>
          </cell>
          <cell r="F161" t="str">
            <v>S</v>
          </cell>
          <cell r="G161">
            <v>8</v>
          </cell>
          <cell r="H161" t="str">
            <v>Factura 002-0007158</v>
          </cell>
          <cell r="I161" t="str">
            <v>Individual</v>
          </cell>
          <cell r="J161" t="str">
            <v>EPAN</v>
          </cell>
          <cell r="K161" t="str">
            <v>ELECTRO "NIETSA" E.I.R.L.</v>
          </cell>
          <cell r="L161">
            <v>42997</v>
          </cell>
          <cell r="M161">
            <v>8</v>
          </cell>
          <cell r="N161" t="str">
            <v>Sustento</v>
          </cell>
          <cell r="O161">
            <v>8</v>
          </cell>
          <cell r="P161" t="str">
            <v>S</v>
          </cell>
        </row>
        <row r="162">
          <cell r="B162" t="str">
            <v>CCB51</v>
          </cell>
          <cell r="C162" t="str">
            <v xml:space="preserve">CABLE NYY DE 3X95 mm2; BAJA TENSION                                                                                                                                                                                                                       </v>
          </cell>
          <cell r="D162">
            <v>32.26</v>
          </cell>
          <cell r="E162">
            <v>28.553257341404105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CCB43</v>
          </cell>
          <cell r="C163" t="str">
            <v xml:space="preserve">CABLE NYY DE 3X120 mm2; BAJA TENSION                                                                                                                                                                                                                      </v>
          </cell>
          <cell r="D163">
            <v>40.75</v>
          </cell>
          <cell r="E163">
            <v>36.084971058298798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CCB44</v>
          </cell>
          <cell r="C164" t="str">
            <v xml:space="preserve">CABLE NYY DE 3X150 mm2; BAJA TENSION                                                                                                                                                                                                                      </v>
          </cell>
          <cell r="D164">
            <v>50.93</v>
          </cell>
          <cell r="E164">
            <v>45.12735561357502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CCB45</v>
          </cell>
          <cell r="C165" t="str">
            <v xml:space="preserve">CABLE NYY DE 3X185 mm2; BAJA TENSION                                                                                                                                                                                                                      </v>
          </cell>
          <cell r="D165">
            <v>62.81</v>
          </cell>
          <cell r="E165">
            <v>55.681589426348843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CCB46</v>
          </cell>
          <cell r="C166" t="str">
            <v xml:space="preserve">CABLE NYY DE 3X200 mm2; BAJA TENSION                                                                                                                                                                                                                      </v>
          </cell>
          <cell r="D166">
            <v>67.900000000000006</v>
          </cell>
          <cell r="E166">
            <v>60.206168994567093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CCB47</v>
          </cell>
          <cell r="C167" t="str">
            <v xml:space="preserve">CABLE NYY DE 3X240 mm2; BAJA TENSION                                                                                                                                                                                                                      </v>
          </cell>
          <cell r="D167">
            <v>81.47</v>
          </cell>
          <cell r="E167">
            <v>72.275069833453628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CCB48</v>
          </cell>
          <cell r="C168" t="str">
            <v xml:space="preserve">CABLE NYY DE 3X300 mm2; BAJA TENSION                                                                                                                                                                                                                      </v>
          </cell>
          <cell r="D168">
            <v>101.83</v>
          </cell>
          <cell r="E168">
            <v>90.386182466402062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CCB49</v>
          </cell>
          <cell r="C169" t="str">
            <v xml:space="preserve">CABLE NYY DE 3X360 mm2; BAJA TENSION                                                                                                                                                                                                                      </v>
          </cell>
          <cell r="D169">
            <v>122.18</v>
          </cell>
          <cell r="E169">
            <v>108.5049548714516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CCB50</v>
          </cell>
          <cell r="C170" t="str">
            <v xml:space="preserve">CABLE NYY DE 3X500 mm2; BAJA TENSION                                                                                                                                                                                                                      </v>
          </cell>
          <cell r="D170">
            <v>169.67</v>
          </cell>
          <cell r="E170">
            <v>150.80532467531179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CCB52</v>
          </cell>
          <cell r="C171" t="str">
            <v xml:space="preserve">CABLE NYY DE 3X800 mm2; BAJA TENSION                                                                                                                                                                                                                      </v>
          </cell>
          <cell r="D171">
            <v>271.41000000000003</v>
          </cell>
          <cell r="E171">
            <v>241.52679065657634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CCB11</v>
          </cell>
          <cell r="C172" t="str">
            <v xml:space="preserve">CABLE NYY UNIPOLAR DE 6 mm2; BAJA TENSION                                                                                                                                                                                                                 </v>
          </cell>
          <cell r="D172">
            <v>0.67</v>
          </cell>
          <cell r="E172">
            <v>0.65322250379568036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CCB12</v>
          </cell>
          <cell r="C173" t="str">
            <v xml:space="preserve">CABLE NYY UNIPOLAR DE 10 mm2; BAJA TENSION                                                                                                                                                                                                                </v>
          </cell>
          <cell r="D173">
            <v>1.1299999999999999</v>
          </cell>
          <cell r="E173">
            <v>1.1017036258046549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CCB13</v>
          </cell>
          <cell r="C174" t="str">
            <v xml:space="preserve">CABLE NYY UNIPOLAR DE 16 mm2; BAJA TENSION                                                                                                                                                                                                                </v>
          </cell>
          <cell r="D174">
            <v>1.81</v>
          </cell>
          <cell r="E174">
            <v>1.76</v>
          </cell>
          <cell r="F174" t="str">
            <v>S</v>
          </cell>
          <cell r="G174" t="str">
            <v>DGER/MEM</v>
          </cell>
          <cell r="H174" t="str">
            <v xml:space="preserve">DGER/MEM </v>
          </cell>
          <cell r="I174" t="str">
            <v>DGER/MEM</v>
          </cell>
          <cell r="J174" t="str">
            <v>DGER/MEM</v>
          </cell>
          <cell r="K174" t="str">
            <v>DGER/MEM</v>
          </cell>
          <cell r="L174">
            <v>43038</v>
          </cell>
          <cell r="M174" t="str">
            <v>DGER/MEM</v>
          </cell>
          <cell r="N174" t="str">
            <v>Sustento</v>
          </cell>
          <cell r="O174" t="str">
            <v>DGER/MEM</v>
          </cell>
          <cell r="P174" t="str">
            <v>S</v>
          </cell>
        </row>
        <row r="175">
          <cell r="B175" t="str">
            <v>CCB14</v>
          </cell>
          <cell r="C175" t="str">
            <v xml:space="preserve">CABLE NYY UNIPOLAR DE 20 mm2; BAJA TENSION                                                                                                                                                                                                                </v>
          </cell>
          <cell r="D175">
            <v>2.27</v>
          </cell>
          <cell r="E175">
            <v>2.2131568412182006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CCB15</v>
          </cell>
          <cell r="C176" t="str">
            <v xml:space="preserve">CABLE NYY UNIPOLAR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76">
            <v>2.84</v>
          </cell>
          <cell r="E176">
            <v>3.52</v>
          </cell>
          <cell r="F176" t="str">
            <v>S</v>
          </cell>
          <cell r="G176">
            <v>36</v>
          </cell>
          <cell r="H176" t="str">
            <v>Orden de Compra OC-00007553</v>
          </cell>
          <cell r="I176" t="str">
            <v>Individual</v>
          </cell>
          <cell r="J176" t="str">
            <v>ELDU</v>
          </cell>
          <cell r="K176" t="str">
            <v>MATERIALES DIVERSOS S.A.C.</v>
          </cell>
          <cell r="L176">
            <v>42437</v>
          </cell>
          <cell r="M176">
            <v>36</v>
          </cell>
          <cell r="N176" t="str">
            <v>Sustento</v>
          </cell>
          <cell r="O176">
            <v>36</v>
          </cell>
          <cell r="P176" t="str">
            <v>S</v>
          </cell>
        </row>
        <row r="177">
          <cell r="B177" t="str">
            <v>CCB16</v>
          </cell>
          <cell r="C177" t="str">
            <v xml:space="preserve">CABLE NYY UNIPOLAR DE 35 mm2; BAJA TENSION                                                                                                                                                                                                                </v>
          </cell>
          <cell r="D177">
            <v>4.2699999999999996</v>
          </cell>
          <cell r="E177">
            <v>3.67</v>
          </cell>
          <cell r="F177" t="str">
            <v>S</v>
          </cell>
          <cell r="G177" t="str">
            <v>DGER/MEM</v>
          </cell>
          <cell r="H177" t="str">
            <v xml:space="preserve">DGER/MEM </v>
          </cell>
          <cell r="I177" t="str">
            <v>DGER/MEM</v>
          </cell>
          <cell r="J177" t="str">
            <v>DGER/MEM</v>
          </cell>
          <cell r="K177" t="str">
            <v>DGER/MEM</v>
          </cell>
          <cell r="L177">
            <v>43038</v>
          </cell>
          <cell r="M177" t="str">
            <v>DGER/MEM</v>
          </cell>
          <cell r="N177" t="str">
            <v>Sustento</v>
          </cell>
          <cell r="O177" t="str">
            <v>DGER/MEM</v>
          </cell>
          <cell r="P177" t="str">
            <v>S</v>
          </cell>
        </row>
        <row r="178">
          <cell r="B178" t="str">
            <v>CCB17</v>
          </cell>
          <cell r="C178" t="str">
            <v xml:space="preserve">CABLE NYY UNIPOLAR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78">
            <v>5.66</v>
          </cell>
          <cell r="E178">
            <v>5.55</v>
          </cell>
          <cell r="F178" t="str">
            <v>S</v>
          </cell>
          <cell r="G178">
            <v>9</v>
          </cell>
          <cell r="H178" t="str">
            <v>Factura 001-002083</v>
          </cell>
          <cell r="I178" t="str">
            <v>Individual</v>
          </cell>
          <cell r="J178" t="str">
            <v>SERS</v>
          </cell>
          <cell r="K178" t="str">
            <v>ELSERCOR E.I.R.L</v>
          </cell>
          <cell r="L178">
            <v>43050</v>
          </cell>
          <cell r="M178">
            <v>9</v>
          </cell>
          <cell r="N178" t="str">
            <v>Sustento</v>
          </cell>
          <cell r="O178">
            <v>9</v>
          </cell>
          <cell r="P178" t="str">
            <v>S</v>
          </cell>
        </row>
        <row r="179">
          <cell r="B179" t="str">
            <v>CCB18</v>
          </cell>
          <cell r="C179" t="str">
            <v xml:space="preserve">CABLE NYY UNIPOLAR DE 70 mm2; BAJA TENSION                                                                                                                                                                                                                </v>
          </cell>
          <cell r="D179">
            <v>8.02</v>
          </cell>
          <cell r="E179">
            <v>8.7899999999999991</v>
          </cell>
          <cell r="F179" t="str">
            <v>S</v>
          </cell>
          <cell r="G179">
            <v>1000</v>
          </cell>
          <cell r="H179" t="str">
            <v>Orden de Compra 2214001134</v>
          </cell>
          <cell r="I179" t="str">
            <v>Individual</v>
          </cell>
          <cell r="J179" t="str">
            <v>ELN</v>
          </cell>
          <cell r="K179" t="str">
            <v>CONDUCTORES Y CABLES DEL PERU SAC</v>
          </cell>
          <cell r="L179">
            <v>42878</v>
          </cell>
          <cell r="M179">
            <v>1000</v>
          </cell>
          <cell r="N179" t="str">
            <v>Sustento</v>
          </cell>
          <cell r="O179">
            <v>1000</v>
          </cell>
          <cell r="P179" t="str">
            <v>S</v>
          </cell>
        </row>
        <row r="180">
          <cell r="B180" t="str">
            <v>CCB19</v>
          </cell>
          <cell r="C180" t="str">
            <v xml:space="preserve">CABLE NYY UNIPOLAR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80">
            <v>9.25</v>
          </cell>
          <cell r="E180">
            <v>9.0183703882239463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CCB20</v>
          </cell>
          <cell r="C181" t="str">
            <v xml:space="preserve">CABLE NYY UNIPOLAR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81">
            <v>13.82</v>
          </cell>
          <cell r="E181">
            <v>9.6999999999999993</v>
          </cell>
          <cell r="F181" t="str">
            <v>S</v>
          </cell>
          <cell r="G181">
            <v>96</v>
          </cell>
          <cell r="H181" t="str">
            <v>Orden de Compra OC-128449</v>
          </cell>
          <cell r="I181" t="str">
            <v>Individual</v>
          </cell>
          <cell r="J181" t="str">
            <v>ELDU</v>
          </cell>
          <cell r="K181" t="str">
            <v>ANIXTER JORVEX S.A.C.</v>
          </cell>
          <cell r="L181">
            <v>42920</v>
          </cell>
          <cell r="M181">
            <v>96</v>
          </cell>
          <cell r="N181" t="str">
            <v>Sustento</v>
          </cell>
          <cell r="O181">
            <v>96</v>
          </cell>
          <cell r="P181" t="str">
            <v>S</v>
          </cell>
        </row>
        <row r="182">
          <cell r="B182" t="str">
            <v>CCB21</v>
          </cell>
          <cell r="C182" t="str">
            <v xml:space="preserve">CABLE NYY UNIPOLAR DE 150 mm2; BAJA TENSION                                                                                                                                                                                                               </v>
          </cell>
          <cell r="D182">
            <v>19</v>
          </cell>
          <cell r="E182">
            <v>18.524220256892427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CCB22</v>
          </cell>
          <cell r="C183" t="str">
            <v xml:space="preserve">CABLE NYY UNIPOLAR DE 185 mm2; BAJA TENSION                                                                                                                                                                                                               </v>
          </cell>
          <cell r="D183">
            <v>21.39</v>
          </cell>
          <cell r="E183">
            <v>20.854372173417318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CCB23</v>
          </cell>
          <cell r="C184" t="str">
            <v xml:space="preserve">CABLE NYY UNIPOLAR DE 200 mm2; BAJA TENSION                                                                                                                                                                                                               </v>
          </cell>
          <cell r="D184">
            <v>23.14</v>
          </cell>
          <cell r="E184">
            <v>22.560550354973202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CCB24</v>
          </cell>
          <cell r="C185" t="str">
            <v xml:space="preserve">CABLE NYY UNIPOLAR DE 240 mm2; BAJA TENSION                                                                                                                                                                                                               </v>
          </cell>
          <cell r="D185">
            <v>27.81</v>
          </cell>
          <cell r="E185">
            <v>27.11360870232518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CCB25</v>
          </cell>
          <cell r="C186" t="str">
            <v xml:space="preserve">CABLE NYY UNIPOLAR DE 300 mm2; BAJA TENSION                                                                                                                                                                                                               </v>
          </cell>
          <cell r="D186">
            <v>34.83</v>
          </cell>
          <cell r="E186">
            <v>33.957820607766486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CCB26</v>
          </cell>
          <cell r="C187" t="str">
            <v xml:space="preserve">CABLE NYY UNIPOLAR DE 360 mm2; BAJA TENSION                                                                                                                                                                                                               </v>
          </cell>
          <cell r="D187">
            <v>41.87</v>
          </cell>
          <cell r="E187">
            <v>40.821531692425573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CCB27</v>
          </cell>
          <cell r="C188" t="str">
            <v xml:space="preserve">CABLE NYY UNIPOLAR DE 500 mm2; BAJA TENSION                                                                                                                                                                                                               </v>
          </cell>
          <cell r="D188">
            <v>59.03</v>
          </cell>
          <cell r="E188">
            <v>57.551827461282109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CCB28</v>
          </cell>
          <cell r="C189" t="str">
            <v xml:space="preserve">CABLE NYY UNIPOLAR DE 800 mm2; BAJA TENSION                                                                                                                                                                                                               </v>
          </cell>
          <cell r="D189">
            <v>93.71</v>
          </cell>
          <cell r="E189">
            <v>91.363404224915229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CCB01</v>
          </cell>
          <cell r="C190" t="str">
            <v xml:space="preserve">CABLE NYY DE 2-1X  6 mm2; BAJA TENSION                                                                                                                                                                                                                    </v>
          </cell>
          <cell r="D190">
            <v>1.46</v>
          </cell>
          <cell r="E190">
            <v>0.98</v>
          </cell>
          <cell r="F190" t="str">
            <v>S</v>
          </cell>
          <cell r="G190">
            <v>1130</v>
          </cell>
          <cell r="H190" t="str">
            <v>Orden de Compra OC-00007553</v>
          </cell>
          <cell r="I190" t="str">
            <v>Individual</v>
          </cell>
          <cell r="J190" t="str">
            <v>ELDU</v>
          </cell>
          <cell r="K190" t="str">
            <v>MATERIALES DIVERSOS S.A.C.</v>
          </cell>
          <cell r="L190">
            <v>42437</v>
          </cell>
          <cell r="M190">
            <v>1130</v>
          </cell>
          <cell r="N190" t="str">
            <v>Sustento</v>
          </cell>
          <cell r="O190">
            <v>1130</v>
          </cell>
          <cell r="P190" t="str">
            <v>S</v>
          </cell>
        </row>
        <row r="191">
          <cell r="B191" t="str">
            <v>CCB02</v>
          </cell>
          <cell r="C191" t="str">
            <v xml:space="preserve">CABLE NYY DE 3-1X  6 mm2; BAJA TENSION                                                                                                                                                                                                                    </v>
          </cell>
          <cell r="D191">
            <v>1.39</v>
          </cell>
          <cell r="E191">
            <v>1.6</v>
          </cell>
          <cell r="F191" t="str">
            <v>S</v>
          </cell>
          <cell r="G191">
            <v>450</v>
          </cell>
          <cell r="H191" t="str">
            <v>Orden de Compra 2214001053</v>
          </cell>
          <cell r="I191" t="str">
            <v>Individual</v>
          </cell>
          <cell r="J191" t="str">
            <v>ELN</v>
          </cell>
          <cell r="K191" t="str">
            <v>INDECO S.A</v>
          </cell>
          <cell r="L191">
            <v>42375</v>
          </cell>
          <cell r="M191">
            <v>450</v>
          </cell>
          <cell r="N191" t="str">
            <v>Sustento</v>
          </cell>
          <cell r="O191">
            <v>450</v>
          </cell>
          <cell r="P191" t="str">
            <v>S</v>
          </cell>
        </row>
        <row r="192">
          <cell r="B192" t="str">
            <v>CCB03</v>
          </cell>
          <cell r="C192" t="str">
            <v xml:space="preserve">CABLE NYY DE 3-1X 10 mm2; BAJA TENSION                                                                                                                                                                                                                    </v>
          </cell>
          <cell r="D192">
            <v>1.98</v>
          </cell>
          <cell r="E192">
            <v>2.68</v>
          </cell>
          <cell r="F192" t="str">
            <v>S</v>
          </cell>
          <cell r="G192">
            <v>380</v>
          </cell>
          <cell r="H192" t="str">
            <v>Orden de Compra 1214000816</v>
          </cell>
          <cell r="I192" t="str">
            <v>Individual</v>
          </cell>
          <cell r="J192" t="str">
            <v>ELNO</v>
          </cell>
          <cell r="K192" t="str">
            <v>CONDUCTORES Y CABLES DEL PERU SAC</v>
          </cell>
          <cell r="L192">
            <v>42845</v>
          </cell>
          <cell r="M192">
            <v>380</v>
          </cell>
          <cell r="N192" t="str">
            <v>Sustento</v>
          </cell>
          <cell r="O192">
            <v>380</v>
          </cell>
          <cell r="P192" t="str">
            <v>S</v>
          </cell>
        </row>
        <row r="193">
          <cell r="B193" t="str">
            <v>CCB04</v>
          </cell>
          <cell r="C193" t="str">
            <v xml:space="preserve">CABLE NYY DE 3-1X 16 mm2; BAJA TENSION                                                                                                                                                                                                                    </v>
          </cell>
          <cell r="D193">
            <v>5.56</v>
          </cell>
          <cell r="E193">
            <v>3.42</v>
          </cell>
          <cell r="F193" t="str">
            <v>S</v>
          </cell>
          <cell r="G193">
            <v>87</v>
          </cell>
          <cell r="H193" t="str">
            <v>Orden de Compra OC-00007553</v>
          </cell>
          <cell r="I193" t="str">
            <v>Individual</v>
          </cell>
          <cell r="J193" t="str">
            <v>ELDU</v>
          </cell>
          <cell r="K193" t="str">
            <v>MATERIALES DIVERSOS S.A.C.</v>
          </cell>
          <cell r="L193">
            <v>42437</v>
          </cell>
          <cell r="M193">
            <v>87</v>
          </cell>
          <cell r="N193" t="str">
            <v>Sustento</v>
          </cell>
          <cell r="O193">
            <v>87</v>
          </cell>
          <cell r="P193" t="str">
            <v>S</v>
          </cell>
        </row>
        <row r="194">
          <cell r="B194" t="str">
            <v>CCB29</v>
          </cell>
          <cell r="C194" t="str">
            <v xml:space="preserve">CABLE NYY DE 3-1X 25 mm2; BAJA TENSION                                                                                                                                                                                                                    </v>
          </cell>
          <cell r="D194">
            <v>6.51</v>
          </cell>
          <cell r="E194">
            <v>6.45</v>
          </cell>
          <cell r="F194" t="str">
            <v>S</v>
          </cell>
          <cell r="G194">
            <v>10</v>
          </cell>
          <cell r="H194" t="str">
            <v>Orden de Compra OC-3819</v>
          </cell>
          <cell r="I194" t="str">
            <v>Individual</v>
          </cell>
          <cell r="J194" t="str">
            <v>ELDU</v>
          </cell>
          <cell r="K194" t="str">
            <v>ANIXTER JORVEX S.A.C.</v>
          </cell>
          <cell r="L194">
            <v>42758</v>
          </cell>
          <cell r="M194">
            <v>10</v>
          </cell>
          <cell r="N194" t="str">
            <v>Sustento</v>
          </cell>
          <cell r="O194">
            <v>10</v>
          </cell>
          <cell r="P194" t="str">
            <v>S</v>
          </cell>
        </row>
        <row r="195">
          <cell r="B195" t="str">
            <v>CCB05</v>
          </cell>
          <cell r="C195" t="str">
            <v xml:space="preserve">CABLE NYY DE 3-1X 35 mm2; BAJA TENSION                                                                                                                                                                                                                    </v>
          </cell>
          <cell r="D195">
            <v>9.51</v>
          </cell>
          <cell r="E195">
            <v>8.14</v>
          </cell>
          <cell r="F195" t="str">
            <v>S</v>
          </cell>
          <cell r="G195">
            <v>1000</v>
          </cell>
          <cell r="H195" t="str">
            <v>Orden de Compra 2214001132</v>
          </cell>
          <cell r="I195" t="str">
            <v>Individual</v>
          </cell>
          <cell r="J195" t="str">
            <v>ELN</v>
          </cell>
          <cell r="K195" t="str">
            <v>CONDUCTORES Y CABLES DEL PERU SAC</v>
          </cell>
          <cell r="L195">
            <v>42375</v>
          </cell>
          <cell r="M195">
            <v>1000</v>
          </cell>
          <cell r="N195" t="str">
            <v>Sustento</v>
          </cell>
          <cell r="O195">
            <v>1000</v>
          </cell>
          <cell r="P195" t="str">
            <v>S</v>
          </cell>
        </row>
        <row r="196">
          <cell r="B196" t="str">
            <v>CCB30</v>
          </cell>
          <cell r="C196" t="str">
            <v xml:space="preserve">CABLE NYY DE 3-1X 50 mm2; BAJA TENSION                                                                                                                                                                                                                    </v>
          </cell>
          <cell r="D196">
            <v>12.91</v>
          </cell>
          <cell r="E196">
            <v>13.95</v>
          </cell>
          <cell r="F196" t="str">
            <v>S</v>
          </cell>
          <cell r="G196">
            <v>100</v>
          </cell>
          <cell r="H196" t="str">
            <v>Orden de Compra OC-334880</v>
          </cell>
          <cell r="I196" t="str">
            <v>Individual</v>
          </cell>
          <cell r="J196" t="str">
            <v>ELDU</v>
          </cell>
          <cell r="K196" t="str">
            <v>ANIXTER JORVEX S.A.C.</v>
          </cell>
          <cell r="L196">
            <v>43005</v>
          </cell>
          <cell r="M196">
            <v>100</v>
          </cell>
          <cell r="N196" t="str">
            <v>Sustento</v>
          </cell>
          <cell r="O196">
            <v>100</v>
          </cell>
          <cell r="P196" t="str">
            <v>S</v>
          </cell>
        </row>
        <row r="197">
          <cell r="B197" t="str">
            <v>CCB06</v>
          </cell>
          <cell r="C197" t="str">
            <v xml:space="preserve">CABLE NYY DE 3-1X 70 mm2; BAJA TENSION                                                                                                                                                                                                                    </v>
          </cell>
          <cell r="D197">
            <v>17.41</v>
          </cell>
          <cell r="E197">
            <v>15</v>
          </cell>
          <cell r="F197" t="str">
            <v>S</v>
          </cell>
          <cell r="G197">
            <v>400</v>
          </cell>
          <cell r="H197" t="str">
            <v>Orden de Compra 2214001053</v>
          </cell>
          <cell r="I197" t="str">
            <v>Individual</v>
          </cell>
          <cell r="J197" t="str">
            <v>ELN</v>
          </cell>
          <cell r="K197" t="str">
            <v>INDECO S.A</v>
          </cell>
          <cell r="L197">
            <v>42375</v>
          </cell>
          <cell r="M197">
            <v>400</v>
          </cell>
          <cell r="N197" t="str">
            <v>Sustento</v>
          </cell>
          <cell r="O197">
            <v>400</v>
          </cell>
          <cell r="P197" t="str">
            <v>S</v>
          </cell>
        </row>
        <row r="198">
          <cell r="B198" t="str">
            <v>CCB31</v>
          </cell>
          <cell r="C198" t="str">
            <v xml:space="preserve">CABLE NYY DE 3-1X 95 mm2; BAJA TENSION                                                                                                                                                                                                                    </v>
          </cell>
          <cell r="D198">
            <v>27.58</v>
          </cell>
          <cell r="E198">
            <v>21.510178959278235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CCB07</v>
          </cell>
          <cell r="C199" t="str">
            <v xml:space="preserve">CABLE NYY DE 3-1X120 mm2; BAJA TENSION                                                                                                                                                                                                                    </v>
          </cell>
          <cell r="D199">
            <v>29.06</v>
          </cell>
          <cell r="E199">
            <v>25.99</v>
          </cell>
          <cell r="F199" t="str">
            <v>S</v>
          </cell>
          <cell r="G199">
            <v>300</v>
          </cell>
          <cell r="H199" t="str">
            <v>Orden de Compra 1214000816</v>
          </cell>
          <cell r="I199" t="str">
            <v>Individual</v>
          </cell>
          <cell r="J199" t="str">
            <v>ELNO</v>
          </cell>
          <cell r="K199" t="str">
            <v>CONDUCTORES Y CABLES DEL PERU SAC</v>
          </cell>
          <cell r="L199">
            <v>42845</v>
          </cell>
          <cell r="M199">
            <v>300</v>
          </cell>
          <cell r="N199" t="str">
            <v>Sustento</v>
          </cell>
          <cell r="O199">
            <v>300</v>
          </cell>
          <cell r="P199" t="str">
            <v>S</v>
          </cell>
        </row>
        <row r="200">
          <cell r="B200" t="str">
            <v>CCB32</v>
          </cell>
          <cell r="C200" t="str">
            <v xml:space="preserve">CABLE NYY DE 3-1X 150 mm2; BAJA TENSION                                                                                                                                                                                                                   </v>
          </cell>
          <cell r="D200">
            <v>58.05</v>
          </cell>
          <cell r="E200">
            <v>33.119335886533058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CCB08</v>
          </cell>
          <cell r="C201" t="str">
            <v xml:space="preserve">CABLE NYY DE 3-1X185 mm2; BAJA TENSION                                                                                                                                                                                                                    </v>
          </cell>
          <cell r="D201">
            <v>56.71</v>
          </cell>
          <cell r="E201">
            <v>40.377883918174689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CCB33</v>
          </cell>
          <cell r="C202" t="str">
            <v xml:space="preserve">CABLE NYY DE 3-1X 240 mm2; BAJA TENSION                                                                                                                                                                                                                   </v>
          </cell>
          <cell r="D202">
            <v>75.150000000000006</v>
          </cell>
          <cell r="E202">
            <v>51.636237691936856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CCB09</v>
          </cell>
          <cell r="C203" t="str">
            <v xml:space="preserve">CABLE NYY DE 3-1X300 mm2; BAJA TENSION                                                                                                                                                                                                                    </v>
          </cell>
          <cell r="D203">
            <v>95.66</v>
          </cell>
          <cell r="E203">
            <v>63.756557946192331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CCB34</v>
          </cell>
          <cell r="C204" t="str">
            <v xml:space="preserve">CABLE NYY DE 3-1X 360 mm2; BAJA TENSION                                                                                                                                                                                                                   </v>
          </cell>
          <cell r="D204">
            <v>116.51</v>
          </cell>
          <cell r="E204">
            <v>75.743125478082305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CCB10</v>
          </cell>
          <cell r="C205" t="str">
            <v xml:space="preserve">CABLE NYY DE 3-1X500 mm2; BAJA TENSION                                                                                                                                                                                                                    </v>
          </cell>
          <cell r="D205">
            <v>166.21</v>
          </cell>
          <cell r="E205">
            <v>103.31175664932235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</sheetData>
      <sheetData sheetId="8">
        <row r="40">
          <cell r="B40" t="str">
            <v>CCI01</v>
          </cell>
          <cell r="C40" t="str">
            <v>CABLE NAYY DE 3X16 mm2; BAJA TENSION</v>
          </cell>
          <cell r="D40">
            <v>1.21</v>
          </cell>
          <cell r="E40">
            <v>1.0382338689923833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CCI02</v>
          </cell>
          <cell r="C41" t="str">
            <v>CABLE NAYY DE 3X70 mm2; BAJA TENSION</v>
          </cell>
          <cell r="D41">
            <v>3.76</v>
          </cell>
          <cell r="E41">
            <v>3.6353787200800709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CCI03</v>
          </cell>
          <cell r="C42" t="str">
            <v>CABLE NAYY DE 3X120 mm2; BAJA TENSION</v>
          </cell>
          <cell r="D42">
            <v>6.55</v>
          </cell>
          <cell r="E42">
            <v>5.7452603125480621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CCI04</v>
          </cell>
          <cell r="C43" t="str">
            <v>CABLE NAYY DE 3X185 mm2; BAJA TENSION</v>
          </cell>
          <cell r="D43">
            <v>9.49</v>
          </cell>
          <cell r="E43">
            <v>8.2972166376501093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CCI05</v>
          </cell>
          <cell r="C44" t="str">
            <v>CABLE NAYY DE 3X300 mm2; BAJA TENSION</v>
          </cell>
          <cell r="D44">
            <v>14.36</v>
          </cell>
          <cell r="E44">
            <v>12.50836576755397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CCI06</v>
          </cell>
          <cell r="C45" t="str">
            <v>CABLE NAYY DE 3X10 mm2; BAJA TENSION</v>
          </cell>
          <cell r="D45" t="str">
            <v>NUEVO</v>
          </cell>
          <cell r="E45">
            <v>0.69658948569503509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CCI07</v>
          </cell>
          <cell r="C46" t="str">
            <v>CABLE NAYY DE 3X25 mm2; BAJA TENSION</v>
          </cell>
          <cell r="D46" t="str">
            <v>NUEVO</v>
          </cell>
          <cell r="E46">
            <v>1.5165885622058861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CCI08</v>
          </cell>
          <cell r="C47" t="str">
            <v>CABLE NAYY DE 3X95 mm2; BAJA TENSION</v>
          </cell>
          <cell r="D47" t="str">
            <v>NUEVO</v>
          </cell>
          <cell r="E47">
            <v>4.7115307314234016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CCI09</v>
          </cell>
          <cell r="C48" t="str">
            <v>CABLE NAYY DE 3X400 mm2; BAJA TENSION</v>
          </cell>
          <cell r="D48" t="str">
            <v>NUEVO</v>
          </cell>
          <cell r="E48">
            <v>15.96930639562488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CCI10</v>
          </cell>
          <cell r="C49" t="str">
            <v>CABLE NAYY DE 3X500 mm2; BAJA TENSION</v>
          </cell>
          <cell r="D49" t="str">
            <v>NUEVO</v>
          </cell>
          <cell r="E49">
            <v>19.300668237125922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>
        <row r="9">
          <cell r="AD9" t="str">
            <v>NODO ACCESO</v>
          </cell>
        </row>
        <row r="11">
          <cell r="AD11" t="str">
            <v>NODO AGREGACIÓN</v>
          </cell>
        </row>
        <row r="12">
          <cell r="AD12" t="str">
            <v>NODO CONCENTRACIÓN</v>
          </cell>
        </row>
      </sheetData>
      <sheetData sheetId="1">
        <row r="5">
          <cell r="D5" t="str">
            <v>Costado Derecho</v>
          </cell>
          <cell r="H5">
            <v>200</v>
          </cell>
        </row>
        <row r="6">
          <cell r="H6">
            <v>400</v>
          </cell>
        </row>
        <row r="7">
          <cell r="H7">
            <v>600</v>
          </cell>
        </row>
        <row r="8">
          <cell r="H8">
            <v>800</v>
          </cell>
        </row>
        <row r="9">
          <cell r="H9">
            <v>1000</v>
          </cell>
        </row>
        <row r="10">
          <cell r="H10">
            <v>1200</v>
          </cell>
        </row>
        <row r="11">
          <cell r="H11">
            <v>1600</v>
          </cell>
        </row>
        <row r="12">
          <cell r="H12" t="str">
            <v>200A</v>
          </cell>
        </row>
        <row r="13">
          <cell r="H13" t="str">
            <v>400A</v>
          </cell>
        </row>
        <row r="14">
          <cell r="H14" t="str">
            <v>600A</v>
          </cell>
        </row>
        <row r="15">
          <cell r="H15" t="str">
            <v>800A</v>
          </cell>
        </row>
        <row r="16">
          <cell r="H16" t="str">
            <v>1000A</v>
          </cell>
        </row>
        <row r="17">
          <cell r="H17" t="str">
            <v>1200A</v>
          </cell>
        </row>
        <row r="18">
          <cell r="H18" t="str">
            <v>1600A</v>
          </cell>
        </row>
        <row r="19">
          <cell r="H19" t="str">
            <v>2400A</v>
          </cell>
        </row>
        <row r="38">
          <cell r="H38" t="str">
            <v>5 – 6</v>
          </cell>
          <cell r="J38">
            <v>200</v>
          </cell>
          <cell r="L38">
            <v>400</v>
          </cell>
        </row>
        <row r="39">
          <cell r="H39" t="str">
            <v>7 – 8</v>
          </cell>
          <cell r="J39">
            <v>400</v>
          </cell>
          <cell r="L39">
            <v>600</v>
          </cell>
        </row>
        <row r="40">
          <cell r="H40" t="str">
            <v>8 – 9</v>
          </cell>
          <cell r="J40">
            <v>600</v>
          </cell>
          <cell r="L40">
            <v>800</v>
          </cell>
        </row>
        <row r="41">
          <cell r="H41" t="str">
            <v>9 – 10</v>
          </cell>
          <cell r="J41">
            <v>800</v>
          </cell>
          <cell r="L41">
            <v>1000</v>
          </cell>
        </row>
        <row r="42">
          <cell r="J42">
            <v>1000</v>
          </cell>
          <cell r="L42">
            <v>1200</v>
          </cell>
        </row>
        <row r="43">
          <cell r="J43" t="str">
            <v>200A</v>
          </cell>
          <cell r="L43" t="str">
            <v>400A</v>
          </cell>
        </row>
        <row r="44">
          <cell r="J44" t="str">
            <v>400A</v>
          </cell>
          <cell r="L44" t="str">
            <v>600A</v>
          </cell>
        </row>
        <row r="45">
          <cell r="J45" t="str">
            <v>600A</v>
          </cell>
          <cell r="L45" t="str">
            <v>800A</v>
          </cell>
        </row>
        <row r="46">
          <cell r="J46" t="str">
            <v>800A</v>
          </cell>
          <cell r="L46" t="str">
            <v>1000A</v>
          </cell>
        </row>
        <row r="47">
          <cell r="J47" t="str">
            <v>1000A</v>
          </cell>
          <cell r="L47" t="str">
            <v>1200A</v>
          </cell>
        </row>
        <row r="48">
          <cell r="L48" t="str">
            <v>1600A</v>
          </cell>
        </row>
        <row r="49">
          <cell r="L49" t="str">
            <v>2400A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 Viento"/>
    </sheetNames>
    <sheetDataSet>
      <sheetData sheetId="0"/>
      <sheetData sheetId="1">
        <row r="26">
          <cell r="B26" t="str">
            <v>RCA01</v>
          </cell>
          <cell r="C26" t="str">
            <v>CABLE PARA VIENTO DE ACERO GALVANIZADO TEMPLE S&amp;M, 10 mm (3/8 PULG.) DIAM.</v>
          </cell>
          <cell r="D26">
            <v>0.87</v>
          </cell>
          <cell r="E26">
            <v>0.86</v>
          </cell>
          <cell r="F26" t="str">
            <v>S</v>
          </cell>
          <cell r="G26">
            <v>15000</v>
          </cell>
          <cell r="H26" t="str">
            <v>Factura F701-00022349</v>
          </cell>
          <cell r="I26" t="str">
            <v>Individual</v>
          </cell>
          <cell r="J26" t="str">
            <v>EDPE</v>
          </cell>
          <cell r="K26" t="str">
            <v>ANIXTER JORVEX S.A.C.</v>
          </cell>
          <cell r="L26">
            <v>43039</v>
          </cell>
          <cell r="M26">
            <v>43039</v>
          </cell>
          <cell r="N26" t="str">
            <v>Sustento</v>
          </cell>
          <cell r="O26">
            <v>15000</v>
          </cell>
          <cell r="P26" t="str">
            <v>S</v>
          </cell>
        </row>
        <row r="27">
          <cell r="B27" t="str">
            <v>RCA02</v>
          </cell>
          <cell r="C27" t="str">
            <v>CABLE PARA VIENTO DE ACERO GALVANIZADO TEMPLE S&amp;M, 13 mm (1/2 PULG.) DIAM.</v>
          </cell>
          <cell r="D27">
            <v>1.96</v>
          </cell>
          <cell r="E27">
            <v>1.937471264367816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RCW01</v>
          </cell>
          <cell r="C28" t="str">
            <v>CABLE PARA VIENTO DE ALUMOWELD 7 X 9 AWG.</v>
          </cell>
          <cell r="D28">
            <v>2.1</v>
          </cell>
          <cell r="E28">
            <v>2.0758620689655172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RCW02</v>
          </cell>
          <cell r="C29" t="str">
            <v>CABLE PARA VIENTO DE COPPERWELD 7 X 9 AWG.</v>
          </cell>
          <cell r="D29">
            <v>2.67</v>
          </cell>
          <cell r="E29">
            <v>2.6393103448275861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ajas"/>
      <sheetName val="Barras"/>
    </sheetNames>
    <sheetDataSet>
      <sheetData sheetId="0"/>
      <sheetData sheetId="1"/>
      <sheetData sheetId="2">
        <row r="49">
          <cell r="B49" t="str">
            <v>DCT01</v>
          </cell>
          <cell r="C49" t="str">
            <v>CAJA DE MEDICION TIPO LT CON TABLERO, VIDRIO Y CERRADURA</v>
          </cell>
          <cell r="D49">
            <v>18.87</v>
          </cell>
          <cell r="E49">
            <v>18.87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LEC03</v>
          </cell>
          <cell r="C50" t="str">
            <v>CAJA DE TABLERO DE CONTROL DE A.P. DE 610 X 480 X 200 mm.</v>
          </cell>
          <cell r="D50">
            <v>9.51</v>
          </cell>
          <cell r="E50">
            <v>9.51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CXY01</v>
          </cell>
          <cell r="C51" t="str">
            <v>CAJA METALICA DE DERIVACION AEREA BT</v>
          </cell>
          <cell r="D51">
            <v>13.72</v>
          </cell>
          <cell r="E51">
            <v>12.45</v>
          </cell>
          <cell r="F51" t="str">
            <v>S</v>
          </cell>
          <cell r="G51">
            <v>100</v>
          </cell>
          <cell r="H51" t="str">
            <v>Factura 001-0001789</v>
          </cell>
          <cell r="I51" t="str">
            <v>Individual</v>
          </cell>
          <cell r="J51" t="str">
            <v>EIHC</v>
          </cell>
          <cell r="K51" t="str">
            <v>COMERCIAL FM</v>
          </cell>
          <cell r="L51">
            <v>42662</v>
          </cell>
          <cell r="M51">
            <v>100</v>
          </cell>
          <cell r="N51" t="str">
            <v>Sustento</v>
          </cell>
          <cell r="O51">
            <v>100</v>
          </cell>
          <cell r="P51" t="str">
            <v>S</v>
          </cell>
        </row>
        <row r="52">
          <cell r="B52" t="str">
            <v>LEC04</v>
          </cell>
          <cell r="C52" t="str">
            <v>CAJA METALICA PORTAMEDIDOR TIPO MONOFASICO PARA ALUMBRADO</v>
          </cell>
          <cell r="D52">
            <v>7.73</v>
          </cell>
          <cell r="E52">
            <v>9.15</v>
          </cell>
          <cell r="F52" t="str">
            <v>S</v>
          </cell>
          <cell r="G52">
            <v>25</v>
          </cell>
          <cell r="H52" t="str">
            <v>Factura 001-000002</v>
          </cell>
          <cell r="I52" t="str">
            <v>Individual</v>
          </cell>
          <cell r="J52" t="str">
            <v>ELS</v>
          </cell>
          <cell r="K52" t="str">
            <v>ESMECV PERU S.R.L</v>
          </cell>
          <cell r="L52">
            <v>43028</v>
          </cell>
          <cell r="M52">
            <v>25</v>
          </cell>
          <cell r="N52" t="str">
            <v>Sustento</v>
          </cell>
          <cell r="O52">
            <v>25</v>
          </cell>
          <cell r="P52" t="str">
            <v>S</v>
          </cell>
        </row>
        <row r="53">
          <cell r="B53" t="str">
            <v>DXS25</v>
          </cell>
          <cell r="C53" t="str">
            <v>CAJA PARA TABLERO DISTRIBUCION, TIPO M01, PARA S.E. MONOPOSTE</v>
          </cell>
          <cell r="D53" t="str">
            <v>Sin Costo (No Utilizado)</v>
          </cell>
          <cell r="E53">
            <v>0</v>
          </cell>
          <cell r="F53" t="str">
            <v>A</v>
          </cell>
          <cell r="G53" t="str">
            <v/>
          </cell>
          <cell r="H53" t="str">
            <v>Precio Regulado 2012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Precio regulado 2012</v>
          </cell>
          <cell r="O53" t="str">
            <v/>
          </cell>
          <cell r="P53" t="str">
            <v>A</v>
          </cell>
        </row>
        <row r="54">
          <cell r="B54" t="str">
            <v>DXS24</v>
          </cell>
          <cell r="C54" t="str">
            <v>CAJA PARA TABLERO DISTRIBUCION, TIPO M02, PARA S.E. AREA BIPOSTE</v>
          </cell>
          <cell r="D54" t="str">
            <v>Sin Costo (No Utilizado)</v>
          </cell>
          <cell r="E54">
            <v>0</v>
          </cell>
          <cell r="F54" t="str">
            <v>A</v>
          </cell>
          <cell r="G54" t="str">
            <v/>
          </cell>
          <cell r="H54" t="str">
            <v>Precio Regulado 2012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Precio regulado 2012</v>
          </cell>
          <cell r="O54" t="str">
            <v/>
          </cell>
          <cell r="P54" t="str">
            <v>A</v>
          </cell>
        </row>
        <row r="55">
          <cell r="B55" t="str">
            <v>DXS26</v>
          </cell>
          <cell r="C55" t="str">
            <v>CAJA PARA TABLERO DISTRIBUCION, TIPO M03, PARA S.E. MONOPOSTE</v>
          </cell>
          <cell r="D55" t="str">
            <v>Sin Costo (No Utilizado)</v>
          </cell>
          <cell r="E55">
            <v>0</v>
          </cell>
          <cell r="F55" t="str">
            <v>A</v>
          </cell>
          <cell r="G55" t="str">
            <v/>
          </cell>
          <cell r="H55" t="str">
            <v>Precio Regulado 2012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Precio regulado 2012</v>
          </cell>
          <cell r="O55" t="str">
            <v/>
          </cell>
          <cell r="P55" t="str">
            <v>A</v>
          </cell>
        </row>
        <row r="56">
          <cell r="B56" t="str">
            <v>DXS27</v>
          </cell>
          <cell r="C56" t="str">
            <v>CAJA PARA TABLERO DISTRIBUCION, TIPO M04, PARA S.E. AEREA BIPOSTE</v>
          </cell>
          <cell r="D56" t="str">
            <v>Sin Costo (No Utilizado)</v>
          </cell>
          <cell r="E56">
            <v>0</v>
          </cell>
          <cell r="F56" t="str">
            <v>A</v>
          </cell>
          <cell r="G56" t="str">
            <v/>
          </cell>
          <cell r="H56" t="str">
            <v>Precio Regulado 2012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Precio regulado 2012</v>
          </cell>
          <cell r="O56" t="str">
            <v/>
          </cell>
          <cell r="P56" t="str">
            <v>A</v>
          </cell>
        </row>
        <row r="57">
          <cell r="B57" t="str">
            <v>SSI01</v>
          </cell>
          <cell r="C57" t="str">
            <v>CAJA SECCIONADORA SF6, 3 VIAS, M.T.</v>
          </cell>
          <cell r="D57">
            <v>8542.66</v>
          </cell>
          <cell r="E57">
            <v>8542.66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SSI02</v>
          </cell>
          <cell r="C58" t="str">
            <v>CAJA SECCIONADORA SF6, 4 VIAS, M.T.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DCT03</v>
          </cell>
          <cell r="C59" t="str">
            <v>CAJA TOMA TIPO F2 CON TABLERO DE DISTRIBUCION 100KVA</v>
          </cell>
          <cell r="D59">
            <v>13.91</v>
          </cell>
          <cell r="E59">
            <v>13.91</v>
          </cell>
          <cell r="F59" t="str">
            <v>S</v>
          </cell>
          <cell r="G59">
            <v>280</v>
          </cell>
          <cell r="H59" t="str">
            <v>Orden de Compra 1210014195</v>
          </cell>
          <cell r="I59" t="str">
            <v>Individual</v>
          </cell>
          <cell r="J59" t="str">
            <v>ELNO</v>
          </cell>
          <cell r="K59" t="str">
            <v>GUZMAN VALDEZ ENRIQUE</v>
          </cell>
          <cell r="L59">
            <v>42858</v>
          </cell>
          <cell r="M59">
            <v>280</v>
          </cell>
          <cell r="N59" t="str">
            <v>Sustento</v>
          </cell>
          <cell r="O59">
            <v>280</v>
          </cell>
          <cell r="P59" t="str">
            <v>S</v>
          </cell>
        </row>
      </sheetData>
      <sheetData sheetId="3">
        <row r="35">
          <cell r="B35" t="str">
            <v>DXS06</v>
          </cell>
          <cell r="C35" t="str">
            <v>BARRA COLECTORA BT SUBESTACION CONVENCIONAL 100/250KVA 8X60X1030MM</v>
          </cell>
          <cell r="D35">
            <v>25.84</v>
          </cell>
          <cell r="E35">
            <v>28.898415094339619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DXS04</v>
          </cell>
          <cell r="C36" t="str">
            <v>BARRA COLECTORA BT SUBESTACION CONVENCIONAL 100/250KVA 8X60X660MM</v>
          </cell>
          <cell r="D36">
            <v>16.559999999999999</v>
          </cell>
          <cell r="E36">
            <v>18.517431031324417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DXS07</v>
          </cell>
          <cell r="C37" t="str">
            <v>BARRA COLECTORA BT SUBESTACION CONVENCIONAL 400KVA 8X80X1110MM</v>
          </cell>
          <cell r="D37">
            <v>37.130000000000003</v>
          </cell>
          <cell r="E37">
            <v>41.523936252060807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DXS08</v>
          </cell>
          <cell r="C38" t="str">
            <v>BARRA COLECTORA BT SUBESTACION CONVENCIONAL 630KVA 8X80X1190MM</v>
          </cell>
          <cell r="D38">
            <v>39.81</v>
          </cell>
          <cell r="E38">
            <v>44.516652378335465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DXS05</v>
          </cell>
          <cell r="C39" t="str">
            <v>BARRA COLECTORA TABLERO DE DISTRIBUCION SECUNDARIA AP (U-V-W)</v>
          </cell>
          <cell r="D39">
            <v>15.44</v>
          </cell>
          <cell r="E39">
            <v>17.2650443915247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DXS01</v>
          </cell>
          <cell r="C40" t="str">
            <v>BARRA DE COBRE PARA TABLERO B.T. 40 X 5 mm.</v>
          </cell>
          <cell r="D40">
            <v>8.7100000000000009</v>
          </cell>
          <cell r="E40">
            <v>9.7395425291567452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intas"/>
    </sheetNames>
    <sheetDataSet>
      <sheetData sheetId="0"/>
      <sheetData sheetId="1"/>
      <sheetData sheetId="2">
        <row r="32">
          <cell r="B32" t="str">
            <v>CXX34</v>
          </cell>
          <cell r="C32" t="str">
            <v>CINTA AISLANTE DE ALGODON DE 19MM ANCHO</v>
          </cell>
          <cell r="D32">
            <v>0.22</v>
          </cell>
          <cell r="E32">
            <v>0.48</v>
          </cell>
          <cell r="F32" t="str">
            <v>S</v>
          </cell>
          <cell r="G32">
            <v>100</v>
          </cell>
          <cell r="H32" t="str">
            <v>Orden de Compra OC-1764</v>
          </cell>
          <cell r="I32" t="str">
            <v>Individual</v>
          </cell>
          <cell r="J32" t="str">
            <v>ELDU</v>
          </cell>
          <cell r="K32" t="str">
            <v>REPRESENTACIONES COMERCIALES R &amp; M E.I.R.L</v>
          </cell>
          <cell r="L32">
            <v>42614</v>
          </cell>
          <cell r="M32">
            <v>100</v>
          </cell>
          <cell r="N32" t="str">
            <v>Sustento</v>
          </cell>
          <cell r="O32">
            <v>100</v>
          </cell>
          <cell r="P32" t="str">
            <v>S</v>
          </cell>
        </row>
        <row r="33">
          <cell r="B33" t="str">
            <v>CXX32</v>
          </cell>
          <cell r="C33" t="str">
            <v>CINTA AISLANTE TERMOCONTRAIBLE PARA LINEAS AEREAS 10KV</v>
          </cell>
          <cell r="D33">
            <v>8.57</v>
          </cell>
          <cell r="E33">
            <v>13.90218387892301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FKC01</v>
          </cell>
          <cell r="C34" t="str">
            <v>CINTA BANDIT</v>
          </cell>
          <cell r="D34">
            <v>0.91</v>
          </cell>
          <cell r="E34">
            <v>0.42</v>
          </cell>
          <cell r="F34" t="str">
            <v>S</v>
          </cell>
          <cell r="G34">
            <v>56260</v>
          </cell>
          <cell r="H34" t="str">
            <v>Contrato N°43-2017</v>
          </cell>
          <cell r="I34" t="str">
            <v>Corporativa</v>
          </cell>
          <cell r="J34" t="str">
            <v>ELSE</v>
          </cell>
          <cell r="K34" t="str">
            <v>ING. SERVICIOS VALLADARES SANTIBAÑES HERMANOS S.A</v>
          </cell>
          <cell r="L34">
            <v>42850</v>
          </cell>
          <cell r="M34">
            <v>56260</v>
          </cell>
          <cell r="N34" t="str">
            <v>Sustento</v>
          </cell>
          <cell r="O34">
            <v>56260</v>
          </cell>
          <cell r="P34" t="str">
            <v>S</v>
          </cell>
        </row>
        <row r="35">
          <cell r="B35" t="str">
            <v>CXX30</v>
          </cell>
          <cell r="C35" t="str">
            <v>CINTA ELECTR.TERMOPLASTICA BLANCA 19MM.X 10M</v>
          </cell>
          <cell r="D35">
            <v>0.23</v>
          </cell>
          <cell r="E35">
            <v>0.68</v>
          </cell>
          <cell r="F35" t="str">
            <v>S</v>
          </cell>
          <cell r="G35">
            <v>1200</v>
          </cell>
          <cell r="H35" t="str">
            <v>Orden de Compra 2210008840</v>
          </cell>
          <cell r="I35" t="str">
            <v>Individual</v>
          </cell>
          <cell r="J35" t="str">
            <v>ELN</v>
          </cell>
          <cell r="K35" t="str">
            <v>PROVEEDORES MINEROS S.A.C.</v>
          </cell>
          <cell r="L35">
            <v>42860</v>
          </cell>
          <cell r="M35">
            <v>1200</v>
          </cell>
          <cell r="N35" t="str">
            <v>Sustento</v>
          </cell>
          <cell r="O35">
            <v>1200</v>
          </cell>
          <cell r="P35" t="str">
            <v>S</v>
          </cell>
        </row>
        <row r="36">
          <cell r="B36" t="str">
            <v>CXX09</v>
          </cell>
          <cell r="C36" t="str">
            <v>CINTA PLANA DE ARMAR DE ALUMINIO DE 1.4 mm x 7.6 mm</v>
          </cell>
          <cell r="D36">
            <v>0.18</v>
          </cell>
          <cell r="E36">
            <v>0.16</v>
          </cell>
          <cell r="F36" t="str">
            <v>S</v>
          </cell>
          <cell r="G36">
            <v>816</v>
          </cell>
          <cell r="H36" t="str">
            <v>Factura 0001-008910</v>
          </cell>
          <cell r="I36" t="str">
            <v>Individual</v>
          </cell>
          <cell r="J36" t="str">
            <v>ELOR</v>
          </cell>
          <cell r="K36" t="str">
            <v>IVS S.A</v>
          </cell>
          <cell r="L36">
            <v>42741</v>
          </cell>
          <cell r="M36">
            <v>816</v>
          </cell>
          <cell r="N36" t="str">
            <v>Sustento</v>
          </cell>
          <cell r="O36">
            <v>816</v>
          </cell>
          <cell r="P36" t="str">
            <v>S</v>
          </cell>
        </row>
        <row r="37">
          <cell r="B37" t="str">
            <v>CXX10</v>
          </cell>
          <cell r="C37" t="str">
            <v>CINTA SEÑALIZADORA, PLASTICO PESADO ROJO, 0.05m ANCHO, INST. CABLE SUBTERRANEO DE B.T.</v>
          </cell>
          <cell r="D37">
            <v>7.0000000000000007E-2</v>
          </cell>
          <cell r="E37">
            <v>0.11355342724907944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ACSR"/>
    </sheetNames>
    <sheetDataSet>
      <sheetData sheetId="0"/>
      <sheetData sheetId="1">
        <row r="9">
          <cell r="B9" t="str">
            <v>CAA14</v>
          </cell>
          <cell r="C9" t="str">
            <v xml:space="preserve">CONDUCTOR TIPO ACSR 16 mm2 - 7/1 HILOS                                                                                                                                                                                                                    </v>
          </cell>
          <cell r="D9">
            <v>0.34</v>
          </cell>
          <cell r="E9">
            <v>0.34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CAA15</v>
          </cell>
          <cell r="C10" t="str">
            <v xml:space="preserve">CONDUCTOR TIPO ACSR 25 mm2 - 7/1 HILOS                                                                                                                                                                                                                    </v>
          </cell>
          <cell r="D10">
            <v>0.52</v>
          </cell>
          <cell r="E10">
            <v>0.52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CAA16</v>
          </cell>
          <cell r="C11" t="str">
            <v xml:space="preserve">CONDUCTOR TIPO ACSR 35 mm2 - 6/1 HILOS                                                                                                                                                                                                                    </v>
          </cell>
          <cell r="D11">
            <v>0.72</v>
          </cell>
          <cell r="E11">
            <v>0.72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>
            <v>1</v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CAA17</v>
          </cell>
          <cell r="C12" t="str">
            <v xml:space="preserve">CONDUCTOR TIPO ACSR 50 mm2 - 6/1 HILOS                                                                                                                                                                                                                    </v>
          </cell>
          <cell r="D12">
            <v>0.88</v>
          </cell>
          <cell r="E12">
            <v>0.88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>
            <v>7</v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CAA18</v>
          </cell>
          <cell r="C13" t="str">
            <v xml:space="preserve">CONDUCTOR TIPO ACSR 70 mm2 - 6/1 HILOS                                                                                                                                                                                                                    </v>
          </cell>
          <cell r="D13">
            <v>1.62</v>
          </cell>
          <cell r="E13">
            <v>1.62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>
            <v>8</v>
          </cell>
          <cell r="N13" t="str">
            <v>Estimado</v>
          </cell>
          <cell r="O13" t="str">
            <v/>
          </cell>
          <cell r="P13" t="str">
            <v>E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"/>
      <sheetName val="Maestro de Mat."/>
    </sheetNames>
    <sheetDataSet>
      <sheetData sheetId="0">
        <row r="48">
          <cell r="B48" t="str">
            <v>CAA02</v>
          </cell>
          <cell r="C48" t="str">
            <v>CONDUCTOR DE AA. DESNUDO   6 mm2, 7 HILOS</v>
          </cell>
          <cell r="D48">
            <v>0.15</v>
          </cell>
          <cell r="E48">
            <v>9.7000000000000003E-2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CAA04</v>
          </cell>
          <cell r="C49" t="str">
            <v>CONDUCTOR DE AA. DESNUDO  10 mm2, 7 HILOS</v>
          </cell>
          <cell r="D49">
            <v>0.15</v>
          </cell>
          <cell r="E49">
            <v>0.13059999999999999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CAA06</v>
          </cell>
          <cell r="C50" t="str">
            <v>CONDUCTOR DE AA. DESNUDO  16 mm2, 7 HILOS</v>
          </cell>
          <cell r="D50">
            <v>0.17</v>
          </cell>
          <cell r="E50">
            <v>0.18099999999999999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CAA01</v>
          </cell>
          <cell r="C51" t="str">
            <v>CONDUCTOR DE AA. DESNUDO   6 mm2, 1 HILO</v>
          </cell>
          <cell r="D51">
            <v>0.15</v>
          </cell>
          <cell r="E51">
            <v>9.7000000000000003E-2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CAA03</v>
          </cell>
          <cell r="C52" t="str">
            <v>CONDUCTOR DE AA. DESNUDO  10 mm2, 1 HILO</v>
          </cell>
          <cell r="D52">
            <v>0.15</v>
          </cell>
          <cell r="E52">
            <v>0.13059999999999999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CAA05</v>
          </cell>
          <cell r="C53" t="str">
            <v>CONDUCTOR DE AA. DESNUDO  16 mm2, 1 HILO</v>
          </cell>
          <cell r="D53">
            <v>0.17</v>
          </cell>
          <cell r="E53">
            <v>0.18099999999999999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CAA07</v>
          </cell>
          <cell r="C54" t="str">
            <v>CONDUCTOR DE AA. DESNUDO  25 mm2, 7 HILOS</v>
          </cell>
          <cell r="D54">
            <v>0.28999999999999998</v>
          </cell>
          <cell r="E54">
            <v>0.24</v>
          </cell>
          <cell r="F54" t="str">
            <v>S</v>
          </cell>
          <cell r="G54">
            <v>40000</v>
          </cell>
          <cell r="H54" t="str">
            <v>Orden de Compra 4210008601</v>
          </cell>
          <cell r="I54" t="str">
            <v>Individual</v>
          </cell>
          <cell r="J54" t="str">
            <v>ELC</v>
          </cell>
          <cell r="K54" t="str">
            <v>IMPORTACIONES GELCO S.A.C.</v>
          </cell>
          <cell r="L54">
            <v>42475</v>
          </cell>
          <cell r="M54">
            <v>40000</v>
          </cell>
          <cell r="N54" t="str">
            <v>Sustento</v>
          </cell>
          <cell r="O54">
            <v>40000</v>
          </cell>
          <cell r="P54" t="str">
            <v>S</v>
          </cell>
        </row>
        <row r="55">
          <cell r="B55" t="str">
            <v>CAA08</v>
          </cell>
          <cell r="C55" t="str">
            <v>CONDUCTOR DE AA. DESNUDO  35 mm2, 7 HILOS</v>
          </cell>
          <cell r="D55">
            <v>0.32</v>
          </cell>
          <cell r="E55">
            <v>0.3</v>
          </cell>
          <cell r="F55" t="str">
            <v>S</v>
          </cell>
          <cell r="G55">
            <v>15000</v>
          </cell>
          <cell r="H55" t="str">
            <v>Contrato AD/LO 026-2017-SEAL</v>
          </cell>
          <cell r="I55" t="str">
            <v>Individual</v>
          </cell>
          <cell r="J55" t="str">
            <v>SEAL</v>
          </cell>
          <cell r="K55" t="str">
            <v>IMPORTACIONES GELCO S.A.C.</v>
          </cell>
          <cell r="L55">
            <v>42767</v>
          </cell>
          <cell r="M55">
            <v>15000</v>
          </cell>
          <cell r="N55" t="str">
            <v>Sustento</v>
          </cell>
          <cell r="O55">
            <v>15000</v>
          </cell>
          <cell r="P55" t="str">
            <v>S</v>
          </cell>
        </row>
        <row r="56">
          <cell r="B56" t="str">
            <v>CAA09</v>
          </cell>
          <cell r="C56" t="str">
            <v>CONDUCTOR DE AA. DESNUDO  50 mm2, 19 HILOS</v>
          </cell>
          <cell r="D56">
            <v>0.46</v>
          </cell>
          <cell r="E56">
            <v>0.43</v>
          </cell>
          <cell r="F56" t="str">
            <v>S</v>
          </cell>
          <cell r="G56">
            <v>30000</v>
          </cell>
          <cell r="H56" t="str">
            <v>Contrato AD/LO 026-2017-SEAL</v>
          </cell>
          <cell r="I56" t="str">
            <v>Individual</v>
          </cell>
          <cell r="J56" t="str">
            <v>SEAL</v>
          </cell>
          <cell r="K56" t="str">
            <v>IMPORTACIONES GELCO S.A.C.</v>
          </cell>
          <cell r="L56">
            <v>42767</v>
          </cell>
          <cell r="M56">
            <v>30000</v>
          </cell>
          <cell r="N56" t="str">
            <v>Sustento</v>
          </cell>
          <cell r="O56">
            <v>30000</v>
          </cell>
          <cell r="P56" t="str">
            <v>S</v>
          </cell>
        </row>
        <row r="57">
          <cell r="B57" t="str">
            <v>CAA10</v>
          </cell>
          <cell r="C57" t="str">
            <v>CONDUCTOR DE AA. DESNUDO  70 mm2, 19 HILOS</v>
          </cell>
          <cell r="D57">
            <v>0.68</v>
          </cell>
          <cell r="E57">
            <v>0.66</v>
          </cell>
          <cell r="F57" t="str">
            <v>S</v>
          </cell>
          <cell r="G57">
            <v>500</v>
          </cell>
          <cell r="H57" t="str">
            <v>Orden de Compra OC-217008</v>
          </cell>
          <cell r="I57" t="str">
            <v>Individual</v>
          </cell>
          <cell r="J57" t="str">
            <v>ELDU</v>
          </cell>
          <cell r="K57" t="str">
            <v>CONDUCTORES Y CABLES DEL PERU SAC</v>
          </cell>
          <cell r="L57">
            <v>42958</v>
          </cell>
          <cell r="M57">
            <v>500</v>
          </cell>
          <cell r="N57" t="str">
            <v>Sustento</v>
          </cell>
          <cell r="O57">
            <v>500</v>
          </cell>
          <cell r="P57" t="str">
            <v>S</v>
          </cell>
        </row>
        <row r="58">
          <cell r="B58" t="str">
            <v>CAA19</v>
          </cell>
          <cell r="C58" t="str">
            <v>CONDUCTOR DE AA. DESNUDO  85 mm2</v>
          </cell>
          <cell r="D58">
            <v>0.96</v>
          </cell>
          <cell r="E58">
            <v>0.76059999999999994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CAA11</v>
          </cell>
          <cell r="C59" t="str">
            <v>CONDUCTOR DE AA. DESNUDO  95 mm2, 19 HILOS</v>
          </cell>
          <cell r="D59">
            <v>1.0900000000000001</v>
          </cell>
          <cell r="E59">
            <v>0.95</v>
          </cell>
          <cell r="F59" t="str">
            <v>S</v>
          </cell>
          <cell r="G59">
            <v>2000</v>
          </cell>
          <cell r="H59" t="str">
            <v>Orden de Compra 4210008601</v>
          </cell>
          <cell r="I59" t="str">
            <v>Individual</v>
          </cell>
          <cell r="J59" t="str">
            <v>ELC</v>
          </cell>
          <cell r="K59" t="str">
            <v>IMPORTACIONES GELCO S.A.C.</v>
          </cell>
          <cell r="L59">
            <v>42475</v>
          </cell>
          <cell r="M59">
            <v>2000</v>
          </cell>
          <cell r="N59" t="str">
            <v>Sustento</v>
          </cell>
          <cell r="O59">
            <v>2000</v>
          </cell>
          <cell r="P59" t="str">
            <v>S</v>
          </cell>
        </row>
        <row r="60">
          <cell r="B60" t="str">
            <v>CAA12</v>
          </cell>
          <cell r="C60" t="str">
            <v>CONDUCTOR DE AA. DESNUDO 120 mm2, 19 HILOS</v>
          </cell>
          <cell r="D60">
            <v>1.22</v>
          </cell>
          <cell r="E60">
            <v>1.04</v>
          </cell>
          <cell r="F60" t="str">
            <v>S</v>
          </cell>
          <cell r="G60">
            <v>80000</v>
          </cell>
          <cell r="H60" t="str">
            <v>Contrato AD/LO 026-2017-SEAL</v>
          </cell>
          <cell r="I60" t="str">
            <v>Corporativa</v>
          </cell>
          <cell r="J60" t="str">
            <v>SEAL</v>
          </cell>
          <cell r="K60" t="str">
            <v>IMPORTACIONES GELCO S.A.C.</v>
          </cell>
          <cell r="L60">
            <v>42767</v>
          </cell>
          <cell r="M60">
            <v>80000</v>
          </cell>
          <cell r="N60" t="str">
            <v>Sustento</v>
          </cell>
          <cell r="O60">
            <v>80000</v>
          </cell>
          <cell r="P60" t="str">
            <v>S</v>
          </cell>
        </row>
        <row r="61">
          <cell r="B61" t="str">
            <v>CAA20</v>
          </cell>
          <cell r="C61" t="str">
            <v>CONDUCTOR DE AA. DESNUDO  125 mm2</v>
          </cell>
          <cell r="D61">
            <v>1.45</v>
          </cell>
          <cell r="E61">
            <v>1.0966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CAA21</v>
          </cell>
          <cell r="C62" t="str">
            <v>CONDUCTOR DE AA. DESNUDO  150 mm2</v>
          </cell>
          <cell r="D62">
            <v>1.76</v>
          </cell>
          <cell r="E62">
            <v>1.3066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CAA13</v>
          </cell>
          <cell r="C63" t="str">
            <v>CONDUCTOR DE AA. DESNUDO 185 mm2,  19 HILOS</v>
          </cell>
          <cell r="D63">
            <v>2.1800000000000002</v>
          </cell>
          <cell r="E63">
            <v>1.6005999999999998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CAA24</v>
          </cell>
          <cell r="C64" t="str">
            <v>CONDUCTOR DE AA. DESNUDO 210 mm2</v>
          </cell>
          <cell r="D64">
            <v>2.4900000000000002</v>
          </cell>
          <cell r="E64">
            <v>1.8105999999999998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CAA22</v>
          </cell>
          <cell r="C65" t="str">
            <v>CONDUCTOR DE AA. DESNUDO  235 mm2</v>
          </cell>
          <cell r="D65">
            <v>2.79</v>
          </cell>
          <cell r="E65">
            <v>2.0206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CAA23</v>
          </cell>
          <cell r="C66" t="str">
            <v>CONDUCTOR DE AA. DESNUDO  240 mm2</v>
          </cell>
          <cell r="D66">
            <v>2.85</v>
          </cell>
          <cell r="E66">
            <v>2.0299999999999998</v>
          </cell>
          <cell r="F66" t="str">
            <v>S</v>
          </cell>
          <cell r="G66">
            <v>80</v>
          </cell>
          <cell r="H66" t="str">
            <v>Orden de Compra OC-2136</v>
          </cell>
          <cell r="I66" t="str">
            <v>Individual</v>
          </cell>
          <cell r="J66" t="str">
            <v>ELDU</v>
          </cell>
          <cell r="K66" t="str">
            <v>ANIXTER JORVEX S.A.C.</v>
          </cell>
          <cell r="L66">
            <v>42649</v>
          </cell>
          <cell r="M66">
            <v>80</v>
          </cell>
          <cell r="N66" t="str">
            <v>Sustento</v>
          </cell>
          <cell r="O66">
            <v>80</v>
          </cell>
          <cell r="P66" t="str">
            <v>S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Auto"/>
      <sheetName val="Maestro de Mat."/>
      <sheetName val="Al Aut3"/>
    </sheetNames>
    <sheetDataSet>
      <sheetData sheetId="0">
        <row r="544">
          <cell r="B544" t="str">
            <v>CAE06</v>
          </cell>
          <cell r="C544" t="str">
            <v>CONDUCTOR DE ALUMINIO AUTOSOPORTADO 3x16 mm2 + portante</v>
          </cell>
          <cell r="D544">
            <v>3.97</v>
          </cell>
          <cell r="E544">
            <v>1.4203770863694363</v>
          </cell>
          <cell r="F544" t="str">
            <v>E</v>
          </cell>
          <cell r="G544" t="str">
            <v/>
          </cell>
          <cell r="H544" t="str">
            <v>Estimado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Estimado</v>
          </cell>
          <cell r="O544" t="str">
            <v/>
          </cell>
          <cell r="P544" t="str">
            <v>E</v>
          </cell>
        </row>
        <row r="545">
          <cell r="B545" t="str">
            <v>CAE07</v>
          </cell>
          <cell r="C545" t="str">
            <v>CONDUCTOR DE ALUMINIO AUTOSOPORTADO 3x25 mm2 + portante</v>
          </cell>
          <cell r="D545">
            <v>7.98</v>
          </cell>
          <cell r="E545">
            <v>4.1735668511944173</v>
          </cell>
          <cell r="F545" t="str">
            <v>E</v>
          </cell>
          <cell r="G545" t="str">
            <v/>
          </cell>
          <cell r="H545" t="str">
            <v>Estimado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Estimado</v>
          </cell>
          <cell r="O545" t="str">
            <v/>
          </cell>
          <cell r="P545" t="str">
            <v>E</v>
          </cell>
        </row>
        <row r="546">
          <cell r="B546" t="str">
            <v>CAE01</v>
          </cell>
          <cell r="C546" t="str">
            <v>CONDUCTOR DE ALUMINIO AUTOSOPORTADO 3x35 mm2 + portante</v>
          </cell>
          <cell r="D546">
            <v>9.85</v>
          </cell>
          <cell r="E546">
            <v>6.4179442508710798</v>
          </cell>
          <cell r="F546" t="str">
            <v>E</v>
          </cell>
          <cell r="G546" t="str">
            <v/>
          </cell>
          <cell r="H546" t="str">
            <v>Estimado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>Estimado</v>
          </cell>
          <cell r="O546" t="str">
            <v/>
          </cell>
          <cell r="P546" t="str">
            <v>E</v>
          </cell>
        </row>
        <row r="547">
          <cell r="B547" t="str">
            <v>CAE04</v>
          </cell>
          <cell r="C547" t="str">
            <v>CONDUCTOR DE ALUMINIO AUTOSOPORTADO 3x50 mm2 + portante</v>
          </cell>
          <cell r="D547">
            <v>15.82</v>
          </cell>
          <cell r="E547">
            <v>8.4496611227867771</v>
          </cell>
          <cell r="F547" t="str">
            <v>E</v>
          </cell>
          <cell r="G547" t="str">
            <v/>
          </cell>
          <cell r="H547" t="str">
            <v>Estimado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>Estimado</v>
          </cell>
          <cell r="O547" t="str">
            <v/>
          </cell>
          <cell r="P547" t="str">
            <v>E</v>
          </cell>
        </row>
        <row r="548">
          <cell r="B548" t="str">
            <v>CAE02</v>
          </cell>
          <cell r="C548" t="str">
            <v>CONDUCTOR DE ALUMINIO AUTOSOPORTADO 3x70 mm2 + portante</v>
          </cell>
          <cell r="D548">
            <v>17.22</v>
          </cell>
          <cell r="E548">
            <v>10.14</v>
          </cell>
          <cell r="F548" t="str">
            <v>S</v>
          </cell>
          <cell r="G548">
            <v>250</v>
          </cell>
          <cell r="H548" t="str">
            <v>Orden de Compra 1214000817</v>
          </cell>
          <cell r="I548" t="str">
            <v>Individual</v>
          </cell>
          <cell r="J548" t="str">
            <v>ELNO</v>
          </cell>
          <cell r="K548" t="str">
            <v>IMPORTACIONES GELCO S.A.C.</v>
          </cell>
          <cell r="L548">
            <v>42846</v>
          </cell>
          <cell r="M548">
            <v>250</v>
          </cell>
          <cell r="N548" t="str">
            <v>Sustento</v>
          </cell>
          <cell r="O548">
            <v>250</v>
          </cell>
          <cell r="P548" t="str">
            <v>S</v>
          </cell>
        </row>
        <row r="549">
          <cell r="B549" t="str">
            <v>CAE05</v>
          </cell>
          <cell r="C549" t="str">
            <v>CONDUCTOR DE ALUMINIO AUTOSOPORTADO 3x95 mm2 + portante</v>
          </cell>
          <cell r="D549">
            <v>19.96</v>
          </cell>
          <cell r="E549">
            <v>12.409321931972899</v>
          </cell>
          <cell r="F549" t="str">
            <v>E</v>
          </cell>
          <cell r="G549" t="str">
            <v/>
          </cell>
          <cell r="H549" t="str">
            <v>Estimado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>Estimado</v>
          </cell>
          <cell r="O549" t="str">
            <v/>
          </cell>
          <cell r="P549" t="str">
            <v>E</v>
          </cell>
        </row>
        <row r="550">
          <cell r="B550" t="str">
            <v>CAE03</v>
          </cell>
          <cell r="C550" t="str">
            <v>CONDUCTOR DE ALUMINIO AUTOSOPORTADO 3x120 mm2 + portante</v>
          </cell>
          <cell r="D550">
            <v>21.59</v>
          </cell>
          <cell r="E550">
            <v>14.067351916376307</v>
          </cell>
          <cell r="F550" t="str">
            <v>E</v>
          </cell>
          <cell r="G550" t="str">
            <v/>
          </cell>
          <cell r="H550" t="str">
            <v>Estimado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>Estimado</v>
          </cell>
          <cell r="O550" t="str">
            <v/>
          </cell>
          <cell r="P550" t="str">
            <v>E</v>
          </cell>
        </row>
        <row r="551">
          <cell r="B551" t="str">
            <v>CAE08</v>
          </cell>
          <cell r="C551" t="str">
            <v>CONDUCTOR DE ALUMINIO AUTOSOPORTADO 3x185 mm2 + portante</v>
          </cell>
          <cell r="D551">
            <v>25.94</v>
          </cell>
          <cell r="E551">
            <v>16.520897120490694</v>
          </cell>
          <cell r="F551" t="str">
            <v>E</v>
          </cell>
          <cell r="G551" t="str">
            <v/>
          </cell>
          <cell r="H551" t="str">
            <v>Estimado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>Estimado</v>
          </cell>
          <cell r="O551" t="str">
            <v/>
          </cell>
          <cell r="P551" t="str">
            <v>E</v>
          </cell>
        </row>
        <row r="552">
          <cell r="B552" t="str">
            <v>CAC73</v>
          </cell>
          <cell r="C552" t="str">
            <v>CONDUCTOR DE ALUMINIO AUTOSOPORTADO DE 1x10 mm2+portante</v>
          </cell>
          <cell r="D552">
            <v>0.53</v>
          </cell>
          <cell r="E552">
            <v>0.40439001742416758</v>
          </cell>
          <cell r="F552" t="str">
            <v>E</v>
          </cell>
          <cell r="G552" t="str">
            <v/>
          </cell>
          <cell r="H552" t="str">
            <v>Estimado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>Estimado</v>
          </cell>
          <cell r="O552" t="str">
            <v/>
          </cell>
          <cell r="P552" t="str">
            <v>E</v>
          </cell>
        </row>
        <row r="553">
          <cell r="B553" t="str">
            <v>CAC23</v>
          </cell>
          <cell r="C553" t="str">
            <v>CONDUCTOR DE ALUMINIO AUTOSOPORTADO DE 1x16 mm2+portante</v>
          </cell>
          <cell r="D553">
            <v>1.05</v>
          </cell>
          <cell r="E553">
            <v>0.75</v>
          </cell>
          <cell r="F553" t="str">
            <v>S</v>
          </cell>
          <cell r="G553">
            <v>2000</v>
          </cell>
          <cell r="H553" t="str">
            <v>Orden de Compra OC-1200</v>
          </cell>
          <cell r="I553" t="str">
            <v>Individual</v>
          </cell>
          <cell r="J553" t="str">
            <v>ELDU</v>
          </cell>
          <cell r="K553" t="str">
            <v>CONDUCTORES Y CABLES DEL PERU SAC</v>
          </cell>
          <cell r="L553">
            <v>42565</v>
          </cell>
          <cell r="M553">
            <v>2000</v>
          </cell>
          <cell r="N553" t="str">
            <v>Sustento</v>
          </cell>
          <cell r="O553">
            <v>2000</v>
          </cell>
          <cell r="P553" t="str">
            <v>S</v>
          </cell>
        </row>
        <row r="554">
          <cell r="B554" t="str">
            <v>CAC24</v>
          </cell>
          <cell r="C554" t="str">
            <v>CONDUCTOR DE ALUMINIO AUTOSOPORTADO DE 1x25 mm2+portante</v>
          </cell>
          <cell r="D554">
            <v>0.83</v>
          </cell>
          <cell r="E554">
            <v>0.8864505714631602</v>
          </cell>
          <cell r="F554" t="str">
            <v>E</v>
          </cell>
          <cell r="G554" t="str">
            <v/>
          </cell>
          <cell r="H554" t="str">
            <v>Estimado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>Estimado</v>
          </cell>
          <cell r="O554" t="str">
            <v/>
          </cell>
          <cell r="P554" t="str">
            <v>E</v>
          </cell>
        </row>
        <row r="555">
          <cell r="B555" t="str">
            <v>CAC25</v>
          </cell>
          <cell r="C555" t="str">
            <v>CONDUCTOR DE ALUMINIO AUTOSOPORTADO DE 1x35 mm2+portante</v>
          </cell>
          <cell r="D555">
            <v>1.1399999999999999</v>
          </cell>
          <cell r="E555">
            <v>1.0634686151495805</v>
          </cell>
          <cell r="F555" t="str">
            <v>E</v>
          </cell>
          <cell r="G555" t="str">
            <v/>
          </cell>
          <cell r="H555" t="str">
            <v>Estimado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>Estimado</v>
          </cell>
          <cell r="O555" t="str">
            <v/>
          </cell>
          <cell r="P555" t="str">
            <v>E</v>
          </cell>
        </row>
        <row r="556">
          <cell r="B556" t="str">
            <v>CAC26</v>
          </cell>
          <cell r="C556" t="str">
            <v>CONDUCTOR DE ALUMINIO AUTOSOPORTADO DE 1x50 mm2+portante</v>
          </cell>
          <cell r="D556">
            <v>1.5</v>
          </cell>
          <cell r="E556">
            <v>1.2511153031557476</v>
          </cell>
          <cell r="F556" t="str">
            <v>E</v>
          </cell>
          <cell r="G556" t="str">
            <v/>
          </cell>
          <cell r="H556" t="str">
            <v>Estimado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>Estimado</v>
          </cell>
          <cell r="O556" t="str">
            <v/>
          </cell>
          <cell r="P556" t="str">
            <v>E</v>
          </cell>
        </row>
        <row r="557">
          <cell r="B557" t="str">
            <v>CAC27</v>
          </cell>
          <cell r="C557" t="str">
            <v>CONDUCTOR DE ALUMINIO AUTOSOPORTADO DE 1x70 mm2+portante</v>
          </cell>
          <cell r="D557">
            <v>1.98</v>
          </cell>
          <cell r="E557">
            <v>1.4281333468421682</v>
          </cell>
          <cell r="F557" t="str">
            <v>E</v>
          </cell>
          <cell r="G557" t="str">
            <v/>
          </cell>
          <cell r="H557" t="str">
            <v>Estimado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>Estimado</v>
          </cell>
          <cell r="O557" t="str">
            <v/>
          </cell>
          <cell r="P557" t="str">
            <v>E</v>
          </cell>
        </row>
        <row r="558">
          <cell r="B558" t="str">
            <v>CAC28</v>
          </cell>
          <cell r="C558" t="str">
            <v>CONDUCTOR DE ALUMINIO AUTOSOPORTADO DE 1x95 mm2+portante</v>
          </cell>
          <cell r="D558">
            <v>2.59</v>
          </cell>
          <cell r="E558">
            <v>1.5887946326710445</v>
          </cell>
          <cell r="F558" t="str">
            <v>E</v>
          </cell>
          <cell r="G558" t="str">
            <v/>
          </cell>
          <cell r="H558" t="str">
            <v>Estimado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>Estimado</v>
          </cell>
          <cell r="O558" t="str">
            <v/>
          </cell>
          <cell r="P558" t="str">
            <v>E</v>
          </cell>
        </row>
        <row r="559">
          <cell r="B559" t="str">
            <v>CAC74</v>
          </cell>
          <cell r="C559" t="str">
            <v>CONDUCTOR DE ALUMINIO AUTOSOPORTADO, DUPLEX  DE 2 x 10 + 25 mm2</v>
          </cell>
          <cell r="D559">
            <v>1.22</v>
          </cell>
          <cell r="E559">
            <v>0.98949320708967137</v>
          </cell>
          <cell r="F559" t="str">
            <v>E</v>
          </cell>
          <cell r="G559" t="str">
            <v/>
          </cell>
          <cell r="H559" t="str">
            <v>Estimado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>Estimado</v>
          </cell>
          <cell r="O559" t="str">
            <v/>
          </cell>
          <cell r="P559" t="str">
            <v>E</v>
          </cell>
        </row>
        <row r="560">
          <cell r="B560" t="str">
            <v>CAC01</v>
          </cell>
          <cell r="C560" t="str">
            <v>CONDUCTOR DE ALUMINIO AUTOSOPORTADO, DUPLEX  DE 2 x  16 + 25 mm2</v>
          </cell>
          <cell r="D560">
            <v>1.22</v>
          </cell>
          <cell r="E560">
            <v>1.04</v>
          </cell>
          <cell r="F560" t="str">
            <v>S</v>
          </cell>
          <cell r="G560">
            <v>20597</v>
          </cell>
          <cell r="H560" t="str">
            <v>Factura F024-00046043</v>
          </cell>
          <cell r="I560" t="str">
            <v>Individual</v>
          </cell>
          <cell r="J560" t="str">
            <v>EDPE</v>
          </cell>
          <cell r="K560" t="str">
            <v>INDECO S.A</v>
          </cell>
          <cell r="L560">
            <v>42885</v>
          </cell>
          <cell r="M560">
            <v>20597</v>
          </cell>
          <cell r="N560" t="str">
            <v>Sustento</v>
          </cell>
          <cell r="O560">
            <v>20597</v>
          </cell>
          <cell r="P560" t="str">
            <v>S</v>
          </cell>
        </row>
        <row r="561">
          <cell r="B561" t="str">
            <v>CAC02</v>
          </cell>
          <cell r="C561" t="str">
            <v>CONDUCTOR DE ALUMINIO AUTOSOPORTADO, DUPLEX  DE 2 x  25 + 25 mm2</v>
          </cell>
          <cell r="D561">
            <v>1.33</v>
          </cell>
          <cell r="E561">
            <v>1.24</v>
          </cell>
          <cell r="F561" t="str">
            <v>S</v>
          </cell>
          <cell r="G561">
            <v>3182</v>
          </cell>
          <cell r="H561" t="str">
            <v>Orden de Compra 4214000504</v>
          </cell>
          <cell r="I561" t="str">
            <v>Individual</v>
          </cell>
          <cell r="J561" t="str">
            <v>ELC</v>
          </cell>
          <cell r="K561" t="str">
            <v>IMPORTACIONES GELCO S.A.C.</v>
          </cell>
          <cell r="L561">
            <v>42597</v>
          </cell>
          <cell r="M561">
            <v>3182</v>
          </cell>
          <cell r="N561" t="str">
            <v>Sustento</v>
          </cell>
          <cell r="O561">
            <v>3182</v>
          </cell>
          <cell r="P561" t="str">
            <v>S</v>
          </cell>
        </row>
        <row r="562">
          <cell r="B562" t="str">
            <v>CAC03</v>
          </cell>
          <cell r="C562" t="str">
            <v>CONDUCTOR DE ALUMINIO AUTOSOPORTADO, DUPLEX  DE 2 x  35 + 25 mm2</v>
          </cell>
          <cell r="D562">
            <v>1.59</v>
          </cell>
          <cell r="E562">
            <v>1.51</v>
          </cell>
          <cell r="F562" t="str">
            <v>S</v>
          </cell>
          <cell r="G562" t="str">
            <v xml:space="preserve"> </v>
          </cell>
          <cell r="H562" t="str">
            <v xml:space="preserve">DGER/MEM </v>
          </cell>
          <cell r="I562" t="str">
            <v>DGER/MEM</v>
          </cell>
          <cell r="J562" t="str">
            <v>DGER/MEM</v>
          </cell>
          <cell r="K562" t="str">
            <v>DGER/MEM</v>
          </cell>
          <cell r="L562">
            <v>43038</v>
          </cell>
          <cell r="M562" t="str">
            <v>DGER/MEM</v>
          </cell>
          <cell r="N562" t="str">
            <v>Sustento</v>
          </cell>
          <cell r="O562" t="str">
            <v xml:space="preserve"> </v>
          </cell>
          <cell r="P562" t="str">
            <v>S</v>
          </cell>
        </row>
        <row r="563">
          <cell r="B563" t="str">
            <v>CAC04</v>
          </cell>
          <cell r="C563" t="str">
            <v>CONDUCTOR DE ALUMINIO AUTOSOPORTADO, DUPLEX  DE 2 x  50 + 35 mm2</v>
          </cell>
          <cell r="D563">
            <v>2.09</v>
          </cell>
          <cell r="E563">
            <v>1.9767170442392801</v>
          </cell>
          <cell r="F563" t="str">
            <v>E</v>
          </cell>
          <cell r="G563" t="str">
            <v/>
          </cell>
          <cell r="H563" t="str">
            <v>Estimado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>Estimado</v>
          </cell>
          <cell r="O563" t="str">
            <v/>
          </cell>
          <cell r="P563" t="str">
            <v>E</v>
          </cell>
        </row>
        <row r="564">
          <cell r="B564" t="str">
            <v>CAC05</v>
          </cell>
          <cell r="C564" t="str">
            <v>CONDUCTOR DE ALUMINIO AUTOSOPORTADO, DUPLEX  DE 2 x  70 + 50 mm2</v>
          </cell>
          <cell r="D564">
            <v>3.01</v>
          </cell>
          <cell r="E564">
            <v>2.7938967464385902</v>
          </cell>
          <cell r="F564" t="str">
            <v>E</v>
          </cell>
          <cell r="G564" t="str">
            <v/>
          </cell>
          <cell r="H564" t="str">
            <v>Estimado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>Estimado</v>
          </cell>
          <cell r="O564" t="str">
            <v/>
          </cell>
          <cell r="P564" t="str">
            <v>E</v>
          </cell>
        </row>
        <row r="565">
          <cell r="B565" t="str">
            <v>CAC06</v>
          </cell>
          <cell r="C565" t="str">
            <v>CONDUCTOR DE ALUMINIO AUTOSOPORTADO, DUPLEX  DE 2 x  95 + 70 mm2</v>
          </cell>
          <cell r="D565">
            <v>4.74</v>
          </cell>
          <cell r="E565">
            <v>4.3056890057872499</v>
          </cell>
          <cell r="F565" t="str">
            <v>E</v>
          </cell>
          <cell r="G565" t="str">
            <v/>
          </cell>
          <cell r="H565" t="str">
            <v>Estimado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>Estimado</v>
          </cell>
          <cell r="O565" t="str">
            <v/>
          </cell>
          <cell r="P565" t="str">
            <v>E</v>
          </cell>
        </row>
        <row r="566">
          <cell r="B566" t="str">
            <v>CAC07</v>
          </cell>
          <cell r="C566" t="str">
            <v>CONDUCTOR DE ALUMINIO AUTOSOPORTADO, DUPLEX  DE 2 x 120 + 95 mm2</v>
          </cell>
          <cell r="D566">
            <v>7.48</v>
          </cell>
          <cell r="E566">
            <v>6.6355200270693642</v>
          </cell>
          <cell r="F566" t="str">
            <v>E</v>
          </cell>
          <cell r="G566" t="str">
            <v/>
          </cell>
          <cell r="H566" t="str">
            <v>Estimado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>Estimado</v>
          </cell>
          <cell r="O566" t="str">
            <v/>
          </cell>
          <cell r="P566" t="str">
            <v>E</v>
          </cell>
        </row>
        <row r="567">
          <cell r="B567" t="str">
            <v>CAC75</v>
          </cell>
          <cell r="C567" t="str">
            <v>CONDUCTOR DE ALUMINIO AUTOSOPORTADO, TRIPLEX DE 3 x 10 +25 mm2</v>
          </cell>
          <cell r="D567">
            <v>1.04</v>
          </cell>
          <cell r="E567">
            <v>0.90469999999999995</v>
          </cell>
          <cell r="F567" t="str">
            <v>E</v>
          </cell>
          <cell r="G567" t="str">
            <v/>
          </cell>
          <cell r="H567" t="str">
            <v>Estimado</v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>Estimado</v>
          </cell>
          <cell r="O567" t="str">
            <v/>
          </cell>
          <cell r="P567" t="str">
            <v>E</v>
          </cell>
        </row>
        <row r="568">
          <cell r="B568" t="str">
            <v>CAC08</v>
          </cell>
          <cell r="C568" t="str">
            <v>CONDUCTOR DE ALUMINIO AUTOSOPORTADO, TRIPLEX DE 3 x  16 + 25 mm2</v>
          </cell>
          <cell r="D568">
            <v>1.77</v>
          </cell>
          <cell r="E568">
            <v>1.44</v>
          </cell>
          <cell r="F568" t="str">
            <v>S</v>
          </cell>
          <cell r="G568">
            <v>1104</v>
          </cell>
          <cell r="H568" t="str">
            <v>Factura F529-00007506</v>
          </cell>
          <cell r="I568" t="str">
            <v>Individual</v>
          </cell>
          <cell r="J568" t="str">
            <v>EIHC</v>
          </cell>
          <cell r="K568" t="str">
            <v>TECSUR S.A.</v>
          </cell>
          <cell r="L568">
            <v>42636</v>
          </cell>
          <cell r="M568">
            <v>1104</v>
          </cell>
          <cell r="N568" t="str">
            <v>Sustento</v>
          </cell>
          <cell r="O568">
            <v>1104</v>
          </cell>
          <cell r="P568" t="str">
            <v>S</v>
          </cell>
        </row>
        <row r="569">
          <cell r="B569" t="str">
            <v>CAC09</v>
          </cell>
          <cell r="C569" t="str">
            <v>CONDUCTOR DE ALUMINIO AUTOSOPORTADO, TRIPLEX DE 3 x  25 + 25 mm2</v>
          </cell>
          <cell r="D569">
            <v>2.3199999999999998</v>
          </cell>
          <cell r="E569">
            <v>1.55</v>
          </cell>
          <cell r="F569" t="str">
            <v>S</v>
          </cell>
          <cell r="G569">
            <v>6254</v>
          </cell>
          <cell r="H569" t="str">
            <v>Orden de Compra 4214000504</v>
          </cell>
          <cell r="I569" t="str">
            <v>Individual</v>
          </cell>
          <cell r="J569" t="str">
            <v>ELC</v>
          </cell>
          <cell r="K569" t="str">
            <v>IMPORTACIONES GELCO S.A.C.</v>
          </cell>
          <cell r="L569">
            <v>42597</v>
          </cell>
          <cell r="M569">
            <v>6254</v>
          </cell>
          <cell r="N569" t="str">
            <v>Sustento</v>
          </cell>
          <cell r="O569">
            <v>6254</v>
          </cell>
          <cell r="P569" t="str">
            <v>S</v>
          </cell>
        </row>
        <row r="570">
          <cell r="B570" t="str">
            <v>CAC10</v>
          </cell>
          <cell r="C570" t="str">
            <v>CONDUCTOR DE ALUMINIO AUTOSOPORTADO, TRIPLEX DE 3 x  35 + 25 mm2</v>
          </cell>
          <cell r="D570">
            <v>3.05</v>
          </cell>
          <cell r="E570">
            <v>2.5499999999999998</v>
          </cell>
          <cell r="F570" t="str">
            <v>S</v>
          </cell>
          <cell r="G570">
            <v>14000</v>
          </cell>
          <cell r="H570" t="str">
            <v>Factura F024-00046043</v>
          </cell>
          <cell r="I570" t="str">
            <v>Individual</v>
          </cell>
          <cell r="J570" t="str">
            <v>EDPE</v>
          </cell>
          <cell r="K570" t="str">
            <v>INDECO S.A</v>
          </cell>
          <cell r="L570">
            <v>42885</v>
          </cell>
          <cell r="M570">
            <v>14000</v>
          </cell>
          <cell r="N570" t="str">
            <v>Sustento</v>
          </cell>
          <cell r="O570">
            <v>14000</v>
          </cell>
          <cell r="P570" t="str">
            <v>S</v>
          </cell>
        </row>
        <row r="571">
          <cell r="B571" t="str">
            <v>CAC11</v>
          </cell>
          <cell r="C571" t="str">
            <v>CONDUCTOR DE ALUMINIO AUTOSOPORTADO, TRIPLEX DE 3 x  50 + 35 mm2</v>
          </cell>
          <cell r="D571">
            <v>4.4400000000000004</v>
          </cell>
          <cell r="E571">
            <v>4.29</v>
          </cell>
          <cell r="F571" t="str">
            <v>S</v>
          </cell>
          <cell r="G571">
            <v>1</v>
          </cell>
          <cell r="H571" t="str">
            <v>Orden de Compra 4210010264</v>
          </cell>
          <cell r="I571" t="str">
            <v>Individual</v>
          </cell>
          <cell r="J571" t="str">
            <v>ELC</v>
          </cell>
          <cell r="K571" t="str">
            <v>TECSUR S.A.</v>
          </cell>
          <cell r="L571">
            <v>43110</v>
          </cell>
          <cell r="M571">
            <v>1</v>
          </cell>
          <cell r="N571" t="str">
            <v>Sustento</v>
          </cell>
          <cell r="O571">
            <v>1</v>
          </cell>
          <cell r="P571" t="str">
            <v>S</v>
          </cell>
        </row>
        <row r="572">
          <cell r="B572" t="str">
            <v>CAC12</v>
          </cell>
          <cell r="C572" t="str">
            <v>CONDUCTOR DE ALUMINIO AUTOSOPORTADO, TRIPLEX DE 3 x  70 + 50 mm2</v>
          </cell>
          <cell r="D572">
            <v>6.14</v>
          </cell>
          <cell r="E572">
            <v>5.0866999999999996</v>
          </cell>
          <cell r="F572" t="str">
            <v>E</v>
          </cell>
          <cell r="G572" t="str">
            <v/>
          </cell>
          <cell r="H572" t="str">
            <v>Estimado</v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>Estimado</v>
          </cell>
          <cell r="O572" t="str">
            <v/>
          </cell>
          <cell r="P572" t="str">
            <v>E</v>
          </cell>
        </row>
        <row r="573">
          <cell r="B573" t="str">
            <v>CAC13</v>
          </cell>
          <cell r="C573" t="str">
            <v>CONDUCTOR DE ALUMINIO AUTOSOPORTADO, TRIPLEX DE 3 x  95 + 70 mm2</v>
          </cell>
          <cell r="D573">
            <v>8.27</v>
          </cell>
          <cell r="E573">
            <v>6.8292000000000002</v>
          </cell>
          <cell r="F573" t="str">
            <v>E</v>
          </cell>
          <cell r="G573" t="str">
            <v/>
          </cell>
          <cell r="H573" t="str">
            <v>Estimado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>Estimado</v>
          </cell>
          <cell r="O573" t="str">
            <v/>
          </cell>
          <cell r="P573" t="str">
            <v>E</v>
          </cell>
        </row>
        <row r="574">
          <cell r="B574" t="str">
            <v>CAC14</v>
          </cell>
          <cell r="C574" t="str">
            <v>CONDUCTOR DE ALUMINIO AUTOSOPORTADO, TRIPLEX DE 3 x 120 + 95 mm2</v>
          </cell>
          <cell r="D574">
            <v>10.39</v>
          </cell>
          <cell r="E574">
            <v>8.5716999999999999</v>
          </cell>
          <cell r="F574" t="str">
            <v>E</v>
          </cell>
          <cell r="G574" t="str">
            <v/>
          </cell>
          <cell r="H574" t="str">
            <v>Estimado</v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>Estimado</v>
          </cell>
          <cell r="O574" t="str">
            <v/>
          </cell>
          <cell r="P574" t="str">
            <v>E</v>
          </cell>
        </row>
        <row r="575">
          <cell r="B575" t="str">
            <v>CAC29</v>
          </cell>
          <cell r="C575" t="str">
            <v>CONDUCTOR DE ALUMINIO AUTOSOPORTADO DE 3x150 mm2+portante</v>
          </cell>
          <cell r="D575">
            <v>12.94</v>
          </cell>
          <cell r="E575">
            <v>10.662700000000001</v>
          </cell>
          <cell r="F575" t="str">
            <v>E</v>
          </cell>
          <cell r="G575" t="str">
            <v/>
          </cell>
          <cell r="H575" t="str">
            <v>Estimado</v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>Estimado</v>
          </cell>
          <cell r="O575" t="str">
            <v/>
          </cell>
          <cell r="P575" t="str">
            <v>E</v>
          </cell>
        </row>
        <row r="576">
          <cell r="B576" t="str">
            <v>CAC80</v>
          </cell>
          <cell r="C576" t="str">
            <v>CONDUCTOR DE ALUMINIO AUTOSOPORTADO SP+AP 1x16 mm2+1x16 mm2+portante, PARA AP</v>
          </cell>
          <cell r="D576">
            <v>0.35</v>
          </cell>
          <cell r="E576">
            <v>0.40599696484916203</v>
          </cell>
          <cell r="F576" t="str">
            <v>E</v>
          </cell>
          <cell r="G576" t="str">
            <v/>
          </cell>
          <cell r="H576" t="str">
            <v>Estimado</v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>Estimado</v>
          </cell>
          <cell r="O576" t="str">
            <v/>
          </cell>
          <cell r="P576" t="str">
            <v>E</v>
          </cell>
        </row>
        <row r="577">
          <cell r="B577" t="str">
            <v>CAC82</v>
          </cell>
          <cell r="C577" t="str">
            <v>CONDUCTOR DE ALUMINIO AUTOSOPORTADO SP+AP 1x25 mm2+1x16 mm2+portante, PARA AP</v>
          </cell>
          <cell r="D577">
            <v>0.35</v>
          </cell>
          <cell r="E577">
            <v>0.40599696484916203</v>
          </cell>
          <cell r="F577" t="str">
            <v>E</v>
          </cell>
          <cell r="G577" t="str">
            <v/>
          </cell>
          <cell r="H577" t="str">
            <v>Estimado</v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>Estimado</v>
          </cell>
          <cell r="O577" t="str">
            <v/>
          </cell>
          <cell r="P577" t="str">
            <v>E</v>
          </cell>
        </row>
        <row r="578">
          <cell r="B578" t="str">
            <v>CAC84</v>
          </cell>
          <cell r="C578" t="str">
            <v>CONDUCTOR DE ALUMINIO AUTOSOPORTADO SP+AP 1x25 mm2+1x25 mm2+portante, PARA AP</v>
          </cell>
          <cell r="D578">
            <v>0.94</v>
          </cell>
          <cell r="E578">
            <v>0.77885132032288229</v>
          </cell>
          <cell r="F578" t="str">
            <v>E</v>
          </cell>
          <cell r="G578" t="str">
            <v/>
          </cell>
          <cell r="H578" t="str">
            <v>Estimado</v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>Estimado</v>
          </cell>
          <cell r="O578" t="str">
            <v/>
          </cell>
          <cell r="P578" t="str">
            <v>E</v>
          </cell>
        </row>
        <row r="579">
          <cell r="B579" t="str">
            <v>CAC86</v>
          </cell>
          <cell r="C579" t="str">
            <v>CONDUCTOR DE ALUMINIO AUTOSOPORTADO SP+AP 2x16 mm2+1x16 mm2+portante, PARA AP</v>
          </cell>
          <cell r="D579">
            <v>0.35</v>
          </cell>
          <cell r="E579">
            <v>0.40599696484916203</v>
          </cell>
          <cell r="F579" t="str">
            <v>E</v>
          </cell>
          <cell r="G579" t="str">
            <v/>
          </cell>
          <cell r="H579" t="str">
            <v>Estimado</v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>Estimado</v>
          </cell>
          <cell r="O579" t="str">
            <v/>
          </cell>
          <cell r="P579" t="str">
            <v>E</v>
          </cell>
        </row>
        <row r="580">
          <cell r="B580" t="str">
            <v>CAC88</v>
          </cell>
          <cell r="C580" t="str">
            <v>CONDUCTOR DE ALUMINIO AUTOSOPORTADO SP+AP 2x16 mm2+1x25 mm2+portante, PARA AP</v>
          </cell>
          <cell r="D580">
            <v>0.94</v>
          </cell>
          <cell r="E580">
            <v>0.77885132032288229</v>
          </cell>
          <cell r="F580" t="str">
            <v>E</v>
          </cell>
          <cell r="G580" t="str">
            <v/>
          </cell>
          <cell r="H580" t="str">
            <v>Estimado</v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>Estimado</v>
          </cell>
          <cell r="O580" t="str">
            <v/>
          </cell>
          <cell r="P580" t="str">
            <v>E</v>
          </cell>
        </row>
        <row r="581">
          <cell r="B581" t="str">
            <v>CAC90</v>
          </cell>
          <cell r="C581" t="str">
            <v>CONDUCTOR DE ALUMINIO AUTOSOPORTADO SP+AP 2x16 mm2+2x16 mm2+portante, PARA AP</v>
          </cell>
          <cell r="D581">
            <v>0.96</v>
          </cell>
          <cell r="E581">
            <v>0.79542262501060323</v>
          </cell>
          <cell r="F581" t="str">
            <v>E</v>
          </cell>
          <cell r="G581" t="str">
            <v/>
          </cell>
          <cell r="H581" t="str">
            <v>Estimado</v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>Estimado</v>
          </cell>
          <cell r="O581" t="str">
            <v/>
          </cell>
          <cell r="P581" t="str">
            <v>E</v>
          </cell>
        </row>
        <row r="582">
          <cell r="B582" t="str">
            <v>CAC92</v>
          </cell>
          <cell r="C582" t="str">
            <v>CONDUCTOR DE ALUMINIO AUTOSOPORTADO SP+AP 2x25 mm2+1x16 mm2+portante, PARA AP</v>
          </cell>
          <cell r="D582">
            <v>0.35</v>
          </cell>
          <cell r="E582">
            <v>0.40599696484916203</v>
          </cell>
          <cell r="F582" t="str">
            <v>E</v>
          </cell>
          <cell r="G582" t="str">
            <v/>
          </cell>
          <cell r="H582" t="str">
            <v>Estimado</v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>Estimado</v>
          </cell>
          <cell r="O582" t="str">
            <v/>
          </cell>
          <cell r="P582" t="str">
            <v>E</v>
          </cell>
        </row>
        <row r="583">
          <cell r="B583" t="str">
            <v>CAC94</v>
          </cell>
          <cell r="C583" t="str">
            <v>CONDUCTOR DE ALUMINIO AUTOSOPORTADO SP+AP 2x35 mm2+1x16 mm2+portante, PARA AP</v>
          </cell>
          <cell r="D583">
            <v>0.35</v>
          </cell>
          <cell r="E583">
            <v>0.40599696484916203</v>
          </cell>
          <cell r="F583" t="str">
            <v>E</v>
          </cell>
          <cell r="G583" t="str">
            <v/>
          </cell>
          <cell r="H583" t="str">
            <v>Estimado</v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>Estimado</v>
          </cell>
          <cell r="O583" t="str">
            <v/>
          </cell>
          <cell r="P583" t="str">
            <v>E</v>
          </cell>
        </row>
        <row r="584">
          <cell r="B584" t="str">
            <v>CAC61</v>
          </cell>
          <cell r="C584" t="str">
            <v>CONDUCTOR DE ALUMINIO AUTOSOPORTADO SP+AP 3x120 mm2+1x25 mm2+portante, PARA AP</v>
          </cell>
          <cell r="D584">
            <v>0.94</v>
          </cell>
          <cell r="E584">
            <v>0.77885132032288229</v>
          </cell>
          <cell r="F584" t="str">
            <v>E</v>
          </cell>
          <cell r="G584" t="str">
            <v/>
          </cell>
          <cell r="H584" t="str">
            <v>Estimado</v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>Estimado</v>
          </cell>
          <cell r="O584" t="str">
            <v/>
          </cell>
          <cell r="P584" t="str">
            <v>E</v>
          </cell>
        </row>
        <row r="585">
          <cell r="B585" t="str">
            <v>CAC62</v>
          </cell>
          <cell r="C585" t="str">
            <v>CONDUCTOR DE ALUMINIO AUTOSOPORTADO SP+AP 3x150 mm2+1x25 mm2+portante, PARA AP</v>
          </cell>
          <cell r="D585">
            <v>0.94</v>
          </cell>
          <cell r="E585">
            <v>0.77885132032288229</v>
          </cell>
          <cell r="F585" t="str">
            <v>E</v>
          </cell>
          <cell r="G585" t="str">
            <v/>
          </cell>
          <cell r="H585" t="str">
            <v>Estimado</v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>Estimado</v>
          </cell>
          <cell r="O585" t="str">
            <v/>
          </cell>
          <cell r="P585" t="str">
            <v>E</v>
          </cell>
        </row>
        <row r="586">
          <cell r="B586" t="str">
            <v>CAC69</v>
          </cell>
          <cell r="C586" t="str">
            <v>CONDUCTOR DE ALUMINIO AUTOSOPORTADO SP+AP 3x16 mm2+1x16 mm2+portante, PARA AP</v>
          </cell>
          <cell r="D586">
            <v>0.35</v>
          </cell>
          <cell r="E586">
            <v>0.40599696484916203</v>
          </cell>
          <cell r="F586" t="str">
            <v>E</v>
          </cell>
          <cell r="G586" t="str">
            <v/>
          </cell>
          <cell r="H586" t="str">
            <v>Estimado</v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>Estimado</v>
          </cell>
          <cell r="O586" t="str">
            <v/>
          </cell>
          <cell r="P586" t="str">
            <v>E</v>
          </cell>
        </row>
        <row r="587">
          <cell r="B587" t="str">
            <v>CAC68</v>
          </cell>
          <cell r="C587" t="str">
            <v>CONDUCTOR DE ALUMINIO AUTOSOPORTADO SP+AP 3x16 mm2+1x25 mm2+portante, PARA AP</v>
          </cell>
          <cell r="D587">
            <v>0.94</v>
          </cell>
          <cell r="E587">
            <v>0.77885132032288229</v>
          </cell>
          <cell r="F587" t="str">
            <v>E</v>
          </cell>
          <cell r="G587" t="str">
            <v/>
          </cell>
          <cell r="H587" t="str">
            <v>Estimado</v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>Estimado</v>
          </cell>
          <cell r="O587" t="str">
            <v/>
          </cell>
          <cell r="P587" t="str">
            <v>E</v>
          </cell>
        </row>
        <row r="588">
          <cell r="B588" t="str">
            <v>CAC77</v>
          </cell>
          <cell r="C588" t="str">
            <v>CONDUCTOR DE ALUMINIO AUTOSOPORTADO SP+AP 3x16 mm2+2x16 mm2+portante, PARA AP</v>
          </cell>
          <cell r="D588">
            <v>0.96</v>
          </cell>
          <cell r="E588">
            <v>0.79542262501060323</v>
          </cell>
          <cell r="F588" t="str">
            <v>E</v>
          </cell>
          <cell r="G588" t="str">
            <v/>
          </cell>
          <cell r="H588" t="str">
            <v>Estimado</v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>Estimado</v>
          </cell>
          <cell r="O588" t="str">
            <v/>
          </cell>
          <cell r="P588" t="str">
            <v>E</v>
          </cell>
        </row>
        <row r="589">
          <cell r="B589" t="str">
            <v>CAC70</v>
          </cell>
          <cell r="C589" t="str">
            <v>CONDUCTOR DE ALUMINIO AUTOSOPORTADO SP+AP 3x25 mm2+1x16 mm2+portante, PARA AP</v>
          </cell>
          <cell r="D589">
            <v>0.35</v>
          </cell>
          <cell r="E589">
            <v>0.40599696484916203</v>
          </cell>
          <cell r="F589" t="str">
            <v>E</v>
          </cell>
          <cell r="G589" t="str">
            <v/>
          </cell>
          <cell r="H589" t="str">
            <v>Estimado</v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>Estimado</v>
          </cell>
          <cell r="O589" t="str">
            <v/>
          </cell>
          <cell r="P589" t="str">
            <v>E</v>
          </cell>
        </row>
        <row r="590">
          <cell r="B590" t="str">
            <v>CAC42</v>
          </cell>
          <cell r="C590" t="str">
            <v>CONDUCTOR DE ALUMINIO AUTOSOPORTADO SP+AP 3x25 mm2+1x25 mm2+portante, PARA AP</v>
          </cell>
          <cell r="D590">
            <v>0.94</v>
          </cell>
          <cell r="E590">
            <v>0.77885132032288229</v>
          </cell>
          <cell r="F590" t="str">
            <v>E</v>
          </cell>
          <cell r="G590" t="str">
            <v/>
          </cell>
          <cell r="H590" t="str">
            <v>Estimado</v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>Estimado</v>
          </cell>
          <cell r="O590" t="str">
            <v/>
          </cell>
          <cell r="P590" t="str">
            <v>E</v>
          </cell>
        </row>
        <row r="591">
          <cell r="B591" t="str">
            <v>CAC46</v>
          </cell>
          <cell r="C591" t="str">
            <v>CONDUCTOR DE ALUMINIO AUTOSOPORTADO SP+AP 3x25 mm2+2x16 mm2+portante, PARA AP</v>
          </cell>
          <cell r="D591">
            <v>0.96</v>
          </cell>
          <cell r="E591">
            <v>0.79542262501060323</v>
          </cell>
          <cell r="F591" t="str">
            <v>E</v>
          </cell>
          <cell r="G591" t="str">
            <v/>
          </cell>
          <cell r="H591" t="str">
            <v>Estimado</v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>Estimado</v>
          </cell>
          <cell r="O591" t="str">
            <v/>
          </cell>
          <cell r="P591" t="str">
            <v>E</v>
          </cell>
        </row>
        <row r="592">
          <cell r="B592" t="str">
            <v>CAC71</v>
          </cell>
          <cell r="C592" t="str">
            <v>CONDUCTOR DE ALUMINIO AUTOSOPORTADO SP+AP 3x35 mm2+1x16 mm2+portante, PARA AP</v>
          </cell>
          <cell r="D592">
            <v>0.35</v>
          </cell>
          <cell r="E592">
            <v>0.40599696484916203</v>
          </cell>
          <cell r="F592" t="str">
            <v>E</v>
          </cell>
          <cell r="G592" t="str">
            <v/>
          </cell>
          <cell r="H592" t="str">
            <v>Estimado</v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>Estimado</v>
          </cell>
          <cell r="O592" t="str">
            <v/>
          </cell>
          <cell r="P592" t="str">
            <v>E</v>
          </cell>
        </row>
        <row r="593">
          <cell r="B593" t="str">
            <v>CAC43</v>
          </cell>
          <cell r="C593" t="str">
            <v>CONDUCTOR DE ALUMINIO AUTOSOPORTADO SP+AP 3x35 mm2+1x25 mm2+portante, PARA AP</v>
          </cell>
          <cell r="D593">
            <v>0.94</v>
          </cell>
          <cell r="E593">
            <v>0.77885132032288229</v>
          </cell>
          <cell r="F593" t="str">
            <v>E</v>
          </cell>
          <cell r="G593" t="str">
            <v/>
          </cell>
          <cell r="H593" t="str">
            <v>Estimado</v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>Estimado</v>
          </cell>
          <cell r="O593" t="str">
            <v/>
          </cell>
          <cell r="P593" t="str">
            <v>E</v>
          </cell>
        </row>
        <row r="594">
          <cell r="B594" t="str">
            <v>CAC51</v>
          </cell>
          <cell r="C594" t="str">
            <v>CONDUCTOR DE ALUMINIO AUTOSOPORTADO SP+AP 3x35 mm2+2x10 mm2+portante, PARA AP</v>
          </cell>
          <cell r="D594">
            <v>0.69</v>
          </cell>
          <cell r="E594">
            <v>0.57171001172637104</v>
          </cell>
          <cell r="F594" t="str">
            <v>E</v>
          </cell>
          <cell r="G594" t="str">
            <v/>
          </cell>
          <cell r="H594" t="str">
            <v>Estimado</v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>Estimado</v>
          </cell>
          <cell r="O594" t="str">
            <v/>
          </cell>
          <cell r="P594" t="str">
            <v>E</v>
          </cell>
        </row>
        <row r="595">
          <cell r="B595" t="str">
            <v>CAC47</v>
          </cell>
          <cell r="C595" t="str">
            <v>CONDUCTOR DE ALUMINIO AUTOSOPORTADO SP+AP 3x35 mm2+2x16 mm2+portante, PARA AP</v>
          </cell>
          <cell r="D595">
            <v>0.96</v>
          </cell>
          <cell r="E595">
            <v>0.79542262501060323</v>
          </cell>
          <cell r="F595" t="str">
            <v>E</v>
          </cell>
          <cell r="G595" t="str">
            <v/>
          </cell>
          <cell r="H595" t="str">
            <v>Estimado</v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>Estimado</v>
          </cell>
          <cell r="O595" t="str">
            <v/>
          </cell>
          <cell r="P595" t="str">
            <v>E</v>
          </cell>
        </row>
        <row r="596">
          <cell r="B596" t="str">
            <v>CAC50</v>
          </cell>
          <cell r="C596" t="str">
            <v>CONDUCTOR DE ALUMINIO AUTOSOPORTADO SP+AP 3x35 mm2+2x6 mm2+portante, PARA AP</v>
          </cell>
          <cell r="D596">
            <v>0.48</v>
          </cell>
          <cell r="E596">
            <v>0.39771131250530162</v>
          </cell>
          <cell r="F596" t="str">
            <v>E</v>
          </cell>
          <cell r="G596" t="str">
            <v/>
          </cell>
          <cell r="H596" t="str">
            <v>Estimado</v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>Estimado</v>
          </cell>
          <cell r="O596" t="str">
            <v/>
          </cell>
          <cell r="P596" t="str">
            <v>E</v>
          </cell>
        </row>
        <row r="597">
          <cell r="B597" t="str">
            <v>CAC72</v>
          </cell>
          <cell r="C597" t="str">
            <v>CONDUCTOR DE ALUMINIO AUTOSOPORTADO SP+AP 3x50 mm2+1x16 mm2+portante, PARA AP</v>
          </cell>
          <cell r="D597">
            <v>0.35</v>
          </cell>
          <cell r="E597">
            <v>0.40599696484916203</v>
          </cell>
          <cell r="F597" t="str">
            <v>E</v>
          </cell>
          <cell r="G597" t="str">
            <v/>
          </cell>
          <cell r="H597" t="str">
            <v>Estimado</v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>Estimado</v>
          </cell>
          <cell r="O597" t="str">
            <v/>
          </cell>
          <cell r="P597" t="str">
            <v>E</v>
          </cell>
        </row>
        <row r="598">
          <cell r="B598" t="str">
            <v>CAC44</v>
          </cell>
          <cell r="C598" t="str">
            <v>CONDUCTOR DE ALUMINIO AUTOSOPORTADO SP+AP 3x50 mm2+1x25 mm2+portante, PARA AP</v>
          </cell>
          <cell r="D598">
            <v>0.94</v>
          </cell>
          <cell r="E598">
            <v>0.77885132032288229</v>
          </cell>
          <cell r="F598" t="str">
            <v>E</v>
          </cell>
          <cell r="G598" t="str">
            <v/>
          </cell>
          <cell r="H598" t="str">
            <v>Estimado</v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>Estimado</v>
          </cell>
          <cell r="O598" t="str">
            <v/>
          </cell>
          <cell r="P598" t="str">
            <v>E</v>
          </cell>
        </row>
        <row r="599">
          <cell r="B599" t="str">
            <v>CAC48</v>
          </cell>
          <cell r="C599" t="str">
            <v>CONDUCTOR DE ALUMINIO AUTOSOPORTADO SP+AP 3x50 mm2+2x16 mm2+portante, PARA AP</v>
          </cell>
          <cell r="D599">
            <v>0.96</v>
          </cell>
          <cell r="E599">
            <v>0.79542262501060323</v>
          </cell>
          <cell r="F599" t="str">
            <v>E</v>
          </cell>
          <cell r="G599" t="str">
            <v/>
          </cell>
          <cell r="H599" t="str">
            <v>Estimado</v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>Estimado</v>
          </cell>
          <cell r="O599" t="str">
            <v/>
          </cell>
          <cell r="P599" t="str">
            <v>E</v>
          </cell>
        </row>
        <row r="600">
          <cell r="B600" t="str">
            <v>CAC52</v>
          </cell>
          <cell r="C600" t="str">
            <v>CONDUCTOR DE ALUMINIO AUTOSOPORTADO SP+AP 3x70 mm2+1x16 mm2+portante, PARA AP</v>
          </cell>
          <cell r="D600">
            <v>0.35</v>
          </cell>
          <cell r="E600">
            <v>0.40599696484916203</v>
          </cell>
          <cell r="F600" t="str">
            <v>E</v>
          </cell>
          <cell r="G600" t="str">
            <v/>
          </cell>
          <cell r="H600" t="str">
            <v>Estimado</v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>Estimado</v>
          </cell>
          <cell r="O600" t="str">
            <v/>
          </cell>
          <cell r="P600" t="str">
            <v>E</v>
          </cell>
        </row>
        <row r="601">
          <cell r="B601" t="str">
            <v>CAC45</v>
          </cell>
          <cell r="C601" t="str">
            <v>CONDUCTOR DE ALUMINIO AUTOSOPORTADO SP+AP 3x70 mm2+1x25 mm2+portante, PARA AP</v>
          </cell>
          <cell r="D601">
            <v>0.94</v>
          </cell>
          <cell r="E601">
            <v>0.77885132032288229</v>
          </cell>
          <cell r="F601" t="str">
            <v>E</v>
          </cell>
          <cell r="G601" t="str">
            <v/>
          </cell>
          <cell r="H601" t="str">
            <v>Estimado</v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>Estimado</v>
          </cell>
          <cell r="O601" t="str">
            <v/>
          </cell>
          <cell r="P601" t="str">
            <v>E</v>
          </cell>
        </row>
        <row r="602">
          <cell r="B602" t="str">
            <v>CAC54</v>
          </cell>
          <cell r="C602" t="str">
            <v>CONDUCTOR DE ALUMINIO AUTOSOPORTADO SP+AP 3x70 mm2+2x10 mm2+portante, PARA AP</v>
          </cell>
          <cell r="D602">
            <v>0.69</v>
          </cell>
          <cell r="E602">
            <v>0.57171001172637104</v>
          </cell>
          <cell r="F602" t="str">
            <v>E</v>
          </cell>
          <cell r="G602" t="str">
            <v/>
          </cell>
          <cell r="H602" t="str">
            <v>Estimado</v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>Estimado</v>
          </cell>
          <cell r="O602" t="str">
            <v/>
          </cell>
          <cell r="P602" t="str">
            <v>E</v>
          </cell>
        </row>
        <row r="603">
          <cell r="B603" t="str">
            <v>CAC49</v>
          </cell>
          <cell r="C603" t="str">
            <v>CONDUCTOR DE ALUMINIO AUTOSOPORTADO SP+AP 3x70 mm2+2x16 mm2+portante, PARA AP</v>
          </cell>
          <cell r="D603">
            <v>0.96</v>
          </cell>
          <cell r="E603">
            <v>0.79542262501060323</v>
          </cell>
          <cell r="F603" t="str">
            <v>E</v>
          </cell>
          <cell r="G603" t="str">
            <v/>
          </cell>
          <cell r="H603" t="str">
            <v>Estimado</v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>Estimado</v>
          </cell>
          <cell r="O603" t="str">
            <v/>
          </cell>
          <cell r="P603" t="str">
            <v>E</v>
          </cell>
        </row>
        <row r="604">
          <cell r="B604" t="str">
            <v>CAC53</v>
          </cell>
          <cell r="C604" t="str">
            <v>CONDUCTOR DE ALUMINIO AUTOSOPORTADO SP+AP 3x70 mm2+2x6 mm2+portante, PARA AP</v>
          </cell>
          <cell r="D604">
            <v>0.48</v>
          </cell>
          <cell r="E604">
            <v>0.39771131250530162</v>
          </cell>
          <cell r="F604" t="str">
            <v>E</v>
          </cell>
          <cell r="G604" t="str">
            <v/>
          </cell>
          <cell r="H604" t="str">
            <v>Estimado</v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>Estimado</v>
          </cell>
          <cell r="O604" t="str">
            <v/>
          </cell>
          <cell r="P604" t="str">
            <v>E</v>
          </cell>
        </row>
        <row r="605">
          <cell r="B605" t="str">
            <v>CAC57</v>
          </cell>
          <cell r="C605" t="str">
            <v>CONDUCTOR DE ALUMINIO AUTOSOPORTADO SP+AP 3x95 mm2+1x10 mm2+portante, PARA AP</v>
          </cell>
          <cell r="D605">
            <v>0.27</v>
          </cell>
          <cell r="E605">
            <v>0.22371261328423217</v>
          </cell>
          <cell r="F605" t="str">
            <v>E</v>
          </cell>
          <cell r="G605" t="str">
            <v/>
          </cell>
          <cell r="H605" t="str">
            <v>Estimado</v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>Estimado</v>
          </cell>
          <cell r="O605" t="str">
            <v/>
          </cell>
          <cell r="P605" t="str">
            <v>E</v>
          </cell>
        </row>
        <row r="606">
          <cell r="B606" t="str">
            <v>CAC58</v>
          </cell>
          <cell r="C606" t="str">
            <v>CONDUCTOR DE ALUMINIO AUTOSOPORTADO SP+AP 3x95 mm2+1x16 mm2+portante, PARA AP</v>
          </cell>
          <cell r="D606">
            <v>0.35</v>
          </cell>
          <cell r="E606">
            <v>0.40599696484916203</v>
          </cell>
          <cell r="F606" t="str">
            <v>E</v>
          </cell>
          <cell r="G606" t="str">
            <v/>
          </cell>
          <cell r="H606" t="str">
            <v>Estimado</v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>Estimado</v>
          </cell>
          <cell r="O606" t="str">
            <v/>
          </cell>
          <cell r="P606" t="str">
            <v>E</v>
          </cell>
        </row>
        <row r="607">
          <cell r="B607" t="str">
            <v>CAC59</v>
          </cell>
          <cell r="C607" t="str">
            <v>CONDUCTOR DE ALUMINIO AUTOSOPORTADO SP+AP 3x95 mm2+1x25 mm2+portante, PARA AP</v>
          </cell>
          <cell r="D607">
            <v>0.94</v>
          </cell>
          <cell r="E607">
            <v>0.77885132032288229</v>
          </cell>
          <cell r="F607" t="str">
            <v>E</v>
          </cell>
          <cell r="G607" t="str">
            <v/>
          </cell>
          <cell r="H607" t="str">
            <v>Estimado</v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>Estimado</v>
          </cell>
          <cell r="O607" t="str">
            <v/>
          </cell>
          <cell r="P607" t="str">
            <v>E</v>
          </cell>
        </row>
        <row r="608">
          <cell r="B608" t="str">
            <v>CAC55</v>
          </cell>
          <cell r="C608" t="str">
            <v>CONDUCTOR DE ALUMINIO AUTOSOPORTADO SP+AP 3x95 mm2+1x6 mm2+portante, PARA AP</v>
          </cell>
          <cell r="D608">
            <v>0.14000000000000001</v>
          </cell>
          <cell r="E608">
            <v>0.11599913281404631</v>
          </cell>
          <cell r="F608" t="str">
            <v>E</v>
          </cell>
          <cell r="G608" t="str">
            <v/>
          </cell>
          <cell r="H608" t="str">
            <v>Estimado</v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>Estimado</v>
          </cell>
          <cell r="O608" t="str">
            <v/>
          </cell>
          <cell r="P608" t="str">
            <v>E</v>
          </cell>
        </row>
        <row r="609">
          <cell r="B609" t="str">
            <v>CAC60</v>
          </cell>
          <cell r="C609" t="str">
            <v>CONDUCTOR DE ALUMINIO AUTOSOPORTADO SP+AP 3x95 mm2+2x16 mm2+portante, PARA AP</v>
          </cell>
          <cell r="D609">
            <v>0.96</v>
          </cell>
          <cell r="E609">
            <v>0.79542262501060323</v>
          </cell>
          <cell r="F609" t="str">
            <v>E</v>
          </cell>
          <cell r="G609" t="str">
            <v/>
          </cell>
          <cell r="H609" t="str">
            <v>Estimado</v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>Estimado</v>
          </cell>
          <cell r="O609" t="str">
            <v/>
          </cell>
          <cell r="P609" t="str">
            <v>E</v>
          </cell>
        </row>
        <row r="610">
          <cell r="B610" t="str">
            <v>CAC79</v>
          </cell>
          <cell r="C610" t="str">
            <v>CONDUCTOR DE ALUMINIO AUTOSOPORTADO SP+AP 1x16 mm2+1x16 mm2+portante, PARA SP</v>
          </cell>
          <cell r="D610">
            <v>1.05</v>
          </cell>
          <cell r="E610">
            <v>0.36840182109050279</v>
          </cell>
          <cell r="F610" t="str">
            <v>S</v>
          </cell>
          <cell r="G610" t="str">
            <v>DGER/MEM</v>
          </cell>
          <cell r="H610" t="str">
            <v xml:space="preserve">DGER/MEM </v>
          </cell>
          <cell r="I610" t="str">
            <v>DGER/MEM</v>
          </cell>
          <cell r="J610" t="str">
            <v>DGER/MEM</v>
          </cell>
          <cell r="K610" t="str">
            <v>DGER/MEM</v>
          </cell>
          <cell r="L610">
            <v>43038</v>
          </cell>
          <cell r="M610" t="str">
            <v>DGER/MEM</v>
          </cell>
          <cell r="N610" t="str">
            <v>Sustento</v>
          </cell>
          <cell r="O610" t="str">
            <v>DGER/MEM</v>
          </cell>
          <cell r="P610" t="str">
            <v>S</v>
          </cell>
        </row>
        <row r="611">
          <cell r="B611" t="str">
            <v>CAC81</v>
          </cell>
          <cell r="C611" t="str">
            <v>CONDUCTOR DE ALUMINIO AUTOSOPORTADO SP+AP 1x25 mm2+1x16 mm2+portante, PARA SP</v>
          </cell>
          <cell r="D611">
            <v>1.26</v>
          </cell>
          <cell r="E611">
            <v>0.45156805274039447</v>
          </cell>
          <cell r="F611" t="str">
            <v>E</v>
          </cell>
          <cell r="G611" t="str">
            <v/>
          </cell>
          <cell r="H611" t="str">
            <v>Estimado</v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>Estimado</v>
          </cell>
          <cell r="O611" t="str">
            <v/>
          </cell>
          <cell r="P611" t="str">
            <v>E</v>
          </cell>
        </row>
        <row r="612">
          <cell r="B612" t="str">
            <v>CAC83</v>
          </cell>
          <cell r="C612" t="str">
            <v>CONDUCTOR DE ALUMINIO AUTOSOPORTADO SP+AP 1x25 mm2+1x25 mm2+portante, PARA SP</v>
          </cell>
          <cell r="D612">
            <v>1.26</v>
          </cell>
          <cell r="E612">
            <v>0.45156805274039447</v>
          </cell>
          <cell r="F612" t="str">
            <v>E</v>
          </cell>
          <cell r="G612" t="str">
            <v/>
          </cell>
          <cell r="H612" t="str">
            <v>Estimado</v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>Estimado</v>
          </cell>
          <cell r="O612" t="str">
            <v/>
          </cell>
          <cell r="P612" t="str">
            <v>E</v>
          </cell>
        </row>
        <row r="613">
          <cell r="B613" t="str">
            <v>CAC85</v>
          </cell>
          <cell r="C613" t="str">
            <v>CONDUCTOR DE ALUMINIO AUTOSOPORTADO SP+AP 2x16 mm2+1x16 mm2+portante, PARA SP</v>
          </cell>
          <cell r="D613">
            <v>1.29</v>
          </cell>
          <cell r="E613">
            <v>0.4802129384789649</v>
          </cell>
          <cell r="F613" t="str">
            <v>S</v>
          </cell>
          <cell r="G613">
            <v>50000</v>
          </cell>
          <cell r="H613" t="str">
            <v>Contrato AD/LO 022-2017-SEAL</v>
          </cell>
          <cell r="I613" t="str">
            <v>Corporativa</v>
          </cell>
          <cell r="J613" t="str">
            <v>SEAL</v>
          </cell>
          <cell r="K613" t="str">
            <v>TECSUR S.A</v>
          </cell>
          <cell r="L613">
            <v>42762</v>
          </cell>
          <cell r="M613">
            <v>50000</v>
          </cell>
          <cell r="N613" t="str">
            <v>Sustento</v>
          </cell>
          <cell r="O613">
            <v>50000</v>
          </cell>
          <cell r="P613" t="str">
            <v>S</v>
          </cell>
        </row>
        <row r="614">
          <cell r="B614" t="str">
            <v>CAC87</v>
          </cell>
          <cell r="C614" t="str">
            <v>CONDUCTOR DE ALUMINIO AUTOSOPORTADO SP+AP 2x16 mm2+1x25 mm2+portante, PARA SP</v>
          </cell>
          <cell r="D614">
            <v>1.29</v>
          </cell>
          <cell r="E614">
            <v>0.4802129384789649</v>
          </cell>
          <cell r="F614" t="str">
            <v>E</v>
          </cell>
          <cell r="G614" t="str">
            <v/>
          </cell>
          <cell r="H614" t="str">
            <v>Estimado</v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>Estimado</v>
          </cell>
          <cell r="O614" t="str">
            <v/>
          </cell>
          <cell r="P614" t="str">
            <v>E</v>
          </cell>
        </row>
        <row r="615">
          <cell r="B615" t="str">
            <v>CAC89</v>
          </cell>
          <cell r="C615" t="str">
            <v>CONDUCTOR DE ALUMINIO AUTOSOPORTADO SP+AP 2x16 mm2+2x16 mm2+portante, PARA SP</v>
          </cell>
          <cell r="D615">
            <v>1.29</v>
          </cell>
          <cell r="E615">
            <v>0.4802129384789649</v>
          </cell>
          <cell r="F615" t="str">
            <v>E</v>
          </cell>
          <cell r="G615" t="str">
            <v/>
          </cell>
          <cell r="H615" t="str">
            <v>Estimado</v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>Estimado</v>
          </cell>
          <cell r="O615" t="str">
            <v/>
          </cell>
          <cell r="P615" t="str">
            <v>E</v>
          </cell>
        </row>
        <row r="616">
          <cell r="B616" t="str">
            <v>CAC91</v>
          </cell>
          <cell r="C616" t="str">
            <v>CONDUCTOR DE ALUMINIO AUTOSOPORTADO SP+AP 2x25 mm2+1x16 mm2+portante, PARA SP</v>
          </cell>
          <cell r="D616">
            <v>1.79</v>
          </cell>
          <cell r="E616">
            <v>1.0840030351508378</v>
          </cell>
          <cell r="F616" t="str">
            <v>S</v>
          </cell>
          <cell r="G616" t="str">
            <v>DGER/MEM</v>
          </cell>
          <cell r="H616" t="str">
            <v xml:space="preserve">DGER/MEM </v>
          </cell>
          <cell r="I616" t="str">
            <v>DGER/MEM</v>
          </cell>
          <cell r="J616" t="str">
            <v>DGER/MEM</v>
          </cell>
          <cell r="K616" t="str">
            <v>DGER/MEM</v>
          </cell>
          <cell r="L616">
            <v>43038</v>
          </cell>
          <cell r="M616" t="str">
            <v>DGER/MEM</v>
          </cell>
          <cell r="N616" t="str">
            <v>Sustento</v>
          </cell>
          <cell r="O616" t="str">
            <v>DGER/MEM</v>
          </cell>
          <cell r="P616" t="str">
            <v>S</v>
          </cell>
        </row>
        <row r="617">
          <cell r="B617" t="str">
            <v>CAC93</v>
          </cell>
          <cell r="C617" t="str">
            <v>CONDUCTOR DE ALUMINIO AUTOSOPORTADO SP+AP 2x35 mm2+1x16 mm2+portante, PARA SP</v>
          </cell>
          <cell r="D617">
            <v>2.4500000000000002</v>
          </cell>
          <cell r="E617">
            <v>1.1312024281206703</v>
          </cell>
          <cell r="F617" t="str">
            <v>S</v>
          </cell>
          <cell r="G617" t="str">
            <v>DGER/MEM</v>
          </cell>
          <cell r="H617" t="str">
            <v xml:space="preserve">DGER/MEM </v>
          </cell>
          <cell r="I617" t="str">
            <v>DGER/MEM</v>
          </cell>
          <cell r="J617" t="str">
            <v>DGER/MEM</v>
          </cell>
          <cell r="K617" t="str">
            <v>DGER/MEM</v>
          </cell>
          <cell r="L617">
            <v>43038</v>
          </cell>
          <cell r="M617" t="str">
            <v>DGER/MEM</v>
          </cell>
          <cell r="N617" t="str">
            <v>Sustento</v>
          </cell>
          <cell r="O617" t="str">
            <v>DGER/MEM</v>
          </cell>
          <cell r="P617" t="str">
            <v>S</v>
          </cell>
        </row>
        <row r="618">
          <cell r="B618" t="str">
            <v>CAC40</v>
          </cell>
          <cell r="C618" t="str">
            <v>CONDUCTOR DE ALUMINIO AUTOSOPORTADO SP+AP 3x120 mm2+1x25 mm2+portante, PARA SP</v>
          </cell>
          <cell r="D618">
            <v>8.84</v>
          </cell>
          <cell r="E618">
            <v>7.854798421979706</v>
          </cell>
          <cell r="F618" t="str">
            <v>E</v>
          </cell>
          <cell r="G618" t="str">
            <v/>
          </cell>
          <cell r="H618" t="str">
            <v>Estimado</v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>Estimado</v>
          </cell>
          <cell r="O618" t="str">
            <v/>
          </cell>
          <cell r="P618" t="str">
            <v>E</v>
          </cell>
        </row>
        <row r="619">
          <cell r="B619" t="str">
            <v>CAC41</v>
          </cell>
          <cell r="C619" t="str">
            <v>CONDUCTOR DE ALUMINIO AUTOSOPORTADO SP+AP 3x150 mm2+1x25 mm2+portante, PARA SP</v>
          </cell>
          <cell r="D619">
            <v>10.89</v>
          </cell>
          <cell r="E619">
            <v>8.2442240821411481</v>
          </cell>
          <cell r="F619" t="str">
            <v>E</v>
          </cell>
          <cell r="G619" t="str">
            <v/>
          </cell>
          <cell r="H619" t="str">
            <v>Estimado</v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>Estimado</v>
          </cell>
          <cell r="O619" t="str">
            <v/>
          </cell>
          <cell r="P619" t="str">
            <v>E</v>
          </cell>
        </row>
        <row r="620">
          <cell r="B620" t="str">
            <v>CAC64</v>
          </cell>
          <cell r="C620" t="str">
            <v>CONDUCTOR DE ALUMINIO AUTOSOPORTADO SP+AP 3x16 mm2+1x16 mm2+portante, PARA SP</v>
          </cell>
          <cell r="D620">
            <v>1.35</v>
          </cell>
          <cell r="E620">
            <v>0.79569281823348159</v>
          </cell>
          <cell r="F620" t="str">
            <v>S</v>
          </cell>
          <cell r="G620">
            <v>30000</v>
          </cell>
          <cell r="H620" t="str">
            <v>Contrato AD/LO 022-2017-SEAL</v>
          </cell>
          <cell r="I620" t="str">
            <v>Corporativa</v>
          </cell>
          <cell r="J620" t="str">
            <v>SEAL</v>
          </cell>
          <cell r="K620" t="str">
            <v>TECSUR S.A</v>
          </cell>
          <cell r="L620">
            <v>42762</v>
          </cell>
          <cell r="M620">
            <v>30000</v>
          </cell>
          <cell r="N620" t="str">
            <v>Sustento</v>
          </cell>
          <cell r="O620">
            <v>30000</v>
          </cell>
          <cell r="P620" t="str">
            <v>S</v>
          </cell>
        </row>
        <row r="621">
          <cell r="B621" t="str">
            <v>CAC63</v>
          </cell>
          <cell r="C621" t="str">
            <v>CONDUCTOR DE ALUMINIO AUTOSOPORTADO SP+AP 3x16 mm2+1x25 mm2+portante, PARA SP</v>
          </cell>
          <cell r="D621">
            <v>1.35</v>
          </cell>
          <cell r="E621">
            <v>0.79569281823348159</v>
          </cell>
          <cell r="F621" t="str">
            <v>E</v>
          </cell>
          <cell r="G621" t="str">
            <v/>
          </cell>
          <cell r="H621" t="str">
            <v>Estimado</v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>Estimado</v>
          </cell>
          <cell r="O621" t="str">
            <v/>
          </cell>
          <cell r="P621" t="str">
            <v>E</v>
          </cell>
        </row>
        <row r="622">
          <cell r="B622" t="str">
            <v>CAC78</v>
          </cell>
          <cell r="C622" t="str">
            <v>CONDUCTOR DE ALUMINIO AUTOSOPORTADO SP+AP 3x16 mm2+2x16 mm2+portante, PARA SP</v>
          </cell>
          <cell r="D622">
            <v>1.35</v>
          </cell>
          <cell r="E622">
            <v>0.79569281823348159</v>
          </cell>
          <cell r="F622" t="str">
            <v>E</v>
          </cell>
          <cell r="G622" t="str">
            <v/>
          </cell>
          <cell r="H622" t="str">
            <v>Estimado</v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>Estimado</v>
          </cell>
          <cell r="O622" t="str">
            <v/>
          </cell>
          <cell r="P622" t="str">
            <v>E</v>
          </cell>
        </row>
        <row r="623">
          <cell r="B623" t="str">
            <v>CAC65</v>
          </cell>
          <cell r="C623" t="str">
            <v>CONDUCTOR DE ALUMINIO AUTOSOPORTADO SP+AP 3x25 mm2+1x16 mm2+portante, PARA SP</v>
          </cell>
          <cell r="D623">
            <v>1.78</v>
          </cell>
          <cell r="E623">
            <v>1.2322678807270018</v>
          </cell>
          <cell r="F623" t="str">
            <v>S</v>
          </cell>
          <cell r="G623">
            <v>80000</v>
          </cell>
          <cell r="H623" t="str">
            <v>Contrato AD/LO 022-2017-SEAL</v>
          </cell>
          <cell r="I623" t="str">
            <v>Corporativa</v>
          </cell>
          <cell r="J623" t="str">
            <v>SEAL</v>
          </cell>
          <cell r="K623" t="str">
            <v>TECSUR S.A</v>
          </cell>
          <cell r="L623">
            <v>42762</v>
          </cell>
          <cell r="M623">
            <v>80000</v>
          </cell>
          <cell r="N623" t="str">
            <v>Sustento</v>
          </cell>
          <cell r="O623">
            <v>80000</v>
          </cell>
          <cell r="P623" t="str">
            <v>S</v>
          </cell>
        </row>
        <row r="624">
          <cell r="B624" t="str">
            <v>CAC15</v>
          </cell>
          <cell r="C624" t="str">
            <v>CONDUCTOR DE ALUMINIO AUTOSOPORTADO SP+AP 3x25 mm2+1x25 mm2+portante, PARA SP</v>
          </cell>
          <cell r="D624">
            <v>1.78</v>
          </cell>
          <cell r="E624">
            <v>1.2322678807270018</v>
          </cell>
          <cell r="F624" t="str">
            <v>E</v>
          </cell>
          <cell r="G624" t="str">
            <v/>
          </cell>
          <cell r="H624" t="str">
            <v>Estimado</v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>Estimado</v>
          </cell>
          <cell r="O624" t="str">
            <v/>
          </cell>
          <cell r="P624" t="str">
            <v>E</v>
          </cell>
        </row>
        <row r="625">
          <cell r="B625" t="str">
            <v>CAC19</v>
          </cell>
          <cell r="C625" t="str">
            <v>CONDUCTOR DE ALUMINIO AUTOSOPORTADO SP+AP 3x25 mm2+2x16 mm2+portante, PARA SP</v>
          </cell>
          <cell r="D625">
            <v>1.78</v>
          </cell>
          <cell r="E625">
            <v>1.2322678807270018</v>
          </cell>
          <cell r="F625" t="str">
            <v>S</v>
          </cell>
          <cell r="G625">
            <v>1991</v>
          </cell>
          <cell r="H625" t="str">
            <v>Orden de Compra 4214000504</v>
          </cell>
          <cell r="I625" t="str">
            <v>Individual</v>
          </cell>
          <cell r="J625" t="str">
            <v>ELC</v>
          </cell>
          <cell r="K625" t="str">
            <v>IMPORTACIONES GELCO S.A.C.</v>
          </cell>
          <cell r="L625">
            <v>42597</v>
          </cell>
          <cell r="M625">
            <v>1991</v>
          </cell>
          <cell r="N625" t="str">
            <v>Sustento</v>
          </cell>
          <cell r="O625">
            <v>1991</v>
          </cell>
          <cell r="P625" t="str">
            <v>S</v>
          </cell>
        </row>
        <row r="626">
          <cell r="B626" t="str">
            <v>CAC66</v>
          </cell>
          <cell r="C626" t="str">
            <v>CONDUCTOR DE ALUMINIO AUTOSOPORTADO SP+AP 3x35 mm2+1x16 mm2+portante, PARA SP</v>
          </cell>
          <cell r="D626">
            <v>2.0299999999999998</v>
          </cell>
          <cell r="E626">
            <v>1.3488565234386045</v>
          </cell>
          <cell r="F626" t="str">
            <v>S</v>
          </cell>
          <cell r="G626">
            <v>140000</v>
          </cell>
          <cell r="H626" t="str">
            <v>Contrato AD/LO 022-2017-SEAL</v>
          </cell>
          <cell r="I626" t="str">
            <v>Corporativa</v>
          </cell>
          <cell r="J626" t="str">
            <v>SEAL</v>
          </cell>
          <cell r="K626" t="str">
            <v>TECSUR S.A</v>
          </cell>
          <cell r="L626">
            <v>42762</v>
          </cell>
          <cell r="M626">
            <v>140000</v>
          </cell>
          <cell r="N626" t="str">
            <v>Sustento</v>
          </cell>
          <cell r="O626">
            <v>140000</v>
          </cell>
          <cell r="P626" t="str">
            <v>S</v>
          </cell>
        </row>
        <row r="627">
          <cell r="B627" t="str">
            <v>CAC16</v>
          </cell>
          <cell r="C627" t="str">
            <v>CONDUCTOR DE ALUMINIO AUTOSOPORTADO SP+AP 3x35 mm2+1x25 mm2+portante, PARA SP</v>
          </cell>
          <cell r="D627">
            <v>2.0299999999999998</v>
          </cell>
          <cell r="E627">
            <v>1.3488565234386045</v>
          </cell>
          <cell r="F627" t="str">
            <v>S</v>
          </cell>
          <cell r="G627">
            <v>413</v>
          </cell>
          <cell r="H627" t="str">
            <v>Factura F529-00000947</v>
          </cell>
          <cell r="I627" t="str">
            <v>Individual</v>
          </cell>
          <cell r="J627" t="str">
            <v>EIHC</v>
          </cell>
          <cell r="K627" t="str">
            <v>TECSUR S.A.</v>
          </cell>
          <cell r="L627">
            <v>42411</v>
          </cell>
          <cell r="M627">
            <v>413</v>
          </cell>
          <cell r="N627" t="str">
            <v>Sustento</v>
          </cell>
          <cell r="O627">
            <v>413</v>
          </cell>
          <cell r="P627" t="str">
            <v>S</v>
          </cell>
        </row>
        <row r="628">
          <cell r="B628" t="str">
            <v>CAC31</v>
          </cell>
          <cell r="C628" t="str">
            <v>CONDUCTOR DE ALUMINIO AUTOSOPORTADO SP+AP 3x35 mm2+2x10 mm2+portante, PARA SP</v>
          </cell>
          <cell r="D628">
            <v>2.0299999999999998</v>
          </cell>
          <cell r="E628">
            <v>1.3488565234386045</v>
          </cell>
          <cell r="F628" t="str">
            <v>E</v>
          </cell>
          <cell r="G628" t="str">
            <v/>
          </cell>
          <cell r="H628" t="str">
            <v>Estimado</v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>Estimado</v>
          </cell>
          <cell r="O628" t="str">
            <v/>
          </cell>
          <cell r="P628" t="str">
            <v>E</v>
          </cell>
        </row>
        <row r="629">
          <cell r="B629" t="str">
            <v>CAC20</v>
          </cell>
          <cell r="C629" t="str">
            <v>CONDUCTOR DE ALUMINIO AUTOSOPORTADO SP+AP 3x35 mm2+2x16 mm2+portante, PARA SP</v>
          </cell>
          <cell r="D629">
            <v>2.0299999999999998</v>
          </cell>
          <cell r="E629">
            <v>1.3488565234386045</v>
          </cell>
          <cell r="F629" t="str">
            <v>S</v>
          </cell>
          <cell r="G629">
            <v>2040</v>
          </cell>
          <cell r="H629" t="str">
            <v>Orden de Compra 4214000504</v>
          </cell>
          <cell r="I629" t="str">
            <v>Individual</v>
          </cell>
          <cell r="J629" t="str">
            <v>ELC</v>
          </cell>
          <cell r="K629" t="str">
            <v>IMPORTACIONES GELCO S.A.C.</v>
          </cell>
          <cell r="L629">
            <v>42597</v>
          </cell>
          <cell r="M629">
            <v>2040</v>
          </cell>
          <cell r="N629" t="str">
            <v>Sustento</v>
          </cell>
          <cell r="O629">
            <v>2040</v>
          </cell>
          <cell r="P629" t="str">
            <v>S</v>
          </cell>
        </row>
        <row r="630">
          <cell r="B630" t="str">
            <v>CAC30</v>
          </cell>
          <cell r="C630" t="str">
            <v>CONDUCTOR DE ALUMINIO AUTOSOPORTADO SP+AP 3x35 mm2+2x6 mm2+portante, PARA SP</v>
          </cell>
          <cell r="D630">
            <v>2.0299999999999998</v>
          </cell>
          <cell r="E630">
            <v>1.3488565234386045</v>
          </cell>
          <cell r="F630" t="str">
            <v>E</v>
          </cell>
          <cell r="G630" t="str">
            <v/>
          </cell>
          <cell r="H630" t="str">
            <v>Estimado</v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>Estimado</v>
          </cell>
          <cell r="O630" t="str">
            <v/>
          </cell>
          <cell r="P630" t="str">
            <v>E</v>
          </cell>
        </row>
        <row r="631">
          <cell r="B631" t="str">
            <v>CAC67</v>
          </cell>
          <cell r="C631" t="str">
            <v>CONDUCTOR DE ALUMINIO AUTOSOPORTADO SP+AP 3x50 mm2+1x16 mm2+portante, PARA SP</v>
          </cell>
          <cell r="D631">
            <v>3.33</v>
          </cell>
          <cell r="E631">
            <v>2.0662837734409609</v>
          </cell>
          <cell r="F631" t="str">
            <v>S</v>
          </cell>
          <cell r="G631">
            <v>20000</v>
          </cell>
          <cell r="H631" t="str">
            <v>Orden de Compra 4214000531</v>
          </cell>
          <cell r="I631" t="str">
            <v>Individual</v>
          </cell>
          <cell r="J631" t="str">
            <v>ELC</v>
          </cell>
          <cell r="K631" t="str">
            <v>TECSUR S.A.</v>
          </cell>
          <cell r="L631">
            <v>42894</v>
          </cell>
          <cell r="M631">
            <v>20000</v>
          </cell>
          <cell r="N631" t="str">
            <v>Sustento</v>
          </cell>
          <cell r="O631">
            <v>20000</v>
          </cell>
          <cell r="P631" t="str">
            <v>S</v>
          </cell>
        </row>
        <row r="632">
          <cell r="B632" t="str">
            <v>CAC17</v>
          </cell>
          <cell r="C632" t="str">
            <v>CONDUCTOR DE ALUMINIO AUTOSOPORTADO SP+AP 3x50 mm2+1x25 mm2+portante, PARA SP</v>
          </cell>
          <cell r="D632">
            <v>3.33</v>
          </cell>
          <cell r="E632">
            <v>2.0662837734409609</v>
          </cell>
          <cell r="F632" t="str">
            <v>E</v>
          </cell>
          <cell r="G632" t="str">
            <v/>
          </cell>
          <cell r="H632" t="str">
            <v>Estimado</v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>Estimado</v>
          </cell>
          <cell r="O632" t="str">
            <v/>
          </cell>
          <cell r="P632" t="str">
            <v>E</v>
          </cell>
        </row>
        <row r="633">
          <cell r="B633" t="str">
            <v>CAC21</v>
          </cell>
          <cell r="C633" t="str">
            <v>CONDUCTOR DE ALUMINIO AUTOSOPORTADO SP+AP 3x50 mm2+2x16 mm2+portante, PARA SP</v>
          </cell>
          <cell r="D633">
            <v>3.33</v>
          </cell>
          <cell r="E633">
            <v>2.0662837734409609</v>
          </cell>
          <cell r="F633" t="str">
            <v>S</v>
          </cell>
          <cell r="G633">
            <v>2000</v>
          </cell>
          <cell r="H633" t="str">
            <v>Orden de Compra OC-1200</v>
          </cell>
          <cell r="I633" t="str">
            <v>Individual</v>
          </cell>
          <cell r="J633" t="str">
            <v>ELDU</v>
          </cell>
          <cell r="K633" t="str">
            <v>CONDUCTORES Y CABLES DEL PERU SAC</v>
          </cell>
          <cell r="L633">
            <v>42565</v>
          </cell>
          <cell r="M633">
            <v>2000</v>
          </cell>
          <cell r="N633" t="str">
            <v>Sustento</v>
          </cell>
          <cell r="O633">
            <v>2000</v>
          </cell>
          <cell r="P633" t="str">
            <v>S</v>
          </cell>
        </row>
        <row r="634">
          <cell r="B634" t="str">
            <v>CAC32</v>
          </cell>
          <cell r="C634" t="str">
            <v>CONDUCTOR DE ALUMINIO AUTOSOPORTADO SP+AP 3x70 mm2+1x16 mm2+portante, PARA SP</v>
          </cell>
          <cell r="D634">
            <v>4.83</v>
          </cell>
          <cell r="E634">
            <v>3.1912436023678943</v>
          </cell>
          <cell r="F634" t="str">
            <v>S</v>
          </cell>
          <cell r="G634">
            <v>5000</v>
          </cell>
          <cell r="H634" t="str">
            <v>Factura F529-00012723</v>
          </cell>
          <cell r="I634" t="str">
            <v>Individual</v>
          </cell>
          <cell r="J634" t="str">
            <v>ELOR</v>
          </cell>
          <cell r="K634" t="str">
            <v xml:space="preserve"> TECSUR S.A.</v>
          </cell>
          <cell r="L634">
            <v>43041</v>
          </cell>
          <cell r="M634">
            <v>5000</v>
          </cell>
          <cell r="N634" t="str">
            <v>Sustento</v>
          </cell>
          <cell r="O634">
            <v>5000</v>
          </cell>
          <cell r="P634" t="str">
            <v>S</v>
          </cell>
        </row>
        <row r="635">
          <cell r="B635" t="str">
            <v>CAC18</v>
          </cell>
          <cell r="C635" t="str">
            <v>CONDUCTOR DE ALUMINIO AUTOSOPORTADO SP+AP 3x70 mm2+1x25 mm2+portante, PARA SP</v>
          </cell>
          <cell r="D635">
            <v>4.83</v>
          </cell>
          <cell r="E635">
            <v>3.1912436023678943</v>
          </cell>
          <cell r="F635" t="str">
            <v>E</v>
          </cell>
          <cell r="G635" t="str">
            <v/>
          </cell>
          <cell r="H635" t="str">
            <v>Estimado</v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>Estimado</v>
          </cell>
          <cell r="O635" t="str">
            <v/>
          </cell>
          <cell r="P635" t="str">
            <v>E</v>
          </cell>
        </row>
        <row r="636">
          <cell r="B636" t="str">
            <v>CAC34</v>
          </cell>
          <cell r="C636" t="str">
            <v>CONDUCTOR DE ALUMINIO AUTOSOPORTADO SP+AP 3x70 mm2+2x10 mm2+portante, PARA SP</v>
          </cell>
          <cell r="D636">
            <v>4.83</v>
          </cell>
          <cell r="E636">
            <v>3.1912436023678943</v>
          </cell>
          <cell r="F636" t="str">
            <v>E</v>
          </cell>
          <cell r="G636" t="str">
            <v/>
          </cell>
          <cell r="H636" t="str">
            <v>Estimado</v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>Estimado</v>
          </cell>
          <cell r="O636" t="str">
            <v/>
          </cell>
          <cell r="P636" t="str">
            <v>E</v>
          </cell>
        </row>
        <row r="637">
          <cell r="B637" t="str">
            <v>CAC22</v>
          </cell>
          <cell r="C637" t="str">
            <v>CONDUCTOR DE ALUMINIO AUTOSOPORTADO SP+AP 3x70 mm2+2x16 mm2+portante, PARA SP</v>
          </cell>
          <cell r="D637">
            <v>4.83</v>
          </cell>
          <cell r="E637">
            <v>3.1912436023678943</v>
          </cell>
          <cell r="F637" t="str">
            <v>S</v>
          </cell>
          <cell r="G637">
            <v>2000</v>
          </cell>
          <cell r="H637" t="str">
            <v>Orden de Compra OC-1200</v>
          </cell>
          <cell r="I637" t="str">
            <v>Individual</v>
          </cell>
          <cell r="J637" t="str">
            <v>ELDU</v>
          </cell>
          <cell r="K637" t="str">
            <v>CONDUCTORES Y CABLES DEL PERU SAC</v>
          </cell>
          <cell r="L637">
            <v>42565</v>
          </cell>
          <cell r="M637">
            <v>2000</v>
          </cell>
          <cell r="N637" t="str">
            <v>Sustento</v>
          </cell>
          <cell r="O637">
            <v>2000</v>
          </cell>
          <cell r="P637" t="str">
            <v>S</v>
          </cell>
        </row>
        <row r="638">
          <cell r="B638" t="str">
            <v>CAC33</v>
          </cell>
          <cell r="C638" t="str">
            <v>CONDUCTOR DE ALUMINIO AUTOSOPORTADO SP+AP 3x70 mm2+2x6 mm2+portante, PARA SP</v>
          </cell>
          <cell r="D638">
            <v>4.83</v>
          </cell>
          <cell r="E638">
            <v>3.1912436023678943</v>
          </cell>
          <cell r="F638" t="str">
            <v>E</v>
          </cell>
          <cell r="G638" t="str">
            <v/>
          </cell>
          <cell r="H638" t="str">
            <v>Estimado</v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>Estimado</v>
          </cell>
          <cell r="O638" t="str">
            <v/>
          </cell>
          <cell r="P638" t="str">
            <v>E</v>
          </cell>
        </row>
        <row r="639">
          <cell r="B639" t="str">
            <v>CAC36</v>
          </cell>
          <cell r="C639" t="str">
            <v>CONDUCTOR DE ALUMINIO AUTOSOPORTADO SP+AP 3x95 mm2+1x10 mm2+portante, PARA SP</v>
          </cell>
          <cell r="D639">
            <v>5.35</v>
          </cell>
          <cell r="E639">
            <v>6.9060912286076839</v>
          </cell>
          <cell r="F639" t="str">
            <v>E</v>
          </cell>
          <cell r="G639" t="str">
            <v/>
          </cell>
          <cell r="H639" t="str">
            <v>Estimado</v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>Estimado</v>
          </cell>
          <cell r="O639" t="str">
            <v/>
          </cell>
          <cell r="P639" t="str">
            <v>E</v>
          </cell>
        </row>
        <row r="640">
          <cell r="B640" t="str">
            <v>CAC37</v>
          </cell>
          <cell r="C640" t="str">
            <v>CONDUCTOR DE ALUMINIO AUTOSOPORTADO SP+AP 3x95 mm2+1x16 mm2+portante, PARA SP</v>
          </cell>
          <cell r="D640">
            <v>5.35</v>
          </cell>
          <cell r="E640">
            <v>6.9060912286076839</v>
          </cell>
          <cell r="F640" t="str">
            <v>E</v>
          </cell>
          <cell r="G640" t="str">
            <v/>
          </cell>
          <cell r="H640" t="str">
            <v>Estimado</v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>Estimado</v>
          </cell>
          <cell r="O640" t="str">
            <v/>
          </cell>
          <cell r="P640" t="str">
            <v>E</v>
          </cell>
        </row>
        <row r="641">
          <cell r="B641" t="str">
            <v>CAC38</v>
          </cell>
          <cell r="C641" t="str">
            <v>CONDUCTOR DE ALUMINIO AUTOSOPORTADO SP+AP 3x95 mm2+1x25 mm2+portante, PARA SP</v>
          </cell>
          <cell r="D641">
            <v>5.35</v>
          </cell>
          <cell r="E641">
            <v>6.9060912286076839</v>
          </cell>
          <cell r="F641" t="str">
            <v>E</v>
          </cell>
          <cell r="G641" t="str">
            <v/>
          </cell>
          <cell r="H641" t="str">
            <v>Estimado</v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>Estimado</v>
          </cell>
          <cell r="O641" t="str">
            <v/>
          </cell>
          <cell r="P641" t="str">
            <v>E</v>
          </cell>
        </row>
        <row r="642">
          <cell r="B642" t="str">
            <v>CAC35</v>
          </cell>
          <cell r="C642" t="str">
            <v>CONDUCTOR DE ALUMINIO AUTOSOPORTADO SP+AP 3x95 mm2+1x6 mm2+portante, PARA SP</v>
          </cell>
          <cell r="D642">
            <v>5.35</v>
          </cell>
          <cell r="E642">
            <v>6.9060912286076839</v>
          </cell>
          <cell r="F642" t="str">
            <v>E</v>
          </cell>
          <cell r="G642" t="str">
            <v/>
          </cell>
          <cell r="H642" t="str">
            <v>Estimado</v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>Estimado</v>
          </cell>
          <cell r="O642" t="str">
            <v/>
          </cell>
          <cell r="P642" t="str">
            <v>E</v>
          </cell>
        </row>
        <row r="643">
          <cell r="B643" t="str">
            <v>CAC39</v>
          </cell>
          <cell r="C643" t="str">
            <v>CONDUCTOR DE ALUMINIO AUTOSOPORTADO SP+AP 3x95 mm2+2x16 mm2+portante, PARA SP</v>
          </cell>
          <cell r="D643">
            <v>5.35</v>
          </cell>
          <cell r="E643">
            <v>6.9060912286076839</v>
          </cell>
          <cell r="F643" t="str">
            <v>E</v>
          </cell>
          <cell r="G643" t="str">
            <v/>
          </cell>
          <cell r="H643" t="str">
            <v>Estimado</v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>Estimado</v>
          </cell>
          <cell r="O643" t="str">
            <v/>
          </cell>
          <cell r="P643" t="str">
            <v>E</v>
          </cell>
        </row>
        <row r="644">
          <cell r="B644" t="str">
            <v>CAC95</v>
          </cell>
          <cell r="C644" t="str">
            <v>CONDUCTOR DE ALUMINIO AUTOSOPORTADO SP+AP 1x35 mm2+1x16 mm2+portante, PARA AP</v>
          </cell>
          <cell r="D644">
            <v>0.94</v>
          </cell>
          <cell r="E644">
            <v>0.77885132032288229</v>
          </cell>
          <cell r="F644" t="str">
            <v>E</v>
          </cell>
          <cell r="G644" t="str">
            <v/>
          </cell>
          <cell r="H644" t="str">
            <v>Estimado</v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>Estimado</v>
          </cell>
          <cell r="O644" t="str">
            <v/>
          </cell>
          <cell r="P644" t="str">
            <v>E</v>
          </cell>
        </row>
        <row r="645">
          <cell r="B645" t="str">
            <v>CAC76</v>
          </cell>
          <cell r="C645" t="str">
            <v>CONDUCTOR DE ALUMINIO AUTOSOPORTADO SP+AP 3x16 mm2+1x10 mm2+portante, PARA SP</v>
          </cell>
          <cell r="D645">
            <v>1.35</v>
          </cell>
          <cell r="E645">
            <v>0.79569281823348159</v>
          </cell>
          <cell r="F645" t="str">
            <v>E</v>
          </cell>
          <cell r="G645" t="str">
            <v/>
          </cell>
          <cell r="H645" t="str">
            <v>Estimado</v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>Estimado</v>
          </cell>
          <cell r="O645" t="str">
            <v/>
          </cell>
          <cell r="P645" t="str">
            <v>E</v>
          </cell>
        </row>
        <row r="646">
          <cell r="B646" t="str">
            <v>CAC97</v>
          </cell>
          <cell r="C646" t="str">
            <v>CONDUCTOR DE ALUMINIO AUTOSOPORTADO SP+AP 3x120 mm2+portante, PARA AP</v>
          </cell>
          <cell r="D646">
            <v>0</v>
          </cell>
          <cell r="E646">
            <v>7.854798421979706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str">
            <v>Estimado</v>
          </cell>
          <cell r="O646" t="str">
            <v/>
          </cell>
          <cell r="P646" t="str">
            <v>E</v>
          </cell>
        </row>
        <row r="647">
          <cell r="B647" t="str">
            <v>CAC96</v>
          </cell>
          <cell r="C647" t="str">
            <v>CONDUCTOR DE ALUMINIO AUTOSOPORTADO SP+AP 1x35 mm2+1x16 mm2+portante, PARA SP</v>
          </cell>
          <cell r="D647">
            <v>1.1399999999999999</v>
          </cell>
          <cell r="E647">
            <v>0.77885132032288229</v>
          </cell>
          <cell r="F647" t="str">
            <v>E</v>
          </cell>
          <cell r="G647" t="str">
            <v/>
          </cell>
          <cell r="H647" t="str">
            <v>Estimado</v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>Estimado</v>
          </cell>
          <cell r="O647" t="str">
            <v/>
          </cell>
          <cell r="P647" t="str">
            <v>E</v>
          </cell>
        </row>
        <row r="648">
          <cell r="B648" t="str">
            <v>CAC98</v>
          </cell>
          <cell r="C648" t="str">
            <v>CONDUCTOR DE ALUMINIO AUTOSOPORTADO DE 3x300 mm2+portante</v>
          </cell>
          <cell r="D648" t="str">
            <v>NUEVO</v>
          </cell>
          <cell r="E648">
            <v>21.117699999999999</v>
          </cell>
          <cell r="F648" t="str">
            <v>E</v>
          </cell>
          <cell r="G648" t="str">
            <v/>
          </cell>
          <cell r="H648" t="str">
            <v>Estimado</v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>Estimado</v>
          </cell>
          <cell r="O648" t="str">
            <v/>
          </cell>
          <cell r="P648" t="str">
            <v>E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Prot"/>
      <sheetName val="Maestro de Mat."/>
    </sheetNames>
    <sheetDataSet>
      <sheetData sheetId="0">
        <row r="57">
          <cell r="B57" t="str">
            <v>CAB01</v>
          </cell>
          <cell r="C57" t="str">
            <v>CONDUCTOR DE ALUM. PROTEGIDO, DE  6 mm2, 1 HILO; BAJA TENSION</v>
          </cell>
          <cell r="D57">
            <v>0.24</v>
          </cell>
          <cell r="E57">
            <v>0.20342849043801392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CAB03</v>
          </cell>
          <cell r="C58" t="str">
            <v>CONDUCTOR DE ALUM. PROTEGIDO, DE 10 mm2, 1 HILO; BAJA TENSION</v>
          </cell>
          <cell r="D58">
            <v>0.24</v>
          </cell>
          <cell r="E58">
            <v>0.22312107130645889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CAB05</v>
          </cell>
          <cell r="C59" t="str">
            <v>CONDUCTOR DE ALUM. PROTEGIDO, DE 16 mm2, 1 HILO; BAJA TENSION</v>
          </cell>
          <cell r="D59">
            <v>0.4</v>
          </cell>
          <cell r="E59">
            <v>0.25629126324554147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CAB02</v>
          </cell>
          <cell r="C60" t="str">
            <v>CONDUCTOR DE ALUM. PROTEGIDO, DE  6 mm2, 7 HILOS; BAJA TENSION</v>
          </cell>
          <cell r="D60">
            <v>0.24</v>
          </cell>
          <cell r="E60">
            <v>0.20342849043801392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CAB04</v>
          </cell>
          <cell r="C61" t="str">
            <v>CONDUCTOR DE ALUM. PROTEGIDO, DE 10 mm2, 7 HILOS; BAJA TENSION</v>
          </cell>
          <cell r="D61">
            <v>0.24</v>
          </cell>
          <cell r="E61">
            <v>0.22312107130645889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CAB06</v>
          </cell>
          <cell r="C62" t="str">
            <v>CONDUCTOR DE ALUM. PROTEGIDO, DE 16 mm2, 7 HILOS; BAJA TENSION</v>
          </cell>
          <cell r="D62">
            <v>0.4</v>
          </cell>
          <cell r="E62">
            <v>0.25629126324554147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CAB07</v>
          </cell>
          <cell r="C63" t="str">
            <v>CONDUCTOR DE ALUM. PROTEGIDO, DE 25 mm2, 7 HILOS; BAJA TENSION</v>
          </cell>
          <cell r="D63">
            <v>0.53</v>
          </cell>
          <cell r="E63">
            <v>0.31551762520806476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CAB08</v>
          </cell>
          <cell r="C64" t="str">
            <v>CONDUCTOR DE ALUM. PROTEGIDO, DE 35 mm2, 7 HILOS; BAJA TENSION</v>
          </cell>
          <cell r="D64">
            <v>0.88</v>
          </cell>
          <cell r="E64">
            <v>0.39750779532746017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CAB09</v>
          </cell>
          <cell r="C65" t="str">
            <v>CONDUCTOR DE ALUM. PROTEGIDO, DE 50 mm2, 7 HILOS; BAJA TENSION</v>
          </cell>
          <cell r="D65">
            <v>0.98</v>
          </cell>
          <cell r="E65">
            <v>0.45</v>
          </cell>
          <cell r="F65" t="str">
            <v>S</v>
          </cell>
          <cell r="G65">
            <v>12000</v>
          </cell>
          <cell r="H65" t="str">
            <v>Orden de Compra OC-396615</v>
          </cell>
          <cell r="I65" t="str">
            <v>Individual</v>
          </cell>
          <cell r="J65" t="str">
            <v>ELDU</v>
          </cell>
          <cell r="K65" t="str">
            <v>CONDUCTORES Y CABLES DEL PERU SAC</v>
          </cell>
          <cell r="L65">
            <v>43039</v>
          </cell>
          <cell r="M65">
            <v>12000</v>
          </cell>
          <cell r="N65" t="str">
            <v>Sustento</v>
          </cell>
          <cell r="O65">
            <v>12000</v>
          </cell>
          <cell r="P65" t="str">
            <v>S</v>
          </cell>
        </row>
        <row r="66">
          <cell r="B66" t="str">
            <v>CAB10</v>
          </cell>
          <cell r="C66" t="str">
            <v>CONDUCTOR DE ALUM. PROTEGIDO, DE 70 mm2, 19 HILOS; BAJA TENSION</v>
          </cell>
          <cell r="D66">
            <v>1.31</v>
          </cell>
          <cell r="E66">
            <v>1.03</v>
          </cell>
          <cell r="F66" t="str">
            <v>S</v>
          </cell>
          <cell r="G66">
            <v>90</v>
          </cell>
          <cell r="H66" t="str">
            <v>Orden de Compra 4210008518</v>
          </cell>
          <cell r="I66" t="str">
            <v>Individual</v>
          </cell>
          <cell r="J66" t="str">
            <v>ELC</v>
          </cell>
          <cell r="K66" t="str">
            <v>PROMOTORES ELECTRICOS MILAGROS Y CE</v>
          </cell>
          <cell r="L66">
            <v>42440</v>
          </cell>
          <cell r="M66">
            <v>90</v>
          </cell>
          <cell r="N66" t="str">
            <v>Sustento</v>
          </cell>
          <cell r="O66">
            <v>90</v>
          </cell>
          <cell r="P66" t="str">
            <v>S</v>
          </cell>
        </row>
        <row r="67">
          <cell r="B67" t="str">
            <v>CAB11</v>
          </cell>
          <cell r="C67" t="str">
            <v>CONDUCTOR DE ALUM. PROTEGIDO, DE 95 mm2; BAJA TENSION</v>
          </cell>
          <cell r="D67">
            <v>1.71</v>
          </cell>
          <cell r="E67">
            <v>1.5895632068307743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CAB12</v>
          </cell>
          <cell r="C68" t="str">
            <v>CONDUCTOR DE ALUM. PROTEGIDO, DE 120 mm2; BAJA TENSION</v>
          </cell>
          <cell r="D68">
            <v>2.12</v>
          </cell>
          <cell r="E68">
            <v>2.12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CAB13</v>
          </cell>
          <cell r="C69" t="str">
            <v>CONDUCTOR DE ALUM. PROTEGIDO, DE 150 mm2; BAJA TENSION</v>
          </cell>
          <cell r="D69">
            <v>2.6</v>
          </cell>
          <cell r="E69">
            <v>2.6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CAB14</v>
          </cell>
          <cell r="C70" t="str">
            <v>CONDUCTOR DE ALUM. PROTEGIDO, DE 185 mm2; BAJA TENSION</v>
          </cell>
          <cell r="D70">
            <v>3.17</v>
          </cell>
          <cell r="E70">
            <v>3.17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CAB15</v>
          </cell>
          <cell r="C71" t="str">
            <v>CONDUCTOR DE ALUM. PROTEGIDO, DE 240 mm2; BAJA TENSION</v>
          </cell>
          <cell r="D71">
            <v>4.0599999999999996</v>
          </cell>
          <cell r="E71">
            <v>4.0599999999999996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CAM02</v>
          </cell>
          <cell r="C72" t="str">
            <v>CONDUCTOR DE ALUMINIO PROTEGIDO, DE 50 mm2</v>
          </cell>
          <cell r="D72">
            <v>0.98</v>
          </cell>
          <cell r="E72">
            <v>0.44999999999999996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CAM01</v>
          </cell>
          <cell r="C73" t="str">
            <v>CONDUCTOR DE ALUMINIO PROTEGIDO, DE 70 mm2, 7 HILOS; MEDIA TENSIÓN</v>
          </cell>
          <cell r="D73">
            <v>1.31</v>
          </cell>
          <cell r="E73">
            <v>1.03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INEI"/>
      <sheetName val="Cu Auto"/>
    </sheetNames>
    <sheetDataSet>
      <sheetData sheetId="0"/>
      <sheetData sheetId="1"/>
      <sheetData sheetId="2">
        <row r="147">
          <cell r="B147" t="str">
            <v>CBC37</v>
          </cell>
          <cell r="C147" t="str">
            <v xml:space="preserve">CONDUCTOR DE COBRE AUTOSOPORTADO DE 1x10 mm2+portante                                                                                                                                                                                                     </v>
          </cell>
          <cell r="D147">
            <v>2.93</v>
          </cell>
          <cell r="E147">
            <v>3.2763329059046225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CBC43</v>
          </cell>
          <cell r="C148" t="str">
            <v xml:space="preserve">CONDUCTOR DE COBRE AUTOSOPORTADO DE 1x120 mm2+portante                                                                                                                                                                                                    </v>
          </cell>
          <cell r="D148">
            <v>27.89</v>
          </cell>
          <cell r="E148">
            <v>31.186663735726935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CBC38</v>
          </cell>
          <cell r="C149" t="str">
            <v xml:space="preserve">CONDUCTOR DE COBRE AUTOSOPORTADO DE 1x16 mm2+portante                                                                                                                                                                                                     </v>
          </cell>
          <cell r="D149">
            <v>3.07</v>
          </cell>
          <cell r="E149">
            <v>3.432881235879587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CBC39</v>
          </cell>
          <cell r="C150" t="str">
            <v xml:space="preserve">CONDUCTOR DE COBRE AUTOSOPORTADO DE 1x25 mm2+portante                                                                                                                                                                                                     </v>
          </cell>
          <cell r="D150">
            <v>5.92</v>
          </cell>
          <cell r="E150">
            <v>6.6197579532270865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CBC40</v>
          </cell>
          <cell r="C151" t="str">
            <v xml:space="preserve">CONDUCTOR DE COBRE AUTOSOPORTADO DE 1x35 mm2+portante                                                                                                                                                                                                     </v>
          </cell>
          <cell r="D151">
            <v>8.19</v>
          </cell>
          <cell r="E151">
            <v>9.1580773035354461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CBC41</v>
          </cell>
          <cell r="C152" t="str">
            <v xml:space="preserve">CONDUCTOR DE COBRE AUTOSOPORTADO DE 1x50 mm2+portante                                                                                                                                                                                                     </v>
          </cell>
          <cell r="D152">
            <v>12</v>
          </cell>
          <cell r="E152">
            <v>13.418428283568419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CBC36</v>
          </cell>
          <cell r="C153" t="str">
            <v xml:space="preserve">CONDUCTOR DE COBRE AUTOSOPORTADO DE 1x6 mm2+portante                                                                                                                                                                                                      </v>
          </cell>
          <cell r="D153">
            <v>2.56</v>
          </cell>
          <cell r="E153">
            <v>2.8625980338279295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CBC42</v>
          </cell>
          <cell r="C154" t="str">
            <v xml:space="preserve">CONDUCTOR DE COBRE AUTOSOPORTADO DE 1x70 mm2+portante                                                                                                                                                                                                     </v>
          </cell>
          <cell r="D154">
            <v>16.440000000000001</v>
          </cell>
          <cell r="E154">
            <v>18.383246748488734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CBC01</v>
          </cell>
          <cell r="C155" t="str">
            <v xml:space="preserve">CONDUCTOR DE COBRE AUTOSOPORTADO DE 2 x  6 + 6 mm2                                                                                                                                                                                                        </v>
          </cell>
          <cell r="D155">
            <v>3.7</v>
          </cell>
          <cell r="E155">
            <v>4.1373487207669291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CBC02</v>
          </cell>
          <cell r="C156" t="str">
            <v xml:space="preserve">CONDUCTOR DE COBRE AUTOSOPORTADO DE 2 x 10 + 10 mm2                                                                                                                                                                                                       </v>
          </cell>
          <cell r="D156">
            <v>4.88</v>
          </cell>
          <cell r="E156">
            <v>5.4568275019844901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CBC03</v>
          </cell>
          <cell r="C157" t="str">
            <v xml:space="preserve">CONDUCTOR DE COBRE AUTOSOPORTADO DE 2 x 16 + 16 mm2                                                                                                                                                                                                       </v>
          </cell>
          <cell r="D157">
            <v>7.04</v>
          </cell>
          <cell r="E157">
            <v>7.8721445930268059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CBC04</v>
          </cell>
          <cell r="C158" t="str">
            <v xml:space="preserve">CONDUCTOR DE COBRE AUTOSOPORTADO DE 2 x 25 + 25 mm2                                                                                                                                                                                                       </v>
          </cell>
          <cell r="D158">
            <v>10.33</v>
          </cell>
          <cell r="E158">
            <v>11.551030347438481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CBC49</v>
          </cell>
          <cell r="C159" t="str">
            <v xml:space="preserve">CONDUCTOR DE COBRE AUTOSOPORTADO DE 2x120 mm2+portante                                                                                                                                                                                                    </v>
          </cell>
          <cell r="D159">
            <v>43.78</v>
          </cell>
          <cell r="E159">
            <v>48.954899187885452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CBC44</v>
          </cell>
          <cell r="C160" t="str">
            <v xml:space="preserve">CONDUCTOR DE COBRE AUTOSOPORTADO DE 2x35 mm2+portante                                                                                                                                                                                                     </v>
          </cell>
          <cell r="D160">
            <v>15</v>
          </cell>
          <cell r="E160">
            <v>16.773035354460525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CBC45</v>
          </cell>
          <cell r="C161" t="str">
            <v xml:space="preserve">CONDUCTOR DE COBRE AUTOSOPORTADO DE 2x50 mm2+portante                                                                                                                                                                                                     </v>
          </cell>
          <cell r="D161">
            <v>19.45</v>
          </cell>
          <cell r="E161">
            <v>21.749035842950477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CBC46</v>
          </cell>
          <cell r="C162" t="str">
            <v xml:space="preserve">CONDUCTOR DE COBRE AUTOSOPORTADO DE 2x70 mm2+portante                                                                                                                                                                                                     </v>
          </cell>
          <cell r="D162">
            <v>27.99</v>
          </cell>
          <cell r="E162">
            <v>31.298483971423334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CBC47</v>
          </cell>
          <cell r="C163" t="str">
            <v xml:space="preserve">CONDUCTOR DE COBRE AUTOSOPORTADO DE 2x75 mm2+portante                                                                                                                                                                                                     </v>
          </cell>
          <cell r="D163">
            <v>27.99</v>
          </cell>
          <cell r="E163">
            <v>31.298483971423334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CBC48</v>
          </cell>
          <cell r="C164" t="str">
            <v xml:space="preserve">CONDUCTOR DE COBRE AUTOSOPORTADO DE 2x95 mm2+portante                                                                                                                                                                                                     </v>
          </cell>
          <cell r="D164">
            <v>33.619999999999997</v>
          </cell>
          <cell r="E164">
            <v>37.593963241130851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CBC05</v>
          </cell>
          <cell r="C165" t="str">
            <v xml:space="preserve">CONDUCTOR DE COBRE AUTOSOPORTADO DE 3 x  6 + 1 x 4 + 6 mm2                                                                                                                                                                                                </v>
          </cell>
          <cell r="D165">
            <v>5.26</v>
          </cell>
          <cell r="E165">
            <v>5.8817443976308237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CBC06</v>
          </cell>
          <cell r="C166" t="str">
            <v xml:space="preserve">CONDUCTOR DE COBRE AUTOSOPORTADO DE 3 x  6 + 1 x 4 mm2                                                                                                                                                                                                    </v>
          </cell>
          <cell r="D166">
            <v>5.26</v>
          </cell>
          <cell r="E166">
            <v>5.8817443976308237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CBC07</v>
          </cell>
          <cell r="C167" t="str">
            <v xml:space="preserve">CONDUCTOR DE COBRE AUTOSOPORTADO DE 3 x  6 + 6 mm2                                                                                                                                                                                                        </v>
          </cell>
          <cell r="D167">
            <v>5.1100000000000003</v>
          </cell>
          <cell r="E167">
            <v>5.7140140440862188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CBC08</v>
          </cell>
          <cell r="C168" t="str">
            <v xml:space="preserve">CONDUCTOR DE COBRE AUTOSOPORTADO DE 3 x  6 mm2                                                                                                                                                                                                            </v>
          </cell>
          <cell r="D168">
            <v>4.7699999999999996</v>
          </cell>
          <cell r="E168">
            <v>5.3338252427184463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CBC09</v>
          </cell>
          <cell r="C169" t="str">
            <v xml:space="preserve">CONDUCTOR DE COBRE AUTOSOPORTADO DE 3 x 10 + 1 x 4 + 10 mm2                                                                                                                                                                                               </v>
          </cell>
          <cell r="D169">
            <v>6.29</v>
          </cell>
          <cell r="E169">
            <v>7.0334928253037798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CBC10</v>
          </cell>
          <cell r="C170" t="str">
    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    </cell>
          <cell r="D170">
            <v>6.29</v>
          </cell>
          <cell r="E170">
            <v>7.0334928253037798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CBC11</v>
          </cell>
          <cell r="C171" t="str">
    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    </cell>
          <cell r="D171">
            <v>6.29</v>
          </cell>
          <cell r="E171">
            <v>7.0334928253037798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CBC12</v>
          </cell>
          <cell r="C172" t="str">
            <v xml:space="preserve">CONDUCTOR DE COBRE AUTOSOPORTADO DE 3 x 10 + 10 mm2                                                                                                                                                                                                       </v>
          </cell>
          <cell r="D172">
            <v>5.77</v>
          </cell>
          <cell r="E172">
            <v>6.4520275996824807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CBC13</v>
          </cell>
          <cell r="C173" t="str">
            <v xml:space="preserve">CONDUCTOR DE COBRE AUTOSOPORTADO DE 3 x 10 mm2                                                                                                                                                                                                            </v>
          </cell>
          <cell r="D173">
            <v>6.11</v>
          </cell>
          <cell r="E173">
            <v>6.8322164010502533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CBC14</v>
          </cell>
          <cell r="C174" t="str">
            <v xml:space="preserve">CONDUCTOR DE COBRE AUTOSOPORTADO DE 3 x 16 + 1 x 4 + 16 mm2                                                                                                                                                                                               </v>
          </cell>
          <cell r="D174">
            <v>8.6300000000000008</v>
          </cell>
          <cell r="E174">
            <v>9.6500863405996213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CBC15</v>
          </cell>
          <cell r="C175" t="str">
            <v xml:space="preserve">CONDUCTOR DE COBRE AUTOSOPORTADO DE 3 x 16 + 1 x 4 mm2                                                                                                                                                                                                    </v>
          </cell>
          <cell r="D175">
            <v>8.6300000000000008</v>
          </cell>
          <cell r="E175">
            <v>9.6500863405996213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CBC16</v>
          </cell>
          <cell r="C176" t="str">
            <v xml:space="preserve">CONDUCTOR DE COBRE AUTOSOPORTADO DE 3 x 16 + 16 mm2                                                                                                                                                                                                       </v>
          </cell>
          <cell r="D176">
            <v>7.29</v>
          </cell>
          <cell r="E176">
            <v>8.1516951822678152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CBC17</v>
          </cell>
          <cell r="C177" t="str">
            <v xml:space="preserve">CONDUCTOR DE COBRE AUTOSOPORTADO DE 3 x 16 mm2                                                                                                                                                                                                            </v>
          </cell>
          <cell r="D177">
            <v>7.63</v>
          </cell>
          <cell r="E177">
            <v>8.531883983635586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CBC18</v>
          </cell>
          <cell r="C178" t="str">
            <v xml:space="preserve">CONDUCTOR DE COBRE AUTOSOPORTADO DE 3 x 25 + 1 x 4 + 25 mm2                                                                                                                                                                                               </v>
          </cell>
          <cell r="D178">
            <v>12.89</v>
          </cell>
          <cell r="E178">
            <v>14.413628381266411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CBC19</v>
          </cell>
          <cell r="C179" t="str">
            <v xml:space="preserve">CONDUCTOR DE COBRE AUTOSOPORTADO DE 3 x 25 + 25 mm2                                                                                                                                                                                                       </v>
          </cell>
          <cell r="D179">
            <v>12.26</v>
          </cell>
          <cell r="E179">
            <v>13.709160896379068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CBC20</v>
          </cell>
          <cell r="C180" t="str">
            <v xml:space="preserve">CONDUCTOR DE COBRE AUTOSOPORTADO DE 3 x 25 mm2                                                                                                                                                                                                            </v>
          </cell>
          <cell r="D180">
            <v>12.89</v>
          </cell>
          <cell r="E180">
            <v>14.413628381266411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CBE01</v>
          </cell>
          <cell r="C181" t="str">
            <v xml:space="preserve">CONDUCTOR DE COBRE AUTOSOPORTADO DE 3 x 25 mm2 + portante                                                                                                                                                                                                 </v>
          </cell>
          <cell r="D181">
            <v>42.99</v>
          </cell>
          <cell r="E181">
            <v>48.071519325883862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CBE02</v>
          </cell>
          <cell r="C182" t="str">
            <v xml:space="preserve">CONDUCTOR DE COBRE AUTOSOPORTADO DE 3 x 35 mm2 + portante                                                                                                                                                                                                 </v>
          </cell>
          <cell r="D182">
            <v>45.96</v>
          </cell>
          <cell r="E182">
            <v>51.392580326067048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CBE03</v>
          </cell>
          <cell r="C183" t="str">
            <v xml:space="preserve">CONDUCTOR DE COBRE AUTOSOPORTADO DE 3 x 50 mm2 + portante                                                                                                                                                                                                 </v>
          </cell>
          <cell r="D183">
            <v>50.41</v>
          </cell>
          <cell r="E183">
            <v>56.368580814556999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CBE04</v>
          </cell>
          <cell r="C184" t="str">
            <v xml:space="preserve">CONDUCTOR DE COBRE AUTOSOPORTADO DE 3 x 70 mm2 + portante                                                                                                                                                                                                 </v>
          </cell>
          <cell r="D184">
            <v>53.04</v>
          </cell>
          <cell r="E184">
            <v>59.309453013372412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CBE05</v>
          </cell>
          <cell r="C185" t="str">
            <v xml:space="preserve">CONDUCTOR DE COBRE AUTOSOPORTADO DE 3 x 95 mm2 + portante                                                                                                                                                                                                 </v>
          </cell>
          <cell r="D185">
            <v>59.99</v>
          </cell>
          <cell r="E185">
            <v>67.080959394272455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CBC55</v>
          </cell>
          <cell r="C186" t="str">
            <v xml:space="preserve">CONDUCTOR DE COBRE AUTOSOPORTADO DE 3x120 mm2+portante                                                                                                                                                                                                    </v>
          </cell>
          <cell r="D186">
            <v>49.07</v>
          </cell>
          <cell r="E186">
            <v>54.870189656225193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CBC50</v>
          </cell>
          <cell r="C187" t="str">
            <v xml:space="preserve">CONDUCTOR DE COBRE AUTOSOPORTADO DE 3x35 mm2+portante                                                                                                                                                                                                     </v>
          </cell>
          <cell r="D187">
            <v>14.59</v>
          </cell>
          <cell r="E187">
            <v>16.314572388105269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CBC51</v>
          </cell>
          <cell r="C188" t="str">
            <v xml:space="preserve">CONDUCTOR DE COBRE AUTOSOPORTADO DE 3x50 mm2+portante                                                                                                                                                                                                     </v>
          </cell>
          <cell r="D188">
            <v>25.81</v>
          </cell>
          <cell r="E188">
            <v>28.860802833241738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CBC52</v>
          </cell>
          <cell r="C189" t="str">
            <v xml:space="preserve">CONDUCTOR DE COBRE AUTOSOPORTADO DE 3x70 mm2+portante                                                                                                                                                                                                     </v>
          </cell>
          <cell r="D189">
            <v>27.22</v>
          </cell>
          <cell r="E189">
            <v>30.437468156561028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CBC53</v>
          </cell>
          <cell r="C190" t="str">
            <v xml:space="preserve">CONDUCTOR DE COBRE AUTOSOPORTADO DE 3x75 mm2+portante                                                                                                                                                                                                     </v>
          </cell>
          <cell r="D190">
            <v>38.29</v>
          </cell>
          <cell r="E190">
            <v>42.815968248152899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CBC54</v>
          </cell>
          <cell r="C191" t="str">
            <v xml:space="preserve">CONDUCTOR DE COBRE AUTOSOPORTADO DE 3x95 mm2+portante                                                                                                                                                                                                     </v>
          </cell>
          <cell r="D191">
            <v>49.07</v>
          </cell>
          <cell r="E191">
            <v>54.870189656225193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CBC108</v>
          </cell>
          <cell r="C192" t="str">
            <v xml:space="preserve">CONDUCTOR DE COBRE AUTOSOPORTADO SP+AP 1x10 mm2+1x10 mm2+portante, PARA AP                                                                                                                                                                                </v>
          </cell>
          <cell r="D192">
            <v>3.29</v>
          </cell>
          <cell r="E192">
            <v>3.6788857544116751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CBC107</v>
          </cell>
          <cell r="C193" t="str">
            <v xml:space="preserve">CONDUCTOR DE COBRE AUTOSOPORTADO SP+AP 1x10 mm2+1x10 mm2+portante, PARA SP                                                                                                                                                                                </v>
          </cell>
          <cell r="D193">
            <v>3.29</v>
          </cell>
          <cell r="E193">
            <v>3.6788857544116751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CBC104</v>
          </cell>
          <cell r="C194" t="str">
            <v xml:space="preserve">CONDUCTOR DE COBRE AUTOSOPORTADO SP+AP 2x10 mm2+1x10 mm2+portante, PARA AP                                                                                                                                                                                </v>
          </cell>
          <cell r="D194">
            <v>3.29</v>
          </cell>
          <cell r="E194">
            <v>3.6788857544116751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CBC103</v>
          </cell>
          <cell r="C195" t="str">
            <v xml:space="preserve">CONDUCTOR DE COBRE AUTOSOPORTADO SP+AP 2x10 mm2+1x10 mm2+portante, PARA SP                                                                                                                                                                                </v>
          </cell>
          <cell r="D195">
            <v>4.08</v>
          </cell>
          <cell r="E195">
            <v>4.5622656164132627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CBC65</v>
          </cell>
          <cell r="C196" t="str">
            <v xml:space="preserve">CONDUCTOR DE COBRE AUTOSOPORTADO SP+AP 3x10 mm2+1x10 mm2+portante, PARA AP                                                                                                                                                                                </v>
          </cell>
          <cell r="D196">
            <v>3.29</v>
          </cell>
          <cell r="E196">
            <v>3.6788857544116751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CBC24</v>
          </cell>
          <cell r="C197" t="str">
            <v xml:space="preserve">CONDUCTOR DE COBRE AUTOSOPORTADO SP+AP 3x10 mm2+1x10 mm2+portante, PARA SP                                                                                                                                                                                </v>
          </cell>
          <cell r="D197">
            <v>6.11</v>
          </cell>
          <cell r="E197">
            <v>6.8322164010502533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CBC106</v>
          </cell>
          <cell r="C198" t="str">
            <v xml:space="preserve">CONDUCTOR DE COBRE AUTOSOPORTADO SP+AP 3x10 mm2+1x16 mm2+portante, PARA AP                                                                                                                                                                                </v>
          </cell>
          <cell r="D198">
            <v>4.4800000000000004</v>
          </cell>
          <cell r="E198">
            <v>5.0095465591988768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CBC99</v>
          </cell>
          <cell r="C199" t="str">
            <v xml:space="preserve">CONDUCTOR DE COBRE AUTOSOPORTADO SP+AP 3x10 mm2+1x16 mm2+portante, PARA SP                                                                                                                                                                                </v>
          </cell>
          <cell r="D199">
            <v>6.29</v>
          </cell>
          <cell r="E199">
            <v>7.0334928253037798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CBC77</v>
          </cell>
          <cell r="C200" t="str">
            <v xml:space="preserve">CONDUCTOR DE COBRE AUTOSOPORTADO SP+AP 3x10 mm2+1x6 mm2+portante, PARA AP                                                                                                                                                                                 </v>
          </cell>
          <cell r="D200">
            <v>2.34</v>
          </cell>
          <cell r="E200">
            <v>2.6165935152958415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CBC56</v>
          </cell>
          <cell r="C201" t="str">
            <v xml:space="preserve">CONDUCTOR DE COBRE AUTOSOPORTADO SP+AP 3x10 mm2+1x6 mm2+portante, PARA SP                                                                                                                                                                                 </v>
          </cell>
          <cell r="D201">
            <v>6.11</v>
          </cell>
          <cell r="E201">
            <v>6.8322164010502533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CBC92</v>
          </cell>
          <cell r="C202" t="str">
            <v xml:space="preserve">CONDUCTOR DE COBRE AUTOSOPORTADO SP+AP 3x10 mm2+2x10 mm2+portante, PARA AP                                                                                                                                                                                </v>
          </cell>
          <cell r="D202">
            <v>4.88</v>
          </cell>
          <cell r="E202">
            <v>5.4568275019844901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CBC84</v>
          </cell>
          <cell r="C203" t="str">
            <v xml:space="preserve">CONDUCTOR DE COBRE AUTOSOPORTADO SP+AP 3x10 mm2+2x10 mm2+portante, PARA SP                                                                                                                                                                                </v>
          </cell>
          <cell r="D203">
            <v>6.11</v>
          </cell>
          <cell r="E203">
            <v>6.8322164010502533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CBC91</v>
          </cell>
          <cell r="C204" t="str">
            <v xml:space="preserve">CONDUCTOR DE COBRE AUTOSOPORTADO SP+AP 3x10 mm2+2x6 mm2+portante, PARA AP                                                                                                                                                                                 </v>
          </cell>
          <cell r="D204">
            <v>4.18</v>
          </cell>
          <cell r="E204">
            <v>4.6740858521096653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CBC83</v>
          </cell>
          <cell r="C205" t="str">
            <v xml:space="preserve">CONDUCTOR DE COBRE AUTOSOPORTADO SP+AP 3x10 mm2+2x6 mm2+portante, PARA SP                                                                                                                                                                                 </v>
          </cell>
          <cell r="D205">
            <v>6.11</v>
          </cell>
          <cell r="E205">
            <v>6.8322164010502533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CBC81</v>
          </cell>
          <cell r="C206" t="str">
            <v xml:space="preserve">CONDUCTOR DE COBRE AUTOSOPORTADO SP+AP 3x120 mm2+1x6 mm2+portante, PARA AP                                                                                                                                                                                </v>
          </cell>
          <cell r="D206">
            <v>2.34</v>
          </cell>
          <cell r="E206">
            <v>2.6165935152958415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CBC60</v>
          </cell>
          <cell r="C207" t="str">
            <v xml:space="preserve">CONDUCTOR DE COBRE AUTOSOPORTADO SP+AP 3x120 mm2+1x6 mm2+portante, PARA SP                                                                                                                                                                                </v>
          </cell>
          <cell r="D207">
            <v>61.92</v>
          </cell>
          <cell r="E207">
            <v>69.239089943213045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CBC66</v>
          </cell>
          <cell r="C208" t="str">
            <v xml:space="preserve">CONDUCTOR DE COBRE AUTOSOPORTADO SP+AP 3x16 mm2+1x10 mm2+portante, PARA AP                                                                                                                                                                                </v>
          </cell>
          <cell r="D208">
            <v>3.29</v>
          </cell>
          <cell r="E208">
            <v>3.6788857544116751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CBC25</v>
          </cell>
          <cell r="C209" t="str">
            <v xml:space="preserve">CONDUCTOR DE COBRE AUTOSOPORTADO SP+AP 3x16 mm2+1x10 mm2+portante, PARA SP                                                                                                                                                                                </v>
          </cell>
          <cell r="D209">
            <v>7.63</v>
          </cell>
          <cell r="E209">
            <v>8.531883983635586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CBC105</v>
          </cell>
          <cell r="C210" t="str">
            <v xml:space="preserve">CONDUCTOR DE COBRE AUTOSOPORTADO SP+AP 3x16 mm2+1x16 mm2+portante, PARA AP                                                                                                                                                                                </v>
          </cell>
          <cell r="D210">
            <v>4.4800000000000004</v>
          </cell>
          <cell r="E210">
            <v>5.0095465591988768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CBC100</v>
          </cell>
          <cell r="C211" t="str">
            <v xml:space="preserve">CONDUCTOR DE COBRE AUTOSOPORTADO SP+AP 3x16 mm2+1x16 mm2+portante, PARA SP                                                                                                                                                                                </v>
          </cell>
          <cell r="D211">
            <v>7.63</v>
          </cell>
          <cell r="E211">
            <v>8.531883983635586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CBC62</v>
          </cell>
          <cell r="C212" t="str">
            <v xml:space="preserve">CONDUCTOR DE COBRE AUTOSOPORTADO SP+AP 3x16 mm2+1x6 mm2+portante, PARA AP                                                                                                                                                                                 </v>
          </cell>
          <cell r="D212">
            <v>2.34</v>
          </cell>
          <cell r="E212">
            <v>2.6165935152958415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CBC21</v>
          </cell>
          <cell r="C213" t="str">
            <v xml:space="preserve">CONDUCTOR DE COBRE AUTOSOPORTADO SP+AP 3x16 mm2+1x6 mm2+portante, PARA SP                                                                                                                                                                                 </v>
          </cell>
          <cell r="D213">
            <v>8.6300000000000008</v>
          </cell>
          <cell r="E213">
            <v>9.6500863405996213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CBC76</v>
          </cell>
          <cell r="C214" t="str">
            <v xml:space="preserve">CONDUCTOR DE COBRE AUTOSOPORTADO SP+AP 3x16 mm2+2x10 mm2+portante, PARA AP                                                                                                                                                                                </v>
          </cell>
          <cell r="D214">
            <v>4.29</v>
          </cell>
          <cell r="E214">
            <v>4.79708811137571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CBC35</v>
          </cell>
          <cell r="C215" t="str">
            <v xml:space="preserve">CONDUCTOR DE COBRE AUTOSOPORTADO SP+AP 3x16 mm2+2x10 mm2+portante, PARA SP                                                                                                                                                                                </v>
          </cell>
          <cell r="D215">
            <v>8.8000000000000007</v>
          </cell>
          <cell r="E215">
            <v>9.8401807412835076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>
            <v>1</v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CBC74</v>
          </cell>
          <cell r="C216" t="str">
            <v xml:space="preserve">CONDUCTOR DE COBRE AUTOSOPORTADO SP+AP 3x16 mm2+2x6 mm2+portante, PARA AP                                                                                                                                                                                 </v>
          </cell>
          <cell r="D216">
            <v>4.18</v>
          </cell>
          <cell r="E216">
            <v>4.6740858521096653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CBC33</v>
          </cell>
          <cell r="C217" t="str">
            <v xml:space="preserve">CONDUCTOR DE COBRE AUTOSOPORTADO SP+AP 3x16 mm2+2x6 mm2+portante, PARA SP                                                                                                                                                                                 </v>
          </cell>
          <cell r="D217">
            <v>7.63</v>
          </cell>
          <cell r="E217">
            <v>8.531883983635586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CBC67</v>
          </cell>
          <cell r="C218" t="str">
            <v xml:space="preserve">CONDUCTOR DE COBRE AUTOSOPORTADO SP+AP 3x25 mm2+1x10 mm2+portante, PARA AP                                                                                                                                                                                </v>
          </cell>
          <cell r="D218">
            <v>3.29</v>
          </cell>
          <cell r="E218">
            <v>3.6788857544116751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CBC26</v>
          </cell>
          <cell r="C219" t="str">
            <v xml:space="preserve">CONDUCTOR DE COBRE AUTOSOPORTADO SP+AP 3x25 mm2+1x10 mm2+portante, PARA SP                                                                                                                                                                                </v>
          </cell>
          <cell r="D219">
            <v>12</v>
          </cell>
          <cell r="E219">
            <v>13.418428283568419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>
            <v>2</v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CBC102</v>
          </cell>
          <cell r="C220" t="str">
            <v xml:space="preserve">CONDUCTOR DE COBRE AUTOSOPORTADO SP+AP 3x25 mm2+1x16 mm2+portante, PARA AP                                                                                                                                                                                </v>
          </cell>
          <cell r="D220">
            <v>4.4800000000000004</v>
          </cell>
          <cell r="E220">
            <v>5.0095465591988768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CBC101</v>
          </cell>
          <cell r="C221" t="str">
            <v xml:space="preserve">CONDUCTOR DE COBRE AUTOSOPORTADO SP+AP 3x25 mm2+1x16 mm2+portante, PARA SP                                                                                                                                                                                </v>
          </cell>
          <cell r="D221">
            <v>12.26</v>
          </cell>
          <cell r="E221">
            <v>13.709160896379068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CBC78</v>
          </cell>
          <cell r="C222" t="str">
            <v xml:space="preserve">CONDUCTOR DE COBRE AUTOSOPORTADO SP+AP 3x25 mm2+1x6 mm2+portante, PARA AP                                                                                                                                                                                 </v>
          </cell>
          <cell r="D222">
            <v>2.34</v>
          </cell>
          <cell r="E222">
            <v>2.6165935152958415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CBC57</v>
          </cell>
          <cell r="C223" t="str">
            <v xml:space="preserve">CONDUCTOR DE COBRE AUTOSOPORTADO SP+AP 3x25 mm2+1x6 mm2+portante, PARA SP                                                                                                                                                                                 </v>
          </cell>
          <cell r="D223">
            <v>12.26</v>
          </cell>
          <cell r="E223">
            <v>13.709160896379068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CBC97</v>
          </cell>
          <cell r="C224" t="str">
            <v xml:space="preserve">CONDUCTOR DE COBRE AUTOSOPORTADO SP+AP 3x25 mm2+2x10 mm2+portante, PARA AP                                                                                                                                                                                </v>
          </cell>
          <cell r="D224">
            <v>4.29</v>
          </cell>
          <cell r="E224">
            <v>4.79708811137571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CBC95</v>
          </cell>
          <cell r="C225" t="str">
            <v xml:space="preserve">CONDUCTOR DE COBRE AUTOSOPORTADO SP+AP 3x25 mm2+2x10 mm2+portante, PARA SP                                                                                                                                                                                </v>
          </cell>
          <cell r="D225">
            <v>12.26</v>
          </cell>
          <cell r="E225">
            <v>13.709160896379068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CBC93</v>
          </cell>
          <cell r="C226" t="str">
            <v xml:space="preserve">CONDUCTOR DE COBRE AUTOSOPORTADO SP+AP 3x25 mm2+2x6 mm2+portante, PARA AP                                                                                                                                                                                 </v>
          </cell>
          <cell r="D226">
            <v>4.18</v>
          </cell>
          <cell r="E226">
            <v>4.6740858521096653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CBC85</v>
          </cell>
          <cell r="C227" t="str">
            <v xml:space="preserve">CONDUCTOR DE COBRE AUTOSOPORTADO SP+AP 3x25 mm2+2x6 mm2+portante, PARA SP                                                                                                                                                                                 </v>
          </cell>
          <cell r="D227">
            <v>12.26</v>
          </cell>
          <cell r="E227">
            <v>13.709160896379068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CBC68</v>
          </cell>
          <cell r="C228" t="str">
            <v xml:space="preserve">CONDUCTOR DE COBRE AUTOSOPORTADO SP+AP 3x35 mm2+1x10 mm2+portante, PARA AP                                                                                                                                                                                </v>
          </cell>
          <cell r="D228">
            <v>3.29</v>
          </cell>
          <cell r="E228">
            <v>3.6788857544116751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CBC27</v>
          </cell>
          <cell r="C229" t="str">
            <v xml:space="preserve">CONDUCTOR DE COBRE AUTOSOPORTADO SP+AP 3x35 mm2+1x10 mm2+portante, PARA SP                                                                                                                                                                                </v>
          </cell>
          <cell r="D229">
            <v>13.71</v>
          </cell>
          <cell r="E229">
            <v>15.33055431397692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CBC71</v>
          </cell>
          <cell r="C230" t="str">
            <v xml:space="preserve">CONDUCTOR DE COBRE AUTOSOPORTADO SP+AP 3x35 mm2+1x16 mm2+portante, PARA AP                                                                                                                                                                                </v>
          </cell>
          <cell r="D230">
            <v>4.4800000000000004</v>
          </cell>
          <cell r="E230">
            <v>5.0095465591988768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CBC30</v>
          </cell>
          <cell r="C231" t="str">
            <v xml:space="preserve">CONDUCTOR DE COBRE AUTOSOPORTADO SP+AP 3x35 mm2+1x16 mm2+portante, PARA SP                                                                                                                                                                                </v>
          </cell>
          <cell r="D231">
            <v>16.59</v>
          </cell>
          <cell r="E231">
            <v>18.55097710203334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>
            <v>2</v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CBC63</v>
          </cell>
          <cell r="C232" t="str">
            <v xml:space="preserve">CONDUCTOR DE COBRE AUTOSOPORTADO SP+AP 3x35 mm2+1x6 mm2+portante, PARA AP                                                                                                                                                                                 </v>
          </cell>
          <cell r="D232">
            <v>2.34</v>
          </cell>
          <cell r="E232">
            <v>2.6165935152958415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CBC22</v>
          </cell>
          <cell r="C233" t="str">
            <v xml:space="preserve">CONDUCTOR DE COBRE AUTOSOPORTADO SP+AP 3x35 mm2+1x6 mm2+portante, PARA SP                                                                                                                                                                                 </v>
          </cell>
          <cell r="D233">
            <v>13.71</v>
          </cell>
          <cell r="E233">
            <v>15.33055431397692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CBC82</v>
          </cell>
          <cell r="C234" t="str">
            <v xml:space="preserve">CONDUCTOR DE COBRE AUTOSOPORTADO SP+AP 3x35 mm2+2x10 mm2+portante, PARA AP                                                                                                                                                                                </v>
          </cell>
          <cell r="D234">
            <v>4.29</v>
          </cell>
          <cell r="E234">
            <v>4.79708811137571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CBC61</v>
          </cell>
          <cell r="C235" t="str">
            <v xml:space="preserve">CONDUCTOR DE COBRE AUTOSOPORTADO SP+AP 3x35 mm2+2x10 mm2+portante, PARA SP                                                                                                                                                                                </v>
          </cell>
          <cell r="D235">
            <v>13.71</v>
          </cell>
          <cell r="E235">
            <v>15.33055431397692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CBC75</v>
          </cell>
          <cell r="C236" t="str">
            <v xml:space="preserve">CONDUCTOR DE COBRE AUTOSOPORTADO SP+AP 3x35 mm2+2x6 mm2+portante, PARA AP                                                                                                                                                                                 </v>
          </cell>
          <cell r="D236">
            <v>4.18</v>
          </cell>
          <cell r="E236">
            <v>4.6740858521096653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CBC34</v>
          </cell>
          <cell r="C237" t="str">
            <v xml:space="preserve">CONDUCTOR DE COBRE AUTOSOPORTADO SP+AP 3x35 mm2+2x6 mm2+portante, PARA SP                                                                                                                                                                                 </v>
          </cell>
          <cell r="D237">
            <v>13.71</v>
          </cell>
          <cell r="E237">
            <v>15.33055431397692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CBC69</v>
          </cell>
          <cell r="C238" t="str">
            <v xml:space="preserve">CONDUCTOR DE COBRE AUTOSOPORTADO SP+AP 3x50 mm2+1x10 mm2+portante, PARA AP                                                                                                                                                                                </v>
          </cell>
          <cell r="D238">
            <v>3.29</v>
          </cell>
          <cell r="E238">
            <v>3.6788857544116751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CBC28</v>
          </cell>
          <cell r="C239" t="str">
            <v xml:space="preserve">CONDUCTOR DE COBRE AUTOSOPORTADO SP+AP 3x50 mm2+1x10 mm2+portante, PARA SP                                                                                                                                                                                </v>
          </cell>
          <cell r="D239">
            <v>23.04</v>
          </cell>
          <cell r="E239">
            <v>25.763382304451362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CBC72</v>
          </cell>
          <cell r="C240" t="str">
            <v xml:space="preserve">CONDUCTOR DE COBRE AUTOSOPORTADO SP+AP 3x50 mm2+1x16 mm2+portante, PARA AP                                                                                                                                                                                </v>
          </cell>
          <cell r="D240">
            <v>4.4800000000000004</v>
          </cell>
          <cell r="E240">
            <v>5.0095465591988768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CBC31</v>
          </cell>
          <cell r="C241" t="str">
            <v xml:space="preserve">CONDUCTOR DE COBRE AUTOSOPORTADO SP+AP 3x50 mm2+1x16 mm2+portante, PARA SP                                                                                                                                                                                </v>
          </cell>
          <cell r="D241">
            <v>23.04</v>
          </cell>
          <cell r="E241">
            <v>25.763382304451362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CBC79</v>
          </cell>
          <cell r="C242" t="str">
            <v xml:space="preserve">CONDUCTOR DE COBRE AUTOSOPORTADO SP+AP 3x50 mm2+1x6 mm2+portante, PARA AP                                                                                                                                                                                 </v>
          </cell>
          <cell r="D242">
            <v>2.34</v>
          </cell>
          <cell r="E242">
            <v>2.6165935152958415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CBC58</v>
          </cell>
          <cell r="C243" t="str">
            <v xml:space="preserve">CONDUCTOR DE COBRE AUTOSOPORTADO SP+AP 3x50 mm2+1x6 mm2+portante, PARA SP                                                                                                                                                                                 </v>
          </cell>
          <cell r="D243">
            <v>23.04</v>
          </cell>
          <cell r="E243">
            <v>25.763382304451362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CBC98</v>
          </cell>
          <cell r="C244" t="str">
            <v xml:space="preserve">CONDUCTOR DE COBRE AUTOSOPORTADO SP+AP 3x50 mm2+2x10 mm2+portante, PARA AP                                                                                                                                                                                </v>
          </cell>
          <cell r="D244">
            <v>4.29</v>
          </cell>
          <cell r="E244">
            <v>4.79708811137571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CBC96</v>
          </cell>
          <cell r="C245" t="str">
            <v xml:space="preserve">CONDUCTOR DE COBRE AUTOSOPORTADO SP+AP 3x50 mm2+2x10 mm2+portante, PARA SP                                                                                                                                                                                </v>
          </cell>
          <cell r="D245">
            <v>23.04</v>
          </cell>
          <cell r="E245">
            <v>25.763382304451362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CBC70</v>
          </cell>
          <cell r="C246" t="str">
            <v xml:space="preserve">CONDUCTOR DE COBRE AUTOSOPORTADO SP+AP 3x70 mm2+1x10 mm2+portante, PARA AP                                                                                                                                                                                </v>
          </cell>
          <cell r="D246">
            <v>3.29</v>
          </cell>
          <cell r="E246">
            <v>3.6788857544116751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CBC29</v>
          </cell>
          <cell r="C247" t="str">
            <v xml:space="preserve">CONDUCTOR DE COBRE AUTOSOPORTADO SP+AP 3x70 mm2+1x10 mm2+portante, PARA SP                                                                                                                                                                                </v>
          </cell>
          <cell r="D247">
            <v>30.41</v>
          </cell>
          <cell r="E247">
            <v>34.004533675276299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CBC73</v>
          </cell>
          <cell r="C248" t="str">
            <v xml:space="preserve">CONDUCTOR DE COBRE AUTOSOPORTADO SP+AP 3x70 mm2+1x16 mm2+portante, PARA AP                                                                                                                                                                                </v>
          </cell>
          <cell r="D248">
            <v>4.4800000000000004</v>
          </cell>
          <cell r="E248">
            <v>5.0095465591988768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CBC32</v>
          </cell>
          <cell r="C249" t="str">
            <v xml:space="preserve">CONDUCTOR DE COBRE AUTOSOPORTADO SP+AP 3x70 mm2+1x16 mm2+portante, PARA SP                                                                                                                                                                                </v>
          </cell>
          <cell r="D249">
            <v>30.41</v>
          </cell>
          <cell r="E249">
            <v>34.004533675276299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CBC64</v>
          </cell>
          <cell r="C250" t="str">
            <v xml:space="preserve">CONDUCTOR DE COBRE AUTOSOPORTADO SP+AP 3x70 mm2+1x6 mm2+portante, PARA AP                                                                                                                                                                                 </v>
          </cell>
          <cell r="D250">
            <v>2.34</v>
          </cell>
          <cell r="E250">
            <v>2.6165935152958415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CBC23</v>
          </cell>
          <cell r="C251" t="str">
            <v xml:space="preserve">CONDUCTOR DE COBRE AUTOSOPORTADO SP+AP 3x70 mm2+1x6 mm2+portante, PARA SP                                                                                                                                                                                 </v>
          </cell>
          <cell r="D251">
            <v>30.41</v>
          </cell>
          <cell r="E251">
            <v>34.004533675276299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CBC94</v>
          </cell>
          <cell r="C252" t="str">
            <v xml:space="preserve">CONDUCTOR DE COBRE AUTOSOPORTADO SP+AP 3x70 mm2+2x10 mm2+portante, PARA AP                                                                                                                                                                                </v>
          </cell>
          <cell r="D252">
            <v>4.29</v>
          </cell>
          <cell r="E252">
            <v>4.79708811137571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CBC86</v>
          </cell>
          <cell r="C253" t="str">
            <v xml:space="preserve">CONDUCTOR DE COBRE AUTOSOPORTADO SP+AP 3x70 mm2+2x10 mm2+portante, PARA SP                                                                                                                                                                                </v>
          </cell>
          <cell r="D253">
            <v>30.41</v>
          </cell>
          <cell r="E253">
            <v>34.004533675276299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CBC80</v>
          </cell>
          <cell r="C254" t="str">
            <v xml:space="preserve">CONDUCTOR DE COBRE AUTOSOPORTADO SP+AP 3x95 mm2+1x6 mm2+portante, PARA AP                                                                                                                                                                                 </v>
          </cell>
          <cell r="D254">
            <v>2.34</v>
          </cell>
          <cell r="E254">
            <v>2.6165935152958415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CBC59</v>
          </cell>
          <cell r="C255" t="str">
            <v xml:space="preserve">CONDUCTOR DE COBRE AUTOSOPORTADO SP+AP 3x95 mm2+1x6 mm2+portante, PARA SP                                                                                                                                                                                 </v>
          </cell>
          <cell r="D255">
            <v>49.07</v>
          </cell>
          <cell r="E255">
            <v>54.870189656225193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CBC115</v>
          </cell>
          <cell r="C256" t="str">
            <v>CONDUCTOR DE COBRE AUTOSOPORTADO SP+AP 1x16 mm2+1x10 mm2+portante, PARA SP</v>
          </cell>
          <cell r="D256">
            <v>0</v>
          </cell>
          <cell r="E256">
            <v>3.432881235879587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CBC114</v>
          </cell>
          <cell r="C257" t="str">
            <v>CONDUCTOR DE COBRE AUTOSOPORTADO SP+AP 1x16 mm2+1x10 mm2+portante, PARA AP</v>
          </cell>
          <cell r="D257">
            <v>0</v>
          </cell>
          <cell r="E257">
            <v>3.6788857544116751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CBC117</v>
          </cell>
          <cell r="C258" t="str">
            <v>CONDUCTOR DE COBRE AUTOSOPORTADO SP+AP 1x16 mm2+1x16 mm2+portante, PARA SP</v>
          </cell>
          <cell r="D258">
            <v>0</v>
          </cell>
          <cell r="E258">
            <v>3.432881235879587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CBC116</v>
          </cell>
          <cell r="C259" t="str">
            <v>CONDUCTOR DE COBRE AUTOSOPORTADO SP+AP 1x16 mm2+1x16 mm2+portante, PARA AP</v>
          </cell>
          <cell r="D259">
            <v>0</v>
          </cell>
          <cell r="E259">
            <v>5.0095465591988768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CBC113</v>
          </cell>
          <cell r="C260" t="str">
            <v>CONDUCTOR DE COBRE AUTOSOPORTADO SP+AP 2x10 mm2+1x16 mm2+portante, PARA SP</v>
          </cell>
          <cell r="D260">
            <v>0</v>
          </cell>
          <cell r="E260">
            <v>4.5622656164132627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CBC112</v>
          </cell>
          <cell r="C261" t="str">
            <v>CONDUCTOR DE COBRE AUTOSOPORTADO SP+AP 2x10 mm2+1x16 mm2+portante, PARA AP</v>
          </cell>
          <cell r="D261">
            <v>0</v>
          </cell>
          <cell r="E261">
            <v>5.0095465591988768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CBC110</v>
          </cell>
          <cell r="C262" t="str">
            <v>CONDUCTOR DE COBRE AUTOSOPORTADO SP+AP 2x16 mm2+1x10 mm2+portante, PARA SP</v>
          </cell>
          <cell r="D262">
            <v>0</v>
          </cell>
          <cell r="E262">
            <v>7.0543640083554831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CBC111</v>
          </cell>
          <cell r="C263" t="str">
            <v>CONDUCTOR DE COBRE AUTOSOPORTADO SP+AP 2x16 mm2+1x10 mm2+portante, PARA AP</v>
          </cell>
          <cell r="D263">
            <v>0</v>
          </cell>
          <cell r="E263">
            <v>3.6788857544116751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CBC109</v>
          </cell>
          <cell r="C264" t="str">
            <v>CONDUCTOR DE COBRE AUTOSOPORTADO SP+AP 2x25 mm2+1x10 mm2+portante, PARA SP</v>
          </cell>
          <cell r="D264">
            <v>0</v>
          </cell>
          <cell r="E264">
            <v>8.6138854898129473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CBC118</v>
          </cell>
          <cell r="C265" t="str">
            <v>CONDUCTOR DE COBRE AUTOSOPORTADO SP+AP 2x25 mm2+1x10 mm2+portante, PARA AP</v>
          </cell>
          <cell r="D265">
            <v>0</v>
          </cell>
          <cell r="E265">
            <v>3.6788857544116751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Conc"/>
    </sheetNames>
    <sheetDataSet>
      <sheetData sheetId="0"/>
      <sheetData sheetId="1">
        <row r="44">
          <cell r="B44" t="str">
            <v>CBF01</v>
          </cell>
          <cell r="C44" t="str">
            <v xml:space="preserve">CONDUCTOR DE COBRE CONCENTRICO DE 2 x 4 mm2                                                                                                                                                                                                               </v>
          </cell>
          <cell r="D44">
            <v>0.8</v>
          </cell>
          <cell r="E44">
            <v>0.76</v>
          </cell>
          <cell r="F44" t="str">
            <v>S</v>
          </cell>
          <cell r="G44">
            <v>2800</v>
          </cell>
          <cell r="H44" t="str">
            <v>Orden de Compra OC-1953</v>
          </cell>
          <cell r="I44" t="str">
            <v>Individual</v>
          </cell>
          <cell r="J44" t="str">
            <v>ELDU</v>
          </cell>
          <cell r="K44" t="str">
            <v>CONDUCTORES Y CABLES DEL PERU SAC</v>
          </cell>
          <cell r="L44">
            <v>42633</v>
          </cell>
          <cell r="M44">
            <v>1</v>
          </cell>
          <cell r="N44" t="str">
            <v>Sustento</v>
          </cell>
          <cell r="O44">
            <v>2800</v>
          </cell>
          <cell r="P44" t="str">
            <v>S</v>
          </cell>
        </row>
        <row r="45">
          <cell r="B45" t="str">
            <v>CBF02</v>
          </cell>
          <cell r="C45" t="str">
            <v xml:space="preserve">CONDUCTOR DE COBRE CONCENTRICO DE 2 x 6 mm2                                                                                                                                                                                                               </v>
          </cell>
          <cell r="D45">
            <v>1.1100000000000001</v>
          </cell>
          <cell r="E45">
            <v>1.1299999999999999</v>
          </cell>
          <cell r="F45" t="str">
            <v>S</v>
          </cell>
          <cell r="G45">
            <v>2000</v>
          </cell>
          <cell r="H45" t="str">
            <v>Factura F529-0009258</v>
          </cell>
          <cell r="I45" t="str">
            <v>Individual</v>
          </cell>
          <cell r="J45" t="str">
            <v>EIHC</v>
          </cell>
          <cell r="K45" t="str">
            <v>TECSUR S.A.</v>
          </cell>
          <cell r="L45">
            <v>42797</v>
          </cell>
          <cell r="M45">
            <v>1</v>
          </cell>
          <cell r="N45" t="str">
            <v>Sustento</v>
          </cell>
          <cell r="O45">
            <v>2000</v>
          </cell>
          <cell r="P45" t="str">
            <v>S</v>
          </cell>
        </row>
        <row r="46">
          <cell r="B46" t="str">
            <v>CBF03</v>
          </cell>
          <cell r="C46" t="str">
            <v xml:space="preserve">CONDUCTOR DE COBRE CONCENTRICO DE 2 x 10 mm2                                                                                                                                                                                                              </v>
          </cell>
          <cell r="D46">
            <v>1.87</v>
          </cell>
          <cell r="E46">
            <v>1.8331999999999999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8</v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CBF04</v>
          </cell>
          <cell r="C47" t="str">
            <v xml:space="preserve">CONDUCTOR DE COBRE CONCENTRICO DE 2 x 16 mm2                                                                                                                                                                                                              </v>
          </cell>
          <cell r="D47">
            <v>2.94</v>
          </cell>
          <cell r="E47">
            <v>2.8976000000000002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CBF05</v>
          </cell>
          <cell r="C48" t="str">
            <v xml:space="preserve">CONDUCTOR DE COBRE CONCENTRICO DE 3 x 6 mm2                                                                                                                                                                                                               </v>
          </cell>
          <cell r="D48">
            <v>2.85</v>
          </cell>
          <cell r="E48">
            <v>4.2554794520547947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>
            <v>15</v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CBF06</v>
          </cell>
          <cell r="C49" t="str">
            <v xml:space="preserve">CONDUCTOR DE COBRE CONCENTRICO DE 3 x 10 mm2                                                                                                                                                                                                              </v>
          </cell>
          <cell r="D49">
            <v>3.16</v>
          </cell>
          <cell r="E49">
            <v>4.7183561643835619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1</v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CBF07</v>
          </cell>
          <cell r="C50" t="str">
            <v xml:space="preserve">CONDUCTOR DE COBRE CONCENTRICO DE 3 x 16 mm2                                                                                                                                                                                                              </v>
          </cell>
          <cell r="D50">
            <v>6.39</v>
          </cell>
          <cell r="E50">
            <v>9.5412328767123284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16</v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CBF10</v>
          </cell>
          <cell r="C51" t="str">
            <v xml:space="preserve">CONDUCTOR DE COBRE CONCENTRICO DE 4 x 10 mm2                                                                                                                                                                                                              </v>
          </cell>
          <cell r="D51">
            <v>4.38</v>
          </cell>
          <cell r="E51">
            <v>5.4238196149467157</v>
          </cell>
          <cell r="F51" t="str">
            <v>S</v>
          </cell>
          <cell r="G51">
            <v>30</v>
          </cell>
          <cell r="H51" t="str">
            <v>Orden de Compra 4210010091</v>
          </cell>
          <cell r="I51" t="str">
            <v>Individual</v>
          </cell>
          <cell r="J51" t="str">
            <v>ELC</v>
          </cell>
          <cell r="K51" t="str">
            <v>TAPIA GARAY MARIA ELENA</v>
          </cell>
          <cell r="L51">
            <v>43066</v>
          </cell>
          <cell r="M51">
            <v>30</v>
          </cell>
          <cell r="N51" t="str">
            <v>Sustento</v>
          </cell>
          <cell r="O51">
            <v>30</v>
          </cell>
          <cell r="P51" t="str">
            <v>S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Des"/>
    </sheetNames>
    <sheetDataSet>
      <sheetData sheetId="0"/>
      <sheetData sheetId="1">
        <row r="44">
          <cell r="B44" t="str">
            <v>CBA01</v>
          </cell>
          <cell r="C44" t="str">
            <v>CONDUCTOR DE COBRE DESNUDO  6 mm2, 1 HILO</v>
          </cell>
          <cell r="D44">
            <v>1</v>
          </cell>
          <cell r="E44">
            <v>0.4951612177378073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CBA03</v>
          </cell>
          <cell r="C45" t="str">
            <v>CONDUCTOR DE COBRE DESNUDO 10 mm2, 1 HILO</v>
          </cell>
          <cell r="D45">
            <v>1.1599999999999999</v>
          </cell>
          <cell r="E45">
            <v>0.80899021870117138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CBA05</v>
          </cell>
          <cell r="C46" t="str">
            <v>CONDUCTOR DE COBRE DESNUDO 16 mm2, 1 HILO</v>
          </cell>
          <cell r="D46">
            <v>2.21</v>
          </cell>
          <cell r="E46">
            <v>1.42</v>
          </cell>
          <cell r="F46" t="str">
            <v>S</v>
          </cell>
          <cell r="G46">
            <v>5000</v>
          </cell>
          <cell r="H46" t="str">
            <v>Contrato ES-C-058-2016</v>
          </cell>
          <cell r="I46" t="str">
            <v>Individual</v>
          </cell>
          <cell r="J46" t="str">
            <v>ELS</v>
          </cell>
          <cell r="K46" t="str">
            <v>MATERIALES DIVERSOS A.A.C</v>
          </cell>
          <cell r="L46">
            <v>42604</v>
          </cell>
          <cell r="M46">
            <v>45</v>
          </cell>
          <cell r="N46" t="str">
            <v>Sustento</v>
          </cell>
          <cell r="O46">
            <v>5000</v>
          </cell>
          <cell r="P46" t="str">
            <v>S</v>
          </cell>
        </row>
        <row r="47">
          <cell r="B47" t="str">
            <v>CBA02</v>
          </cell>
          <cell r="C47" t="str">
            <v>CONDUCTOR DE COBRE DESNUDO  6 mm2, 7 HILOS</v>
          </cell>
          <cell r="D47">
            <v>1</v>
          </cell>
          <cell r="E47">
            <v>0.4951612177378073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CBA04</v>
          </cell>
          <cell r="C48" t="str">
            <v>CONDUCTOR DE COBRE DESNUDO 10 mm2, 7 HILOS</v>
          </cell>
          <cell r="D48">
            <v>1.51</v>
          </cell>
          <cell r="E48">
            <v>0.80899021870117138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CBA06</v>
          </cell>
          <cell r="C49" t="str">
            <v>CONDUCTOR DE COBRE DESNUDO 16 mm2, 7 HILOS</v>
          </cell>
          <cell r="D49">
            <v>2.21</v>
          </cell>
          <cell r="E49">
            <v>1.42</v>
          </cell>
          <cell r="F49" t="str">
            <v>S</v>
          </cell>
          <cell r="G49">
            <v>4287</v>
          </cell>
          <cell r="H49" t="str">
            <v>Factura 0001-008910</v>
          </cell>
          <cell r="I49" t="str">
            <v>Individual</v>
          </cell>
          <cell r="J49" t="str">
            <v>ELOR</v>
          </cell>
          <cell r="K49" t="str">
            <v>IVS S.A</v>
          </cell>
          <cell r="L49">
            <v>42741</v>
          </cell>
          <cell r="M49">
            <v>49</v>
          </cell>
          <cell r="N49" t="str">
            <v>Sustento</v>
          </cell>
          <cell r="O49">
            <v>4287</v>
          </cell>
          <cell r="P49" t="str">
            <v>S</v>
          </cell>
        </row>
        <row r="50">
          <cell r="B50" t="str">
            <v>CBA07</v>
          </cell>
          <cell r="C50" t="str">
            <v>CONDUCTOR DE COBRE DESNUDO 25 mm2, 7 HILOS</v>
          </cell>
          <cell r="D50">
            <v>3.14</v>
          </cell>
          <cell r="E50">
            <v>1.96</v>
          </cell>
          <cell r="F50" t="str">
            <v>S</v>
          </cell>
          <cell r="G50">
            <v>120</v>
          </cell>
          <cell r="H50" t="str">
            <v>Factura 002-0007158</v>
          </cell>
          <cell r="I50" t="str">
            <v>Individual</v>
          </cell>
          <cell r="J50" t="str">
            <v>EPAN</v>
          </cell>
          <cell r="K50" t="str">
            <v>ELECTRO "NIETSA" E.I.R.L.</v>
          </cell>
          <cell r="L50">
            <v>42997</v>
          </cell>
          <cell r="M50">
            <v>3</v>
          </cell>
          <cell r="N50" t="str">
            <v>Sustento</v>
          </cell>
          <cell r="O50">
            <v>120</v>
          </cell>
          <cell r="P50" t="str">
            <v>S</v>
          </cell>
        </row>
        <row r="51">
          <cell r="B51" t="str">
            <v>CBA08</v>
          </cell>
          <cell r="C51" t="str">
            <v>CONDUCTOR DE COBRE DESNUDO 35 mm2, 7 HILOS</v>
          </cell>
          <cell r="D51">
            <v>4.0999999999999996</v>
          </cell>
          <cell r="E51">
            <v>2.63</v>
          </cell>
          <cell r="F51" t="str">
            <v>S</v>
          </cell>
          <cell r="G51">
            <v>15700</v>
          </cell>
          <cell r="H51" t="str">
            <v>Contrato N°43-2017</v>
          </cell>
          <cell r="I51" t="str">
            <v>Corporativa</v>
          </cell>
          <cell r="J51" t="str">
            <v>ELSE</v>
          </cell>
          <cell r="K51" t="str">
            <v>ING. SERVICIOS VALLADARES SANTIBAÑES HERMANOS S.A</v>
          </cell>
          <cell r="L51">
            <v>42850</v>
          </cell>
          <cell r="M51">
            <v>4</v>
          </cell>
          <cell r="N51" t="str">
            <v>Sustento</v>
          </cell>
          <cell r="O51">
            <v>15700</v>
          </cell>
          <cell r="P51" t="str">
            <v>S</v>
          </cell>
        </row>
        <row r="52">
          <cell r="B52" t="str">
            <v>CBA09</v>
          </cell>
          <cell r="C52" t="str">
            <v>CONDUCTOR DE COBRE DESNUDO 50 mm2, 19 HILOS</v>
          </cell>
          <cell r="D52">
            <v>5.31</v>
          </cell>
          <cell r="E52">
            <v>3.19</v>
          </cell>
          <cell r="F52" t="str">
            <v>S</v>
          </cell>
          <cell r="G52">
            <v>100</v>
          </cell>
          <cell r="H52" t="str">
            <v>Orden de Compra OC-1946</v>
          </cell>
          <cell r="I52" t="str">
            <v>Individual</v>
          </cell>
          <cell r="J52" t="str">
            <v>ELDU</v>
          </cell>
          <cell r="K52" t="str">
            <v>SIGELEC S.A.C.</v>
          </cell>
          <cell r="L52">
            <v>42633</v>
          </cell>
          <cell r="M52">
            <v>236</v>
          </cell>
          <cell r="N52" t="str">
            <v>Sustento</v>
          </cell>
          <cell r="O52">
            <v>100</v>
          </cell>
          <cell r="P52" t="str">
            <v>S</v>
          </cell>
        </row>
        <row r="53">
          <cell r="B53" t="str">
            <v>CBA10</v>
          </cell>
          <cell r="C53" t="str">
            <v>CONDUCTOR DE COBRE DESNUDO 70 mm2, 19 HILOS</v>
          </cell>
          <cell r="D53">
            <v>7.28</v>
          </cell>
          <cell r="E53">
            <v>5.2490714833162153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CBA11</v>
          </cell>
          <cell r="C54" t="str">
            <v>CONDUCTOR DE COBRE DESNUDO 85 mm2</v>
          </cell>
          <cell r="D54">
            <v>8.33</v>
          </cell>
          <cell r="E54">
            <v>6.3257912810933634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CBA12</v>
          </cell>
          <cell r="C55" t="str">
            <v>CONDUCTOR DE COBRE DESNUDO 95 mm2</v>
          </cell>
          <cell r="D55">
            <v>9.1</v>
          </cell>
          <cell r="E55">
            <v>7.0394001872106857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CBA13</v>
          </cell>
          <cell r="C56" t="str">
            <v>CONDUCTOR DE COBRE DESNUDO 120 mm2</v>
          </cell>
          <cell r="D56">
            <v>10.96</v>
          </cell>
          <cell r="E56">
            <v>8.8112281810753075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CBA14</v>
          </cell>
          <cell r="C57" t="str">
            <v>CONDUCTOR DE COBRE DESNUDO 125 mm2</v>
          </cell>
          <cell r="D57">
            <v>11.33</v>
          </cell>
          <cell r="E57">
            <v>9.1637618306251465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CBA15</v>
          </cell>
          <cell r="C58" t="str">
            <v>CONDUCTOR DE COBRE DESNUDO 135 mm2</v>
          </cell>
          <cell r="D58">
            <v>13.1</v>
          </cell>
          <cell r="E58">
            <v>10.918600367833168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CBA16</v>
          </cell>
          <cell r="C59" t="str">
            <v>CONDUCTOR DE COBRE DESNUDO 150 mm2</v>
          </cell>
          <cell r="D59">
            <v>15.48</v>
          </cell>
          <cell r="E59">
            <v>13.35658098328468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CBA17</v>
          </cell>
          <cell r="C60" t="str">
            <v>CONDUCTOR DE COBRE DESNUDO 185 mm2</v>
          </cell>
          <cell r="D60">
            <v>17.13</v>
          </cell>
          <cell r="E60">
            <v>16.41</v>
          </cell>
          <cell r="F60" t="str">
            <v>S</v>
          </cell>
          <cell r="G60">
            <v>400</v>
          </cell>
          <cell r="H60" t="str">
            <v>Factura E001-22</v>
          </cell>
          <cell r="I60" t="str">
            <v>Individual</v>
          </cell>
          <cell r="J60" t="str">
            <v>ELOR</v>
          </cell>
          <cell r="K60" t="str">
            <v>CORPORACION RAYMI S.A.C.</v>
          </cell>
          <cell r="L60">
            <v>42656</v>
          </cell>
          <cell r="M60">
            <v>29</v>
          </cell>
          <cell r="N60" t="str">
            <v>Sustento</v>
          </cell>
          <cell r="O60">
            <v>400</v>
          </cell>
          <cell r="P60" t="str">
            <v>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Hoja1"/>
      <sheetName val="Electrificadora"/>
    </sheetNames>
    <sheetDataSet>
      <sheetData sheetId="0"/>
      <sheetData sheetId="1">
        <row r="5">
          <cell r="D5" t="str">
            <v>Costado Derecho</v>
          </cell>
          <cell r="F5" t="str">
            <v>FO-FH-48-PEs200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Cámara</v>
          </cell>
          <cell r="D6" t="str">
            <v>Costado Izquierdo</v>
          </cell>
          <cell r="F6" t="str">
            <v>FO-FH-48-PEs400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Agrietado</v>
          </cell>
        </row>
        <row r="7">
          <cell r="B7" t="str">
            <v>Cruce Americano</v>
          </cell>
          <cell r="D7" t="str">
            <v>Centro</v>
          </cell>
          <cell r="F7" t="str">
            <v>FO-FH-48-PEs600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Metálico</v>
          </cell>
          <cell r="T7" t="str">
            <v>Corroido</v>
          </cell>
        </row>
        <row r="8">
          <cell r="B8" t="str">
            <v>Cruce Rio</v>
          </cell>
          <cell r="D8" t="str">
            <v>NA</v>
          </cell>
          <cell r="F8" t="str">
            <v>FO-FH-48-PEs800</v>
          </cell>
          <cell r="N8" t="str">
            <v>Torre R</v>
          </cell>
          <cell r="R8" t="str">
            <v>Fibra de Vidrio</v>
          </cell>
          <cell r="T8" t="str">
            <v>Deteriorado</v>
          </cell>
        </row>
        <row r="9">
          <cell r="B9" t="str">
            <v>Cruce Cable Aereo</v>
          </cell>
          <cell r="F9" t="str">
            <v>FO-FH-48-PEs1000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Cruce Vía Tipo 1</v>
          </cell>
          <cell r="F10" t="str">
            <v>FO-FH-48-PEs1200</v>
          </cell>
          <cell r="N10" t="str">
            <v>NA</v>
          </cell>
          <cell r="T10" t="str">
            <v>Inclinado</v>
          </cell>
        </row>
        <row r="11">
          <cell r="B11" t="str">
            <v>Cruce Vía Tipo 2</v>
          </cell>
          <cell r="F11" t="str">
            <v>FO-FIH48-ATs200</v>
          </cell>
          <cell r="T11" t="str">
            <v>Torcido</v>
          </cell>
        </row>
        <row r="12">
          <cell r="B12" t="str">
            <v>Cruce Vía Tipo 3</v>
          </cell>
          <cell r="F12" t="str">
            <v>FO-FH-48-ATs400</v>
          </cell>
          <cell r="T12" t="str">
            <v>NA</v>
          </cell>
        </row>
        <row r="13">
          <cell r="B13" t="str">
            <v>Cruce Vía Tipo 4</v>
          </cell>
          <cell r="F13" t="str">
            <v>FO-FIH48-ATs600</v>
          </cell>
        </row>
        <row r="14">
          <cell r="B14" t="str">
            <v>Cruce Vía Tipo 5</v>
          </cell>
          <cell r="F14" t="str">
            <v>FO-FH-48-ATs800</v>
          </cell>
        </row>
        <row r="15">
          <cell r="B15" t="str">
            <v>Cruce Vía Tipo 6</v>
          </cell>
          <cell r="F15" t="str">
            <v>FO-FH-48-ATs1000</v>
          </cell>
        </row>
        <row r="16">
          <cell r="B16" t="str">
            <v>Cruce Vía Tipo 7</v>
          </cell>
          <cell r="F16" t="str">
            <v>FO-FH-48-ATs1200</v>
          </cell>
        </row>
        <row r="17">
          <cell r="B17" t="str">
            <v>Cruce Vía Tipo 8</v>
          </cell>
          <cell r="F17" t="str">
            <v>FO-FH-48-ATs1600</v>
          </cell>
        </row>
        <row r="18">
          <cell r="B18" t="str">
            <v>Cruce Vía Tipo 9</v>
          </cell>
          <cell r="F18" t="str">
            <v>FO-FH-48-ATs2300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  <row r="38">
          <cell r="B38" t="str">
            <v>ABENGOA TRANSMISIÓN NORTE S.A.</v>
          </cell>
          <cell r="N38" t="str">
            <v>E</v>
          </cell>
          <cell r="P38" t="str">
            <v>Derivación</v>
          </cell>
          <cell r="R38" t="str">
            <v>Si</v>
          </cell>
          <cell r="T38" t="str">
            <v>FOSC 450 A4</v>
          </cell>
        </row>
        <row r="39">
          <cell r="B39" t="str">
            <v>ABENGOA TRANSMISIÓN SUR S.A.</v>
          </cell>
          <cell r="D39" t="str">
            <v>Campo traviesa</v>
          </cell>
          <cell r="N39" t="str">
            <v>N</v>
          </cell>
          <cell r="P39" t="str">
            <v>Directo</v>
          </cell>
          <cell r="R39" t="str">
            <v>No</v>
          </cell>
          <cell r="T39" t="str">
            <v>FOSC 450 BS</v>
          </cell>
        </row>
        <row r="40">
          <cell r="B40" t="str">
            <v>ACEROS AREQUIPA</v>
          </cell>
          <cell r="D40" t="str">
            <v>Calzada</v>
          </cell>
          <cell r="R40" t="str">
            <v>Solicitar Permiso</v>
          </cell>
          <cell r="T40" t="str">
            <v>FOSC 450 B6</v>
          </cell>
        </row>
        <row r="41">
          <cell r="B41" t="str">
            <v>ADINELSA</v>
          </cell>
          <cell r="D41" t="str">
            <v>Fangoso</v>
          </cell>
          <cell r="R41" t="str">
            <v>NA</v>
          </cell>
          <cell r="T41" t="str">
            <v>FOSC 450 C6</v>
          </cell>
        </row>
        <row r="42">
          <cell r="B42" t="str">
            <v>ANTAMINA</v>
          </cell>
          <cell r="D42" t="str">
            <v>Grass</v>
          </cell>
          <cell r="T42" t="str">
            <v>FOSC 450 D6</v>
          </cell>
        </row>
        <row r="43">
          <cell r="B43" t="str">
            <v>ARASI S.A.C.</v>
          </cell>
          <cell r="D43" t="str">
            <v>Jardín</v>
          </cell>
        </row>
        <row r="44">
          <cell r="B44" t="str">
            <v>ATACOCHA</v>
          </cell>
          <cell r="D44" t="str">
            <v>Rocosa</v>
          </cell>
        </row>
        <row r="45">
          <cell r="B45" t="str">
            <v>AURÍFERA RETAMAS</v>
          </cell>
          <cell r="D45" t="str">
            <v>Pedregoso</v>
          </cell>
        </row>
        <row r="46">
          <cell r="B46" t="str">
            <v>AUSTRIA DUVAZ</v>
          </cell>
          <cell r="D46" t="str">
            <v>Predio Particular</v>
          </cell>
        </row>
        <row r="47">
          <cell r="B47" t="str">
            <v>AZTECA</v>
          </cell>
          <cell r="D47" t="str">
            <v>Terreno de cultivo</v>
          </cell>
        </row>
        <row r="48">
          <cell r="B48" t="str">
            <v>CEMENETO ANDINO</v>
          </cell>
          <cell r="D48" t="str">
            <v>Tierra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Vereda</v>
          </cell>
        </row>
        <row r="51">
          <cell r="B51" t="str">
            <v>CHINALCO</v>
          </cell>
          <cell r="D51" t="str">
            <v>Zona Resevada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TOCACHE</v>
          </cell>
        </row>
        <row r="70">
          <cell r="B70" t="str">
            <v>ELECTRO SUR ESTE</v>
          </cell>
        </row>
        <row r="71">
          <cell r="B71" t="str">
            <v>ELECTRO UCAYALI</v>
          </cell>
        </row>
        <row r="72">
          <cell r="B72" t="str">
            <v>ELECTROCENTRO</v>
          </cell>
        </row>
        <row r="73">
          <cell r="B73" t="str">
            <v>ELECTRONORTE</v>
          </cell>
        </row>
        <row r="74">
          <cell r="B74" t="str">
            <v>ELECTROPERÚ</v>
          </cell>
        </row>
        <row r="75">
          <cell r="B75" t="str">
            <v>ELECTROPUNO</v>
          </cell>
        </row>
        <row r="76">
          <cell r="B76" t="str">
            <v>ELECTROSUR</v>
          </cell>
        </row>
        <row r="77">
          <cell r="B77" t="str">
            <v>EMP. GENERACIÓN HUANZA SA</v>
          </cell>
        </row>
        <row r="78">
          <cell r="B78" t="str">
            <v>ENERSUR</v>
          </cell>
        </row>
        <row r="79">
          <cell r="B79" t="str">
            <v>EPASA</v>
          </cell>
        </row>
        <row r="80">
          <cell r="B80" t="str">
            <v>EPS SEDA CUZCO</v>
          </cell>
        </row>
        <row r="81">
          <cell r="B81" t="str">
            <v>ETENORTE</v>
          </cell>
        </row>
        <row r="82">
          <cell r="B82" t="str">
            <v>ETESELVA</v>
          </cell>
        </row>
        <row r="83">
          <cell r="B83" t="str">
            <v>FENIX</v>
          </cell>
        </row>
        <row r="84">
          <cell r="B84" t="str">
            <v>FUNSUR</v>
          </cell>
        </row>
        <row r="85">
          <cell r="B85" t="str">
            <v>HIDRANDINA</v>
          </cell>
        </row>
        <row r="86">
          <cell r="B86" t="str">
            <v>IPEN</v>
          </cell>
        </row>
        <row r="87">
          <cell r="B87" t="str">
            <v>ISA</v>
          </cell>
        </row>
        <row r="88">
          <cell r="B88" t="str">
            <v>KALLPA</v>
          </cell>
        </row>
        <row r="89">
          <cell r="B89" t="str">
            <v>LIMA AIRPORT</v>
          </cell>
        </row>
        <row r="90">
          <cell r="B90" t="str">
            <v>LOS QUENUALES</v>
          </cell>
        </row>
        <row r="91">
          <cell r="B91" t="str">
            <v>LUZ DEL SUR</v>
          </cell>
        </row>
        <row r="92">
          <cell r="B92" t="str">
            <v>MILPO</v>
          </cell>
        </row>
        <row r="93">
          <cell r="B93" t="str">
            <v>MINERA BARRICK</v>
          </cell>
        </row>
        <row r="94">
          <cell r="B94" t="str">
            <v>MINERA BUENAVENTURA</v>
          </cell>
        </row>
        <row r="95">
          <cell r="B95" t="str">
            <v>MINERA CASAPALCA</v>
          </cell>
        </row>
        <row r="96">
          <cell r="B96" t="str">
            <v>MINERA CERRO VERDE</v>
          </cell>
        </row>
        <row r="97">
          <cell r="B97" t="str">
            <v>MINERA CORONA</v>
          </cell>
        </row>
        <row r="98">
          <cell r="B98" t="str">
            <v>MINERA DOE RUN</v>
          </cell>
        </row>
        <row r="99">
          <cell r="B99" t="str">
            <v>MINERA PAMPA DE COBRE</v>
          </cell>
        </row>
        <row r="100">
          <cell r="B100" t="str">
            <v>MINERA PODEROSA</v>
          </cell>
        </row>
        <row r="101">
          <cell r="B101" t="str">
            <v>MINERA RAURA</v>
          </cell>
        </row>
        <row r="102">
          <cell r="B102" t="str">
            <v>MINERA SANTA LUISA</v>
          </cell>
        </row>
        <row r="103">
          <cell r="B103" t="str">
            <v>MINERA VOLCÁN</v>
          </cell>
        </row>
        <row r="104">
          <cell r="B104" t="str">
            <v>MINERA YANACOCHA</v>
          </cell>
        </row>
        <row r="105">
          <cell r="B105" t="str">
            <v>MINSUR</v>
          </cell>
        </row>
        <row r="106">
          <cell r="B106" t="str">
            <v>POMACOCHA</v>
          </cell>
        </row>
        <row r="107">
          <cell r="B107" t="str">
            <v>PRAXAIR</v>
          </cell>
        </row>
        <row r="108">
          <cell r="B108" t="str">
            <v>QUIMPAC</v>
          </cell>
        </row>
        <row r="109">
          <cell r="B109" t="str">
            <v>REDESUR</v>
          </cell>
        </row>
        <row r="110">
          <cell r="B110" t="str">
            <v>REP S.A.</v>
          </cell>
        </row>
        <row r="111">
          <cell r="B111" t="str">
            <v>SAN GABÁN</v>
          </cell>
        </row>
        <row r="112">
          <cell r="B112" t="str">
            <v>SEAL</v>
          </cell>
        </row>
        <row r="113">
          <cell r="B113" t="str">
            <v>SERVICIOS INDUSTRIALES DE LA MARINA</v>
          </cell>
        </row>
        <row r="114">
          <cell r="B114" t="str">
            <v>SHOUGESA</v>
          </cell>
        </row>
        <row r="115">
          <cell r="B115" t="str">
            <v>SINERSA</v>
          </cell>
        </row>
        <row r="116">
          <cell r="B116" t="str">
            <v>SN POWER</v>
          </cell>
        </row>
        <row r="117">
          <cell r="B117" t="str">
            <v>SOUTHERN PERÚ</v>
          </cell>
        </row>
        <row r="118">
          <cell r="B118" t="str">
            <v>TACNA SOLAR</v>
          </cell>
        </row>
        <row r="119">
          <cell r="B119" t="str">
            <v>TERMNALS CALLAO</v>
          </cell>
        </row>
        <row r="120">
          <cell r="B120" t="str">
            <v>TERMOCHILCA</v>
          </cell>
        </row>
        <row r="121">
          <cell r="B121" t="str">
            <v>TEXTIL PIURA</v>
          </cell>
        </row>
        <row r="122">
          <cell r="B122" t="str">
            <v>TRANSMANTARO</v>
          </cell>
        </row>
        <row r="123">
          <cell r="B123" t="str">
            <v>TRANSMISORA ANDINA</v>
          </cell>
        </row>
        <row r="124">
          <cell r="B124" t="str">
            <v>TRANSMISORA CALLALLI</v>
          </cell>
        </row>
        <row r="125">
          <cell r="B125" t="str">
            <v>TRANSMISORA GUADALUPE</v>
          </cell>
        </row>
        <row r="126">
          <cell r="B126" t="str">
            <v>TRANSMISORA NORPERUANA</v>
          </cell>
        </row>
        <row r="127">
          <cell r="B127" t="str">
            <v>TREN ELÉCTRICO</v>
          </cell>
        </row>
        <row r="128">
          <cell r="B128" t="str">
            <v>VINCHOS</v>
          </cell>
        </row>
        <row r="129">
          <cell r="B129" t="str">
            <v>XSTRATA TINTAYA</v>
          </cell>
        </row>
        <row r="130">
          <cell r="B130" t="str">
            <v>YANAPAMPA</v>
          </cell>
        </row>
        <row r="131">
          <cell r="B131" t="str">
            <v>YURA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Otros"/>
    </sheetNames>
    <sheetDataSet>
      <sheetData sheetId="0"/>
      <sheetData sheetId="1">
        <row r="53">
          <cell r="B53" t="str">
            <v>CBH01</v>
          </cell>
          <cell r="C53" t="str">
            <v>CONDUCTOR CABLEADO THW 750V 1x 10MM2</v>
          </cell>
          <cell r="D53">
            <v>1.83</v>
          </cell>
          <cell r="E53">
            <v>0.81</v>
          </cell>
          <cell r="F53" t="str">
            <v>S</v>
          </cell>
          <cell r="G53">
            <v>100</v>
          </cell>
          <cell r="H53" t="str">
            <v>Orden de Compra OC-2156</v>
          </cell>
          <cell r="I53" t="str">
            <v>Individual</v>
          </cell>
          <cell r="J53" t="str">
            <v>ELDU</v>
          </cell>
          <cell r="K53" t="str">
            <v>CONDUCTORES Y CABLES DEL PERU SAC</v>
          </cell>
          <cell r="L53">
            <v>42653</v>
          </cell>
          <cell r="M53">
            <v>100</v>
          </cell>
          <cell r="N53" t="str">
            <v>Sustento</v>
          </cell>
          <cell r="O53">
            <v>100</v>
          </cell>
          <cell r="P53" t="str">
            <v>S</v>
          </cell>
        </row>
        <row r="54">
          <cell r="B54" t="str">
            <v>GCS03</v>
          </cell>
          <cell r="C54" t="str">
            <v>CONDUCTOR DE COBRE TW UNIPOLAR DE 35mm2</v>
          </cell>
          <cell r="D54">
            <v>4.6900000000000004</v>
          </cell>
          <cell r="E54">
            <v>3.03</v>
          </cell>
          <cell r="F54" t="str">
            <v>S</v>
          </cell>
          <cell r="G54">
            <v>240</v>
          </cell>
          <cell r="H54" t="str">
            <v>Orden de Compra OC-3740</v>
          </cell>
          <cell r="I54" t="str">
            <v>Individual</v>
          </cell>
          <cell r="J54" t="str">
            <v>ELDU</v>
          </cell>
          <cell r="K54" t="str">
            <v>REPRESENTACIONES COMERCIALES R &amp; M E.I.R.L.</v>
          </cell>
          <cell r="L54">
            <v>42747</v>
          </cell>
          <cell r="M54">
            <v>240</v>
          </cell>
          <cell r="N54" t="str">
            <v>Sustento</v>
          </cell>
          <cell r="O54">
            <v>240</v>
          </cell>
          <cell r="P54" t="str">
            <v>S</v>
          </cell>
        </row>
        <row r="55">
          <cell r="B55" t="str">
            <v>GCS04</v>
          </cell>
          <cell r="C55" t="str">
            <v>CONDUCTOR DE COBRE TW UNIPOLAR DE 70mm2</v>
          </cell>
          <cell r="D55">
            <v>7.35</v>
          </cell>
          <cell r="E55">
            <v>7.35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CXX04</v>
          </cell>
          <cell r="C56" t="str">
            <v>CONDUCTOR DE COBRE, TEMPLE SUAVE, TIPO TW de 4 mm2 PARA AMARRE</v>
          </cell>
          <cell r="D56">
            <v>0.41</v>
          </cell>
          <cell r="E56">
            <v>0.32</v>
          </cell>
          <cell r="F56" t="str">
            <v>S</v>
          </cell>
          <cell r="G56">
            <v>10000</v>
          </cell>
          <cell r="H56" t="str">
            <v>Orden de Compra 2214001053</v>
          </cell>
          <cell r="I56" t="str">
            <v>Individual</v>
          </cell>
          <cell r="J56" t="str">
            <v>ELN</v>
          </cell>
          <cell r="K56" t="str">
            <v>INDECO S.A</v>
          </cell>
          <cell r="L56">
            <v>42375</v>
          </cell>
          <cell r="M56">
            <v>10000</v>
          </cell>
          <cell r="N56" t="str">
            <v>Sustento</v>
          </cell>
          <cell r="O56">
            <v>10000</v>
          </cell>
          <cell r="P56" t="str">
            <v>S</v>
          </cell>
        </row>
        <row r="57">
          <cell r="B57" t="str">
            <v>CXX03</v>
          </cell>
          <cell r="C57" t="str">
            <v>CONDUCTOR DE COBRE, TEMPLE SUAVE, TIPO TW de 6 mm2 PARA AMARRE</v>
          </cell>
          <cell r="D57">
            <v>1.24</v>
          </cell>
          <cell r="E57">
            <v>1.24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CBG01</v>
          </cell>
          <cell r="C58" t="str">
            <v>CONDUCTOR DE COBRE TWT BIPLASTO DE 2 x 1,5 mm2</v>
          </cell>
          <cell r="D58">
            <v>0.5</v>
          </cell>
          <cell r="E58">
            <v>0.3902439024390244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CBG02</v>
          </cell>
          <cell r="C59" t="str">
            <v>CONDUCTOR DE COBRE TWT BIPLASTO DE 2 x 2,5 mm2</v>
          </cell>
          <cell r="D59">
            <v>0.66</v>
          </cell>
          <cell r="E59">
            <v>0.57999999999999996</v>
          </cell>
          <cell r="F59" t="str">
            <v>S</v>
          </cell>
          <cell r="G59">
            <v>25000</v>
          </cell>
          <cell r="H59" t="str">
            <v>Contrato AD/LO 016-2017-SEAL</v>
          </cell>
          <cell r="I59" t="str">
            <v>Individual</v>
          </cell>
          <cell r="J59" t="str">
            <v>SEAL</v>
          </cell>
          <cell r="K59" t="str">
            <v>CABLES ELECTRICOS BRANDE S.A</v>
          </cell>
          <cell r="L59">
            <v>42759</v>
          </cell>
          <cell r="M59">
            <v>25000</v>
          </cell>
          <cell r="N59" t="str">
            <v>Sustento</v>
          </cell>
          <cell r="O59">
            <v>25000</v>
          </cell>
          <cell r="P59" t="str">
            <v>S</v>
          </cell>
        </row>
        <row r="60">
          <cell r="B60" t="str">
            <v>GCS01</v>
          </cell>
          <cell r="C60" t="str">
            <v>CONDUCTOR DE CU DESNUDO 16 mm2 (Nº 6AWG),  PARA PUESTA A TIERRA</v>
          </cell>
          <cell r="D60">
            <v>1.18</v>
          </cell>
          <cell r="E60">
            <v>1.1299999999999999</v>
          </cell>
          <cell r="F60" t="str">
            <v>S</v>
          </cell>
          <cell r="G60">
            <v>500</v>
          </cell>
          <cell r="H60" t="str">
            <v>Orden de Compra OC-40052</v>
          </cell>
          <cell r="I60" t="str">
            <v>Individual</v>
          </cell>
          <cell r="J60" t="str">
            <v>ELDU</v>
          </cell>
          <cell r="K60" t="str">
            <v>ANIXTER JORVEX S.A.C.</v>
          </cell>
          <cell r="L60">
            <v>42846</v>
          </cell>
          <cell r="M60">
            <v>500</v>
          </cell>
          <cell r="N60" t="str">
            <v>Sustento</v>
          </cell>
          <cell r="O60">
            <v>500</v>
          </cell>
          <cell r="P60" t="str">
            <v>S</v>
          </cell>
        </row>
        <row r="61">
          <cell r="B61" t="str">
            <v>GCS02</v>
          </cell>
          <cell r="C61" t="str">
            <v>CONDUCTOR DE CU DESNUDO 25 mm2,  PARA PUESTA A TIERRA</v>
          </cell>
          <cell r="D61">
            <v>1.85</v>
          </cell>
          <cell r="E61">
            <v>1.7716101694915256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Prot"/>
    </sheetNames>
    <sheetDataSet>
      <sheetData sheetId="0"/>
      <sheetData sheetId="1">
        <row r="67">
          <cell r="B67" t="str">
            <v>CBD01</v>
          </cell>
          <cell r="C67" t="str">
            <v xml:space="preserve">CONDUCTOR DE COBRE PROTEGIDO, DE  10 mm2; MEDIA TENSION                                                                                                                                                                                                   </v>
          </cell>
          <cell r="D67">
            <v>1.57</v>
          </cell>
          <cell r="E67">
            <v>1.672310992348915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CBD02</v>
          </cell>
          <cell r="C68" t="str">
            <v xml:space="preserve">CONDUCTOR DE COBRE PROTEGIDO, DE  16 mm2; MEDIA TENSION                                                                                                                                                                                                   </v>
          </cell>
          <cell r="D68">
            <v>3.14</v>
          </cell>
          <cell r="E68">
            <v>3.34462198469783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CBD03</v>
          </cell>
          <cell r="C69" t="str">
            <v xml:space="preserve">CONDUCTOR DE COBRE PROTEGIDO, DE  25 mm2; MEDIA TENSION                                                                                                                                                                                                   </v>
          </cell>
          <cell r="D69">
            <v>2.92</v>
          </cell>
          <cell r="E69">
            <v>3.1102854125215487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CBD04</v>
          </cell>
          <cell r="C70" t="str">
            <v xml:space="preserve">CONDUCTOR DE COBRE PROTEGIDO, DE  35 mm2; MEDIA TENSION                                                                                                                                                                                                   </v>
          </cell>
          <cell r="D70">
            <v>3.62</v>
          </cell>
          <cell r="E70">
            <v>2.93</v>
          </cell>
          <cell r="F70" t="str">
            <v>S</v>
          </cell>
          <cell r="G70">
            <v>200</v>
          </cell>
          <cell r="H70" t="str">
            <v>Orden de Compra OC-4359</v>
          </cell>
          <cell r="I70" t="str">
            <v>Individual</v>
          </cell>
          <cell r="J70" t="str">
            <v>ELDU</v>
          </cell>
          <cell r="K70" t="str">
            <v>MATERIALES GROUP S.A.C</v>
          </cell>
          <cell r="L70">
            <v>43093</v>
          </cell>
          <cell r="M70">
            <v>200</v>
          </cell>
          <cell r="N70" t="str">
            <v>Sustento</v>
          </cell>
          <cell r="O70">
            <v>200</v>
          </cell>
          <cell r="P70" t="str">
            <v>S</v>
          </cell>
        </row>
        <row r="71">
          <cell r="B71" t="str">
            <v>CBD05</v>
          </cell>
          <cell r="C71" t="str">
            <v xml:space="preserve">CONDUCTOR DE COBRE PROTEGIDO, DE  50 mm2; MEDIA TENSION                                                                                                                                                                                                   </v>
          </cell>
          <cell r="D71">
            <v>4.1399999999999997</v>
          </cell>
          <cell r="E71">
            <v>4.409788221862744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CBD06</v>
          </cell>
          <cell r="C72" t="str">
            <v xml:space="preserve">CONDUCTOR DE COBRE PROTEGIDO, DE  70 mm2; MEDIA TENSION                                                                                                                                                                                                   </v>
          </cell>
          <cell r="D72">
            <v>6.99</v>
          </cell>
          <cell r="E72">
            <v>7.4455119977827486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CBD07</v>
          </cell>
          <cell r="C73" t="str">
            <v xml:space="preserve">CONDUCTOR DE COBRE PROTEGIDO, DE  95 mm2; MEDIA TENSION                                                                                                                                                                                                   </v>
          </cell>
          <cell r="D73">
            <v>9.51</v>
          </cell>
          <cell r="E73">
            <v>10.129730915438332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CBD08</v>
          </cell>
          <cell r="C74" t="str">
            <v xml:space="preserve">CONDUCTOR DE COBRE PROTEGIDO, DE  120 mm2; MEDIA TENSION                                                                                                                                                                                                  </v>
          </cell>
          <cell r="D74">
            <v>20.93</v>
          </cell>
          <cell r="E74">
            <v>22.293929343861649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CBB01</v>
          </cell>
          <cell r="C75" t="str">
            <v xml:space="preserve">CONDUCTOR DE COBRE PROTEGIDO, DE  6 mm2, 1 HILO; BAJA TENSION                                                                                                                                                                                             </v>
          </cell>
          <cell r="D75">
            <v>0.81</v>
          </cell>
          <cell r="E75">
            <v>0.78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CBB03</v>
          </cell>
          <cell r="C76" t="str">
            <v xml:space="preserve">CONDUCTOR DE COBRE PROTEGIDO, DE 10 mm2, 1 HILO; BAJA TENSION                                                                                                                                                                                             </v>
          </cell>
          <cell r="D76">
            <v>1.24</v>
          </cell>
          <cell r="E76">
            <v>1.2245321152260762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CBB05</v>
          </cell>
          <cell r="C77" t="str">
            <v xml:space="preserve">CONDUCTOR DE COBRE PROTEGIDO, DE 16 mm2, 1 HILO; BAJA TENSION                                                                                                                                                                                             </v>
          </cell>
          <cell r="D77">
            <v>1.81</v>
          </cell>
          <cell r="E77">
            <v>1.8572985525538583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CBB02</v>
          </cell>
          <cell r="C78" t="str">
            <v xml:space="preserve">CONDUCTOR DE COBRE PROTEGIDO, DE  6 mm2, 7 HILOS; BAJA TENSION                                                                                                                                                                                            </v>
          </cell>
          <cell r="D78">
            <v>0.81</v>
          </cell>
          <cell r="E78">
            <v>0.78</v>
          </cell>
          <cell r="F78" t="str">
            <v>S</v>
          </cell>
          <cell r="G78">
            <v>52</v>
          </cell>
          <cell r="H78" t="str">
            <v>Orden de Compra 4210010136</v>
          </cell>
          <cell r="I78" t="str">
            <v>Individual</v>
          </cell>
          <cell r="J78" t="str">
            <v>ELC</v>
          </cell>
          <cell r="K78" t="str">
            <v>PROMOTORES ELECTRICOS MILAGROS Y CE</v>
          </cell>
          <cell r="L78">
            <v>43076</v>
          </cell>
          <cell r="M78">
            <v>52</v>
          </cell>
          <cell r="N78" t="str">
            <v>Sustento</v>
          </cell>
          <cell r="O78">
            <v>52</v>
          </cell>
          <cell r="P78" t="str">
            <v>S</v>
          </cell>
        </row>
        <row r="79">
          <cell r="B79" t="str">
            <v>CBB04</v>
          </cell>
          <cell r="C79" t="str">
            <v xml:space="preserve">CONDUCTOR DE COBRE PROTEGIDO, DE 10 mm2, 7 HILOS; BAJA TENSION                                                                                                                                                                                            </v>
          </cell>
          <cell r="D79">
            <v>1.24</v>
          </cell>
          <cell r="E79">
            <v>1.2245321152260762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CBB06</v>
          </cell>
          <cell r="C80" t="str">
            <v xml:space="preserve">CONDUCTOR DE COBRE PROTEGIDO, DE 16 mm2, 7 HILOS; BAJA TENSION                                                                                                                                                                                            </v>
          </cell>
          <cell r="D80">
            <v>1.81</v>
          </cell>
          <cell r="E80">
            <v>1.8572985525538583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>
            <v>1</v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CBB07</v>
          </cell>
          <cell r="C81" t="str">
            <v xml:space="preserve">CONDUCTOR DE COBRE PROTEGIDO, DE 25 mm2, 7 HILOS; BAJA TENSION                                                                                                                                                                                            </v>
          </cell>
          <cell r="D81">
            <v>2.83</v>
          </cell>
          <cell r="E81">
            <v>2.74</v>
          </cell>
          <cell r="F81" t="str">
            <v>S</v>
          </cell>
          <cell r="G81">
            <v>50</v>
          </cell>
          <cell r="H81" t="str">
            <v>Orden de Compra 4210008715</v>
          </cell>
          <cell r="I81" t="str">
            <v>Individual</v>
          </cell>
          <cell r="J81" t="str">
            <v>ELC</v>
          </cell>
          <cell r="K81" t="str">
            <v>PROMOTORES ELECTRICOS MILAGROS Y CE</v>
          </cell>
          <cell r="L81">
            <v>42517</v>
          </cell>
          <cell r="M81">
            <v>1</v>
          </cell>
          <cell r="N81" t="str">
            <v>Sustento</v>
          </cell>
          <cell r="O81">
            <v>50</v>
          </cell>
          <cell r="P81" t="str">
            <v>S</v>
          </cell>
        </row>
        <row r="82">
          <cell r="B82" t="str">
            <v>CBB08</v>
          </cell>
          <cell r="C82" t="str">
            <v xml:space="preserve">CONDUCTOR DE COBRE PROTEGIDO, DE 35 mm2, 7 HILOS; BAJA TENSION                                                                                                                                                                                            </v>
          </cell>
          <cell r="D82">
            <v>3.28</v>
          </cell>
          <cell r="E82">
            <v>3.74</v>
          </cell>
          <cell r="F82" t="str">
            <v>S</v>
          </cell>
          <cell r="G82">
            <v>18</v>
          </cell>
          <cell r="H82" t="str">
            <v>Orden de Compra 4210010136</v>
          </cell>
          <cell r="I82" t="str">
            <v>Individual</v>
          </cell>
          <cell r="J82" t="str">
            <v>ELC</v>
          </cell>
          <cell r="K82" t="str">
            <v>PROMOTORES ELECTRICOS MILAGROS Y CE</v>
          </cell>
          <cell r="L82">
            <v>43076</v>
          </cell>
          <cell r="M82">
            <v>3</v>
          </cell>
          <cell r="N82" t="str">
            <v>Sustento</v>
          </cell>
          <cell r="O82">
            <v>18</v>
          </cell>
          <cell r="P82" t="str">
            <v>S</v>
          </cell>
        </row>
        <row r="83">
          <cell r="B83" t="str">
            <v>CBB09</v>
          </cell>
          <cell r="C83" t="str">
            <v xml:space="preserve">CONDUCTOR DE COBRE PROTEGIDO, DE 50 mm2, 7 HILOS; BAJA TENSION                                                                                                                                                                                            </v>
          </cell>
          <cell r="D83">
            <v>4.8899999999999997</v>
          </cell>
          <cell r="E83">
            <v>5.0987919854368213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>
            <v>2</v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CBB10</v>
          </cell>
          <cell r="C84" t="str">
            <v xml:space="preserve">CONDUCTOR DE COBRE PROTEGIDO, DE 70 mm2, 19 HILOS; BAJA TENSION                                                                                                                                                                                           </v>
          </cell>
          <cell r="D84">
            <v>6.31</v>
          </cell>
          <cell r="E84">
            <v>6.8703770576265741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CBB11</v>
          </cell>
          <cell r="C85" t="str">
            <v xml:space="preserve">CONDUCTOR DE COBRE PROTEGIDO, DE 95 mm2; BAJA TENSION                                                                                                                                                                                                     </v>
          </cell>
          <cell r="D85">
            <v>8.14</v>
          </cell>
          <cell r="E85">
            <v>9.0058894385897474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CBB12</v>
          </cell>
          <cell r="C86" t="str">
            <v xml:space="preserve">CONDUCTOR DE COBRE PROTEGIDO, DE 120 mm2; BAJA TENSION                                                                                                                                                                                                    </v>
          </cell>
          <cell r="D86">
            <v>9.9</v>
          </cell>
          <cell r="E86">
            <v>11.077672410419829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CBB13</v>
          </cell>
          <cell r="C87" t="str">
            <v xml:space="preserve">CONDUCTOR DE COBRE PROTEGIDO, DE 150 mm2; BAJA TENSION                                                                                                                                                                                                    </v>
          </cell>
          <cell r="D87">
            <v>11.93</v>
          </cell>
          <cell r="E87">
            <v>13.500189434337951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CBB14</v>
          </cell>
          <cell r="C88" t="str">
            <v xml:space="preserve">CONDUCTOR DE COBRE PROTEGIDO, DE 185 mm2; BAJA TENSION                                                                                                                                                                                                    </v>
          </cell>
          <cell r="D88">
            <v>14.22</v>
          </cell>
          <cell r="E88">
            <v>16.257901294797371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onectores"/>
      <sheetName val="Espigas"/>
      <sheetName val="Portalinea"/>
      <sheetName val="Riostras"/>
    </sheetNames>
    <sheetDataSet>
      <sheetData sheetId="0"/>
      <sheetData sheetId="1"/>
      <sheetData sheetId="2">
        <row r="103">
          <cell r="B103" t="str">
            <v>FKX01</v>
          </cell>
          <cell r="C103" t="str">
            <v>CONECTOR AL/AL SL 2.11 Y CUBIERTA AISLANTE</v>
          </cell>
          <cell r="D103">
            <v>0.71</v>
          </cell>
          <cell r="E103">
            <v>0.47</v>
          </cell>
          <cell r="F103" t="str">
            <v>S</v>
          </cell>
          <cell r="G103">
            <v>12100</v>
          </cell>
          <cell r="H103" t="str">
            <v>Contrato N°43-2017</v>
          </cell>
          <cell r="I103" t="str">
            <v>Corporativa</v>
          </cell>
          <cell r="J103" t="str">
            <v>ELSE</v>
          </cell>
          <cell r="K103" t="str">
            <v>ING. SERVICIOS VALLADARES SANTIBAÑES HERMANOS S.A</v>
          </cell>
          <cell r="L103">
            <v>42850</v>
          </cell>
          <cell r="M103">
            <v>12100</v>
          </cell>
          <cell r="N103" t="str">
            <v>Sustento</v>
          </cell>
          <cell r="O103">
            <v>12100</v>
          </cell>
          <cell r="P103" t="str">
            <v>S</v>
          </cell>
        </row>
        <row r="104">
          <cell r="B104" t="str">
            <v>FKX02</v>
          </cell>
          <cell r="C104" t="str">
            <v>CONECTOR BIMETALICO AL/CU</v>
          </cell>
          <cell r="D104">
            <v>2.34</v>
          </cell>
          <cell r="E104">
            <v>0.66</v>
          </cell>
          <cell r="F104" t="str">
            <v>S</v>
          </cell>
          <cell r="G104">
            <v>37000</v>
          </cell>
          <cell r="H104" t="str">
            <v>Contrato N°43-2017</v>
          </cell>
          <cell r="I104" t="str">
            <v>Corporativa</v>
          </cell>
          <cell r="J104" t="str">
            <v>ELSE</v>
          </cell>
          <cell r="K104" t="str">
            <v>ING. SERVICIOS VALLADARES SANTIBAÑES HERMANOS S.A</v>
          </cell>
          <cell r="L104">
            <v>42850</v>
          </cell>
          <cell r="M104">
            <v>37000</v>
          </cell>
          <cell r="N104" t="str">
            <v>Sustento</v>
          </cell>
          <cell r="O104">
            <v>37000</v>
          </cell>
          <cell r="P104" t="str">
            <v>S</v>
          </cell>
        </row>
        <row r="105">
          <cell r="B105" t="str">
            <v>FKX10</v>
          </cell>
          <cell r="C105" t="str">
            <v>CONECTOR DE DOBLE VIA DE Al - Al APTO PARA CONDUCTOR DE 16 - 120 mm2</v>
          </cell>
          <cell r="D105">
            <v>1.41</v>
          </cell>
          <cell r="E105">
            <v>0.85</v>
          </cell>
          <cell r="F105" t="str">
            <v>S</v>
          </cell>
          <cell r="G105">
            <v>1200</v>
          </cell>
          <cell r="H105" t="str">
            <v>Factura 0001-008875</v>
          </cell>
          <cell r="I105" t="str">
            <v>Individual</v>
          </cell>
          <cell r="J105" t="str">
            <v>ELOR</v>
          </cell>
          <cell r="K105" t="str">
            <v>IVS S.A</v>
          </cell>
          <cell r="L105">
            <v>42699</v>
          </cell>
          <cell r="M105">
            <v>1200</v>
          </cell>
          <cell r="N105" t="str">
            <v>Sustento</v>
          </cell>
          <cell r="O105">
            <v>1200</v>
          </cell>
          <cell r="P105" t="str">
            <v>S</v>
          </cell>
        </row>
        <row r="106">
          <cell r="B106" t="str">
            <v>CXC40</v>
          </cell>
          <cell r="C106" t="str">
            <v>CONECTOR DERIVACION A COMPRESION PARA CONDUCTOR DE COBRE MT</v>
          </cell>
          <cell r="D106">
            <v>5.3</v>
          </cell>
          <cell r="E106">
            <v>1.83</v>
          </cell>
          <cell r="F106" t="str">
            <v>S</v>
          </cell>
          <cell r="G106">
            <v>3</v>
          </cell>
          <cell r="H106" t="str">
            <v>Orden de Compra 1210014615</v>
          </cell>
          <cell r="I106" t="str">
            <v>Individual</v>
          </cell>
          <cell r="J106" t="str">
            <v>ELNO</v>
          </cell>
          <cell r="K106" t="str">
            <v>BENITES S.R.L.</v>
          </cell>
          <cell r="L106">
            <v>42978</v>
          </cell>
          <cell r="M106">
            <v>3</v>
          </cell>
          <cell r="N106" t="str">
            <v>Sustento</v>
          </cell>
          <cell r="O106">
            <v>3</v>
          </cell>
          <cell r="P106" t="str">
            <v>S</v>
          </cell>
        </row>
        <row r="107">
          <cell r="B107" t="str">
            <v>CXC30</v>
          </cell>
          <cell r="C107" t="str">
            <v>CONECTOR DERIVACION COMPRESION TIPO H BIMETALICO AA120/AA70-CU16A70MM2</v>
          </cell>
          <cell r="D107">
            <v>1.57</v>
          </cell>
          <cell r="E107">
            <v>1.06</v>
          </cell>
          <cell r="F107" t="str">
            <v>S</v>
          </cell>
          <cell r="G107">
            <v>100</v>
          </cell>
          <cell r="H107" t="str">
            <v>Factura 001-001963</v>
          </cell>
          <cell r="I107" t="str">
            <v>Individual</v>
          </cell>
          <cell r="J107" t="str">
            <v>SERS</v>
          </cell>
          <cell r="K107" t="str">
            <v>ELSERCOR E.I.R.L</v>
          </cell>
          <cell r="L107">
            <v>42849</v>
          </cell>
          <cell r="M107">
            <v>100</v>
          </cell>
          <cell r="N107" t="str">
            <v>Sustento</v>
          </cell>
          <cell r="O107">
            <v>100</v>
          </cell>
          <cell r="P107" t="str">
            <v>S</v>
          </cell>
        </row>
        <row r="108">
          <cell r="B108" t="str">
            <v>CXC31</v>
          </cell>
          <cell r="C108" t="str">
            <v>CONECTOR DERIVACION COMPRESION TIPO H BIMETALICO AA120-185/AA120-185MM2</v>
          </cell>
          <cell r="D108">
            <v>8.0399999999999991</v>
          </cell>
          <cell r="E108">
            <v>3.55</v>
          </cell>
          <cell r="F108" t="str">
            <v>S</v>
          </cell>
          <cell r="G108">
            <v>200</v>
          </cell>
          <cell r="H108" t="str">
            <v>Factura 001-001180</v>
          </cell>
          <cell r="I108" t="str">
            <v>Individual</v>
          </cell>
          <cell r="J108" t="str">
            <v>EDPE</v>
          </cell>
          <cell r="K108" t="str">
            <v>LANCO GROUP S.A.C</v>
          </cell>
          <cell r="L108">
            <v>42859</v>
          </cell>
          <cell r="M108">
            <v>200</v>
          </cell>
          <cell r="N108" t="str">
            <v>Sustento</v>
          </cell>
          <cell r="O108">
            <v>200</v>
          </cell>
          <cell r="P108" t="str">
            <v>S</v>
          </cell>
        </row>
        <row r="109">
          <cell r="B109" t="str">
            <v>CXC29</v>
          </cell>
          <cell r="C109" t="str">
            <v>CONECTOR DERIVACION COMPRESION TIPO H BIMETALICO AA35-70/AA35-CU16-35MM2</v>
          </cell>
          <cell r="D109">
            <v>1</v>
          </cell>
          <cell r="E109">
            <v>0.72</v>
          </cell>
          <cell r="F109" t="str">
            <v>S</v>
          </cell>
          <cell r="G109">
            <v>600</v>
          </cell>
          <cell r="H109" t="str">
            <v>Factura 001-001180</v>
          </cell>
          <cell r="I109" t="str">
            <v>Individual</v>
          </cell>
          <cell r="J109" t="str">
            <v>EDPE</v>
          </cell>
          <cell r="K109" t="str">
            <v>LANCO GROUP S.A.C</v>
          </cell>
          <cell r="L109">
            <v>42859</v>
          </cell>
          <cell r="M109">
            <v>600</v>
          </cell>
          <cell r="N109" t="str">
            <v>Sustento</v>
          </cell>
          <cell r="O109">
            <v>600</v>
          </cell>
          <cell r="P109" t="str">
            <v>S</v>
          </cell>
        </row>
        <row r="110">
          <cell r="B110" t="str">
            <v>CXC33</v>
          </cell>
          <cell r="C110" t="str">
            <v>CONECTOR DERIVACION TIPO CUÑA</v>
          </cell>
          <cell r="D110">
            <v>0.66</v>
          </cell>
          <cell r="E110">
            <v>0.45</v>
          </cell>
          <cell r="F110" t="str">
            <v>S</v>
          </cell>
          <cell r="G110">
            <v>36</v>
          </cell>
          <cell r="H110" t="str">
            <v>Orden de Compra 2210009086</v>
          </cell>
          <cell r="I110" t="str">
            <v>Individual</v>
          </cell>
          <cell r="J110" t="str">
            <v>ELN</v>
          </cell>
          <cell r="K110" t="str">
            <v>MATERIALES GROUP S.A.C.</v>
          </cell>
          <cell r="L110">
            <v>42985</v>
          </cell>
          <cell r="M110">
            <v>36</v>
          </cell>
          <cell r="N110" t="str">
            <v>Sustento</v>
          </cell>
          <cell r="O110">
            <v>36</v>
          </cell>
          <cell r="P110" t="str">
            <v>S</v>
          </cell>
        </row>
        <row r="111">
          <cell r="B111" t="str">
            <v>CXC32</v>
          </cell>
          <cell r="C111" t="str">
            <v>CONECTOR DERIVACION TIPO PERNO PARTIDO DE BRONCE</v>
          </cell>
          <cell r="D111">
            <v>1.1100000000000001</v>
          </cell>
          <cell r="E111">
            <v>0.97</v>
          </cell>
          <cell r="F111" t="str">
            <v>S</v>
          </cell>
          <cell r="G111">
            <v>984</v>
          </cell>
          <cell r="H111" t="str">
            <v>Factura 0001-008874</v>
          </cell>
          <cell r="I111" t="str">
            <v>Individual</v>
          </cell>
          <cell r="J111" t="str">
            <v>ELOR</v>
          </cell>
          <cell r="K111" t="str">
            <v>IVS S.A</v>
          </cell>
          <cell r="L111">
            <v>42685</v>
          </cell>
          <cell r="M111">
            <v>984</v>
          </cell>
          <cell r="N111" t="str">
            <v>Sustento</v>
          </cell>
          <cell r="O111">
            <v>984</v>
          </cell>
          <cell r="P111" t="str">
            <v>S</v>
          </cell>
        </row>
        <row r="112">
          <cell r="B112" t="str">
            <v>CXC37</v>
          </cell>
          <cell r="C112" t="str">
            <v>CONECTOR PERFORACION DE AISLAMIENTO BIMETALICO AA16-70/CU1.5-6MM2</v>
          </cell>
          <cell r="D112">
            <v>1.79</v>
          </cell>
          <cell r="E112">
            <v>1.35</v>
          </cell>
          <cell r="F112" t="str">
            <v>S</v>
          </cell>
          <cell r="G112">
            <v>1300</v>
          </cell>
          <cell r="H112" t="str">
            <v>Factura 0001-008874</v>
          </cell>
          <cell r="I112" t="str">
            <v>Individual</v>
          </cell>
          <cell r="J112" t="str">
            <v>ELOR</v>
          </cell>
          <cell r="K112" t="str">
            <v>IVS S.A</v>
          </cell>
          <cell r="L112">
            <v>42685</v>
          </cell>
          <cell r="M112">
            <v>1300</v>
          </cell>
          <cell r="N112" t="str">
            <v>Sustento</v>
          </cell>
          <cell r="O112">
            <v>1300</v>
          </cell>
          <cell r="P112" t="str">
            <v>S</v>
          </cell>
        </row>
        <row r="113">
          <cell r="B113" t="str">
            <v>CXC35</v>
          </cell>
          <cell r="C113" t="str">
            <v>CONECTOR PERFORACION DE AISLAMIENTO BIMETALICO AA16-70/CU10-16MM2</v>
          </cell>
          <cell r="D113">
            <v>0.95</v>
          </cell>
          <cell r="E113">
            <v>0.76</v>
          </cell>
          <cell r="F113" t="str">
            <v>S</v>
          </cell>
          <cell r="G113">
            <v>2333</v>
          </cell>
          <cell r="H113" t="str">
            <v>Factura 0001-008874</v>
          </cell>
          <cell r="I113" t="str">
            <v>Individual</v>
          </cell>
          <cell r="J113" t="str">
            <v>ELOR</v>
          </cell>
          <cell r="K113" t="str">
            <v>IVS S.A</v>
          </cell>
          <cell r="L113">
            <v>42685</v>
          </cell>
          <cell r="M113">
            <v>2333</v>
          </cell>
          <cell r="N113" t="str">
            <v>Sustento</v>
          </cell>
          <cell r="O113">
            <v>2333</v>
          </cell>
          <cell r="P113" t="str">
            <v>S</v>
          </cell>
        </row>
        <row r="114">
          <cell r="B114" t="str">
            <v>CXC36</v>
          </cell>
          <cell r="C114" t="str">
            <v>CONECTOR PERFORACION DE AISLAMIENTO BIMETALICO AA25-70/CU25-70MM2</v>
          </cell>
          <cell r="D114" t="str">
            <v>Sin Costo (No Utilizado)</v>
          </cell>
          <cell r="E114">
            <v>0</v>
          </cell>
          <cell r="F114" t="str">
            <v>A</v>
          </cell>
          <cell r="G114" t="str">
            <v/>
          </cell>
          <cell r="H114" t="str">
            <v>Precio Regulado 2012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Precio regulado 2012</v>
          </cell>
          <cell r="O114" t="str">
            <v/>
          </cell>
          <cell r="P114" t="str">
            <v>A</v>
          </cell>
        </row>
        <row r="115">
          <cell r="B115" t="str">
            <v>CXC01</v>
          </cell>
          <cell r="C115" t="str">
            <v>CONECTOR TERMINAL A COMPRESION CABLE 10MM2</v>
          </cell>
          <cell r="D115">
            <v>0.55000000000000004</v>
          </cell>
          <cell r="E115">
            <v>0.20540000000000003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CXC27</v>
          </cell>
          <cell r="C116" t="str">
            <v>CONECTOR TERMINAL A COMPRESION CABLE 120MM2</v>
          </cell>
          <cell r="D116">
            <v>4.51</v>
          </cell>
          <cell r="E116">
            <v>2.8344000000000005</v>
          </cell>
          <cell r="F116" t="str">
            <v>S</v>
          </cell>
          <cell r="G116">
            <v>250</v>
          </cell>
          <cell r="H116" t="str">
            <v>Factura 001-000780</v>
          </cell>
          <cell r="I116" t="str">
            <v>Individual</v>
          </cell>
          <cell r="J116" t="str">
            <v>ELOR</v>
          </cell>
          <cell r="K116" t="str">
            <v>DIPACO S.A.C.</v>
          </cell>
          <cell r="L116">
            <v>42642</v>
          </cell>
          <cell r="M116">
            <v>250</v>
          </cell>
          <cell r="N116" t="str">
            <v>Sustento</v>
          </cell>
          <cell r="O116">
            <v>250</v>
          </cell>
          <cell r="P116" t="str">
            <v>S</v>
          </cell>
        </row>
        <row r="117">
          <cell r="B117" t="str">
            <v>CXC02</v>
          </cell>
          <cell r="C117" t="str">
            <v>CONECTOR TERMINAL A COMPRESION CABLE 16MM2</v>
          </cell>
          <cell r="D117">
            <v>0.51</v>
          </cell>
          <cell r="E117">
            <v>0.45</v>
          </cell>
          <cell r="F117" t="str">
            <v>S</v>
          </cell>
          <cell r="G117">
            <v>250</v>
          </cell>
          <cell r="H117" t="str">
            <v>Factura 001-000780</v>
          </cell>
          <cell r="I117" t="str">
            <v>Individual</v>
          </cell>
          <cell r="J117" t="str">
            <v>ELOR</v>
          </cell>
          <cell r="K117" t="str">
            <v>DIPACO S.A.C.</v>
          </cell>
          <cell r="L117">
            <v>42642</v>
          </cell>
          <cell r="M117">
            <v>250</v>
          </cell>
          <cell r="N117" t="str">
            <v>Sustento</v>
          </cell>
          <cell r="O117">
            <v>250</v>
          </cell>
          <cell r="P117" t="str">
            <v>S</v>
          </cell>
        </row>
        <row r="118">
          <cell r="B118" t="str">
            <v>CXC05</v>
          </cell>
          <cell r="C118" t="str">
            <v>CONECTOR TERMINAL A COMPRESION CABLE 185MM2</v>
          </cell>
          <cell r="D118">
            <v>6.2</v>
          </cell>
          <cell r="E118">
            <v>4.3879000000000001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CXC06</v>
          </cell>
          <cell r="C119" t="str">
            <v>CONECTOR TERMINAL A COMPRESION CABLE 240MM2</v>
          </cell>
          <cell r="D119">
            <v>8.7100000000000009</v>
          </cell>
          <cell r="E119">
            <v>5.7024000000000008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CXC03</v>
          </cell>
          <cell r="C120" t="str">
            <v>CONECTOR TERMINAL A COMPRESION CABLE 25MM2</v>
          </cell>
          <cell r="D120">
            <v>1.08</v>
          </cell>
          <cell r="E120">
            <v>0.45</v>
          </cell>
          <cell r="F120" t="str">
            <v>S</v>
          </cell>
          <cell r="G120">
            <v>250</v>
          </cell>
          <cell r="H120" t="str">
            <v>Factura 001-000780</v>
          </cell>
          <cell r="I120" t="str">
            <v>Individual</v>
          </cell>
          <cell r="J120" t="str">
            <v>ELOR</v>
          </cell>
          <cell r="K120" t="str">
            <v>DIPACO S.A.C.</v>
          </cell>
          <cell r="L120">
            <v>42642</v>
          </cell>
          <cell r="M120">
            <v>250</v>
          </cell>
          <cell r="N120" t="str">
            <v>Sustento</v>
          </cell>
          <cell r="O120">
            <v>250</v>
          </cell>
          <cell r="P120" t="str">
            <v>S</v>
          </cell>
        </row>
        <row r="121">
          <cell r="B121" t="str">
            <v>CXC28</v>
          </cell>
          <cell r="C121" t="str">
            <v>CONECTOR TERMINAL A COMPRESION CABLE 300MM2</v>
          </cell>
          <cell r="D121">
            <v>10.84</v>
          </cell>
          <cell r="E121">
            <v>7.1364000000000001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CXC04</v>
          </cell>
          <cell r="C122" t="str">
            <v>CONECTOR TERMINAL A COMPRESION CABLE 35MM2</v>
          </cell>
          <cell r="D122">
            <v>1.04</v>
          </cell>
          <cell r="E122">
            <v>0.79</v>
          </cell>
          <cell r="F122" t="str">
            <v>S</v>
          </cell>
          <cell r="G122">
            <v>250</v>
          </cell>
          <cell r="H122" t="str">
            <v>Factura 001-000780</v>
          </cell>
          <cell r="I122" t="str">
            <v>Individual</v>
          </cell>
          <cell r="J122" t="str">
            <v>ELOR</v>
          </cell>
          <cell r="K122" t="str">
            <v>DIPACO S.A.C.</v>
          </cell>
          <cell r="L122">
            <v>42642</v>
          </cell>
          <cell r="M122">
            <v>250</v>
          </cell>
          <cell r="N122" t="str">
            <v>Sustento</v>
          </cell>
          <cell r="O122">
            <v>250</v>
          </cell>
          <cell r="P122" t="str">
            <v>S</v>
          </cell>
        </row>
        <row r="123">
          <cell r="B123" t="str">
            <v>CXC26</v>
          </cell>
          <cell r="C123" t="str">
            <v>CONECTOR TERMINAL A COMPRESION CABLE 70MM2</v>
          </cell>
          <cell r="D123">
            <v>1.99</v>
          </cell>
          <cell r="E123">
            <v>1.66</v>
          </cell>
          <cell r="F123" t="str">
            <v>S</v>
          </cell>
          <cell r="G123">
            <v>250</v>
          </cell>
          <cell r="H123" t="str">
            <v>Factura 001-000780</v>
          </cell>
          <cell r="I123" t="str">
            <v>Individual</v>
          </cell>
          <cell r="J123" t="str">
            <v>ELOR</v>
          </cell>
          <cell r="K123" t="str">
            <v>DIPACO S.A.C.</v>
          </cell>
          <cell r="L123">
            <v>42642</v>
          </cell>
          <cell r="M123">
            <v>250</v>
          </cell>
          <cell r="N123" t="str">
            <v>Sustento</v>
          </cell>
          <cell r="O123">
            <v>250</v>
          </cell>
          <cell r="P123" t="str">
            <v>S</v>
          </cell>
        </row>
        <row r="124">
          <cell r="B124" t="str">
            <v>FKX03</v>
          </cell>
          <cell r="C124" t="str">
            <v>CONECTOR TIPO AB  PARA VARILLA DE PUESTA A TIERRA DE COPPERWELD</v>
          </cell>
          <cell r="D124">
            <v>0.99</v>
          </cell>
          <cell r="E124">
            <v>1.02</v>
          </cell>
          <cell r="F124" t="str">
            <v>S</v>
          </cell>
          <cell r="G124">
            <v>800</v>
          </cell>
          <cell r="H124" t="str">
            <v>Factura 0001-008875</v>
          </cell>
          <cell r="I124" t="str">
            <v>Individual</v>
          </cell>
          <cell r="J124" t="str">
            <v>ELOR</v>
          </cell>
          <cell r="K124" t="str">
            <v>IVS S.A</v>
          </cell>
          <cell r="L124">
            <v>42699</v>
          </cell>
          <cell r="M124">
            <v>800</v>
          </cell>
          <cell r="N124" t="str">
            <v>Sustento</v>
          </cell>
          <cell r="O124">
            <v>800</v>
          </cell>
          <cell r="P124" t="str">
            <v>S</v>
          </cell>
        </row>
        <row r="125">
          <cell r="B125" t="str">
            <v>GXC01</v>
          </cell>
          <cell r="C125" t="str">
            <v>CONECTOR TIPO AB  PARA VARILLA DE PUESTA A TIERRA DE COPPERWELD</v>
          </cell>
          <cell r="D125">
            <v>1</v>
          </cell>
          <cell r="E125">
            <v>0.95</v>
          </cell>
          <cell r="F125" t="str">
            <v>S</v>
          </cell>
          <cell r="G125">
            <v>150</v>
          </cell>
          <cell r="H125" t="str">
            <v>Factura 001-000800</v>
          </cell>
          <cell r="I125" t="str">
            <v>Individual</v>
          </cell>
          <cell r="J125" t="str">
            <v>ELOR</v>
          </cell>
          <cell r="K125" t="str">
            <v>DIPACO S.A.C.</v>
          </cell>
          <cell r="L125">
            <v>42657</v>
          </cell>
          <cell r="M125">
            <v>150</v>
          </cell>
          <cell r="N125" t="str">
            <v>Sustento</v>
          </cell>
          <cell r="O125">
            <v>150</v>
          </cell>
          <cell r="P125" t="str">
            <v>S</v>
          </cell>
        </row>
        <row r="126">
          <cell r="B126" t="str">
            <v>CXC41</v>
          </cell>
          <cell r="C126" t="str">
            <v>CONECTOR TIPO CODO PARA CABLE 25MM2 10KV.</v>
          </cell>
          <cell r="D126">
            <v>59.34</v>
          </cell>
          <cell r="E126">
            <v>97.13</v>
          </cell>
          <cell r="F126" t="str">
            <v>S</v>
          </cell>
          <cell r="G126">
            <v>6</v>
          </cell>
          <cell r="H126" t="str">
            <v>Factura E001-34</v>
          </cell>
          <cell r="I126" t="str">
            <v>Individual</v>
          </cell>
          <cell r="J126" t="str">
            <v>ELOR</v>
          </cell>
          <cell r="K126" t="str">
            <v>CORPORACION RAYMI S.A.C.</v>
          </cell>
          <cell r="L126">
            <v>42696</v>
          </cell>
          <cell r="M126">
            <v>6</v>
          </cell>
          <cell r="N126" t="str">
            <v>Sustento</v>
          </cell>
          <cell r="O126">
            <v>6</v>
          </cell>
          <cell r="P126" t="str">
            <v>S</v>
          </cell>
        </row>
        <row r="127">
          <cell r="B127" t="str">
            <v>CXC42</v>
          </cell>
          <cell r="C127" t="str">
            <v>CONECTOR TIPO CODO PARA CABLE 35MM2 10KV.</v>
          </cell>
          <cell r="D127" t="str">
            <v>Sin Costo (No Utilizado)</v>
          </cell>
          <cell r="E127">
            <v>0</v>
          </cell>
          <cell r="F127" t="str">
            <v>A</v>
          </cell>
          <cell r="G127" t="str">
            <v/>
          </cell>
          <cell r="H127" t="str">
            <v>Precio Regulado 2012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Precio regulado 2012</v>
          </cell>
          <cell r="O127" t="str">
            <v/>
          </cell>
          <cell r="P127" t="str">
            <v>A</v>
          </cell>
        </row>
        <row r="128">
          <cell r="B128" t="str">
            <v>CXC44</v>
          </cell>
          <cell r="C128" t="str">
            <v>CONECTOR TUBULAR A COMPRESIÓN TABICADO DE COBRE 16-70MM2. MT-BT</v>
          </cell>
          <cell r="D128" t="str">
            <v>Sin Costo (No Utilizado)</v>
          </cell>
          <cell r="E128">
            <v>0</v>
          </cell>
          <cell r="F128" t="str">
            <v>A</v>
          </cell>
          <cell r="G128" t="str">
            <v/>
          </cell>
          <cell r="H128" t="str">
            <v>Precio Regulado 2012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Precio regulado 2012</v>
          </cell>
          <cell r="O128" t="str">
            <v/>
          </cell>
          <cell r="P128" t="str">
            <v>A</v>
          </cell>
        </row>
        <row r="129">
          <cell r="B129" t="str">
            <v>CXC43</v>
          </cell>
          <cell r="C129" t="str">
            <v>CONECTOR TUBULAR A COMPRESIÓN TABICADO DE COBRE 35MM2. MT-BT</v>
          </cell>
          <cell r="D129" t="str">
            <v>Sin Costo (No Utilizado)</v>
          </cell>
          <cell r="E129">
            <v>0</v>
          </cell>
          <cell r="F129" t="str">
            <v>A</v>
          </cell>
          <cell r="G129" t="str">
            <v/>
          </cell>
          <cell r="H129" t="str">
            <v>Precio Regulado 2012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Precio regulado 2012</v>
          </cell>
          <cell r="O129" t="str">
            <v/>
          </cell>
          <cell r="P129" t="str">
            <v>A</v>
          </cell>
        </row>
        <row r="130">
          <cell r="B130" t="str">
            <v>SCA01</v>
          </cell>
          <cell r="C130" t="str">
            <v>CONECTORES AISLADOS SEPARABLES, 600 A, 2 VIAS</v>
          </cell>
          <cell r="D130" t="str">
            <v>Sin Costo (No Utilizado)</v>
          </cell>
          <cell r="E130">
            <v>0</v>
          </cell>
          <cell r="F130" t="str">
            <v>A</v>
          </cell>
          <cell r="G130" t="str">
            <v/>
          </cell>
          <cell r="H130" t="str">
            <v>Precio Regulado 2012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Precio regulado 2012</v>
          </cell>
          <cell r="O130" t="str">
            <v/>
          </cell>
          <cell r="P130" t="str">
            <v>A</v>
          </cell>
        </row>
        <row r="131">
          <cell r="B131" t="str">
            <v>SCA02</v>
          </cell>
          <cell r="C131" t="str">
            <v>CONECTORES AISLADOS SEPARABLES, 600 A, 3 VIAS</v>
          </cell>
          <cell r="D131">
            <v>60.08</v>
          </cell>
          <cell r="E131">
            <v>30.57</v>
          </cell>
          <cell r="F131" t="str">
            <v>S</v>
          </cell>
          <cell r="G131">
            <v>228</v>
          </cell>
          <cell r="H131" t="str">
            <v>Factura F004-00002017</v>
          </cell>
          <cell r="I131" t="str">
            <v>Individual</v>
          </cell>
          <cell r="J131" t="str">
            <v>EDPE</v>
          </cell>
          <cell r="K131" t="str">
            <v>TYCO ELECTRONICS DEL PERU S.A.C</v>
          </cell>
          <cell r="L131">
            <v>43038</v>
          </cell>
          <cell r="M131">
            <v>228</v>
          </cell>
          <cell r="N131" t="str">
            <v>Sustento</v>
          </cell>
          <cell r="O131">
            <v>228</v>
          </cell>
          <cell r="P131" t="str">
            <v>S</v>
          </cell>
        </row>
        <row r="132">
          <cell r="B132" t="str">
            <v>SCA03</v>
          </cell>
          <cell r="C132" t="str">
            <v>CONECTORES AISLADOS SEPARABLES, 600 A, 4 VIAS</v>
          </cell>
          <cell r="D132" t="str">
            <v>Sin Costo (No Utilizado)</v>
          </cell>
          <cell r="E132">
            <v>0</v>
          </cell>
          <cell r="F132" t="str">
            <v>A</v>
          </cell>
          <cell r="G132" t="str">
            <v/>
          </cell>
          <cell r="H132" t="str">
            <v>Precio Regulado 2012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Precio regulado 2012</v>
          </cell>
          <cell r="O132" t="str">
            <v/>
          </cell>
          <cell r="P132" t="str">
            <v>A</v>
          </cell>
        </row>
        <row r="133">
          <cell r="B133" t="str">
            <v>SCA04</v>
          </cell>
          <cell r="C133" t="str">
            <v>CONECTORES AISLADOS SEPARABLES, 600 A, BAJO CARGA, 1 DERIV.</v>
          </cell>
          <cell r="D133">
            <v>103.12</v>
          </cell>
          <cell r="E133">
            <v>106.36733023919614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SCA05</v>
          </cell>
          <cell r="C134" t="str">
            <v>CONECTORES AISLADOS SEPARABLES, 600 A, BAJO CARGA, 2 DERIV.</v>
          </cell>
          <cell r="D134">
            <v>85.49</v>
          </cell>
          <cell r="E134">
            <v>88.182147615873518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CXC47</v>
          </cell>
          <cell r="C135" t="str">
            <v>CONECTOR DERIVACION TIPO CUÑA BIMETALICO</v>
          </cell>
          <cell r="D135" t="str">
            <v>Sin Costo (No Utilizado)</v>
          </cell>
          <cell r="E135">
            <v>1.0432098765432098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</sheetData>
      <sheetData sheetId="3">
        <row r="43">
          <cell r="B43" t="str">
            <v>AXC01</v>
          </cell>
          <cell r="C43" t="str">
            <v xml:space="preserve">ESPIGA CORTA DE CRUCETA PARA AISLADOR PIN ANSI 55-4                                                                                                                                                                                                       </v>
          </cell>
          <cell r="D43">
            <v>3.88</v>
          </cell>
          <cell r="E43">
            <v>4.1509439404901025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AXC02</v>
          </cell>
          <cell r="C44" t="str">
            <v xml:space="preserve">ESPIGA CORTA DE CRUCETA PARA AISLADOR PIN ANSI 55-5                                                                                                                                                                                                       </v>
          </cell>
          <cell r="D44">
            <v>4.29</v>
          </cell>
          <cell r="E44">
            <v>4.5895746146140572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AXC03</v>
          </cell>
          <cell r="C45" t="str">
            <v xml:space="preserve">ESPIGA CORTA DE CRUCETA PARA AISLADOR PIN ANSI 56-2                                                                                                                                                                                                       </v>
          </cell>
          <cell r="D45">
            <v>4.76</v>
          </cell>
          <cell r="E45">
            <v>3.67</v>
          </cell>
          <cell r="F45" t="str">
            <v>S</v>
          </cell>
          <cell r="G45">
            <v>200</v>
          </cell>
          <cell r="H45" t="str">
            <v>Contrato AD/LO 025-2016-SEAL</v>
          </cell>
          <cell r="I45" t="str">
            <v>Individual</v>
          </cell>
          <cell r="J45" t="str">
            <v>SEAL</v>
          </cell>
          <cell r="K45" t="str">
            <v>SEMAPI E.I.R.L</v>
          </cell>
          <cell r="L45">
            <v>42648</v>
          </cell>
          <cell r="M45">
            <v>3</v>
          </cell>
          <cell r="N45" t="str">
            <v>Sustento</v>
          </cell>
          <cell r="O45">
            <v>200</v>
          </cell>
          <cell r="P45" t="str">
            <v>S</v>
          </cell>
        </row>
        <row r="46">
          <cell r="B46" t="str">
            <v>AXC18</v>
          </cell>
          <cell r="C46" t="str">
            <v xml:space="preserve">ESPIGA CORTA DE CRUCETA PARA AISLADOR PIN ANSI 56-3                                                                                                                                                                                                       </v>
          </cell>
          <cell r="D46">
            <v>4.53</v>
          </cell>
          <cell r="E46">
            <v>6.2</v>
          </cell>
          <cell r="F46" t="str">
            <v>S</v>
          </cell>
          <cell r="G46">
            <v>100</v>
          </cell>
          <cell r="H46" t="str">
            <v>Contrato AD/LO 025-2016-SEAL</v>
          </cell>
          <cell r="I46" t="str">
            <v>Individual</v>
          </cell>
          <cell r="J46" t="str">
            <v>SEAL</v>
          </cell>
          <cell r="K46" t="str">
            <v>SEMAPI E.I.R.L</v>
          </cell>
          <cell r="L46">
            <v>42618</v>
          </cell>
          <cell r="M46">
            <v>100</v>
          </cell>
          <cell r="N46" t="str">
            <v>Sustento</v>
          </cell>
          <cell r="O46">
            <v>100</v>
          </cell>
          <cell r="P46" t="str">
            <v>S</v>
          </cell>
        </row>
        <row r="47">
          <cell r="B47" t="str">
            <v>AXC04</v>
          </cell>
          <cell r="C47" t="str">
            <v xml:space="preserve">ESPIGA CURVA PARA AISLADOR PIN CON ARANDELAS Y TUERCAS                                                                                                                                                                                                    </v>
          </cell>
          <cell r="D47">
            <v>5.64</v>
          </cell>
          <cell r="E47">
            <v>6.0338463464856131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1</v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AXC05</v>
          </cell>
          <cell r="C48" t="str">
            <v xml:space="preserve">ESPIGA DE VERTICE DE POSTE DE 1 3/8 PULG. DIAM. PARA AISLADOR PIN                                                                                                                                                                                         </v>
          </cell>
          <cell r="D48">
            <v>3.96</v>
          </cell>
          <cell r="E48">
            <v>6.93</v>
          </cell>
          <cell r="F48" t="str">
            <v>S</v>
          </cell>
          <cell r="G48">
            <v>100</v>
          </cell>
          <cell r="H48" t="str">
            <v>Factura 001-000792</v>
          </cell>
          <cell r="I48" t="str">
            <v>Individual</v>
          </cell>
          <cell r="J48" t="str">
            <v>ELOR</v>
          </cell>
          <cell r="K48" t="str">
            <v>DIPACO S.A.C.</v>
          </cell>
          <cell r="L48">
            <v>42655</v>
          </cell>
          <cell r="M48">
            <v>100</v>
          </cell>
          <cell r="N48" t="str">
            <v>Sustento</v>
          </cell>
          <cell r="O48">
            <v>100</v>
          </cell>
          <cell r="P48" t="str">
            <v>S</v>
          </cell>
        </row>
        <row r="49">
          <cell r="B49" t="str">
            <v>AXC06</v>
          </cell>
          <cell r="C49" t="str">
            <v xml:space="preserve">ESPIGA DE VERTICE DE POSTE DE 1 PULG. DIAM. PARA AISLADOR PIN                                                                                                                                                                                             </v>
          </cell>
          <cell r="D49">
            <v>3.96</v>
          </cell>
          <cell r="E49">
            <v>8.7100000000000009</v>
          </cell>
          <cell r="F49" t="str">
            <v>S</v>
          </cell>
          <cell r="G49">
            <v>60</v>
          </cell>
          <cell r="H49" t="str">
            <v>Contrato AD/LO 025-2016-SEAL</v>
          </cell>
          <cell r="I49" t="str">
            <v>Individual</v>
          </cell>
          <cell r="J49" t="str">
            <v>SEAL</v>
          </cell>
          <cell r="K49" t="str">
            <v>SEMAPI E.I.R.L</v>
          </cell>
          <cell r="L49">
            <v>42618</v>
          </cell>
          <cell r="M49">
            <v>2</v>
          </cell>
          <cell r="N49" t="str">
            <v>Sustento</v>
          </cell>
          <cell r="O49">
            <v>60</v>
          </cell>
          <cell r="P49" t="str">
            <v>S</v>
          </cell>
        </row>
        <row r="50">
          <cell r="B50" t="str">
            <v>AXC07</v>
          </cell>
          <cell r="C50" t="str">
            <v xml:space="preserve">ESPIGA LARGA DE CRUCETA PARA AISLADOR PIN 5/8 DIAM. x 11 3/4  LONG.                                                                                                                                                                                       </v>
          </cell>
          <cell r="D50">
            <v>4.29</v>
          </cell>
          <cell r="E50">
            <v>4.5895746146140572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AXC08</v>
          </cell>
          <cell r="C51" t="str">
            <v xml:space="preserve">ESPIGA LARGA DE CRUCETA PARA AISLADOR PIN ANSI 55-4 (5/8 DIA. X 10 3/4 LONG.)                                                                                                                                                                             </v>
          </cell>
          <cell r="D51">
            <v>3.88</v>
          </cell>
          <cell r="E51">
            <v>4.1509439404901025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AXC09</v>
          </cell>
          <cell r="C52" t="str">
            <v xml:space="preserve">ESPIGA LARGA DE CRUCETA PARA AISLADOR PIN ANSI 55-5 (5/8 DIAM. x 11 3/4  LONG.)                                                                                                                                                                           </v>
          </cell>
          <cell r="D52">
            <v>4.29</v>
          </cell>
          <cell r="E52">
            <v>4.5895746146140572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AXC19</v>
          </cell>
          <cell r="C53" t="str">
            <v>SOPORTE LATERAL PARA AISLADOR PIN POLIMÉRICO</v>
          </cell>
          <cell r="D53" t="str">
            <v>NUEVO</v>
          </cell>
          <cell r="E53">
            <v>10.887500000000001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</sheetData>
      <sheetData sheetId="4">
        <row r="27">
          <cell r="B27" t="str">
            <v>AXP16</v>
          </cell>
          <cell r="C27" t="str">
            <v xml:space="preserve">PORTALINEA BIPOLAR PARA AISLADOR ANSI 53-1                                                                                                                                                                                                                </v>
          </cell>
          <cell r="D27">
            <v>2.4500000000000002</v>
          </cell>
          <cell r="E27">
            <v>2.640325993001964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>
            <v>1</v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AXP17</v>
          </cell>
          <cell r="C28" t="str">
            <v xml:space="preserve">PORTALINEA PENTAPOLAR PARA AISLADOR ANSI 53-1                                                                                                                                                                                                             </v>
          </cell>
          <cell r="D28">
            <v>4.68</v>
          </cell>
          <cell r="E28">
            <v>4.9000000000000004</v>
          </cell>
          <cell r="F28" t="str">
            <v>S</v>
          </cell>
          <cell r="G28">
            <v>10</v>
          </cell>
          <cell r="H28" t="str">
            <v>Factura 001-001964</v>
          </cell>
          <cell r="I28" t="str">
            <v>Individual</v>
          </cell>
          <cell r="J28" t="str">
            <v>SERS</v>
          </cell>
          <cell r="K28" t="str">
            <v>ELSERCOR E.I.R.L</v>
          </cell>
          <cell r="L28">
            <v>42849</v>
          </cell>
          <cell r="M28">
            <v>1</v>
          </cell>
          <cell r="N28" t="str">
            <v>Sustento</v>
          </cell>
          <cell r="O28">
            <v>10</v>
          </cell>
          <cell r="P28" t="str">
            <v>S</v>
          </cell>
        </row>
        <row r="29">
          <cell r="B29" t="str">
            <v>AXP18</v>
          </cell>
          <cell r="C29" t="str">
            <v xml:space="preserve">PORTALINEA TETRAPOLAR PARA AISLADOR ANSI 53-1                                                                                                                                                                                                             </v>
          </cell>
          <cell r="D29">
            <v>4.01</v>
          </cell>
          <cell r="E29">
            <v>4.32151315589301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1</v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AXP19</v>
          </cell>
          <cell r="C30" t="str">
            <v xml:space="preserve">PORTALINEA TRIPOLAR PARA AISLADOR ANSI 53-1                                                                                                                                                                                                               </v>
          </cell>
          <cell r="D30">
            <v>3.68</v>
          </cell>
          <cell r="E30">
            <v>3.9658774098968275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AXP20</v>
          </cell>
          <cell r="C31" t="str">
            <v xml:space="preserve">PORTALINEA UNIPOLAR PARA AISLADOR ANSI 53-1                                                                                                                                                                                                               </v>
          </cell>
          <cell r="D31">
            <v>0.8</v>
          </cell>
          <cell r="E31">
            <v>0.91</v>
          </cell>
          <cell r="F31" t="str">
            <v>S</v>
          </cell>
          <cell r="G31">
            <v>4600</v>
          </cell>
          <cell r="H31" t="str">
            <v>Contrato N°43-2017</v>
          </cell>
          <cell r="I31" t="str">
            <v>Corporativa</v>
          </cell>
          <cell r="J31" t="str">
            <v>ELSE</v>
          </cell>
          <cell r="K31" t="str">
            <v>ING. SERVICIOS VALLADARES SANTIBAÑES HERMANOS S.A</v>
          </cell>
          <cell r="L31">
            <v>42850</v>
          </cell>
          <cell r="M31">
            <v>1</v>
          </cell>
          <cell r="N31" t="str">
            <v>Sustento</v>
          </cell>
          <cell r="O31">
            <v>4600</v>
          </cell>
          <cell r="P31" t="str">
            <v>S</v>
          </cell>
        </row>
        <row r="32">
          <cell r="B32" t="str">
            <v>AXP21</v>
          </cell>
          <cell r="C32" t="str">
            <v xml:space="preserve">PORTALINEA UNIPOLAR PARA AISLADOR ANSI 53-1, TIPO CLEVIS                                                                                                                                                                                                  </v>
          </cell>
          <cell r="D32">
            <v>0.9</v>
          </cell>
          <cell r="E32">
            <v>0.96991567089868058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3</v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AXP22</v>
          </cell>
          <cell r="C33" t="str">
            <v xml:space="preserve">PORTALINEA UNIPOLAR PARA AISLADOR ANSI 53-2, TIPO CLEVIS                                                                                                                                                                                                  </v>
          </cell>
          <cell r="D33">
            <v>1.03</v>
          </cell>
          <cell r="E33">
            <v>1.08</v>
          </cell>
          <cell r="F33" t="str">
            <v>S</v>
          </cell>
          <cell r="G33">
            <v>3720</v>
          </cell>
          <cell r="H33" t="str">
            <v>Contrato N°43-2017</v>
          </cell>
          <cell r="I33" t="str">
            <v>Corporativa</v>
          </cell>
          <cell r="J33" t="str">
            <v>ELSE</v>
          </cell>
          <cell r="K33" t="str">
            <v>ING. SERVICIOS VALLADARES SANTIBAÑES HERMANOS S.A</v>
          </cell>
          <cell r="L33">
            <v>42850</v>
          </cell>
          <cell r="M33">
            <v>2</v>
          </cell>
          <cell r="N33" t="str">
            <v>Sustento</v>
          </cell>
          <cell r="O33">
            <v>3720</v>
          </cell>
          <cell r="P33" t="str">
            <v>S</v>
          </cell>
        </row>
      </sheetData>
      <sheetData sheetId="5">
        <row r="37">
          <cell r="B37" t="str">
            <v>PCB10</v>
          </cell>
          <cell r="C37" t="str">
            <v xml:space="preserve">RIOSTRA DE PERFIL ANGULAR DE Fo.Go DE 1 1/2 x 1 1/2 x 3/16 x 0.80m.                                                                                                                                                                                       </v>
          </cell>
          <cell r="D37">
            <v>4.38</v>
          </cell>
          <cell r="E37">
            <v>3.6445318352059921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PCB13</v>
          </cell>
          <cell r="C38" t="str">
            <v xml:space="preserve">RIOSTRA DE PERFIL ANGULAR DE Fo.Go DE 2 1/2 x 2 1/2 x 1/4 x 2.50m                                                                                                                                                                                         </v>
          </cell>
          <cell r="D38">
            <v>26.49</v>
          </cell>
          <cell r="E38">
            <v>22.041928838951307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PCB11</v>
          </cell>
          <cell r="C39" t="str">
            <v xml:space="preserve">RIOSTRA DE PERFIL ANGULAR DE Fo.Go DE 2 x 2 x 3/16 x 0.80m                                                                                                                                                                                                </v>
          </cell>
          <cell r="D39">
            <v>7.84</v>
          </cell>
          <cell r="E39">
            <v>9.26</v>
          </cell>
          <cell r="F39" t="str">
            <v>S</v>
          </cell>
          <cell r="G39">
            <v>250</v>
          </cell>
          <cell r="H39" t="str">
            <v>Orden de Compra 1210013431</v>
          </cell>
          <cell r="I39" t="str">
            <v>Individual</v>
          </cell>
          <cell r="J39" t="str">
            <v>ELNO</v>
          </cell>
          <cell r="K39" t="str">
            <v>MATERIALES GROUP S.A.C.</v>
          </cell>
          <cell r="L39">
            <v>42583</v>
          </cell>
          <cell r="M39">
            <v>250</v>
          </cell>
          <cell r="N39" t="str">
            <v>Sustento</v>
          </cell>
          <cell r="O39">
            <v>250</v>
          </cell>
          <cell r="P39" t="str">
            <v>S</v>
          </cell>
        </row>
        <row r="40">
          <cell r="B40" t="str">
            <v>PCB12</v>
          </cell>
          <cell r="C40" t="str">
            <v xml:space="preserve">RIOSTRA DE PERFIL ANGULAR DE Fo.Go DE 2 x 2 x 3/16 x 1.00m                                                                                                                                                                                                </v>
          </cell>
          <cell r="D40">
            <v>8.58</v>
          </cell>
          <cell r="E40">
            <v>6.48</v>
          </cell>
          <cell r="F40" t="str">
            <v>S</v>
          </cell>
          <cell r="G40">
            <v>212</v>
          </cell>
          <cell r="H40" t="str">
            <v>Orden de Compra 1214000855</v>
          </cell>
          <cell r="I40" t="str">
            <v>Individual</v>
          </cell>
          <cell r="J40" t="str">
            <v>ELNO</v>
          </cell>
          <cell r="K40" t="str">
            <v>MATERIALES GROUP S.A.C.</v>
          </cell>
          <cell r="L40">
            <v>43034</v>
          </cell>
          <cell r="M40">
            <v>212</v>
          </cell>
          <cell r="N40" t="str">
            <v>Sustento</v>
          </cell>
          <cell r="O40">
            <v>212</v>
          </cell>
          <cell r="P40" t="str">
            <v>S</v>
          </cell>
        </row>
        <row r="41">
          <cell r="B41" t="str">
            <v>PCB14</v>
          </cell>
          <cell r="C41" t="str">
            <v xml:space="preserve">RIOSTRA DE PERFIL ANGULAR DE Fo.Go DE 3 x 3 x 1/4 x 2.50m                                                                                                                                                                                                 </v>
          </cell>
          <cell r="D41">
            <v>20.68</v>
          </cell>
          <cell r="E41">
            <v>19.04</v>
          </cell>
          <cell r="F41" t="str">
            <v>S</v>
          </cell>
          <cell r="G41">
            <v>500</v>
          </cell>
          <cell r="H41" t="str">
            <v>Orden de Compra 4210008883</v>
          </cell>
          <cell r="I41" t="str">
            <v>Individual</v>
          </cell>
          <cell r="J41" t="str">
            <v>ELC</v>
          </cell>
          <cell r="K41" t="str">
            <v>MATERIALES GROUP S.A.C.</v>
          </cell>
          <cell r="L41">
            <v>42593</v>
          </cell>
          <cell r="M41">
            <v>500</v>
          </cell>
          <cell r="N41" t="str">
            <v>Sustento</v>
          </cell>
          <cell r="O41">
            <v>500</v>
          </cell>
          <cell r="P41" t="str">
            <v>S</v>
          </cell>
        </row>
        <row r="42">
          <cell r="B42" t="str">
            <v>PCB05</v>
          </cell>
          <cell r="C42" t="str">
            <v xml:space="preserve">RIOSTRA PERFIL ANGULAR DE Fo Go DE  1/2 X 1/2 X 3/16 X 1300 MM.                                                                                                                                                                                           </v>
          </cell>
          <cell r="D42">
            <v>7.18</v>
          </cell>
          <cell r="E42">
            <v>10.41</v>
          </cell>
          <cell r="F42" t="str">
            <v>S</v>
          </cell>
          <cell r="G42">
            <v>100</v>
          </cell>
          <cell r="H42" t="str">
            <v>Orden de Compra 2210008559</v>
          </cell>
          <cell r="I42" t="str">
            <v>Individual</v>
          </cell>
          <cell r="J42" t="str">
            <v>ELN</v>
          </cell>
          <cell r="K42" t="str">
            <v>MATERIALES GROUP S.A.C.</v>
          </cell>
          <cell r="L42">
            <v>42752</v>
          </cell>
          <cell r="M42">
            <v>100</v>
          </cell>
          <cell r="N42" t="str">
            <v>Sustento</v>
          </cell>
          <cell r="O42">
            <v>100</v>
          </cell>
          <cell r="P42" t="str">
            <v>S</v>
          </cell>
        </row>
        <row r="43">
          <cell r="B43" t="str">
            <v>PCB06</v>
          </cell>
          <cell r="C43" t="str">
            <v xml:space="preserve">RIOSTRA PERFIL ANGULAR DE Fo Go DE 1 1/2 X 1 1/2 X 3/16 X  600 MM.                                                                                                                                                                                        </v>
          </cell>
          <cell r="D43">
            <v>3.18</v>
          </cell>
          <cell r="E43">
            <v>2.6460299625468164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PCB07</v>
          </cell>
          <cell r="C44" t="str">
            <v xml:space="preserve">RIOSTRA PERFIL ANGULAR DE Fo Go DE 1 1/2 X 1 1/2 X 3/16 X 1300 MM.                                                                                                                                                                                        </v>
          </cell>
          <cell r="D44">
            <v>7.18</v>
          </cell>
          <cell r="E44">
            <v>5.9743695380774025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PCB08</v>
          </cell>
          <cell r="C45" t="str">
            <v xml:space="preserve">RIOSTRA PERFIL ANGULAR DE Fo Go DE 1 1/2 X 1 1/2 X 3/16 X 1500 MM.                                                                                                                                                                                        </v>
          </cell>
          <cell r="D45">
            <v>11.71</v>
          </cell>
          <cell r="E45">
            <v>9.7437141073657934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OTROS"/>
      <sheetName val="Costo Agua"/>
      <sheetName val="Terreno ST 1 (2012)"/>
    </sheetNames>
    <sheetDataSet>
      <sheetData sheetId="0"/>
      <sheetData sheetId="1"/>
      <sheetData sheetId="2">
        <row r="75">
          <cell r="B75" t="str">
            <v>IAA02</v>
          </cell>
          <cell r="C75" t="str">
            <v xml:space="preserve">ARENA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5">
            <v>29.28</v>
          </cell>
          <cell r="E75">
            <v>12.704791344667697</v>
          </cell>
          <cell r="F75" t="str">
            <v>S</v>
          </cell>
          <cell r="G75" t="str">
            <v>NA</v>
          </cell>
          <cell r="H75" t="str">
            <v xml:space="preserve">CAPECO (NOV. 2017) </v>
          </cell>
          <cell r="I75" t="str">
            <v>CAPECO (NOV. 2017)</v>
          </cell>
          <cell r="J75" t="str">
            <v>CAPECO (NOV. 2017)</v>
          </cell>
          <cell r="K75" t="str">
            <v>CAPECO (NOV. 2017)</v>
          </cell>
          <cell r="L75">
            <v>43069</v>
          </cell>
          <cell r="M75" t="str">
            <v>NA</v>
          </cell>
          <cell r="N75" t="str">
            <v>Sustento</v>
          </cell>
          <cell r="O75" t="str">
            <v>NA</v>
          </cell>
          <cell r="P75" t="str">
            <v>S</v>
          </cell>
        </row>
        <row r="76">
          <cell r="B76" t="str">
            <v>IAA14</v>
          </cell>
          <cell r="C76" t="str">
            <v xml:space="preserve">ASFALTO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6">
            <v>157.61000000000001</v>
          </cell>
          <cell r="E76">
            <v>308.54089221071013</v>
          </cell>
          <cell r="F76" t="str">
            <v>S</v>
          </cell>
          <cell r="G76" t="str">
            <v>NA</v>
          </cell>
          <cell r="H76" t="str">
            <v xml:space="preserve">CAPECO (DIC. 2017) </v>
          </cell>
          <cell r="I76" t="str">
            <v xml:space="preserve">CAPECO (DIC. 2017) </v>
          </cell>
          <cell r="J76" t="str">
            <v xml:space="preserve">CAPECO (DIC. 2017) </v>
          </cell>
          <cell r="K76" t="str">
            <v xml:space="preserve">CAPECO (DIC. 2017) </v>
          </cell>
          <cell r="L76">
            <v>43100</v>
          </cell>
          <cell r="M76" t="str">
            <v>NA</v>
          </cell>
          <cell r="N76" t="str">
            <v>Sustento</v>
          </cell>
          <cell r="O76" t="str">
            <v>NA</v>
          </cell>
          <cell r="P76" t="str">
            <v>S</v>
          </cell>
        </row>
        <row r="77">
          <cell r="B77" t="str">
            <v>IAA04</v>
          </cell>
          <cell r="C77" t="str">
            <v xml:space="preserve">CEMENTO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7">
            <v>8.5299999999999994</v>
          </cell>
          <cell r="E77">
            <v>7.38</v>
          </cell>
          <cell r="F77" t="str">
            <v>S</v>
          </cell>
          <cell r="G77">
            <v>2</v>
          </cell>
          <cell r="H77" t="str">
            <v>Factura 0001-003964</v>
          </cell>
          <cell r="I77" t="str">
            <v>Individual</v>
          </cell>
          <cell r="J77" t="str">
            <v>SERS</v>
          </cell>
          <cell r="K77" t="str">
            <v>PJJR E.I.R.L</v>
          </cell>
          <cell r="L77">
            <v>42829</v>
          </cell>
          <cell r="M77">
            <v>2</v>
          </cell>
          <cell r="N77" t="str">
            <v>Sustento</v>
          </cell>
          <cell r="O77">
            <v>2</v>
          </cell>
          <cell r="P77" t="str">
            <v>S</v>
          </cell>
        </row>
        <row r="78">
          <cell r="B78" t="str">
            <v>IAA01</v>
          </cell>
          <cell r="C78" t="str">
            <v xml:space="preserve">LADRILLO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8">
            <v>0.27</v>
          </cell>
          <cell r="E78">
            <v>0.28596918335901389</v>
          </cell>
          <cell r="F78" t="str">
            <v>S</v>
          </cell>
          <cell r="G78" t="str">
            <v>NA</v>
          </cell>
          <cell r="H78" t="str">
            <v xml:space="preserve">CAPECO (DIC. 2017) </v>
          </cell>
          <cell r="I78" t="str">
            <v>CAPECO (DIC. 2017)</v>
          </cell>
          <cell r="J78" t="str">
            <v>CAPECO (DIC. 2017)</v>
          </cell>
          <cell r="K78" t="str">
            <v>CAPECO (DIC. 2017)</v>
          </cell>
          <cell r="L78">
            <v>43100</v>
          </cell>
          <cell r="M78" t="str">
            <v>NA</v>
          </cell>
          <cell r="N78" t="str">
            <v>Sustento</v>
          </cell>
          <cell r="O78" t="str">
            <v>NA</v>
          </cell>
          <cell r="P78" t="str">
            <v>S</v>
          </cell>
        </row>
        <row r="79">
          <cell r="B79" t="str">
            <v>IAA03</v>
          </cell>
          <cell r="C79" t="str">
            <v xml:space="preserve">PIEDRA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9">
            <v>16.170000000000002</v>
          </cell>
          <cell r="E79">
            <v>15.53013910355487</v>
          </cell>
          <cell r="F79" t="str">
            <v>S</v>
          </cell>
          <cell r="G79" t="str">
            <v>NA</v>
          </cell>
          <cell r="H79" t="str">
            <v xml:space="preserve">CAPECO (NOV. 2017) </v>
          </cell>
          <cell r="I79" t="str">
            <v>CAPECO (NOV. 2017)</v>
          </cell>
          <cell r="J79" t="str">
            <v>CAPECO (NOV. 2017)</v>
          </cell>
          <cell r="K79" t="str">
            <v>CAPECO (NOV. 2017)</v>
          </cell>
          <cell r="L79">
            <v>43069</v>
          </cell>
          <cell r="M79" t="str">
            <v>NA</v>
          </cell>
          <cell r="N79" t="str">
            <v>Sustento</v>
          </cell>
          <cell r="O79" t="str">
            <v>NA</v>
          </cell>
          <cell r="P79" t="str">
            <v>S</v>
          </cell>
        </row>
        <row r="80">
          <cell r="B80" t="str">
            <v>IAA15</v>
          </cell>
          <cell r="C80" t="str">
            <v>AGUA</v>
          </cell>
          <cell r="D80">
            <v>3.82</v>
          </cell>
          <cell r="E80">
            <v>1.6149815043156595</v>
          </cell>
          <cell r="F80" t="str">
            <v>S</v>
          </cell>
          <cell r="G80" t="str">
            <v>NA</v>
          </cell>
          <cell r="H80" t="str">
            <v xml:space="preserve">Revista Constructivo Diciembre 2017 </v>
          </cell>
          <cell r="I80" t="str">
            <v>Revista Constructivo Diciembre 2017</v>
          </cell>
          <cell r="J80" t="str">
            <v>Revista Constructivo Diciembre 2017</v>
          </cell>
          <cell r="K80" t="str">
            <v>Revista Constructivo Diciembre 2017</v>
          </cell>
          <cell r="L80">
            <v>43100</v>
          </cell>
          <cell r="M80" t="str">
            <v>NA</v>
          </cell>
          <cell r="N80" t="str">
            <v>Sustento</v>
          </cell>
          <cell r="O80" t="str">
            <v>NA</v>
          </cell>
          <cell r="P80" t="str">
            <v>S</v>
          </cell>
        </row>
        <row r="81">
          <cell r="B81" t="str">
            <v>IAA16</v>
          </cell>
          <cell r="C81" t="str">
            <v>AFIRMADO 40 MM FIRTH ZONAS I, II</v>
          </cell>
          <cell r="D81">
            <v>8.75</v>
          </cell>
          <cell r="E81">
            <v>7.2419106317411401</v>
          </cell>
          <cell r="F81" t="str">
            <v>S</v>
          </cell>
          <cell r="G81" t="str">
            <v>NA</v>
          </cell>
          <cell r="H81" t="str">
            <v xml:space="preserve">Revista Constructivo Diciembre 2017 </v>
          </cell>
          <cell r="I81" t="str">
            <v>Revista Constructivo Diciembre 2017</v>
          </cell>
          <cell r="J81" t="str">
            <v>Revista Constructivo Diciembre 2017</v>
          </cell>
          <cell r="K81" t="str">
            <v>Revista Constructivo Diciembre 2017</v>
          </cell>
          <cell r="L81">
            <v>43100</v>
          </cell>
          <cell r="M81" t="str">
            <v>NA</v>
          </cell>
          <cell r="N81" t="str">
            <v>Sustento</v>
          </cell>
          <cell r="O81" t="str">
            <v>NA</v>
          </cell>
          <cell r="P81" t="str">
            <v>S</v>
          </cell>
        </row>
        <row r="82">
          <cell r="B82" t="str">
            <v>IAA17</v>
          </cell>
          <cell r="C82" t="str">
            <v>ASFALTO LIQUIDO DE CURADO RAPIDO RC-250</v>
          </cell>
          <cell r="D82">
            <v>4.8899999999999997</v>
          </cell>
          <cell r="E82">
            <v>2.5824345146379044</v>
          </cell>
          <cell r="F82" t="str">
            <v>S</v>
          </cell>
          <cell r="G82" t="str">
            <v>NA</v>
          </cell>
          <cell r="H82" t="str">
            <v xml:space="preserve">Revista Constructivo Diciembre 2017 </v>
          </cell>
          <cell r="I82" t="str">
            <v>Revista Constructivo Diciembre 2017</v>
          </cell>
          <cell r="J82" t="str">
            <v>Revista Constructivo Diciembre 2017</v>
          </cell>
          <cell r="K82" t="str">
            <v>Revista Constructivo Diciembre 2017</v>
          </cell>
          <cell r="L82">
            <v>43100</v>
          </cell>
          <cell r="M82" t="str">
            <v>NA</v>
          </cell>
          <cell r="N82" t="str">
            <v>Sustento</v>
          </cell>
          <cell r="O82" t="str">
            <v>NA</v>
          </cell>
          <cell r="P82" t="str">
            <v>S</v>
          </cell>
        </row>
        <row r="83">
          <cell r="B83" t="str">
            <v>IAA06</v>
          </cell>
          <cell r="C83" t="str">
            <v xml:space="preserve">FIERRO DE CONSTRUCCION                                                                                                                                                                                                                                    </v>
          </cell>
          <cell r="D83">
            <v>1.19</v>
          </cell>
          <cell r="E83">
            <v>0.70972797527047904</v>
          </cell>
          <cell r="F83" t="str">
            <v>S</v>
          </cell>
          <cell r="G83" t="str">
            <v>NA</v>
          </cell>
          <cell r="H83" t="str">
            <v xml:space="preserve">CAPECO (NOV. 2017) </v>
          </cell>
          <cell r="I83" t="str">
            <v>CAPECO (NOV. 2017)</v>
          </cell>
          <cell r="J83" t="str">
            <v>CAPECO (NOV. 2017)</v>
          </cell>
          <cell r="K83" t="str">
            <v>CAPECO (NOV. 2017)</v>
          </cell>
          <cell r="L83">
            <v>43069</v>
          </cell>
          <cell r="M83" t="str">
            <v>NA</v>
          </cell>
          <cell r="N83" t="str">
            <v>Sustento</v>
          </cell>
          <cell r="O83" t="str">
            <v>NA</v>
          </cell>
          <cell r="P83" t="str">
            <v>S</v>
          </cell>
        </row>
        <row r="84">
          <cell r="B84" t="str">
            <v>IAA05</v>
          </cell>
          <cell r="C84" t="str">
            <v xml:space="preserve">TERRENO (SUBESTACION DE DISTRIBUCION)                                                                                                                                                                                                                     </v>
          </cell>
          <cell r="D84">
            <v>62.18</v>
          </cell>
          <cell r="E84">
            <v>92.714513122630805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GXX06</v>
          </cell>
          <cell r="C85" t="str">
            <v xml:space="preserve">BOVEDA CONCRETO CON TAPA PARA ELECTRODO DE PUESTA A TIERRA                                                                                                                                                                                                </v>
          </cell>
          <cell r="D85">
            <v>8.8000000000000007</v>
          </cell>
          <cell r="E85">
            <v>6.47</v>
          </cell>
          <cell r="F85" t="str">
            <v>S</v>
          </cell>
          <cell r="G85">
            <v>500</v>
          </cell>
          <cell r="H85" t="str">
            <v>Factura F001-00000047</v>
          </cell>
          <cell r="I85" t="str">
            <v>Individual</v>
          </cell>
          <cell r="J85" t="str">
            <v>EDPE</v>
          </cell>
          <cell r="K85" t="str">
            <v>ESCARSA</v>
          </cell>
          <cell r="L85">
            <v>42954</v>
          </cell>
          <cell r="M85">
            <v>500</v>
          </cell>
          <cell r="N85" t="str">
            <v>Sustento</v>
          </cell>
          <cell r="O85">
            <v>500</v>
          </cell>
          <cell r="P85" t="str">
            <v>S</v>
          </cell>
        </row>
        <row r="86">
          <cell r="B86" t="str">
            <v>CXX11</v>
          </cell>
          <cell r="C86" t="str">
            <v xml:space="preserve">DUCTOS DE CONCRETO                                                                                                                                                                                                                                        </v>
          </cell>
          <cell r="D86">
            <v>5.17</v>
          </cell>
          <cell r="E86">
            <v>7.7</v>
          </cell>
          <cell r="F86" t="str">
            <v>S</v>
          </cell>
          <cell r="G86" t="str">
            <v>NA</v>
          </cell>
          <cell r="H86" t="str">
            <v>Cotización ENEL (Magra)</v>
          </cell>
          <cell r="I86" t="str">
            <v>Cotización ENEL (Magra)</v>
          </cell>
          <cell r="J86" t="str">
            <v>Cotización ENEL (Magra)</v>
          </cell>
          <cell r="K86" t="str">
            <v>Cotización ENEL (Magra)</v>
          </cell>
          <cell r="L86">
            <v>43194</v>
          </cell>
          <cell r="M86" t="str">
            <v>NA</v>
          </cell>
          <cell r="N86" t="str">
            <v>Sustento</v>
          </cell>
          <cell r="O86" t="str">
            <v>NA</v>
          </cell>
          <cell r="P86" t="str">
            <v>S</v>
          </cell>
        </row>
        <row r="87">
          <cell r="B87" t="str">
            <v>SSA10</v>
          </cell>
          <cell r="C87" t="str">
            <v xml:space="preserve">DERIVACION TRIFASICA TIPO BOVEDA 10 KV                                                                                                                                                                                                                    </v>
          </cell>
          <cell r="D87">
            <v>371.01</v>
          </cell>
          <cell r="E87">
            <v>383.36296642772129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SSA11</v>
          </cell>
          <cell r="C88" t="str">
            <v xml:space="preserve">DERIVACION TRIFASICA TIPO PEDESTAL 10 KV                                                                                                                                                                                                                  </v>
          </cell>
          <cell r="D88">
            <v>337.48</v>
          </cell>
          <cell r="E88">
            <v>348.71656804406189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LEC05</v>
          </cell>
          <cell r="C89" t="str">
            <v xml:space="preserve">CELULA FOTOELECTRICA, 1000 W, 220 V.                                                                                                                                                                                                                      </v>
          </cell>
          <cell r="D89">
            <v>3.52</v>
          </cell>
          <cell r="E89">
            <v>7.61</v>
          </cell>
          <cell r="F89" t="str">
            <v>S</v>
          </cell>
          <cell r="G89">
            <v>3200</v>
          </cell>
          <cell r="H89" t="str">
            <v>Orden de Compra 4210008470</v>
          </cell>
          <cell r="I89" t="str">
            <v>Individual</v>
          </cell>
          <cell r="J89" t="str">
            <v>ELC</v>
          </cell>
          <cell r="K89" t="str">
            <v>PANAPEX S.A.</v>
          </cell>
          <cell r="L89">
            <v>42437</v>
          </cell>
          <cell r="M89">
            <v>3200</v>
          </cell>
          <cell r="N89" t="str">
            <v>Sustento</v>
          </cell>
          <cell r="O89">
            <v>3200</v>
          </cell>
          <cell r="P89" t="str">
            <v>S</v>
          </cell>
        </row>
        <row r="90">
          <cell r="B90" t="str">
            <v>DXA28</v>
          </cell>
          <cell r="C90" t="str">
            <v xml:space="preserve">MEDIDOR TRIFASICO ELECTRONICO 3 HILOS 220V 15/90A                                                                                                                                                                                                         </v>
          </cell>
          <cell r="D90">
            <v>43.81</v>
          </cell>
          <cell r="E90">
            <v>35.15</v>
          </cell>
          <cell r="F90" t="str">
            <v>S</v>
          </cell>
          <cell r="G90">
            <v>3560</v>
          </cell>
          <cell r="H90" t="str">
            <v>Factura 002-0003551</v>
          </cell>
          <cell r="I90" t="str">
            <v>Individual</v>
          </cell>
          <cell r="J90" t="str">
            <v>EDPE</v>
          </cell>
          <cell r="K90" t="str">
            <v>PANAPEX S.A</v>
          </cell>
          <cell r="L90">
            <v>42732</v>
          </cell>
          <cell r="M90">
            <v>3560</v>
          </cell>
          <cell r="N90" t="str">
            <v>Sustento</v>
          </cell>
          <cell r="O90">
            <v>3560</v>
          </cell>
          <cell r="P90" t="str">
            <v>S</v>
          </cell>
        </row>
        <row r="91">
          <cell r="B91" t="str">
            <v>SAB04</v>
          </cell>
          <cell r="C91" t="str">
            <v xml:space="preserve">REGULADOR DE TENSION, MONOFASICO, 15 KV, In = 200 A CON CONTROL ELECTRONICO                                                                                                                                                                               </v>
          </cell>
          <cell r="D91">
            <v>12071.14</v>
          </cell>
          <cell r="E91">
            <v>15509.84</v>
          </cell>
          <cell r="F91" t="str">
            <v>S</v>
          </cell>
          <cell r="G91" t="str">
            <v>DGER/MEM</v>
          </cell>
          <cell r="H91" t="str">
            <v xml:space="preserve">DGER/MEM </v>
          </cell>
          <cell r="I91" t="str">
            <v>DGER/MEM</v>
          </cell>
          <cell r="J91" t="str">
            <v>DGER/MEM</v>
          </cell>
          <cell r="K91" t="str">
            <v>DGER/MEM</v>
          </cell>
          <cell r="L91">
            <v>43038</v>
          </cell>
          <cell r="M91" t="str">
            <v>DGER/MEM</v>
          </cell>
          <cell r="N91" t="str">
            <v>Sustento</v>
          </cell>
          <cell r="O91" t="str">
            <v>DGER/MEM</v>
          </cell>
          <cell r="P91" t="str">
            <v>S</v>
          </cell>
        </row>
        <row r="92">
          <cell r="B92" t="str">
            <v>LEC11</v>
          </cell>
          <cell r="C92" t="str">
            <v xml:space="preserve">RELOJ TEMPORIZADOR PARA ENCENDIDO                                                                                                                                                                                                                         </v>
          </cell>
          <cell r="D92">
            <v>18.62</v>
          </cell>
          <cell r="E92">
            <v>18.62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SAA06</v>
          </cell>
          <cell r="C93" t="str">
            <v xml:space="preserve">CARPINTERIA METALICA PARA S.E. CONVENCIONAL A NIVEL                                                                                                                                                                                                       </v>
          </cell>
          <cell r="D93">
            <v>568.17999999999995</v>
          </cell>
          <cell r="E93">
            <v>667.14362154804155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SAA07</v>
          </cell>
          <cell r="C94" t="str">
            <v xml:space="preserve">CARPINTERIA METALICA PARA S.E. CONVENCIONAL SUBTERRANEA                                                                                                                                                                                                   </v>
          </cell>
          <cell r="D94">
            <v>1009.54</v>
          </cell>
          <cell r="E94">
            <v>1185.3781753979547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RXX02</v>
          </cell>
          <cell r="C95" t="str">
            <v xml:space="preserve">CANALETA DE ACERO GALVANIZADO PARA PROTECCION DE RETENIDA                                                                                                                                                                                                 </v>
          </cell>
          <cell r="D95">
            <v>6.38</v>
          </cell>
          <cell r="E95">
            <v>5</v>
          </cell>
          <cell r="F95" t="str">
            <v>S</v>
          </cell>
          <cell r="G95">
            <v>1450</v>
          </cell>
          <cell r="H95" t="str">
            <v>Contrato N°43-2017</v>
          </cell>
          <cell r="I95" t="str">
            <v>Corporativa</v>
          </cell>
          <cell r="J95" t="str">
            <v>ELSE</v>
          </cell>
          <cell r="K95" t="str">
            <v>ING. SERVICIOS VALLADARES SANTIBAÑES HERMANOS S.A</v>
          </cell>
          <cell r="L95">
            <v>42850</v>
          </cell>
          <cell r="M95">
            <v>1450</v>
          </cell>
          <cell r="N95" t="str">
            <v>Sustento</v>
          </cell>
          <cell r="O95">
            <v>1450</v>
          </cell>
          <cell r="P95" t="str">
            <v>S</v>
          </cell>
        </row>
        <row r="96">
          <cell r="B96" t="str">
            <v>RXX10</v>
          </cell>
          <cell r="C96" t="str">
            <v xml:space="preserve">ESLABON ANGULAR DE ACERO GALVANIZADO 50x110mm. AGUJERO 17.5MM - DAC                                                                                                                                                                                       </v>
          </cell>
          <cell r="D96">
            <v>0.61</v>
          </cell>
          <cell r="E96">
            <v>0.5075717852684144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FTC01</v>
          </cell>
          <cell r="C97" t="str">
            <v xml:space="preserve">CONTRATUERCA CUADRADA PARA PERNO DE 5/8                                                                                                                                                                                                                   </v>
          </cell>
          <cell r="D97">
            <v>0.41</v>
          </cell>
          <cell r="E97">
            <v>1.27</v>
          </cell>
          <cell r="F97" t="str">
            <v>S</v>
          </cell>
          <cell r="G97">
            <v>1407</v>
          </cell>
          <cell r="H97" t="str">
            <v>Orden de Compra 4214000544</v>
          </cell>
          <cell r="I97" t="str">
            <v>Individual</v>
          </cell>
          <cell r="J97" t="str">
            <v>ELC</v>
          </cell>
          <cell r="K97" t="str">
            <v>MATERIALES GROUP S.A.C.</v>
          </cell>
          <cell r="L97">
            <v>42992</v>
          </cell>
          <cell r="M97">
            <v>1407</v>
          </cell>
          <cell r="N97" t="str">
            <v>Sustento</v>
          </cell>
          <cell r="O97">
            <v>1407</v>
          </cell>
          <cell r="P97" t="str">
            <v>S</v>
          </cell>
        </row>
        <row r="98">
          <cell r="B98" t="str">
            <v>FTC03</v>
          </cell>
          <cell r="C98" t="str">
            <v xml:space="preserve">CONTRATUERCA PARA PERNO DE 1/2 DIAM.                                                                                                                                                                                                                      </v>
          </cell>
          <cell r="D98">
            <v>0.32</v>
          </cell>
          <cell r="E98">
            <v>0.26626716604244693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FTC02</v>
          </cell>
          <cell r="C99" t="str">
            <v xml:space="preserve">CONTRATUERCA PARA PERNO DE 3/4 DIAM.                                                                                                                                                                                                                      </v>
          </cell>
          <cell r="D99">
            <v>0.82</v>
          </cell>
          <cell r="E99">
            <v>0.68230961298377013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LRB01</v>
          </cell>
          <cell r="C100" t="str">
            <v xml:space="preserve">CORONA METALICA PARA 06 REFLECTORES                                                                                                                                                                                                                       </v>
          </cell>
          <cell r="D100">
            <v>538.16</v>
          </cell>
          <cell r="E100">
            <v>447.79480649188508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LRB02</v>
          </cell>
          <cell r="C101" t="str">
            <v xml:space="preserve">CORONA METALICA PARA 08 REFLECTORES                                                                                                                                                                                                                       </v>
          </cell>
          <cell r="D101">
            <v>617.14</v>
          </cell>
          <cell r="E101">
            <v>513.51287141073647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LRB03</v>
          </cell>
          <cell r="C102" t="str">
            <v xml:space="preserve">CORONA METALICA PARA 10 REFLECTORES                                                                                                                                                                                                                       </v>
          </cell>
          <cell r="D102">
            <v>777.16</v>
          </cell>
          <cell r="E102">
            <v>646.66309612983764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FFS02</v>
          </cell>
          <cell r="C103" t="str">
            <v xml:space="preserve">TIRAFONDO DE 100 mm LONG.; 13 mm DIAM.                                                                                                                                                                                                                    </v>
          </cell>
          <cell r="D103">
            <v>0.47</v>
          </cell>
          <cell r="E103">
            <v>0.86</v>
          </cell>
          <cell r="F103" t="str">
            <v>S</v>
          </cell>
          <cell r="G103">
            <v>50</v>
          </cell>
          <cell r="H103" t="str">
            <v>Factura 001-000793</v>
          </cell>
          <cell r="I103" t="str">
            <v>Individual</v>
          </cell>
          <cell r="J103" t="str">
            <v>ELOR</v>
          </cell>
          <cell r="K103" t="str">
            <v>DIPACO S.A.C.</v>
          </cell>
          <cell r="L103">
            <v>42655</v>
          </cell>
          <cell r="M103">
            <v>50</v>
          </cell>
          <cell r="N103" t="str">
            <v>Sustento</v>
          </cell>
          <cell r="O103">
            <v>50</v>
          </cell>
          <cell r="P103" t="str">
            <v>S</v>
          </cell>
        </row>
        <row r="104">
          <cell r="B104" t="str">
            <v>FXF05</v>
          </cell>
          <cell r="C104" t="str">
            <v xml:space="preserve">HEBILLA PARA FLEJE DE ACERO INOXIDABLE DE 13 mm DE ANCHO                                                                                                                                                                                                  </v>
          </cell>
          <cell r="D104">
            <v>0.26</v>
          </cell>
          <cell r="E104">
            <v>0.21634207240948813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FXF06</v>
          </cell>
          <cell r="C105" t="str">
            <v>HEBILLA PARA FLEJE DE ACERO INOXIDABLE DE 19 mm DE ANCHO</v>
          </cell>
          <cell r="D105">
            <v>0.25</v>
          </cell>
          <cell r="E105">
            <v>7.0000000000000007E-2</v>
          </cell>
          <cell r="F105" t="str">
            <v>S</v>
          </cell>
          <cell r="G105">
            <v>21400</v>
          </cell>
          <cell r="H105" t="str">
            <v>Contrato N°43-2017</v>
          </cell>
          <cell r="I105" t="str">
            <v>Corporativa</v>
          </cell>
          <cell r="J105" t="str">
            <v>ELSE</v>
          </cell>
          <cell r="K105" t="str">
            <v>ING. SERVICIOS VALLADARES SANTIBAÑES HERMANOS S.A</v>
          </cell>
          <cell r="L105">
            <v>42850</v>
          </cell>
          <cell r="M105">
            <v>21400</v>
          </cell>
          <cell r="N105" t="str">
            <v>Sustento</v>
          </cell>
          <cell r="O105">
            <v>21400</v>
          </cell>
          <cell r="P105" t="str">
            <v>S</v>
          </cell>
        </row>
        <row r="106">
          <cell r="B106" t="str">
            <v>FKC02</v>
          </cell>
          <cell r="C106" t="str">
            <v xml:space="preserve">CORREA PLASTICA DE AMARRE                                                                                                                                                                                                                                 </v>
          </cell>
          <cell r="D106">
            <v>0.05</v>
          </cell>
          <cell r="E106">
            <v>7.0000000000000007E-2</v>
          </cell>
          <cell r="F106" t="str">
            <v>S</v>
          </cell>
          <cell r="G106">
            <v>14300</v>
          </cell>
          <cell r="H106" t="str">
            <v>Contrato N°43-2017</v>
          </cell>
          <cell r="I106" t="str">
            <v>Corporativa</v>
          </cell>
          <cell r="J106" t="str">
            <v>ELSE</v>
          </cell>
          <cell r="K106" t="str">
            <v>ING. SERVICIOS VALLADARES SANTIBAÑES HERMANOS S.A</v>
          </cell>
          <cell r="L106">
            <v>42850</v>
          </cell>
          <cell r="M106">
            <v>14300</v>
          </cell>
          <cell r="N106" t="str">
            <v>Sustento</v>
          </cell>
          <cell r="O106">
            <v>14300</v>
          </cell>
          <cell r="P106" t="str">
            <v>S</v>
          </cell>
        </row>
        <row r="107">
          <cell r="B107" t="str">
            <v>GXP01</v>
          </cell>
          <cell r="C107" t="str">
            <v xml:space="preserve">PLANCHA DE COBRE PARA LINEA A TIERRA                                                                                                                                                                                                                      </v>
          </cell>
          <cell r="D107">
            <v>1.42</v>
          </cell>
          <cell r="E107">
            <v>1.2</v>
          </cell>
          <cell r="F107" t="str">
            <v>S</v>
          </cell>
          <cell r="G107">
            <v>320</v>
          </cell>
          <cell r="H107" t="str">
            <v>Orden de Compra 4214000544</v>
          </cell>
          <cell r="I107" t="str">
            <v>Individual</v>
          </cell>
          <cell r="J107" t="str">
            <v>ELC</v>
          </cell>
          <cell r="K107" t="str">
            <v>MATERIALES GROUP S.A.C.</v>
          </cell>
          <cell r="L107">
            <v>42992</v>
          </cell>
          <cell r="M107">
            <v>320</v>
          </cell>
          <cell r="N107" t="str">
            <v>Sustento</v>
          </cell>
          <cell r="O107">
            <v>320</v>
          </cell>
          <cell r="P107" t="str">
            <v>S</v>
          </cell>
        </row>
        <row r="108">
          <cell r="B108" t="str">
            <v>GXS01</v>
          </cell>
          <cell r="C108" t="str">
            <v xml:space="preserve">SALES, GELS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">
            <v>13.87</v>
          </cell>
          <cell r="E108">
            <v>12</v>
          </cell>
          <cell r="F108" t="str">
            <v>S</v>
          </cell>
          <cell r="G108">
            <v>1000</v>
          </cell>
          <cell r="H108" t="str">
            <v>Factura 001-0004941</v>
          </cell>
          <cell r="I108" t="str">
            <v>Individual</v>
          </cell>
          <cell r="J108" t="str">
            <v>EDPE</v>
          </cell>
          <cell r="K108" t="str">
            <v>PRATSEEL S.R.L.</v>
          </cell>
          <cell r="L108">
            <v>43031</v>
          </cell>
          <cell r="M108">
            <v>1000</v>
          </cell>
          <cell r="N108" t="str">
            <v>Sustento</v>
          </cell>
          <cell r="O108">
            <v>1000</v>
          </cell>
          <cell r="P108" t="str">
            <v>S</v>
          </cell>
        </row>
        <row r="109">
          <cell r="B109" t="str">
            <v>IAA21</v>
          </cell>
          <cell r="C109" t="str">
            <v>TERRENO (SUBESTACION DE DISTRIBUCION) S1</v>
          </cell>
          <cell r="D109">
            <v>1242.51</v>
          </cell>
          <cell r="E109">
            <v>2163.6999999999998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</sheetData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ores"/>
      <sheetName val="Fusibles"/>
      <sheetName val="Interruptores"/>
      <sheetName val="Recloser"/>
      <sheetName val="Reles"/>
      <sheetName val="Seccionadores"/>
      <sheetName val="Seccionalizador"/>
      <sheetName val="Pararrayos"/>
      <sheetName val="Cut Out BC"/>
      <sheetName val="Otros (GPRS, Ind. Fallas)"/>
      <sheetName val="Maestro de Mat."/>
    </sheetNames>
    <sheetDataSet>
      <sheetData sheetId="0">
        <row r="24">
          <cell r="B24" t="str">
            <v>LEC12</v>
          </cell>
          <cell r="C24" t="str">
            <v xml:space="preserve">CONTACTOR ELECTROMAGNETICO TRIPOLAR 125 AMP.                                                                                                                                                                                                              </v>
          </cell>
          <cell r="D24">
            <v>51.41</v>
          </cell>
          <cell r="E24">
            <v>75.86</v>
          </cell>
          <cell r="F24" t="str">
            <v>S</v>
          </cell>
          <cell r="G24">
            <v>24</v>
          </cell>
          <cell r="H24" t="str">
            <v>Orden de Compra OC-20121</v>
          </cell>
          <cell r="I24" t="str">
            <v>Individual</v>
          </cell>
          <cell r="J24" t="str">
            <v>ELDU</v>
          </cell>
          <cell r="K24" t="str">
            <v>COMERCIALIZADORA DE FABRIC. ELECT. SAC</v>
          </cell>
          <cell r="L24">
            <v>42830</v>
          </cell>
          <cell r="M24">
            <v>454</v>
          </cell>
          <cell r="N24" t="str">
            <v>Sustento</v>
          </cell>
          <cell r="O24">
            <v>24</v>
          </cell>
          <cell r="P24" t="str">
            <v>S</v>
          </cell>
        </row>
        <row r="25">
          <cell r="B25" t="str">
            <v>LEC06</v>
          </cell>
          <cell r="C25" t="str">
            <v xml:space="preserve">CONTACTOR ELECTROMAGNETICO TRIPOLAR DE 15 AMP.                                                                                                                                                                                                            </v>
          </cell>
          <cell r="D25">
            <v>11.45</v>
          </cell>
          <cell r="E25">
            <v>5.7330891667042527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LEC07</v>
          </cell>
          <cell r="C26" t="str">
            <v xml:space="preserve">CONTACTOR ELECTROMAGNETICO TRIPOLAR DE 30 AMP.                                                                                                                                                                                                            </v>
          </cell>
          <cell r="D26">
            <v>10.23</v>
          </cell>
          <cell r="E26">
            <v>7.3</v>
          </cell>
          <cell r="F26" t="str">
            <v>S</v>
          </cell>
          <cell r="G26">
            <v>500</v>
          </cell>
          <cell r="H26" t="str">
            <v>Factura 0002-007292/G-130-2017</v>
          </cell>
          <cell r="I26" t="str">
            <v>Corporativa</v>
          </cell>
          <cell r="J26" t="str">
            <v>ELOR</v>
          </cell>
          <cell r="K26" t="str">
            <v xml:space="preserve">STRONGER S.A.C. </v>
          </cell>
          <cell r="L26">
            <v>43050</v>
          </cell>
          <cell r="M26">
            <v>37</v>
          </cell>
          <cell r="N26" t="str">
            <v>Sustento</v>
          </cell>
          <cell r="O26">
            <v>500</v>
          </cell>
          <cell r="P26" t="str">
            <v>S</v>
          </cell>
        </row>
        <row r="27">
          <cell r="B27" t="str">
            <v>LEC08</v>
          </cell>
          <cell r="C27" t="str">
            <v xml:space="preserve">CONTACTOR ELECTROMAGNETICO TRIPOLAR DE 50 AMP.                                                                                                                                                                                                            </v>
          </cell>
          <cell r="D27">
            <v>11.11</v>
          </cell>
          <cell r="E27">
            <v>13.7</v>
          </cell>
          <cell r="F27" t="str">
            <v>S</v>
          </cell>
          <cell r="G27">
            <v>400</v>
          </cell>
          <cell r="H27" t="str">
            <v>Factura 0002-007292/G-130-2017</v>
          </cell>
          <cell r="I27" t="str">
            <v>Corporativa</v>
          </cell>
          <cell r="J27" t="str">
            <v>ELOR</v>
          </cell>
          <cell r="K27" t="str">
            <v xml:space="preserve">STRONGER S.A.C. </v>
          </cell>
          <cell r="L27">
            <v>43050</v>
          </cell>
          <cell r="M27">
            <v>37</v>
          </cell>
          <cell r="N27" t="str">
            <v>Sustento</v>
          </cell>
          <cell r="O27">
            <v>400</v>
          </cell>
          <cell r="P27" t="str">
            <v>S</v>
          </cell>
        </row>
        <row r="28">
          <cell r="B28" t="str">
            <v>LEC09</v>
          </cell>
          <cell r="C28" t="str">
            <v xml:space="preserve">CONTACTOR ELECTROMAGNETICO TRIPOLAR DE 63 AMP.                                                                                                                                                                                                            </v>
          </cell>
          <cell r="D28">
            <v>26.71</v>
          </cell>
          <cell r="E28">
            <v>15.5</v>
          </cell>
          <cell r="F28" t="str">
            <v>S</v>
          </cell>
          <cell r="G28">
            <v>500</v>
          </cell>
          <cell r="H28" t="str">
            <v>Factura 0002-007292/G-130-2017</v>
          </cell>
          <cell r="I28" t="str">
            <v>Corporativa</v>
          </cell>
          <cell r="J28" t="str">
            <v>ELOR</v>
          </cell>
          <cell r="K28" t="str">
            <v xml:space="preserve">STRONGER S.A.C. </v>
          </cell>
          <cell r="L28">
            <v>43050</v>
          </cell>
          <cell r="M28">
            <v>37</v>
          </cell>
          <cell r="N28" t="str">
            <v>Sustento</v>
          </cell>
          <cell r="O28">
            <v>500</v>
          </cell>
          <cell r="P28" t="str">
            <v>S</v>
          </cell>
        </row>
        <row r="29">
          <cell r="B29" t="str">
            <v>LEC10</v>
          </cell>
          <cell r="C29" t="str">
            <v xml:space="preserve">CONTACTOR ELECTROMAGNETICO TRIPOLAR DE 80 AMP.                                                                                                                                                                                                            </v>
          </cell>
          <cell r="D29">
            <v>59.99</v>
          </cell>
          <cell r="E29">
            <v>66.45</v>
          </cell>
          <cell r="F29" t="str">
            <v>S</v>
          </cell>
          <cell r="G29">
            <v>30</v>
          </cell>
          <cell r="H29" t="str">
            <v>Factura 001-0000008</v>
          </cell>
          <cell r="I29" t="str">
            <v>Individual</v>
          </cell>
          <cell r="J29" t="str">
            <v>ELOR</v>
          </cell>
          <cell r="K29" t="str">
            <v>INGENIERIA Y CONSTRUCCIONES E.I.R.L.</v>
          </cell>
          <cell r="L29">
            <v>42621</v>
          </cell>
          <cell r="M29">
            <v>36</v>
          </cell>
          <cell r="N29" t="str">
            <v>Sustento</v>
          </cell>
          <cell r="O29">
            <v>30</v>
          </cell>
          <cell r="P29" t="str">
            <v>S</v>
          </cell>
        </row>
      </sheetData>
      <sheetData sheetId="1">
        <row r="218">
          <cell r="B218" t="str">
            <v>SFE04</v>
          </cell>
          <cell r="C218" t="str">
            <v xml:space="preserve">FUSIBLE EXPULSION, UNIPOLAR, 50 A, EXTERIOR                                                                                                                                                                                                               </v>
          </cell>
          <cell r="D218">
            <v>5.44</v>
          </cell>
          <cell r="E218">
            <v>5.4402565440364139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SFE05</v>
          </cell>
          <cell r="C219" t="str">
            <v xml:space="preserve">FUSIBLE EXPULSION, UNIPOLAR, 100 A, EXTERIOR                                                                                                                                                                                                              </v>
          </cell>
          <cell r="D219">
            <v>6.85</v>
          </cell>
          <cell r="E219">
            <v>6.8503230379870281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SFE06</v>
          </cell>
          <cell r="C220" t="str">
            <v xml:space="preserve">FUSIBLE EXPULSION, UNIPOLAR, 200 A, EXTERIOR                                                                                                                                                                                                              </v>
          </cell>
          <cell r="D220">
            <v>11.17</v>
          </cell>
          <cell r="E220">
            <v>11.170526764133593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SFE07</v>
          </cell>
          <cell r="C221" t="str">
            <v xml:space="preserve">FUSIBLE  DE EXPULSION 20A TIPO K 10 Y 22.9KV                                                                                                                                                                                                              </v>
          </cell>
          <cell r="D221">
            <v>4.38</v>
          </cell>
          <cell r="E221">
            <v>4.3802065556763772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SFE20</v>
          </cell>
          <cell r="C222" t="str">
            <v xml:space="preserve">FUSIBLE LIMITADOR DE CORRIENTE 10KV 8A INTERIOR                                                                                                                                                                                                           </v>
          </cell>
          <cell r="D222">
            <v>34.72</v>
          </cell>
          <cell r="E222">
            <v>34.723950177372409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SFE21</v>
          </cell>
          <cell r="C223" t="str">
            <v xml:space="preserve">FUSIBLE LIMITADOR DE CORRIENTE 10KV 12A INTERIOR                                                                                                                                                                                                          </v>
          </cell>
          <cell r="D223">
            <v>37.700000000000003</v>
          </cell>
          <cell r="E223">
            <v>37.698391702160791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SFE08</v>
          </cell>
          <cell r="C224" t="str">
            <v xml:space="preserve">FUSIBLE LIMITADOR DE CORRIENTE 10KV 20A INTERIOR                                                                                                                                                                                                          </v>
          </cell>
          <cell r="D224">
            <v>41.81</v>
          </cell>
          <cell r="E224">
            <v>41.811097179569231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SFE09</v>
          </cell>
          <cell r="C225" t="str">
            <v xml:space="preserve">FUSIBLE LIMITADOR DE CORRIENTE 10KV 30A INTERIOR                                                                                                                                                                                                          </v>
          </cell>
          <cell r="D225">
            <v>45.39</v>
          </cell>
          <cell r="E225">
            <v>45.392621257694259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SFE22</v>
          </cell>
          <cell r="C226" t="str">
            <v xml:space="preserve">FUSIBLE LIMITADOR DE CORRIENTE 10KV 40A INTERIOR                                                                                                                                                                                                          </v>
          </cell>
          <cell r="D226">
            <v>48.12</v>
          </cell>
          <cell r="E226">
            <v>48.118307623098836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SFE10</v>
          </cell>
          <cell r="C227" t="str">
            <v xml:space="preserve">FUSIBLE LIMITADOR DE CORRIENTE 10KV 50A INTERIOR                                                                                                                                                                                                          </v>
          </cell>
          <cell r="D227">
            <v>50.34</v>
          </cell>
          <cell r="E227">
            <v>50.344728593078159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SFE11</v>
          </cell>
          <cell r="C228" t="str">
            <v xml:space="preserve">FUSIBLE LIMITADOR DE CORRIENTE 10KV 63A INTERIOR                                                                                                                                                                                                          </v>
          </cell>
          <cell r="D228">
            <v>52.76</v>
          </cell>
          <cell r="E228">
            <v>52.759310769085552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SFE19</v>
          </cell>
          <cell r="C229" t="str">
            <v xml:space="preserve">FUSIBLE LIMITADOR DE CORRIENTE 10KV 80A INTERIOR                                                                                                                                                                                                          </v>
          </cell>
          <cell r="D229">
            <v>55.38</v>
          </cell>
          <cell r="E229">
            <v>55.376961732603505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SFE12</v>
          </cell>
          <cell r="C230" t="str">
            <v xml:space="preserve">FUSIBLE LIMITADOR DE CORRIENTE 10KV 100A INTERIOR                                                                                                                                                                                                         </v>
          </cell>
          <cell r="D230">
            <v>57.93</v>
          </cell>
          <cell r="E230">
            <v>57.939238648511193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SFE13</v>
          </cell>
          <cell r="C231" t="str">
            <v xml:space="preserve">FUSIBLE LIMITADOR DE CORRIENTE 10KV 125A INTERIOR                                                                                                                                                                                                         </v>
          </cell>
          <cell r="D231">
            <v>60.61</v>
          </cell>
          <cell r="E231">
            <v>60.620071418484962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SFE14</v>
          </cell>
          <cell r="C232" t="str">
            <v xml:space="preserve">FUSIBLE LIMITADOR DE CORRIENTE 22,9 KV 10A INTERIOR                                                                                                                                                                                                       </v>
          </cell>
          <cell r="D232">
            <v>73.489999999999995</v>
          </cell>
          <cell r="E232">
            <v>73.489999999999995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SFE15</v>
          </cell>
          <cell r="C233" t="str">
            <v xml:space="preserve">FUSIBLE LIMITADOR DE CORRIENTE 22,9 KV 16A INTERIOR                                                                                                                                                                                                       </v>
          </cell>
          <cell r="D233">
            <v>73.489999999999995</v>
          </cell>
          <cell r="E233">
            <v>73.489999999999995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SFE16</v>
          </cell>
          <cell r="C234" t="str">
            <v xml:space="preserve">FUSIBLE LIMITADOR DE CORRIENTE 22,9 KV 30A INTERIOR                                                                                                                                                                                                       </v>
          </cell>
          <cell r="D234">
            <v>82.72</v>
          </cell>
          <cell r="E234">
            <v>82.72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SFE17</v>
          </cell>
          <cell r="C235" t="str">
            <v xml:space="preserve">FUSIBLE LIMITADOR DE CORRIENTE 22,9 KV 100A INTERIOR                                                                                                                                                                                                      </v>
          </cell>
          <cell r="D235">
            <v>98.58</v>
          </cell>
          <cell r="E235">
            <v>98.58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SFE18</v>
          </cell>
          <cell r="C236" t="str">
            <v xml:space="preserve">FUSIBLE LIMITADOR DE CORRIENTE 22,9 KV 125A INTERIOR                                                                                                                                                                                                      </v>
          </cell>
          <cell r="D236">
            <v>82.85</v>
          </cell>
          <cell r="E236">
            <v>107.705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SFB40</v>
          </cell>
          <cell r="C237" t="str">
            <v xml:space="preserve">FUSIBLE LIMITADOR DE CORRIENTE TIPO: NH TAMAÑO-1 220V. 40A.                                                                                                                                                                                               </v>
          </cell>
          <cell r="D237" t="str">
            <v>Sin Costo (No Utilizado)</v>
          </cell>
          <cell r="E237">
            <v>0</v>
          </cell>
          <cell r="F237" t="str">
            <v>A</v>
          </cell>
          <cell r="G237" t="str">
            <v/>
          </cell>
          <cell r="H237" t="str">
            <v>Precio Regulado 2012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Precio regulado 2012</v>
          </cell>
          <cell r="O237" t="str">
            <v/>
          </cell>
          <cell r="P237" t="str">
            <v>A</v>
          </cell>
        </row>
        <row r="238">
          <cell r="B238" t="str">
            <v>SFB41</v>
          </cell>
          <cell r="C238" t="str">
            <v xml:space="preserve">FUSIBLE LIMITADOR DE CORRIENTE TIPO: NH TAMAÑO-1 220V. 63A.                                                                                                                                                                                               </v>
          </cell>
          <cell r="D238">
            <v>7.52</v>
          </cell>
          <cell r="E238">
            <v>2.6219999999999999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SFB42</v>
          </cell>
          <cell r="C239" t="str">
            <v xml:space="preserve">FUSIBLE LIMITADOR DE CORRIENTE TIPO: NH TAMAÑO-1 220V. 80A.                                                                                                                                                                                               </v>
          </cell>
          <cell r="D239">
            <v>2.76</v>
          </cell>
          <cell r="E239">
            <v>2.76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SFB43</v>
          </cell>
          <cell r="C240" t="str">
            <v xml:space="preserve">FUSIBLE LIMITADOR DE CORRIENTE TIPO: NH TAMAÑO-1 220V. 100A.                                                                                                                                                                                              </v>
          </cell>
          <cell r="D240">
            <v>3.4</v>
          </cell>
          <cell r="E240">
            <v>3.4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SFB52</v>
          </cell>
          <cell r="C241" t="str">
            <v xml:space="preserve">FUSIBLE LIMITADOR DE CORRIENTE TIPO: NH TAMAÑO-1 220V. 160A.                                                                                                                                                                                              </v>
          </cell>
          <cell r="D241">
            <v>3.59</v>
          </cell>
          <cell r="E241">
            <v>4.0999999999999996</v>
          </cell>
          <cell r="F241" t="str">
            <v>S</v>
          </cell>
          <cell r="G241">
            <v>10</v>
          </cell>
          <cell r="H241" t="str">
            <v>Orden de Compra OC-1764</v>
          </cell>
          <cell r="I241" t="str">
            <v>Individual</v>
          </cell>
          <cell r="J241" t="str">
            <v>ELDU</v>
          </cell>
          <cell r="K241" t="str">
            <v>REPRESENTACIONES COMERCIALES R &amp; M E.I.R.L</v>
          </cell>
          <cell r="L241">
            <v>42614</v>
          </cell>
          <cell r="M241">
            <v>212</v>
          </cell>
          <cell r="N241" t="str">
            <v>Sustento</v>
          </cell>
          <cell r="O241">
            <v>10</v>
          </cell>
          <cell r="P241" t="str">
            <v>S</v>
          </cell>
        </row>
        <row r="242">
          <cell r="B242" t="str">
            <v>SFB69</v>
          </cell>
          <cell r="C242" t="str">
            <v xml:space="preserve">FUSIBLE LIMITADOR DE CORRIENTE TIPO: NH TAMAÑO-2 220V. 160A.                                                                                                                                                                                              </v>
          </cell>
          <cell r="D242" t="str">
            <v>Sin Costo (No Utilizado)</v>
          </cell>
          <cell r="E242">
            <v>0</v>
          </cell>
          <cell r="F242" t="str">
            <v>A</v>
          </cell>
          <cell r="G242" t="str">
            <v/>
          </cell>
          <cell r="H242" t="str">
            <v>Precio Regulado 2012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Precio regulado 2012</v>
          </cell>
          <cell r="O242" t="str">
            <v/>
          </cell>
          <cell r="P242" t="str">
            <v>A</v>
          </cell>
        </row>
        <row r="243">
          <cell r="B243" t="str">
            <v>SFB70</v>
          </cell>
          <cell r="C243" t="str">
            <v xml:space="preserve">FUSIBLE LIMITADOR DE CORRIENTE TIPO: NH TAMAÑO-2 220V. 250A.                                                                                                                                                                                              </v>
          </cell>
          <cell r="D243">
            <v>8.0299999999999994</v>
          </cell>
          <cell r="E243">
            <v>8.0299999999999994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SFB66</v>
          </cell>
          <cell r="C244" t="str">
            <v xml:space="preserve">FUSIBLE LIMITADOR DE CORRIENTE TIPO: NH TAMAÑO-2 220V. 315A.                                                                                                                                                                                              </v>
          </cell>
          <cell r="D244">
            <v>24.54</v>
          </cell>
          <cell r="E244">
            <v>10.117799999999999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SFB72</v>
          </cell>
          <cell r="C245" t="str">
            <v xml:space="preserve">FUSIBLE LIMITADOR DE CORRIENTE TIPO: NH TAMAÑO-3 220V. 100A.                                                                                                                                                                                              </v>
          </cell>
          <cell r="D245" t="str">
            <v>Sin Costo (No Utilizado)</v>
          </cell>
          <cell r="E245">
            <v>0</v>
          </cell>
          <cell r="F245" t="str">
            <v>A</v>
          </cell>
          <cell r="G245" t="str">
            <v/>
          </cell>
          <cell r="H245" t="str">
            <v>Precio Regulado 2012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Precio regulado 2012</v>
          </cell>
          <cell r="O245" t="str">
            <v/>
          </cell>
          <cell r="P245" t="str">
            <v>A</v>
          </cell>
        </row>
        <row r="246">
          <cell r="B246" t="str">
            <v>SFB68</v>
          </cell>
          <cell r="C246" t="str">
            <v xml:space="preserve">FUSIBLE LIMITADOR DE CORRIENTE TIPO: NH TAMAÑ0-3 220V. 315A.                                                                                                                                                                                              </v>
          </cell>
          <cell r="D246">
            <v>11.25</v>
          </cell>
          <cell r="E246">
            <v>11.25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SFB71</v>
          </cell>
          <cell r="C247" t="str">
            <v xml:space="preserve">FUSIBLE LIMITADOR DE CORRIENTE TIPO: NH TAMAÑO-3 220V. 630A.                                                                                                                                                                                              </v>
          </cell>
          <cell r="D247">
            <v>11.01</v>
          </cell>
          <cell r="E247">
            <v>16.875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SFE01</v>
          </cell>
          <cell r="C248" t="str">
            <v xml:space="preserve">FUSIBLE LIMITADOR, UNIPOLAR, 50 A, EXTERIOR                                                                                                                                                                                                               </v>
          </cell>
          <cell r="D248">
            <v>2.7</v>
          </cell>
          <cell r="E248">
            <v>2.7004305947001597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SFE02</v>
          </cell>
          <cell r="C249" t="str">
            <v xml:space="preserve">FUSIBLE LIMITADOR, UNIPOLAR, 100 A, EXTERIOR                                                                                                                                                                                                              </v>
          </cell>
          <cell r="D249">
            <v>7.15</v>
          </cell>
          <cell r="E249">
            <v>7.15114027855783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SFE03</v>
          </cell>
          <cell r="C250" t="str">
            <v xml:space="preserve">FUSIBLE LIMITADOR, UNIPOLAR, 200 A, EXTERIOR                                                                                                                                                                                                              </v>
          </cell>
          <cell r="D250">
            <v>14.05</v>
          </cell>
          <cell r="E250">
            <v>14.052240687236015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SFM02</v>
          </cell>
          <cell r="C251" t="str">
            <v xml:space="preserve">FUSIBLES TIPO CHICOTE  10 - 15 KV,2H                                                                                                                                                                                                                      </v>
          </cell>
          <cell r="D251">
            <v>1.93</v>
          </cell>
          <cell r="E251">
            <v>0.93</v>
          </cell>
          <cell r="F251" t="str">
            <v>S</v>
          </cell>
          <cell r="G251">
            <v>400</v>
          </cell>
          <cell r="H251" t="str">
            <v>Factura 0002-007292/G-130-2017</v>
          </cell>
          <cell r="I251" t="str">
            <v>Corporativa</v>
          </cell>
          <cell r="J251" t="str">
            <v>ELOR</v>
          </cell>
          <cell r="K251" t="str">
            <v xml:space="preserve">STRONGER S.A.C. </v>
          </cell>
          <cell r="L251">
            <v>43050</v>
          </cell>
          <cell r="M251">
            <v>37</v>
          </cell>
          <cell r="N251" t="str">
            <v>Sustento</v>
          </cell>
          <cell r="O251">
            <v>400</v>
          </cell>
          <cell r="P251" t="str">
            <v>S</v>
          </cell>
        </row>
        <row r="252">
          <cell r="B252" t="str">
            <v>SFM03</v>
          </cell>
          <cell r="C252" t="str">
            <v xml:space="preserve">FUSIBLES TIPO CHICOTE  10 - 15 KV., 3 H                                                                                                                                                                                                                   </v>
          </cell>
          <cell r="D252">
            <v>0.57999999999999996</v>
          </cell>
          <cell r="E252">
            <v>1.76</v>
          </cell>
          <cell r="F252" t="str">
            <v>S</v>
          </cell>
          <cell r="G252">
            <v>500</v>
          </cell>
          <cell r="H252" t="str">
            <v>Factura 001-0000010</v>
          </cell>
          <cell r="I252" t="str">
            <v>Individual</v>
          </cell>
          <cell r="J252" t="str">
            <v>ELOR</v>
          </cell>
          <cell r="K252" t="str">
            <v>INGENIERIA Y CONSTRUCCIONES E.I.R.L.</v>
          </cell>
          <cell r="L252">
            <v>42625</v>
          </cell>
          <cell r="M252">
            <v>34</v>
          </cell>
          <cell r="N252" t="str">
            <v>Sustento</v>
          </cell>
          <cell r="O252">
            <v>500</v>
          </cell>
          <cell r="P252" t="str">
            <v>S</v>
          </cell>
        </row>
        <row r="253">
          <cell r="B253" t="str">
            <v>SFM04</v>
          </cell>
          <cell r="C253" t="str">
            <v xml:space="preserve">FUSIBLES TIPO CHICOTE  10 - 15 KV,5 H                                                                                                                                                                                                                     </v>
          </cell>
          <cell r="D253">
            <v>0.57999999999999996</v>
          </cell>
          <cell r="E253">
            <v>0.96</v>
          </cell>
          <cell r="F253" t="str">
            <v>S</v>
          </cell>
          <cell r="G253">
            <v>500</v>
          </cell>
          <cell r="H253" t="str">
            <v>Factura 0002-007292/G-130-2017</v>
          </cell>
          <cell r="I253" t="str">
            <v>Corporativa</v>
          </cell>
          <cell r="J253" t="str">
            <v>ELOR</v>
          </cell>
          <cell r="K253" t="str">
            <v xml:space="preserve">STRONGER S.A.C. </v>
          </cell>
          <cell r="L253">
            <v>43050</v>
          </cell>
          <cell r="M253">
            <v>37</v>
          </cell>
          <cell r="N253" t="str">
            <v>Sustento</v>
          </cell>
          <cell r="O253">
            <v>500</v>
          </cell>
          <cell r="P253" t="str">
            <v>S</v>
          </cell>
        </row>
        <row r="254">
          <cell r="B254" t="str">
            <v>SFM20</v>
          </cell>
          <cell r="C254" t="str">
            <v xml:space="preserve">FUSIBLES TIPO CHICOTE  10 - 15 KV., 6 K                                                                                                                                                                                                                   </v>
          </cell>
          <cell r="D254">
            <v>0.73</v>
          </cell>
          <cell r="E254">
            <v>1.08</v>
          </cell>
          <cell r="F254" t="str">
            <v>S</v>
          </cell>
          <cell r="G254">
            <v>6</v>
          </cell>
          <cell r="H254" t="str">
            <v>Orden de Compra OC-348114</v>
          </cell>
          <cell r="I254" t="str">
            <v>Individual</v>
          </cell>
          <cell r="J254" t="str">
            <v>ELDU</v>
          </cell>
          <cell r="K254" t="str">
            <v>INDUSTRIA METAL MECANICA LUREN &amp; COMERCIO S.A.C.</v>
          </cell>
          <cell r="L254">
            <v>43012</v>
          </cell>
          <cell r="M254">
            <v>402</v>
          </cell>
          <cell r="N254" t="str">
            <v>Sustento</v>
          </cell>
          <cell r="O254">
            <v>6</v>
          </cell>
          <cell r="P254" t="str">
            <v>S</v>
          </cell>
        </row>
        <row r="255">
          <cell r="B255" t="str">
            <v>SFM21</v>
          </cell>
          <cell r="C255" t="str">
            <v xml:space="preserve">FUSIBLES TIPO CHICOTE  10 - 15 KV., 8 K                                                                                                                                                                                                                   </v>
          </cell>
          <cell r="D255">
            <v>0.73</v>
          </cell>
          <cell r="E255">
            <v>1.18</v>
          </cell>
          <cell r="F255" t="str">
            <v>S</v>
          </cell>
          <cell r="G255">
            <v>600</v>
          </cell>
          <cell r="H255" t="str">
            <v>Orden de Compra 4210008778</v>
          </cell>
          <cell r="I255" t="str">
            <v>Individual</v>
          </cell>
          <cell r="J255" t="str">
            <v>ELC</v>
          </cell>
          <cell r="K255" t="str">
            <v>PROMOTORES ELECTRICOS S.A.</v>
          </cell>
          <cell r="L255">
            <v>42542</v>
          </cell>
          <cell r="M255">
            <v>20</v>
          </cell>
          <cell r="N255" t="str">
            <v>Sustento</v>
          </cell>
          <cell r="O255">
            <v>600</v>
          </cell>
          <cell r="P255" t="str">
            <v>S</v>
          </cell>
        </row>
        <row r="256">
          <cell r="B256" t="str">
            <v>SFM22</v>
          </cell>
          <cell r="C256" t="str">
            <v xml:space="preserve">FUSIBLES TIPO CHICOTE  10 - 15 KV., 10 K                                                                                                                                                                                                                  </v>
          </cell>
          <cell r="D256">
            <v>0.73</v>
          </cell>
          <cell r="E256">
            <v>1.18</v>
          </cell>
          <cell r="F256" t="str">
            <v>S</v>
          </cell>
          <cell r="G256">
            <v>450</v>
          </cell>
          <cell r="H256" t="str">
            <v>Orden de Compra 4210008778</v>
          </cell>
          <cell r="I256" t="str">
            <v>Individual</v>
          </cell>
          <cell r="J256" t="str">
            <v>ELC</v>
          </cell>
          <cell r="K256" t="str">
            <v>PROMOTORES ELECTRICOS S.A.</v>
          </cell>
          <cell r="L256">
            <v>42542</v>
          </cell>
          <cell r="M256">
            <v>20</v>
          </cell>
          <cell r="N256" t="str">
            <v>Sustento</v>
          </cell>
          <cell r="O256">
            <v>450</v>
          </cell>
          <cell r="P256" t="str">
            <v>S</v>
          </cell>
        </row>
        <row r="257">
          <cell r="B257" t="str">
            <v>SFM23</v>
          </cell>
          <cell r="C257" t="str">
            <v xml:space="preserve">FUSIBLES TIPO CHICOTE  10 - 15 KV., 12 K                                                                                                                                                                                                                  </v>
          </cell>
          <cell r="D257">
            <v>0.73</v>
          </cell>
          <cell r="E257">
            <v>1.29</v>
          </cell>
          <cell r="F257" t="str">
            <v>S</v>
          </cell>
          <cell r="G257">
            <v>900</v>
          </cell>
          <cell r="H257" t="str">
            <v>Orden de Compra 4210008778</v>
          </cell>
          <cell r="I257" t="str">
            <v>Individual</v>
          </cell>
          <cell r="J257" t="str">
            <v>ELC</v>
          </cell>
          <cell r="K257" t="str">
            <v>PROMOTORES ELECTRICOS S.A.</v>
          </cell>
          <cell r="L257">
            <v>42542</v>
          </cell>
          <cell r="M257">
            <v>20</v>
          </cell>
          <cell r="N257" t="str">
            <v>Sustento</v>
          </cell>
          <cell r="O257">
            <v>900</v>
          </cell>
          <cell r="P257" t="str">
            <v>S</v>
          </cell>
        </row>
        <row r="258">
          <cell r="B258" t="str">
            <v>SFM24</v>
          </cell>
          <cell r="C258" t="str">
            <v xml:space="preserve">FUSIBLES TIPO CHICOTE  10 - 15 KV., 15 K                                                                                                                                                                                                                  </v>
          </cell>
          <cell r="D258">
            <v>0.73</v>
          </cell>
          <cell r="E258">
            <v>1.31</v>
          </cell>
          <cell r="F258" t="str">
            <v>S</v>
          </cell>
          <cell r="G258">
            <v>1000</v>
          </cell>
          <cell r="H258" t="str">
            <v>Orden de Compra 4210008778</v>
          </cell>
          <cell r="I258" t="str">
            <v>Individual</v>
          </cell>
          <cell r="J258" t="str">
            <v>ELC</v>
          </cell>
          <cell r="K258" t="str">
            <v>PROMOTORES ELECTRICOS S.A.</v>
          </cell>
          <cell r="L258">
            <v>42542</v>
          </cell>
          <cell r="M258">
            <v>20</v>
          </cell>
          <cell r="N258" t="str">
            <v>Sustento</v>
          </cell>
          <cell r="O258">
            <v>1000</v>
          </cell>
          <cell r="P258" t="str">
            <v>S</v>
          </cell>
        </row>
        <row r="259">
          <cell r="B259" t="str">
            <v>SFM26</v>
          </cell>
          <cell r="C259" t="str">
            <v xml:space="preserve">FUSIBLES TIPO CHICOTE  10 - 15 KV., 25 K                                                                                                                                                                                                                  </v>
          </cell>
          <cell r="D259">
            <v>1.27</v>
          </cell>
          <cell r="E259">
            <v>1.4</v>
          </cell>
          <cell r="F259" t="str">
            <v>S</v>
          </cell>
          <cell r="G259">
            <v>60</v>
          </cell>
          <cell r="H259" t="str">
            <v>Orden de Compra OC-4028</v>
          </cell>
          <cell r="I259" t="str">
            <v>Individual</v>
          </cell>
          <cell r="J259" t="str">
            <v>ELDU</v>
          </cell>
          <cell r="K259" t="str">
            <v>PROMOTORES ELECTRICOS S A</v>
          </cell>
          <cell r="L259">
            <v>42768</v>
          </cell>
          <cell r="M259">
            <v>73</v>
          </cell>
          <cell r="N259" t="str">
            <v>Sustento</v>
          </cell>
          <cell r="O259">
            <v>60</v>
          </cell>
          <cell r="P259" t="str">
            <v>S</v>
          </cell>
        </row>
        <row r="260">
          <cell r="B260" t="str">
            <v>SFM25</v>
          </cell>
          <cell r="C260" t="str">
            <v xml:space="preserve">FUSIBLES TIPO CHICOTE  10 - 15 KV., 20 K                                                                                                                                                                                                                  </v>
          </cell>
          <cell r="D260">
            <v>1.1000000000000001</v>
          </cell>
          <cell r="E260">
            <v>1.38</v>
          </cell>
          <cell r="F260" t="str">
            <v>S</v>
          </cell>
          <cell r="G260">
            <v>200</v>
          </cell>
          <cell r="H260" t="str">
            <v>Orden de Compra 1210014025</v>
          </cell>
          <cell r="I260" t="str">
            <v>Individual</v>
          </cell>
          <cell r="J260" t="str">
            <v>ELNO</v>
          </cell>
          <cell r="K260" t="str">
            <v>MATERIALES GROUP S.A.C.</v>
          </cell>
          <cell r="L260">
            <v>42797</v>
          </cell>
          <cell r="M260">
            <v>25</v>
          </cell>
          <cell r="N260" t="str">
            <v>Sustento</v>
          </cell>
          <cell r="O260">
            <v>200</v>
          </cell>
          <cell r="P260" t="str">
            <v>S</v>
          </cell>
        </row>
        <row r="261">
          <cell r="B261" t="str">
            <v>SFM27</v>
          </cell>
          <cell r="C261" t="str">
            <v xml:space="preserve">FUSIBLES TIPO CHICOTE  10 - 15 KV., 30 K                                                                                                                                                                                                                  </v>
          </cell>
          <cell r="D261">
            <v>1.27</v>
          </cell>
          <cell r="E261">
            <v>1.5</v>
          </cell>
          <cell r="F261" t="str">
            <v>S</v>
          </cell>
          <cell r="G261">
            <v>200</v>
          </cell>
          <cell r="H261" t="str">
            <v>Factura 0002-007292/G-130-2017</v>
          </cell>
          <cell r="I261" t="str">
            <v>Corporativa</v>
          </cell>
          <cell r="J261" t="str">
            <v>ELOR</v>
          </cell>
          <cell r="K261" t="str">
            <v xml:space="preserve">STRONGER S.A.C. </v>
          </cell>
          <cell r="L261">
            <v>43050</v>
          </cell>
          <cell r="M261">
            <v>37</v>
          </cell>
          <cell r="N261" t="str">
            <v>Sustento</v>
          </cell>
          <cell r="O261">
            <v>200</v>
          </cell>
          <cell r="P261" t="str">
            <v>S</v>
          </cell>
        </row>
        <row r="262">
          <cell r="B262" t="str">
            <v>SFM28</v>
          </cell>
          <cell r="C262" t="str">
            <v xml:space="preserve">FUSIBLES TIPO CHICOTE  10 - 15 KV., 35 K                                                                                                                                                                                                                  </v>
          </cell>
          <cell r="D262">
            <v>1.2</v>
          </cell>
          <cell r="E262">
            <v>1.7500000000000051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SFM29</v>
          </cell>
          <cell r="C263" t="str">
            <v xml:space="preserve">FUSIBLES TIPO CHICOTE  10 - 15 KV., 50 K                                                                                                                                                                                                                  </v>
          </cell>
          <cell r="D263">
            <v>1.6</v>
          </cell>
          <cell r="E263">
            <v>2.4700000000000002</v>
          </cell>
          <cell r="F263" t="str">
            <v>S</v>
          </cell>
          <cell r="G263">
            <v>200</v>
          </cell>
          <cell r="H263" t="str">
            <v>Orden de Compra 1210014025</v>
          </cell>
          <cell r="I263" t="str">
            <v>Individual</v>
          </cell>
          <cell r="J263" t="str">
            <v>ELNO</v>
          </cell>
          <cell r="K263" t="str">
            <v>MATERIALES GROUP S.A.C.</v>
          </cell>
          <cell r="L263">
            <v>42797</v>
          </cell>
          <cell r="M263">
            <v>25</v>
          </cell>
          <cell r="N263" t="str">
            <v>Sustento</v>
          </cell>
          <cell r="O263">
            <v>200</v>
          </cell>
          <cell r="P263" t="str">
            <v>S</v>
          </cell>
        </row>
        <row r="264">
          <cell r="B264" t="str">
            <v>SFM31</v>
          </cell>
          <cell r="C264" t="str">
            <v xml:space="preserve">FUSIBLES TIPO CHICOTE  10 - 15 KV.,  80 K                                                                                                                                                                                                                 </v>
          </cell>
          <cell r="D264">
            <v>5.58</v>
          </cell>
          <cell r="E264">
            <v>3.04</v>
          </cell>
          <cell r="F264" t="str">
            <v>S</v>
          </cell>
          <cell r="G264">
            <v>200</v>
          </cell>
          <cell r="H264" t="str">
            <v>Orden de Compra 1210014025</v>
          </cell>
          <cell r="I264" t="str">
            <v>Individual</v>
          </cell>
          <cell r="J264" t="str">
            <v>ELNO</v>
          </cell>
          <cell r="K264" t="str">
            <v>MATERIALES GROUP S.A.C.</v>
          </cell>
          <cell r="L264">
            <v>42797</v>
          </cell>
          <cell r="M264">
            <v>25</v>
          </cell>
          <cell r="N264" t="str">
            <v>Sustento</v>
          </cell>
          <cell r="O264">
            <v>200</v>
          </cell>
          <cell r="P264" t="str">
            <v>S</v>
          </cell>
        </row>
        <row r="265">
          <cell r="B265" t="str">
            <v>SFM32</v>
          </cell>
          <cell r="C265" t="str">
            <v xml:space="preserve">FUSIBLES TIPO CHICOTE  10 - 15 KV., 100K                                                                                                                                                                                                                  </v>
          </cell>
          <cell r="D265">
            <v>6.1</v>
          </cell>
          <cell r="E265">
            <v>4.22</v>
          </cell>
          <cell r="F265" t="str">
            <v>S</v>
          </cell>
          <cell r="G265">
            <v>60</v>
          </cell>
          <cell r="H265" t="str">
            <v>Factura 0002-007292/G-130-2017</v>
          </cell>
          <cell r="I265" t="str">
            <v>Corporativa</v>
          </cell>
          <cell r="J265" t="str">
            <v>ELOR</v>
          </cell>
          <cell r="K265" t="str">
            <v xml:space="preserve">STRONGER S.A.C. </v>
          </cell>
          <cell r="L265">
            <v>43050</v>
          </cell>
          <cell r="M265">
            <v>37</v>
          </cell>
          <cell r="N265" t="str">
            <v>Sustento</v>
          </cell>
          <cell r="O265">
            <v>60</v>
          </cell>
          <cell r="P265" t="str">
            <v>S</v>
          </cell>
        </row>
        <row r="266">
          <cell r="B266" t="str">
            <v>SFM33</v>
          </cell>
          <cell r="C266" t="str">
            <v xml:space="preserve">FUSIBLES TIPO CHICOTE  10 - 15 KV., 120 K                                                                                                                                                                                                                 </v>
          </cell>
          <cell r="D266">
            <v>5.17</v>
          </cell>
          <cell r="E266">
            <v>5.17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SFM34</v>
          </cell>
          <cell r="C267" t="str">
            <v xml:space="preserve">FUSIBLES TIPO CHICOTE  10 - 15 KV., 160 K                                                                                                                                                                                                                 </v>
          </cell>
          <cell r="D267">
            <v>6.6</v>
          </cell>
          <cell r="E267">
            <v>6.6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SFM35</v>
          </cell>
          <cell r="C268" t="str">
            <v xml:space="preserve">FUSIBLES TIPO CHICOTE  10 - 15 KV., 200 K                                                                                                                                                                                                                 </v>
          </cell>
          <cell r="D268">
            <v>5.41</v>
          </cell>
          <cell r="E268">
            <v>7.35</v>
          </cell>
          <cell r="F268" t="str">
            <v>S</v>
          </cell>
          <cell r="G268">
            <v>30</v>
          </cell>
          <cell r="H268" t="str">
            <v>Factura 0002-007292/G-130-2017</v>
          </cell>
          <cell r="I268" t="str">
            <v>Corporativa</v>
          </cell>
          <cell r="J268" t="str">
            <v>ELOR</v>
          </cell>
          <cell r="K268" t="str">
            <v xml:space="preserve">STRONGER S.A.C. </v>
          </cell>
          <cell r="L268">
            <v>43050</v>
          </cell>
          <cell r="M268">
            <v>37</v>
          </cell>
          <cell r="N268" t="str">
            <v>Sustento</v>
          </cell>
          <cell r="O268">
            <v>30</v>
          </cell>
          <cell r="P268" t="str">
            <v>S</v>
          </cell>
        </row>
      </sheetData>
      <sheetData sheetId="2">
        <row r="152">
          <cell r="B152" t="str">
            <v>SIB08</v>
          </cell>
          <cell r="C152" t="str">
            <v xml:space="preserve">INTERRUPTOR BIPOLAR B.T. 2 X 30 A.                                                                                                                                                                                                                        </v>
          </cell>
          <cell r="D152">
            <v>3.86</v>
          </cell>
          <cell r="E152">
            <v>3.86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SIM24</v>
          </cell>
          <cell r="C153" t="str">
            <v xml:space="preserve">INTERRUPTOR CORTE EN ACEITE, TRIFASICO, 15 KV, In = 400 A EXTERIOR                                                                                                                                                                                        </v>
          </cell>
          <cell r="D153">
            <v>4229.7299999999996</v>
          </cell>
          <cell r="E153">
            <v>4229.7299999999996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SIM01</v>
          </cell>
          <cell r="C154" t="str">
            <v xml:space="preserve">INTERRUPTOR DE GRAN VOLUMEN DE ACEITE, TRIPOLAR, MT, 250 MVA, INTERIOR                                                                                                                                                                                    </v>
          </cell>
          <cell r="D154">
            <v>3240.52</v>
          </cell>
          <cell r="E154">
            <v>3240.52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SIM02</v>
          </cell>
          <cell r="C155" t="str">
            <v xml:space="preserve">INTERRUPTOR DE GRAN VOLUMEN DE ACEITE, TRIPOLAR, MT, 500 MVA, INTERIOR                                                                                                                                                                                    </v>
          </cell>
          <cell r="D155">
            <v>3369</v>
          </cell>
          <cell r="E155">
            <v>3369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SIM03</v>
          </cell>
          <cell r="C156" t="str">
            <v xml:space="preserve">INTERRUPTOR DE MINIMO VOLUMEN DE ACEITE, TRIPOLAR, 10 KV, In = 400 A, Pcc = 250 MVA, INTERIOR                                                                                                                                                             </v>
          </cell>
          <cell r="D156">
            <v>2033.37</v>
          </cell>
          <cell r="E156">
            <v>2033.37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SIM04</v>
          </cell>
          <cell r="C157" t="str">
            <v xml:space="preserve">INTERRUPTOR DE MINIMO VOLUMEN DE ACEITE, TRIPOLAR, 10 KV, In = 400 A, Pcc = 500 MVA, INTERIOR                                                                                                                                                             </v>
          </cell>
          <cell r="D157">
            <v>3705.91</v>
          </cell>
          <cell r="E157">
            <v>3705.91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SIM05</v>
          </cell>
          <cell r="C158" t="str">
            <v xml:space="preserve">INTERRUPTOR DE MINIMO VOLUMEN DE ACEITE, TRIPOLAR, 12 KV, In =  630 A, Pcc = 330 MVA, INTERIOR                                                                                                                                                            </v>
          </cell>
          <cell r="D158">
            <v>3814.85</v>
          </cell>
          <cell r="E158">
            <v>3814.85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SIM06</v>
          </cell>
          <cell r="C159" t="str">
            <v xml:space="preserve">INTERRUPTOR DE MINIMO VOLUMEN DE ACEITE, TRIPOLAR, 12 KV, In =  800 A, Pcc = 420 MVA, INTERIOR                                                                                                                                                            </v>
          </cell>
          <cell r="D159">
            <v>4700.45</v>
          </cell>
          <cell r="E159">
            <v>4700.45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SIM07</v>
          </cell>
          <cell r="C160" t="str">
            <v xml:space="preserve">INTERRUPTOR DE MINIMO VOLUMEN DE ACEITE, TRIPOLAR, 12 KV, In = 1250 A, Pcc &gt; 600 MVA, INTERIOR                                                                                                                                                            </v>
          </cell>
          <cell r="D160">
            <v>5648.73</v>
          </cell>
          <cell r="E160">
            <v>5648.73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SIM08</v>
          </cell>
          <cell r="C161" t="str">
            <v xml:space="preserve">INTERRUPTOR DE MINIMO VOLUMEN DE ACEITE, TRIPOLAR, 24 KV, In = 630 A, Pcc = 420 MVA, INTERIOR                                                                                                                                                             </v>
          </cell>
          <cell r="D161">
            <v>7754.5</v>
          </cell>
          <cell r="E161">
            <v>7754.5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SIM09</v>
          </cell>
          <cell r="C162" t="str">
            <v xml:space="preserve">INTERRUPTOR DE MINIMO VOLUMEN DE ACEITE, TRIPOLAR, 24 KV, In = 800 A, Pcc &gt; 600 MVA, INTERIOR                                                                                                                                                             </v>
          </cell>
          <cell r="D162">
            <v>9323.59</v>
          </cell>
          <cell r="E162">
            <v>9323.59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SIM10</v>
          </cell>
          <cell r="C163" t="str">
            <v xml:space="preserve">INTERRUPTOR DE SOPLADO MAGNETICO, TRIPOLAR,  6 KV, In = 1250 A, Pcc = 250 MVA, INTERIOR                                                                                                                                                                   </v>
          </cell>
          <cell r="D163" t="str">
            <v>Sin Costo (No Utilizado)</v>
          </cell>
          <cell r="E163">
            <v>0</v>
          </cell>
          <cell r="F163" t="str">
            <v>A</v>
          </cell>
          <cell r="G163" t="str">
            <v/>
          </cell>
          <cell r="H163" t="str">
            <v>Precio Regulado 2012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Precio regulado 2012</v>
          </cell>
          <cell r="O163" t="str">
            <v/>
          </cell>
          <cell r="P163" t="str">
            <v>A</v>
          </cell>
        </row>
        <row r="164">
          <cell r="B164" t="str">
            <v>SIM11</v>
          </cell>
          <cell r="C164" t="str">
            <v xml:space="preserve">INTERRUPTOR DE SOPLADO MAGNETICO, TRIPOLAR,  6 KV, In = 1250 A, Pcc = 500 MVA, INTERIOR                                                                                                                                                                   </v>
          </cell>
          <cell r="D164" t="str">
            <v>Sin Costo (No Utilizado)</v>
          </cell>
          <cell r="E164">
            <v>0</v>
          </cell>
          <cell r="F164" t="str">
            <v>A</v>
          </cell>
          <cell r="G164" t="str">
            <v/>
          </cell>
          <cell r="H164" t="str">
            <v>Precio Regulado 2012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Precio regulado 2012</v>
          </cell>
          <cell r="O164" t="str">
            <v/>
          </cell>
          <cell r="P164" t="str">
            <v>A</v>
          </cell>
        </row>
        <row r="165">
          <cell r="B165" t="str">
            <v>SIM12</v>
          </cell>
          <cell r="C165" t="str">
            <v xml:space="preserve">INTERRUPTOR DE SOPLADO MAGNETICO, TRIPOLAR, 15 KV, In = 1250 A, Pcc = 250 MVA, INTERIOR                                                                                                                                                                   </v>
          </cell>
          <cell r="D165">
            <v>9197.7199999999993</v>
          </cell>
          <cell r="E165">
            <v>9197.7199999999993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SIM13</v>
          </cell>
          <cell r="C166" t="str">
            <v xml:space="preserve">INTERRUPTOR DE SOPLADO MAGNETICO, TRIPOLAR, 15 KV, In = 1250 A, Pcc = 500 MVA, INTERIOR                                                                                                                                                                   </v>
          </cell>
          <cell r="D166" t="str">
            <v>Sin Costo (No Utilizado)</v>
          </cell>
          <cell r="E166">
            <v>0</v>
          </cell>
          <cell r="F166" t="str">
            <v>A</v>
          </cell>
          <cell r="G166" t="str">
            <v/>
          </cell>
          <cell r="H166" t="str">
            <v>Precio Regulado 2012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Precio regulado 2012</v>
          </cell>
          <cell r="O166" t="str">
            <v/>
          </cell>
          <cell r="P166" t="str">
            <v>A</v>
          </cell>
        </row>
        <row r="167">
          <cell r="B167" t="str">
            <v>SIM22</v>
          </cell>
          <cell r="C167" t="str">
            <v xml:space="preserve">INTERRUPTOR DE VACIO TRIPOLAR In = 400/630 A 10 KV INTERIOR                                                                                                                                                                                               </v>
          </cell>
          <cell r="D167">
            <v>6612</v>
          </cell>
          <cell r="E167">
            <v>11321.435879666353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SIM23</v>
          </cell>
          <cell r="C168" t="str">
            <v xml:space="preserve">INTERRUPTOR DE VACIO TRIPOLAR In = 630 A 22,9 KV INTERIOR                                                                                                                                                                                                 </v>
          </cell>
          <cell r="D168">
            <v>9581.36</v>
          </cell>
          <cell r="E168">
            <v>16405.740000000002</v>
          </cell>
          <cell r="F168" t="str">
            <v>S</v>
          </cell>
          <cell r="G168">
            <v>14</v>
          </cell>
          <cell r="H168" t="str">
            <v>Contrato N°018-2017</v>
          </cell>
          <cell r="I168" t="str">
            <v>Corporativa</v>
          </cell>
          <cell r="J168" t="str">
            <v>ELSE</v>
          </cell>
          <cell r="K168" t="str">
            <v>IMG EQUIPAMIENTOS S.A.C.</v>
          </cell>
          <cell r="L168">
            <v>42775</v>
          </cell>
          <cell r="M168">
            <v>26</v>
          </cell>
          <cell r="N168" t="str">
            <v>Sustento</v>
          </cell>
          <cell r="O168">
            <v>14</v>
          </cell>
          <cell r="P168" t="str">
            <v>S</v>
          </cell>
        </row>
        <row r="169">
          <cell r="B169" t="str">
            <v>SIM14</v>
          </cell>
          <cell r="C169" t="str">
            <v xml:space="preserve">INTERRUPTOR DE VACIO, TRIPOLAR, 500 MVA, INTERIOR                                                                                                                                                                                                         </v>
          </cell>
          <cell r="D169">
            <v>4402.38</v>
          </cell>
          <cell r="E169">
            <v>7538.0010417310277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SIM15</v>
          </cell>
          <cell r="C170" t="str">
            <v xml:space="preserve">INTERRUPTOR NEUMATICO, TRIPOLAR,  3 KV, 200 MVA, INTERIOR                                                                                                                                                                                                 </v>
          </cell>
          <cell r="D170" t="str">
            <v>Sin Costo (No Utilizado)</v>
          </cell>
          <cell r="E170">
            <v>0</v>
          </cell>
          <cell r="F170" t="str">
            <v>A</v>
          </cell>
          <cell r="G170" t="str">
            <v/>
          </cell>
          <cell r="H170" t="str">
            <v>Precio Regulado 2012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Precio regulado 2012</v>
          </cell>
          <cell r="O170" t="str">
            <v/>
          </cell>
          <cell r="P170" t="str">
            <v>A</v>
          </cell>
        </row>
        <row r="171">
          <cell r="B171" t="str">
            <v>SIM16</v>
          </cell>
          <cell r="C171" t="str">
            <v xml:space="preserve">INTERRUPTOR NEUMATICO, TRIPOLAR,  3 KV, 300 MVA, INTERIOR                                                                                                                                                                                                 </v>
          </cell>
          <cell r="D171" t="str">
            <v>Sin Costo (No Utilizado)</v>
          </cell>
          <cell r="E171">
            <v>0</v>
          </cell>
          <cell r="F171" t="str">
            <v>A</v>
          </cell>
          <cell r="G171" t="str">
            <v/>
          </cell>
          <cell r="H171" t="str">
            <v>Precio Regulado 2012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Precio regulado 2012</v>
          </cell>
          <cell r="O171" t="str">
            <v/>
          </cell>
          <cell r="P171" t="str">
            <v>A</v>
          </cell>
        </row>
        <row r="172">
          <cell r="B172" t="str">
            <v>SIM17</v>
          </cell>
          <cell r="C172" t="str">
            <v xml:space="preserve">INTERRUPTOR NEUMATICO, TRIPOLAR,  6 KV, 350 MVA, INTERIOR                                                                                                                                                                                                 </v>
          </cell>
          <cell r="D172" t="str">
            <v>Sin Costo (No Utilizado)</v>
          </cell>
          <cell r="E172">
            <v>0</v>
          </cell>
          <cell r="F172" t="str">
            <v>A</v>
          </cell>
          <cell r="G172" t="str">
            <v/>
          </cell>
          <cell r="H172" t="str">
            <v>Precio Regulado 2012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Precio regulado 2012</v>
          </cell>
          <cell r="O172" t="str">
            <v/>
          </cell>
          <cell r="P172" t="str">
            <v>A</v>
          </cell>
        </row>
        <row r="173">
          <cell r="B173" t="str">
            <v>SIM18</v>
          </cell>
          <cell r="C173" t="str">
            <v xml:space="preserve">INTERRUPTOR NEUMATICO, TRIPOLAR,  6 KV, 600 MVA, INTERIOR                                                                                                                                                                                                 </v>
          </cell>
          <cell r="D173" t="str">
            <v>Sin Costo (No Utilizado)</v>
          </cell>
          <cell r="E173">
            <v>0</v>
          </cell>
          <cell r="F173" t="str">
            <v>A</v>
          </cell>
          <cell r="G173" t="str">
            <v/>
          </cell>
          <cell r="H173" t="str">
            <v>Precio Regulado 2012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Precio regulado 2012</v>
          </cell>
          <cell r="O173" t="str">
            <v/>
          </cell>
          <cell r="P173" t="str">
            <v>A</v>
          </cell>
        </row>
        <row r="174">
          <cell r="B174" t="str">
            <v>SIM19</v>
          </cell>
          <cell r="C174" t="str">
            <v xml:space="preserve">INTERRUPTOR NEUMATICO, TRIPOLAR, 12 KV,  500 MVA, INTERIOR                                                                                                                                                                                                </v>
          </cell>
          <cell r="D174">
            <v>6211.34</v>
          </cell>
          <cell r="E174">
            <v>6211.34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SIM20</v>
          </cell>
          <cell r="C175" t="str">
            <v xml:space="preserve">INTERRUPTOR NEUMATICO, TRIPOLAR, 12 KV, 1000 MVA, INTERIOR                                                                                                                                                                                                </v>
          </cell>
          <cell r="D175" t="str">
            <v>Sin Costo (No Utilizado)</v>
          </cell>
          <cell r="E175">
            <v>0</v>
          </cell>
          <cell r="F175" t="str">
            <v>A</v>
          </cell>
          <cell r="G175" t="str">
            <v/>
          </cell>
          <cell r="H175" t="str">
            <v>Precio Regulado 2012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Precio regulado 2012</v>
          </cell>
          <cell r="O175" t="str">
            <v/>
          </cell>
          <cell r="P175" t="str">
            <v>A</v>
          </cell>
        </row>
        <row r="176">
          <cell r="B176" t="str">
            <v>SIM29</v>
          </cell>
          <cell r="C176" t="str">
            <v xml:space="preserve">INTERRUPTOR NEUMATICO, TRIPOLAR, 22.9 KV, 1000 MVA, INTERIOR                                                                                                                                                                                              </v>
          </cell>
          <cell r="D176" t="str">
            <v>Sin Costo (No Utilizado)</v>
          </cell>
          <cell r="E176">
            <v>0</v>
          </cell>
          <cell r="F176" t="str">
            <v>A</v>
          </cell>
          <cell r="G176" t="str">
            <v/>
          </cell>
          <cell r="H176" t="str">
            <v>Precio Regulado 2012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Precio regulado 2012</v>
          </cell>
          <cell r="O176" t="str">
            <v/>
          </cell>
          <cell r="P176" t="str">
            <v>A</v>
          </cell>
        </row>
        <row r="177">
          <cell r="B177" t="str">
            <v>SIM28</v>
          </cell>
          <cell r="C177" t="str">
            <v xml:space="preserve">INTERRUPTOR SF6, TRIPOLAR, 10 KV, 630 A, 25 KA, INTERIOR                                                                                                                                                                                                  </v>
          </cell>
          <cell r="D177">
            <v>4073.08</v>
          </cell>
          <cell r="E177">
            <v>6944.4949456808727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SIM27</v>
          </cell>
          <cell r="C178" t="str">
            <v xml:space="preserve">INTERRUPTOR SF6, TRIPOLAR, 10 KV, 630 A, 31.5 KA, INTERIOR                                                                                                                                                                                                </v>
          </cell>
          <cell r="D178" t="str">
            <v>Sin Costo (No Utilizado)</v>
          </cell>
          <cell r="E178">
            <v>0</v>
          </cell>
          <cell r="F178" t="str">
            <v>A</v>
          </cell>
          <cell r="G178" t="str">
            <v/>
          </cell>
          <cell r="H178" t="str">
            <v>Precio Regulado 2012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Precio regulado 2012</v>
          </cell>
          <cell r="O178" t="str">
            <v/>
          </cell>
          <cell r="P178" t="str">
            <v>A</v>
          </cell>
        </row>
        <row r="179">
          <cell r="B179" t="str">
            <v>SIM26</v>
          </cell>
          <cell r="C179" t="str">
            <v xml:space="preserve">INTERRUPTOR SF6, TRIPOLAR, 22.9 KV, 630 A, 16 KA, INTERIOR                                                                                                                                                                                                </v>
          </cell>
          <cell r="D179">
            <v>5056.2299999999996</v>
          </cell>
          <cell r="E179">
            <v>8620.74</v>
          </cell>
          <cell r="F179" t="str">
            <v>S</v>
          </cell>
          <cell r="G179">
            <v>8</v>
          </cell>
          <cell r="H179" t="str">
            <v>Orden de Compra OC-1836</v>
          </cell>
          <cell r="I179" t="str">
            <v>Individual</v>
          </cell>
          <cell r="J179" t="str">
            <v>ELDU</v>
          </cell>
          <cell r="K179" t="str">
            <v>ELECTROWERKE S.A</v>
          </cell>
          <cell r="L179">
            <v>42625</v>
          </cell>
          <cell r="M179">
            <v>225</v>
          </cell>
          <cell r="N179" t="str">
            <v>Sustento</v>
          </cell>
          <cell r="O179">
            <v>8</v>
          </cell>
          <cell r="P179" t="str">
            <v>S</v>
          </cell>
        </row>
        <row r="180">
          <cell r="B180" t="str">
            <v>SIM30</v>
          </cell>
          <cell r="C180" t="str">
            <v xml:space="preserve">INTERRUPTOR SF6, TRIPOLAR, 22.9 KV, 630 A, 25 KA, INTERIOR                                                                                                                                                                                                </v>
          </cell>
          <cell r="D180" t="str">
            <v>Sin Costo (No Utilizado)</v>
          </cell>
          <cell r="E180">
            <v>0</v>
          </cell>
          <cell r="F180" t="str">
            <v>A</v>
          </cell>
          <cell r="G180" t="str">
            <v/>
          </cell>
          <cell r="H180" t="str">
            <v>Precio Regulado 2012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Precio regulado 2012</v>
          </cell>
          <cell r="O180" t="str">
            <v/>
          </cell>
          <cell r="P180" t="str">
            <v>A</v>
          </cell>
        </row>
        <row r="181">
          <cell r="B181" t="str">
            <v>SIM25</v>
          </cell>
          <cell r="C181" t="str">
            <v xml:space="preserve">INTERRUPTOR SF6, TRIPOLAR, 24 KV, 630 A, 16 KA, INTERIOR                                                                                                                                                                                                  </v>
          </cell>
          <cell r="D181" t="str">
            <v>Sin Costo (No Utilizado)</v>
          </cell>
          <cell r="E181">
            <v>0</v>
          </cell>
          <cell r="F181" t="str">
            <v>A</v>
          </cell>
          <cell r="G181" t="str">
            <v/>
          </cell>
          <cell r="H181" t="str">
            <v>Precio Regulado 2012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Precio regulado 2012</v>
          </cell>
          <cell r="O181" t="str">
            <v/>
          </cell>
          <cell r="P181" t="str">
            <v>A</v>
          </cell>
        </row>
        <row r="182">
          <cell r="B182" t="str">
            <v>SIM21</v>
          </cell>
          <cell r="C182" t="str">
            <v xml:space="preserve">INTERRUPTOR SF6, TRIPOLAR, 500 MVA, INTERIOR                                                                                                                                                                                                              </v>
          </cell>
          <cell r="D182">
            <v>4027.42</v>
          </cell>
          <cell r="E182">
            <v>6866.6458390539992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SIB01</v>
          </cell>
          <cell r="C183" t="str">
            <v xml:space="preserve">INTERRUPTOR TERMOMAGNETICO B.T. 3 X  80 A.                                                                                                                                                                                                                </v>
          </cell>
          <cell r="D183">
            <v>44.73</v>
          </cell>
          <cell r="E183">
            <v>63.95</v>
          </cell>
          <cell r="F183" t="str">
            <v>S</v>
          </cell>
          <cell r="G183">
            <v>85</v>
          </cell>
          <cell r="H183" t="str">
            <v>Orden de Compra 1214000804</v>
          </cell>
          <cell r="I183" t="str">
            <v>Individual</v>
          </cell>
          <cell r="J183" t="str">
            <v>ELNO</v>
          </cell>
          <cell r="K183" t="str">
            <v>SCHNEIDER ELECTRIC DEL PERU S.A.</v>
          </cell>
          <cell r="L183">
            <v>42802</v>
          </cell>
          <cell r="M183">
            <v>3</v>
          </cell>
          <cell r="N183" t="str">
            <v>Sustento</v>
          </cell>
          <cell r="O183">
            <v>85</v>
          </cell>
          <cell r="P183" t="str">
            <v>S</v>
          </cell>
        </row>
        <row r="184">
          <cell r="B184" t="str">
            <v>SIB02</v>
          </cell>
          <cell r="C184" t="str">
            <v xml:space="preserve">INTERRUPTOR TERMOMAGNETICO B.T. 3 X 100 A.                                                                                                                                                                                                                </v>
          </cell>
          <cell r="D184">
            <v>46.53</v>
          </cell>
          <cell r="E184">
            <v>65.569999999999993</v>
          </cell>
          <cell r="F184" t="str">
            <v>S</v>
          </cell>
          <cell r="G184">
            <v>100</v>
          </cell>
          <cell r="H184" t="str">
            <v>Orden de Compra 1214000804</v>
          </cell>
          <cell r="I184" t="str">
            <v>Individual</v>
          </cell>
          <cell r="J184" t="str">
            <v>ELNO</v>
          </cell>
          <cell r="K184" t="str">
            <v>SCHNEIDER ELECTRIC DEL PERU S.A.</v>
          </cell>
          <cell r="L184">
            <v>42802</v>
          </cell>
          <cell r="M184">
            <v>3</v>
          </cell>
          <cell r="N184" t="str">
            <v>Sustento</v>
          </cell>
          <cell r="O184">
            <v>100</v>
          </cell>
          <cell r="P184" t="str">
            <v>S</v>
          </cell>
        </row>
        <row r="185">
          <cell r="B185" t="str">
            <v>SIB03</v>
          </cell>
          <cell r="C185" t="str">
            <v xml:space="preserve">INTERRUPTOR TERMOMAGNETICO B.T. 3 X 250 A.                                                                                                                                                                                                                </v>
          </cell>
          <cell r="D185">
            <v>537.58000000000004</v>
          </cell>
          <cell r="E185">
            <v>120.04</v>
          </cell>
          <cell r="F185" t="str">
            <v>S</v>
          </cell>
          <cell r="G185">
            <v>35</v>
          </cell>
          <cell r="H185" t="str">
            <v>Orden de Compra 1214000804</v>
          </cell>
          <cell r="I185" t="str">
            <v>Individual</v>
          </cell>
          <cell r="J185" t="str">
            <v>ELNO</v>
          </cell>
          <cell r="K185" t="str">
            <v>SCHNEIDER ELECTRIC DEL PERU S.A.</v>
          </cell>
          <cell r="L185">
            <v>42802</v>
          </cell>
          <cell r="M185">
            <v>3</v>
          </cell>
          <cell r="N185" t="str">
            <v>Sustento</v>
          </cell>
          <cell r="O185">
            <v>35</v>
          </cell>
          <cell r="P185" t="str">
            <v>S</v>
          </cell>
        </row>
        <row r="186">
          <cell r="B186" t="str">
            <v>SIB04</v>
          </cell>
          <cell r="C186" t="str">
            <v xml:space="preserve">INTERRUPTOR TERMOMAGNETICO B.T. 3 X 500 A.                                                                                                                                                                                                                </v>
          </cell>
          <cell r="D186">
            <v>963.63</v>
          </cell>
          <cell r="E186">
            <v>627.54999999999995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SIB05</v>
          </cell>
          <cell r="C187" t="str">
            <v xml:space="preserve">INTERRUPTOR TERMOMAGNETICO B.T. 3 X 800 A.                                                                                                                                                                                                                </v>
          </cell>
          <cell r="D187">
            <v>1601.85</v>
          </cell>
          <cell r="E187">
            <v>1081.46</v>
          </cell>
          <cell r="F187" t="str">
            <v>S</v>
          </cell>
          <cell r="G187">
            <v>3</v>
          </cell>
          <cell r="H187" t="str">
            <v>Factura F521-00000035</v>
          </cell>
          <cell r="I187" t="str">
            <v>Individual</v>
          </cell>
          <cell r="J187" t="str">
            <v>LDS</v>
          </cell>
          <cell r="K187" t="str">
            <v>TECSUR</v>
          </cell>
          <cell r="L187">
            <v>42375</v>
          </cell>
          <cell r="M187">
            <v>1</v>
          </cell>
          <cell r="N187" t="str">
            <v>Sustento</v>
          </cell>
          <cell r="O187">
            <v>3</v>
          </cell>
          <cell r="P187" t="str">
            <v>S</v>
          </cell>
        </row>
        <row r="188">
          <cell r="B188" t="str">
            <v>SIB06</v>
          </cell>
          <cell r="C188" t="str">
            <v xml:space="preserve">INTERRUPTOR TERMOMAGNETICO B.T. 3 X 1250 A.                                                                                                                                                                                                               </v>
          </cell>
          <cell r="D188">
            <v>2545</v>
          </cell>
          <cell r="E188">
            <v>1776.67</v>
          </cell>
          <cell r="F188" t="str">
            <v>S</v>
          </cell>
          <cell r="G188">
            <v>1</v>
          </cell>
          <cell r="H188" t="str">
            <v>Factura F521-00000978</v>
          </cell>
          <cell r="I188" t="str">
            <v>Individual</v>
          </cell>
          <cell r="J188" t="str">
            <v>LDS</v>
          </cell>
          <cell r="K188" t="str">
            <v>TECSUR</v>
          </cell>
          <cell r="L188">
            <v>42522</v>
          </cell>
          <cell r="M188">
            <v>5</v>
          </cell>
          <cell r="N188" t="str">
            <v>Sustento</v>
          </cell>
          <cell r="O188">
            <v>1</v>
          </cell>
          <cell r="P188" t="str">
            <v>S</v>
          </cell>
        </row>
        <row r="189">
          <cell r="B189" t="str">
            <v>SIB07</v>
          </cell>
          <cell r="C189" t="str">
            <v xml:space="preserve">INTERRUPTOR TERMOMAGNETICO B.T. 3 X 2000 A.                                                                                                                                                                                                               </v>
          </cell>
          <cell r="D189">
            <v>4154.7299999999996</v>
          </cell>
          <cell r="E189">
            <v>2890.75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SIB10</v>
          </cell>
          <cell r="C190" t="str">
            <v xml:space="preserve">INTERRUPTOR TERMOMAGNETICO BIPOLAR B.T. 2 X 16A.                                                                                                                                                                                                          </v>
          </cell>
          <cell r="D190">
            <v>16.89</v>
          </cell>
          <cell r="E190">
            <v>4.6100000000000003</v>
          </cell>
          <cell r="F190" t="str">
            <v>S</v>
          </cell>
          <cell r="G190">
            <v>30</v>
          </cell>
          <cell r="H190" t="str">
            <v>Factura 0001-003964</v>
          </cell>
          <cell r="I190" t="str">
            <v>Individual</v>
          </cell>
          <cell r="J190" t="str">
            <v>SERS</v>
          </cell>
          <cell r="K190" t="str">
            <v>PJJR E.I.R.L</v>
          </cell>
          <cell r="L190">
            <v>42829</v>
          </cell>
          <cell r="M190">
            <v>3</v>
          </cell>
          <cell r="N190" t="str">
            <v>Sustento</v>
          </cell>
          <cell r="O190">
            <v>30</v>
          </cell>
          <cell r="P190" t="str">
            <v>S</v>
          </cell>
        </row>
        <row r="191">
          <cell r="B191" t="str">
            <v>SIB09</v>
          </cell>
          <cell r="C191" t="str">
            <v xml:space="preserve">INTERRUPTOR UNIPOLAR 250V. 6A.                                                                                                                                                                                                                            </v>
          </cell>
          <cell r="D191" t="str">
            <v>Sin Costo (No Utilizado)</v>
          </cell>
          <cell r="E191">
            <v>0</v>
          </cell>
          <cell r="F191" t="str">
            <v>A</v>
          </cell>
          <cell r="G191" t="str">
            <v/>
          </cell>
          <cell r="H191" t="str">
            <v>Precio Regulado 2012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Precio regulado 2012</v>
          </cell>
          <cell r="O191" t="str">
            <v/>
          </cell>
          <cell r="P191" t="str">
            <v>A</v>
          </cell>
        </row>
      </sheetData>
      <sheetData sheetId="3">
        <row r="49">
          <cell r="B49" t="str">
            <v>SIR01</v>
          </cell>
          <cell r="C49" t="str">
            <v xml:space="preserve">RECLOSER HIDRAULICO, TRIPOLAR, 2.4 - 14.4 KV, In =   50 A, Icc = 1250 A, EXTERIOR                                                                                                                                                                         </v>
          </cell>
          <cell r="D49">
            <v>3448.19</v>
          </cell>
          <cell r="E49">
            <v>5148.919245188119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SIR02</v>
          </cell>
          <cell r="C50" t="str">
            <v xml:space="preserve">RECLOSER HIDRAULICO, TRIPOLAR, 2.4 - 14.4 KV, In =  100 A, Icc = 2000 A, EXTERIOR                                                                                                                                                                         </v>
          </cell>
          <cell r="D50">
            <v>4175.1499999999996</v>
          </cell>
          <cell r="E50">
            <v>6234.4331914851482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SIR03</v>
          </cell>
          <cell r="C51" t="str">
            <v xml:space="preserve">RECLOSER HIDRAULICO, TRIPOLAR, 2.4 - 14.4 KV, In =  200 A, Icc = 2000 A, EXTERIOR                                                                                                                                                                         </v>
          </cell>
          <cell r="D51">
            <v>5059.3100000000004</v>
          </cell>
          <cell r="E51">
            <v>7554.6819132277233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SIR04</v>
          </cell>
          <cell r="C52" t="str">
            <v xml:space="preserve">RECLOSER HIDRAULICO, TRIPOLAR, 2.4 - 14.4 KV, In =  400 A, Icc = 4000 A, EXTERIOR                                                                                                                                                                         </v>
          </cell>
          <cell r="D52">
            <v>7367.93</v>
          </cell>
          <cell r="E52">
            <v>11001.968155524753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SIR05</v>
          </cell>
          <cell r="C53" t="str">
            <v xml:space="preserve">RECLOSER HIDRAULICO, TRIPOLAR, 2.4 - 14.4 KV, In =  400 A, Icc = 6000 A, EXTERIOR                                                                                                                                                                         </v>
          </cell>
          <cell r="D53">
            <v>10310.23</v>
          </cell>
          <cell r="E53">
            <v>15395.480431564356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SIR06</v>
          </cell>
          <cell r="C54" t="str">
            <v xml:space="preserve">RECLOSER HIDRAULICO, TRIPOLAR, 2.4 - 14.4 KV, In =  560 A, Icc = 10000 A, EXTERIOR                                                                                                                                                                        </v>
          </cell>
          <cell r="D54">
            <v>10310.23</v>
          </cell>
          <cell r="E54">
            <v>15395.480431564356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SIR07</v>
          </cell>
          <cell r="C55" t="str">
            <v xml:space="preserve">RECLOSER HIDRAULICO, TRIPOLAR, 2.4 - 14.4 KV, In =  560 A, Icc = 12000 A, EXTERIOR                                                                                                                                                                        </v>
          </cell>
          <cell r="D55">
            <v>11874.61</v>
          </cell>
          <cell r="E55">
            <v>17731.449820950496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SIR08</v>
          </cell>
          <cell r="C56" t="str">
            <v xml:space="preserve">RECLOSER HIDRAULICO, TRIPOLAR, 2.4 - 14.4 KV, In =  560 A, Icc = 16000 A, EXTERIOR                                                                                                                                                                        </v>
          </cell>
          <cell r="D56">
            <v>11334.86</v>
          </cell>
          <cell r="E56">
            <v>18086.078817369507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SIR09</v>
          </cell>
          <cell r="C57" t="str">
            <v xml:space="preserve">RECLOSER HIDRAULICO, TRIPOLAR, 2.4 - 14.4 KV, In = 1120 A, Icc = 16000 A, EXTERIOR                                                                                                                                                                        </v>
          </cell>
          <cell r="D57">
            <v>11334.86</v>
          </cell>
          <cell r="E57">
            <v>19352.104334585372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SIR10</v>
          </cell>
          <cell r="C58" t="str">
            <v xml:space="preserve">RECLOSER HIDRAULICO, TRIPOLAR, 24.9 KV, In = 560 A, Icc = 10000 A, EXTERIOR                                                                                                                                                                               </v>
          </cell>
          <cell r="D58">
            <v>9921.17</v>
          </cell>
          <cell r="E58">
            <v>15555.253134302971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SIR11</v>
          </cell>
          <cell r="C59" t="str">
            <v xml:space="preserve">RECLOSER HIDRAULICO, TRIPOLAR, 24.9 KV, In = 560 A, Icc = 12000 A, EXTERIOR                                                                                                                                                                               </v>
          </cell>
          <cell r="D59">
            <v>10513.66</v>
          </cell>
          <cell r="E59">
            <v>18054.133982776235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SIR12</v>
          </cell>
          <cell r="C60" t="str">
            <v xml:space="preserve">RECLOSER HIDRAULICO, TRIPOLAR, 24.9 KV, In = 560 A, Icc = 8000 A, EXTERIOR                                                                                                                                                                                </v>
          </cell>
          <cell r="D60">
            <v>9753.1299999999992</v>
          </cell>
          <cell r="E60">
            <v>13572.74</v>
          </cell>
          <cell r="F60" t="str">
            <v>S</v>
          </cell>
          <cell r="G60">
            <v>1</v>
          </cell>
          <cell r="H60" t="str">
            <v>Orden de Compra OC-123714</v>
          </cell>
          <cell r="I60" t="str">
            <v>Individual</v>
          </cell>
          <cell r="J60" t="str">
            <v>ELDU</v>
          </cell>
          <cell r="K60" t="str">
            <v>ELECTROWERKE S.A.</v>
          </cell>
          <cell r="L60">
            <v>42913</v>
          </cell>
          <cell r="M60">
            <v>339</v>
          </cell>
          <cell r="N60" t="str">
            <v>Sustento</v>
          </cell>
          <cell r="O60">
            <v>1</v>
          </cell>
          <cell r="P60" t="str">
            <v>S</v>
          </cell>
        </row>
        <row r="61">
          <cell r="B61" t="str">
            <v>SIR13</v>
          </cell>
          <cell r="C61" t="str">
            <v xml:space="preserve">RECLOSER HIDRAULICO, UNIPOLAR, 2.4 - 14.4 KV, In =  50 A, Icc = 1250 A, EXTERIOR                                                                                                                                                                          </v>
          </cell>
          <cell r="D61">
            <v>2652.46</v>
          </cell>
          <cell r="E61">
            <v>3960.7163007524755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SIR14</v>
          </cell>
          <cell r="C62" t="str">
            <v xml:space="preserve">RECLOSER HIDRAULICO, UNIPOLAR, 2.4 - 14.4 KV, In = 100 A, Icc = 2000 A, EXTERIOR                                                                                                                                                                          </v>
          </cell>
          <cell r="D62">
            <v>3752.73</v>
          </cell>
          <cell r="E62">
            <v>5603.6656097821788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SIR15</v>
          </cell>
          <cell r="C63" t="str">
            <v xml:space="preserve">RECLOSER HIDRAULICO, UNIPOLAR, 2.4 - 14.4 KV, In = 200 A, Icc = 2000 A, EXTERIOR                                                                                                                                                                          </v>
          </cell>
          <cell r="D63">
            <v>3752.73</v>
          </cell>
          <cell r="E63">
            <v>5603.6656097821788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SIR16</v>
          </cell>
          <cell r="C64" t="str">
            <v xml:space="preserve">RECLOSER HIDRAULICO, UNIPOLAR, 2.4 - 14.4 KV, In = 280 A, Icc = 4000 A, EXTERIOR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5659.7022658800006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SIR17</v>
          </cell>
          <cell r="C65" t="str">
            <v xml:space="preserve">RECLOSER HIDRAULICO, UNIPOLAR, 2.4 - 14.4 KV, In = 560 A, Icc = 8000 A, EXTERIOR                                                                                                                                                                          </v>
          </cell>
          <cell r="D65">
            <v>5141.8999999999996</v>
          </cell>
          <cell r="E65">
            <v>5758.9279999999999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SIR18</v>
          </cell>
          <cell r="C66" t="str">
            <v xml:space="preserve">RECLOSER HIDRAULICO, UNIPOLAR, 24.9 KV, In = 100 A, Icc = 2000 A, EXTERIOR                                                                                                                                                                                </v>
          </cell>
          <cell r="D66">
            <v>4126.03</v>
          </cell>
          <cell r="E66">
            <v>6161.0860402772278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SIR19</v>
          </cell>
          <cell r="C67" t="str">
            <v xml:space="preserve">RECLOSER HIDRAULICO, UNIPOLAR, 24.9 KV, In = 280 A, Icc = 4000 A, EXTERIOR                                                                                                                                                                                </v>
          </cell>
          <cell r="D67">
            <v>4943.08</v>
          </cell>
          <cell r="E67">
            <v>7381.1245153267328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SIR21</v>
          </cell>
          <cell r="C68" t="str">
            <v xml:space="preserve">RECLOSER INTERRUPCION EN VACIO, TRIFASICO, 10 KV, In = 400 A. Icc = 25000 A CON CONTROL ELECTRONICO                                                                                                                                                       </v>
          </cell>
          <cell r="D68" t="str">
            <v>Sin Costo (No Utilizado)</v>
          </cell>
          <cell r="E68">
            <v>0</v>
          </cell>
          <cell r="F68" t="str">
            <v>A</v>
          </cell>
          <cell r="G68" t="str">
            <v/>
          </cell>
          <cell r="H68" t="str">
            <v>Precio Regulado 2012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Precio regulado 2012</v>
          </cell>
          <cell r="O68" t="str">
            <v/>
          </cell>
          <cell r="P68" t="str">
            <v>A</v>
          </cell>
        </row>
        <row r="69">
          <cell r="B69" t="str">
            <v>SIR22</v>
          </cell>
          <cell r="C69" t="str">
            <v xml:space="preserve">RECLOSER INTERRUPCION EN VACIO, TRIFASICO, 10 KV, In = 630 A. Icc = 31500 A CON CONTROL ELECTRONICO                                                                                                                                                       </v>
          </cell>
          <cell r="D69" t="str">
            <v>Sin Costo (No Utilizado)</v>
          </cell>
          <cell r="E69">
            <v>0</v>
          </cell>
          <cell r="F69" t="str">
            <v>A</v>
          </cell>
          <cell r="G69" t="str">
            <v/>
          </cell>
          <cell r="H69" t="str">
            <v>Precio Regulado 2012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Precio regulado 2012</v>
          </cell>
          <cell r="O69" t="str">
            <v/>
          </cell>
          <cell r="P69" t="str">
            <v>A</v>
          </cell>
        </row>
        <row r="70">
          <cell r="B70" t="str">
            <v>SIR20</v>
          </cell>
          <cell r="C70" t="str">
            <v xml:space="preserve">RECLOSER INTERRUPCION EN VACIO, TRIFASICO, 12 KV, In = 600 A CON CONTROL ELECTRONICO                                                                                                                                                                      </v>
          </cell>
          <cell r="D70">
            <v>10100</v>
          </cell>
          <cell r="E70">
            <v>15081.56</v>
          </cell>
          <cell r="F70" t="str">
            <v>S</v>
          </cell>
          <cell r="G70">
            <v>10</v>
          </cell>
          <cell r="H70" t="str">
            <v>Contrato AD/LO 030-2017- SEAL</v>
          </cell>
          <cell r="I70" t="str">
            <v>Corporativa</v>
          </cell>
          <cell r="J70" t="str">
            <v>SEAL</v>
          </cell>
          <cell r="K70" t="str">
            <v>RESEARCH ENGINEERING AND DEVELOPMENT S.A.C</v>
          </cell>
          <cell r="L70">
            <v>42769</v>
          </cell>
          <cell r="M70">
            <v>62</v>
          </cell>
          <cell r="N70" t="str">
            <v>Sustento</v>
          </cell>
          <cell r="O70">
            <v>10</v>
          </cell>
          <cell r="P70" t="str">
            <v>S</v>
          </cell>
        </row>
        <row r="71">
          <cell r="B71" t="str">
            <v>SIR24</v>
          </cell>
          <cell r="C71" t="str">
            <v xml:space="preserve">RECLOSER INTERRUPCION EN VACIO, TRIFASICO, 12 kV, In = 630 A, Icc = 12.5 kA, CONTROL ELECTRONICO                                                                                                                                                          </v>
          </cell>
          <cell r="D71" t="str">
            <v>Sin Costo (No Utilizado)</v>
          </cell>
          <cell r="E71">
            <v>0</v>
          </cell>
          <cell r="F71" t="str">
            <v>A</v>
          </cell>
          <cell r="G71" t="str">
            <v/>
          </cell>
          <cell r="H71" t="str">
            <v>Precio Regulado 2012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Precio regulado 2012</v>
          </cell>
          <cell r="O71" t="str">
            <v/>
          </cell>
          <cell r="P71" t="str">
            <v>A</v>
          </cell>
        </row>
        <row r="72">
          <cell r="B72" t="str">
            <v>SIR25</v>
          </cell>
          <cell r="C72" t="str">
            <v xml:space="preserve">RECLOSER INTERRUPCION EN VACIO, TRIFASICO, 13.2 kV, In = 630 A, Icc = 12.5 kA, CONTROL ELECTRONICO                                                                                                                                                        </v>
          </cell>
          <cell r="D72" t="str">
            <v>Sin Costo (No Utilizado)</v>
          </cell>
          <cell r="E72">
            <v>0</v>
          </cell>
          <cell r="F72" t="str">
            <v>A</v>
          </cell>
          <cell r="G72" t="str">
            <v/>
          </cell>
          <cell r="H72" t="str">
            <v>Precio Regulado 2012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Precio regulado 2012</v>
          </cell>
          <cell r="O72" t="str">
            <v/>
          </cell>
          <cell r="P72" t="str">
            <v>A</v>
          </cell>
        </row>
        <row r="73">
          <cell r="B73" t="str">
            <v>SIR26</v>
          </cell>
          <cell r="C73" t="str">
            <v xml:space="preserve">RECLOSER INTERRUPCION EN VACIO, TRIFASICO, 22.9 kV, In = 630 A, Icc = 16 kA, CONTROL ELECTRONICO                                                                                                                                                          </v>
          </cell>
          <cell r="D73" t="str">
            <v>Sin Costo (No Utilizado)</v>
          </cell>
          <cell r="E73">
            <v>0</v>
          </cell>
          <cell r="F73" t="str">
            <v>A</v>
          </cell>
          <cell r="G73" t="str">
            <v/>
          </cell>
          <cell r="H73" t="str">
            <v>Precio Regulado 2012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Precio regulado 2012</v>
          </cell>
          <cell r="O73" t="str">
            <v/>
          </cell>
          <cell r="P73" t="str">
            <v>A</v>
          </cell>
        </row>
        <row r="74">
          <cell r="B74" t="str">
            <v>SIR23</v>
          </cell>
          <cell r="C74" t="str">
            <v xml:space="preserve">RECLOSER INTERRUPCION EN VACIO, TRIFASICO, 22.9 KV, In = 630 A. Icc = 16000 A CON CONTROL ELECTRONICO                                                                                                                                                     </v>
          </cell>
          <cell r="D74" t="str">
            <v>Sin Costo (No Utilizado)</v>
          </cell>
          <cell r="E74">
            <v>0</v>
          </cell>
          <cell r="F74" t="str">
            <v>A</v>
          </cell>
          <cell r="G74" t="str">
            <v/>
          </cell>
          <cell r="H74" t="str">
            <v>Precio Regulado 2012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Precio regulado 2012</v>
          </cell>
          <cell r="O74" t="str">
            <v/>
          </cell>
          <cell r="P74" t="str">
            <v>A</v>
          </cell>
        </row>
        <row r="75">
          <cell r="B75" t="str">
            <v>SIR28</v>
          </cell>
          <cell r="C75" t="str">
            <v>RECLOSER INTERRUPCION EN VACIO, TRIFASICO, 10 kV, In = 800 A CONTROL ELECTRONICO</v>
          </cell>
          <cell r="D75">
            <v>18993.36</v>
          </cell>
          <cell r="E75">
            <v>15081.56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SIR27</v>
          </cell>
          <cell r="C76" t="str">
            <v>RECLOSER INTERRUPCION EN VACIO, TRIFASICO, 22.9 kV, In = 800 A CONTROL ELECTRONICO</v>
          </cell>
          <cell r="D76">
            <v>21103.73</v>
          </cell>
          <cell r="E76">
            <v>15081.56</v>
          </cell>
          <cell r="F76" t="str">
            <v>S</v>
          </cell>
          <cell r="G76">
            <v>5</v>
          </cell>
          <cell r="H76" t="str">
            <v>Contrato AD/LO 030-2017- SEAL</v>
          </cell>
          <cell r="I76" t="str">
            <v>Corporativa</v>
          </cell>
          <cell r="J76" t="str">
            <v>SEAL</v>
          </cell>
          <cell r="K76" t="str">
            <v>RESEARCH ENGINEERING AND DEVELOPMENT S.A.C</v>
          </cell>
          <cell r="L76">
            <v>42769</v>
          </cell>
          <cell r="M76">
            <v>62</v>
          </cell>
          <cell r="N76" t="str">
            <v>Sustento</v>
          </cell>
          <cell r="O76">
            <v>5</v>
          </cell>
          <cell r="P76" t="str">
            <v>S</v>
          </cell>
        </row>
        <row r="77">
          <cell r="B77" t="str">
            <v>SIR29</v>
          </cell>
          <cell r="C77" t="str">
            <v>RECLOSER INTERRUPCION EN VACIO, TRIFASICO, 22.9 kV, In = 600 A, CONTROL ELECTRONICO</v>
          </cell>
          <cell r="D77" t="str">
            <v>Det. Costo</v>
          </cell>
          <cell r="E77">
            <v>15081.56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SIR31</v>
          </cell>
          <cell r="C78" t="str">
            <v>RECONECTADOR TRIFASICO, 15KV, 125kvp, C/TRAFO 13.2/0.22kV, 0.05 KVA, 150 kvp, CON COMUNICACIÓN</v>
          </cell>
          <cell r="D78" t="str">
            <v>NUEVO</v>
          </cell>
          <cell r="E78">
            <v>9301</v>
          </cell>
          <cell r="F78" t="str">
            <v>S</v>
          </cell>
          <cell r="H78" t="str">
            <v xml:space="preserve">Costo Propuesto por Electrocentro SA </v>
          </cell>
          <cell r="J78" t="str">
            <v>ELC</v>
          </cell>
          <cell r="K78" t="str">
            <v>Costo Propuesto por Electrocentro SA</v>
          </cell>
          <cell r="L78">
            <v>43100</v>
          </cell>
          <cell r="N78" t="str">
            <v>Sustento</v>
          </cell>
          <cell r="O78">
            <v>0</v>
          </cell>
          <cell r="P78" t="str">
            <v>S</v>
          </cell>
        </row>
        <row r="79">
          <cell r="B79" t="str">
            <v>SIR32</v>
          </cell>
          <cell r="C79" t="str">
            <v>RECONECTADOR TRIFASICO, 27KV, 150kVp, C/TRAFO 22.9/0.22kV, 0.05KVA, 170kVp, CON COMUNICACIÓN</v>
          </cell>
          <cell r="D79" t="str">
            <v>NUEVO</v>
          </cell>
          <cell r="E79">
            <v>9301</v>
          </cell>
          <cell r="F79" t="str">
            <v>S</v>
          </cell>
          <cell r="H79" t="str">
            <v xml:space="preserve">Costo Propuesto por Electrocentro SA </v>
          </cell>
          <cell r="J79" t="str">
            <v>ELC</v>
          </cell>
          <cell r="K79" t="str">
            <v>Costo Propuesto por Electrocentro SA</v>
          </cell>
          <cell r="L79">
            <v>43100</v>
          </cell>
          <cell r="N79" t="str">
            <v>Sustento</v>
          </cell>
          <cell r="O79">
            <v>0</v>
          </cell>
          <cell r="P79" t="str">
            <v>S</v>
          </cell>
        </row>
        <row r="80">
          <cell r="B80" t="str">
            <v>SIR33</v>
          </cell>
          <cell r="C80" t="str">
            <v>RECONECTADOR TRIFASICO, 38KV, 170kVp, C/TRAFO 33.0/0.22kV, 0.05KVA, 200kVp, CON COMUNICACIÓN</v>
          </cell>
          <cell r="D80" t="str">
            <v>NUEVO</v>
          </cell>
          <cell r="E80">
            <v>12565</v>
          </cell>
          <cell r="F80" t="str">
            <v>S</v>
          </cell>
          <cell r="H80" t="str">
            <v xml:space="preserve">Costo Propuesto por Electrocentro SA </v>
          </cell>
          <cell r="J80" t="str">
            <v>ELC</v>
          </cell>
          <cell r="K80" t="str">
            <v>Costo Propuesto por Electrocentro SA</v>
          </cell>
          <cell r="L80">
            <v>43100</v>
          </cell>
          <cell r="N80" t="str">
            <v>Sustento</v>
          </cell>
          <cell r="O80">
            <v>0</v>
          </cell>
          <cell r="P80" t="str">
            <v>S</v>
          </cell>
        </row>
        <row r="81">
          <cell r="B81" t="str">
            <v>SIR30</v>
          </cell>
          <cell r="C81" t="str">
            <v>RECONECTADOR  MONOFASICO, 27KV, 150kVp, C/TRAFO 22.9/0.22kV, 0.05KVA, 170kVp, CON COMUNICACIÓN</v>
          </cell>
          <cell r="D81" t="str">
            <v>NUEVO</v>
          </cell>
          <cell r="E81">
            <v>6201</v>
          </cell>
          <cell r="F81" t="str">
            <v>S</v>
          </cell>
          <cell r="H81" t="str">
            <v xml:space="preserve">Costo Propuesto por Electrocentro SA </v>
          </cell>
          <cell r="J81" t="str">
            <v>ELC</v>
          </cell>
          <cell r="K81" t="str">
            <v>Costo Propuesto por Electrocentro SA</v>
          </cell>
          <cell r="L81">
            <v>43100</v>
          </cell>
          <cell r="N81" t="str">
            <v>Sustento</v>
          </cell>
          <cell r="O81">
            <v>0</v>
          </cell>
          <cell r="P81" t="str">
            <v>S</v>
          </cell>
        </row>
        <row r="82">
          <cell r="B82" t="str">
            <v>SIR34</v>
          </cell>
          <cell r="C82" t="str">
            <v>RECONECTADOR MONOFASICO, 15KV, 125kvp, C/TRAFO 13.2/0.22kV, 0.05 KVA, 150 kvp, CON COMUNICACIÓN</v>
          </cell>
          <cell r="D82" t="str">
            <v>NUEVO</v>
          </cell>
          <cell r="E82">
            <v>6201</v>
          </cell>
          <cell r="F82" t="str">
            <v>S</v>
          </cell>
          <cell r="H82" t="str">
            <v xml:space="preserve">Costo Propuesto por Electrocentro SA </v>
          </cell>
          <cell r="J82" t="str">
            <v>ELC</v>
          </cell>
          <cell r="K82" t="str">
            <v>Costo Propuesto por Electrocentro SA</v>
          </cell>
          <cell r="L82">
            <v>43100</v>
          </cell>
          <cell r="N82" t="str">
            <v>Sustento</v>
          </cell>
          <cell r="O82">
            <v>0</v>
          </cell>
          <cell r="P82" t="str">
            <v>S</v>
          </cell>
        </row>
      </sheetData>
      <sheetData sheetId="4">
        <row r="9">
          <cell r="B9" t="str">
            <v>SSA15</v>
          </cell>
          <cell r="C9" t="str">
            <v xml:space="preserve">RELE MULTIFUNCION PARA FALLAS A TIERRA                                                                                                                                                                                                                    </v>
          </cell>
          <cell r="D9">
            <v>928</v>
          </cell>
          <cell r="E9">
            <v>1897.92</v>
          </cell>
          <cell r="F9" t="str">
            <v>S</v>
          </cell>
          <cell r="G9">
            <v>40</v>
          </cell>
          <cell r="H9" t="str">
            <v>Factura F521-00000809</v>
          </cell>
          <cell r="I9" t="str">
            <v>Individual</v>
          </cell>
          <cell r="J9" t="str">
            <v>LDS</v>
          </cell>
          <cell r="K9" t="str">
            <v>TECSUR</v>
          </cell>
          <cell r="L9">
            <v>42492</v>
          </cell>
          <cell r="M9">
            <v>1</v>
          </cell>
          <cell r="N9" t="str">
            <v>Sustento</v>
          </cell>
          <cell r="O9">
            <v>40</v>
          </cell>
          <cell r="P9" t="str">
            <v>S</v>
          </cell>
        </row>
        <row r="10">
          <cell r="B10" t="str">
            <v>SSA18</v>
          </cell>
          <cell r="C10" t="str">
            <v xml:space="preserve">RELE MULTIFUNCION, 24VCC, 5A/1A                                                                                                                                                                                                                           </v>
          </cell>
          <cell r="D10">
            <v>1130.05</v>
          </cell>
          <cell r="E10">
            <v>2824.94</v>
          </cell>
          <cell r="F10" t="str">
            <v>S</v>
          </cell>
          <cell r="G10">
            <v>5</v>
          </cell>
          <cell r="H10" t="str">
            <v>Orden de Compra 3210012815</v>
          </cell>
          <cell r="I10" t="str">
            <v>Individual</v>
          </cell>
          <cell r="J10" t="str">
            <v>ELNM</v>
          </cell>
          <cell r="K10" t="str">
            <v>ENSYS S.A.C</v>
          </cell>
          <cell r="L10">
            <v>42702</v>
          </cell>
          <cell r="M10">
            <v>2</v>
          </cell>
          <cell r="N10" t="str">
            <v>Sustento</v>
          </cell>
          <cell r="O10">
            <v>5</v>
          </cell>
          <cell r="P10" t="str">
            <v>S</v>
          </cell>
        </row>
        <row r="11">
          <cell r="B11" t="str">
            <v>SSA14</v>
          </cell>
          <cell r="C11" t="str">
            <v xml:space="preserve">RELE PARA PRIMARIO MAXIMA CORRIENTE 10KV. 300A.                                                                                                                                                                                                           </v>
          </cell>
          <cell r="D11" t="str">
            <v>Sin Costo (No Utilizado)</v>
          </cell>
          <cell r="E11">
            <v>0</v>
          </cell>
          <cell r="F11" t="str">
            <v>A</v>
          </cell>
          <cell r="G11" t="str">
            <v/>
          </cell>
          <cell r="H11" t="str">
            <v>Precio Regulado 2012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Precio regulado 2012</v>
          </cell>
          <cell r="O11" t="str">
            <v/>
          </cell>
          <cell r="P11" t="str">
            <v>A</v>
          </cell>
        </row>
        <row r="12">
          <cell r="B12" t="str">
            <v>SSA16</v>
          </cell>
          <cell r="C12" t="str">
            <v xml:space="preserve">RELE PARA PROTECCION DE CIRCUITOS LATERALES O SECUNDARIOS MT. EN SIST.NEUTRO AISLADO, MULTIFUNCION                                                                                                                                                        </v>
          </cell>
          <cell r="D12" t="str">
            <v>Sin Costo (No Utilizado)</v>
          </cell>
          <cell r="E12">
            <v>0</v>
          </cell>
          <cell r="F12" t="str">
            <v>A</v>
          </cell>
          <cell r="G12" t="str">
            <v/>
          </cell>
          <cell r="H12" t="str">
            <v>Precio Regulado 2012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Precio regulado 2012</v>
          </cell>
          <cell r="O12" t="str">
            <v/>
          </cell>
          <cell r="P12" t="str">
            <v>A</v>
          </cell>
        </row>
      </sheetData>
      <sheetData sheetId="5">
        <row r="89">
          <cell r="B89" t="str">
            <v>SSI03</v>
          </cell>
          <cell r="C89" t="str">
            <v xml:space="preserve">SECCIONADOR BAJO CARGA, AUTOGENERACION DE GASES, TRIPOLAR, 10/12 KV, 400/630 A, INTERIOR                                                                                                                                                                  </v>
          </cell>
          <cell r="D89" t="str">
            <v>Sin Costo (No Utilizado)</v>
          </cell>
          <cell r="E89">
            <v>0</v>
          </cell>
          <cell r="F89" t="str">
            <v>A</v>
          </cell>
          <cell r="G89" t="str">
            <v/>
          </cell>
          <cell r="H89" t="str">
            <v>Precio Regulado 2012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Precio regulado 2012</v>
          </cell>
          <cell r="O89" t="str">
            <v/>
          </cell>
          <cell r="P89" t="str">
            <v>A</v>
          </cell>
        </row>
        <row r="90">
          <cell r="B90" t="str">
            <v>SSI04</v>
          </cell>
          <cell r="C90" t="str">
            <v xml:space="preserve">SECCIONADOR BAJO CARGA, FUSIBLE LIMITADOR, TRIPOLAR, 10/12 KV, 400/630 A, INTERIOR                                                                                                                                                                        </v>
          </cell>
          <cell r="D90">
            <v>4918.3900000000003</v>
          </cell>
          <cell r="E90">
            <v>2389.1</v>
          </cell>
          <cell r="F90" t="str">
            <v>S</v>
          </cell>
          <cell r="G90">
            <v>10</v>
          </cell>
          <cell r="H90" t="str">
            <v>Factura 001-0014932</v>
          </cell>
          <cell r="I90" t="str">
            <v>Individual</v>
          </cell>
          <cell r="J90" t="str">
            <v>EDPE</v>
          </cell>
          <cell r="K90" t="str">
            <v>SILICON TECHNOLOGY S.A.C.</v>
          </cell>
          <cell r="L90">
            <v>43062</v>
          </cell>
          <cell r="M90">
            <v>48</v>
          </cell>
          <cell r="N90" t="str">
            <v>Sustento</v>
          </cell>
          <cell r="O90">
            <v>10</v>
          </cell>
          <cell r="P90" t="str">
            <v>S</v>
          </cell>
        </row>
        <row r="91">
          <cell r="B91" t="str">
            <v>SSI14</v>
          </cell>
          <cell r="C91" t="str">
            <v xml:space="preserve">SECCIONADOR BAJO CARGA, FUSIBLE LIMITADOR, TRIPOLAR, 22,9 KV, 400/630 A, INTERIOR                                                                                                                                                                         </v>
          </cell>
          <cell r="D91">
            <v>7771.99</v>
          </cell>
          <cell r="E91">
            <v>12378.87</v>
          </cell>
          <cell r="F91" t="str">
            <v>S</v>
          </cell>
          <cell r="G91">
            <v>5</v>
          </cell>
          <cell r="H91" t="str">
            <v>Contrato N° 264-2016</v>
          </cell>
          <cell r="I91" t="str">
            <v>Corporativa</v>
          </cell>
          <cell r="J91" t="str">
            <v>ELSE</v>
          </cell>
          <cell r="K91" t="str">
            <v>RESEARCH ENGINEERING AND DEVELOPMENT S.A.C</v>
          </cell>
          <cell r="L91">
            <v>42688</v>
          </cell>
          <cell r="M91">
            <v>33</v>
          </cell>
          <cell r="N91" t="str">
            <v>Sustento</v>
          </cell>
          <cell r="O91">
            <v>5</v>
          </cell>
          <cell r="P91" t="str">
            <v>S</v>
          </cell>
        </row>
        <row r="92">
          <cell r="B92" t="str">
            <v>SSE50</v>
          </cell>
          <cell r="C92" t="str">
            <v xml:space="preserve">SECCIONADOR BAJO CARGA, SF6, TRIPOLAR, 10/15 kV, 400 A                                                                                                                                                                                                    </v>
          </cell>
          <cell r="D92">
            <v>4696.24</v>
          </cell>
          <cell r="E92">
            <v>4696.24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SSI19</v>
          </cell>
          <cell r="C93" t="str">
            <v xml:space="preserve">SECCIONADOR BAJO CARGA, SOPLADO AUTONEUMATICO, TRIPOLAR,  10/12 KV, 400/630 A, EXTERIOR                                                                                                                                                                   </v>
          </cell>
          <cell r="D93">
            <v>6885.74</v>
          </cell>
          <cell r="E93">
            <v>4127.4911443069022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SSI05</v>
          </cell>
          <cell r="C94" t="str">
            <v xml:space="preserve">SECCIONADOR BAJO CARGA, SOPLADO AUTONEUMATICO, TRIPOLAR,  10/12 KV, 400/630 A, INTERIOR                                                                                                                                                                   </v>
          </cell>
          <cell r="D94">
            <v>4501.24</v>
          </cell>
          <cell r="E94">
            <v>2698.16</v>
          </cell>
          <cell r="F94" t="str">
            <v>S</v>
          </cell>
          <cell r="G94">
            <v>3</v>
          </cell>
          <cell r="H94" t="str">
            <v>Factura 001-0014994</v>
          </cell>
          <cell r="I94" t="str">
            <v>Individual</v>
          </cell>
          <cell r="J94" t="str">
            <v>EDPE</v>
          </cell>
          <cell r="K94" t="str">
            <v>SILICON TECHNOLOGY S.A.C.</v>
          </cell>
          <cell r="L94">
            <v>43048</v>
          </cell>
          <cell r="M94">
            <v>24</v>
          </cell>
          <cell r="N94" t="str">
            <v>Sustento</v>
          </cell>
          <cell r="O94">
            <v>3</v>
          </cell>
          <cell r="P94" t="str">
            <v>S</v>
          </cell>
        </row>
        <row r="95">
          <cell r="B95" t="str">
            <v>SSI06</v>
          </cell>
          <cell r="C95" t="str">
            <v xml:space="preserve">SECCIONADOR DE POTENCIA TRIPOLAR DE 10 KV, 200 AMP. TIPO INTERIOR                                                                                                                                                                                         </v>
          </cell>
          <cell r="D95">
            <v>1610</v>
          </cell>
          <cell r="E95">
            <v>1610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SSE01</v>
          </cell>
          <cell r="C96" t="str">
            <v xml:space="preserve">SECCIONADOR DE POTENCIA TRIPOLAR DE 10 KV. 600 A. EXTERIOR                                                                                                                                                                                                </v>
          </cell>
          <cell r="D96">
            <v>2293.0500000000002</v>
          </cell>
          <cell r="E96">
            <v>2293.0500000000002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SSE02</v>
          </cell>
          <cell r="C97" t="str">
            <v xml:space="preserve">SECCIONADOR DE POTENCIA TRIPOLAR DE 14.4 KV. EXTERIOR                                                                                                                                                                                                     </v>
          </cell>
          <cell r="D97">
            <v>2305.98</v>
          </cell>
          <cell r="E97">
            <v>2305.98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SSE03</v>
          </cell>
          <cell r="C98" t="str">
            <v xml:space="preserve">SECCIONADOR FUSIBLE (CUT-OUT) x1,  5.2/7.8 KV,  50 A, EXTERIOR                                                                                                                                                                                            </v>
          </cell>
          <cell r="D98">
            <v>41.97</v>
          </cell>
          <cell r="E98">
            <v>53.681310041525698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SSE06</v>
          </cell>
          <cell r="C99" t="str">
            <v xml:space="preserve">SECCIONADOR FUSIBLE (CUT-OUT) x1,  5.2/7.8 KV, 100 A, EXTERIOR                                                                                                                                                                                            </v>
          </cell>
          <cell r="D99">
            <v>65.88</v>
          </cell>
          <cell r="E99">
            <v>84.263157148813747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>
            <v>30</v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SSE09</v>
          </cell>
          <cell r="C100" t="str">
            <v xml:space="preserve">SECCIONADOR FUSIBLE (CUT-OUT) x1,  7.8/13.5 KV, 100 A, EXTERIOR                                                                                                                                                                                           </v>
          </cell>
          <cell r="D100">
            <v>65.88</v>
          </cell>
          <cell r="E100">
            <v>84.263157148813747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30</v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SSE12</v>
          </cell>
          <cell r="C101" t="str">
            <v xml:space="preserve">SECCIONADOR FUSIBLE (CUT-OUT) x1,  7.8/13.5 KV, 200 A, EXTERIOR                                                                                                                                                                                           </v>
          </cell>
          <cell r="D101">
            <v>72.47</v>
          </cell>
          <cell r="E101">
            <v>92.69203094375429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36</v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SSE04</v>
          </cell>
          <cell r="C102" t="str">
            <v xml:space="preserve">SECCIONADOR FUSIBLE (CUT-OUT) x2,  5.2/7.8 KV,  50 A, EXTERIOR                                                                                                                                                                                            </v>
          </cell>
          <cell r="D102" t="str">
            <v>Sin Costo (No Utilizado)</v>
          </cell>
          <cell r="E102">
            <v>0</v>
          </cell>
          <cell r="F102" t="str">
            <v>A</v>
          </cell>
          <cell r="G102" t="str">
            <v/>
          </cell>
          <cell r="H102" t="str">
            <v>Precio Regulado 2012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Precio regulado 2012</v>
          </cell>
          <cell r="O102" t="str">
            <v/>
          </cell>
          <cell r="P102" t="str">
            <v>A</v>
          </cell>
        </row>
        <row r="103">
          <cell r="B103" t="str">
            <v>SSE07</v>
          </cell>
          <cell r="C103" t="str">
            <v xml:space="preserve">SECCIONADOR FUSIBLE (CUT-OUT) x2,  5.2/7.8 KV, 100 A, EXTERIOR                                                                                                                                                                                            </v>
          </cell>
          <cell r="D103">
            <v>115.15</v>
          </cell>
          <cell r="E103">
            <v>147.28145940628269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SSE10</v>
          </cell>
          <cell r="C104" t="str">
            <v xml:space="preserve">SECCIONADOR FUSIBLE (CUT-OUT) x2,  7.8/13.5 KV, 100 A, EXTERIOR                                                                                                                                                                                           </v>
          </cell>
          <cell r="D104" t="str">
            <v>Sin Costo (No Utilizado)</v>
          </cell>
          <cell r="E104">
            <v>0</v>
          </cell>
          <cell r="F104" t="str">
            <v>A</v>
          </cell>
          <cell r="G104" t="str">
            <v/>
          </cell>
          <cell r="H104" t="str">
            <v>Precio Regulado 2012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Precio regulado 2012</v>
          </cell>
          <cell r="O104" t="str">
            <v/>
          </cell>
          <cell r="P104" t="str">
            <v>A</v>
          </cell>
        </row>
        <row r="105">
          <cell r="B105" t="str">
            <v>SSE13</v>
          </cell>
          <cell r="C105" t="str">
            <v xml:space="preserve">SECCIONADOR FUSIBLE (CUT-OUT) x2,  7.8/13.5 KV, 200 A, EXTERIOR                                                                                                                                                                                           </v>
          </cell>
          <cell r="D105" t="str">
            <v>Sin Costo (No Utilizado)</v>
          </cell>
          <cell r="E105">
            <v>0</v>
          </cell>
          <cell r="F105" t="str">
            <v>A</v>
          </cell>
          <cell r="G105" t="str">
            <v/>
          </cell>
          <cell r="H105" t="str">
            <v>Precio Regulado 2012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Precio regulado 2012</v>
          </cell>
          <cell r="O105" t="str">
            <v/>
          </cell>
          <cell r="P105" t="str">
            <v>A</v>
          </cell>
        </row>
        <row r="106">
          <cell r="B106" t="str">
            <v>SSE05</v>
          </cell>
          <cell r="C106" t="str">
            <v xml:space="preserve">SECCIONADOR FUSIBLE (CUT-OUT) x3,  5.2/7.8 KV,  50 A, EXTERIOR                                                                                                                                                                                            </v>
          </cell>
          <cell r="D106" t="str">
            <v>Sin Costo (No Utilizado)</v>
          </cell>
          <cell r="E106">
            <v>0</v>
          </cell>
          <cell r="F106" t="str">
            <v>A</v>
          </cell>
          <cell r="G106" t="str">
            <v/>
          </cell>
          <cell r="H106" t="str">
            <v>Precio Regulado 2012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Precio regulado 2012</v>
          </cell>
          <cell r="O106" t="str">
            <v/>
          </cell>
          <cell r="P106" t="str">
            <v>A</v>
          </cell>
        </row>
        <row r="107">
          <cell r="B107" t="str">
            <v>SSE08</v>
          </cell>
          <cell r="C107" t="str">
            <v xml:space="preserve">SECCIONADOR FUSIBLE (CUT-OUT) x3,  5.2/7.8 KV, 100 A, EXTERIOR                                                                                                                                                                                            </v>
          </cell>
          <cell r="D107">
            <v>145.74</v>
          </cell>
          <cell r="E107">
            <v>106.99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SSE11</v>
          </cell>
          <cell r="C108" t="str">
            <v xml:space="preserve">SECCIONADOR FUSIBLE (CUT-OUT) x3,  7.8/13.5 KV, 100 A, EXTERIOR                                                                                                                                                                                           </v>
          </cell>
          <cell r="D108">
            <v>119.48</v>
          </cell>
          <cell r="E108">
            <v>106.99</v>
          </cell>
          <cell r="F108" t="str">
            <v>S</v>
          </cell>
          <cell r="G108">
            <v>6</v>
          </cell>
          <cell r="H108" t="str">
            <v>Factura 0001-008911</v>
          </cell>
          <cell r="I108" t="str">
            <v>Individual</v>
          </cell>
          <cell r="J108" t="str">
            <v>ELOR</v>
          </cell>
          <cell r="K108" t="str">
            <v>IVS S.A</v>
          </cell>
          <cell r="L108">
            <v>42741</v>
          </cell>
          <cell r="M108">
            <v>46</v>
          </cell>
          <cell r="N108" t="str">
            <v>Sustento</v>
          </cell>
          <cell r="O108">
            <v>6</v>
          </cell>
          <cell r="P108" t="str">
            <v>S</v>
          </cell>
        </row>
        <row r="109">
          <cell r="B109" t="str">
            <v>SSE14</v>
          </cell>
          <cell r="C109" t="str">
            <v xml:space="preserve">SECCIONADOR FUSIBLE (CUT-OUT) x3,  7.8/13.5 KV, 200 A, EXTERIOR                                                                                                                                                                                           </v>
          </cell>
          <cell r="D109">
            <v>175.92</v>
          </cell>
          <cell r="E109">
            <v>157.52996986943421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SSE15</v>
          </cell>
          <cell r="C110" t="str">
            <v xml:space="preserve">SECCIONADOR FUSIBLE (CUT-OUT), 15 KV,  50 A, EXTERIOR                                                                                                                                                                                                     </v>
          </cell>
          <cell r="D110">
            <v>41.97</v>
          </cell>
          <cell r="E110">
            <v>53.681310041525698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SSE16</v>
          </cell>
          <cell r="C111" t="str">
            <v xml:space="preserve">SECCIONADOR FUSIBLE (CUT-OUT), 15 KV, 100 A, EXTERIOR                                                                                                                                                                                                     </v>
          </cell>
          <cell r="D111">
            <v>53.07</v>
          </cell>
          <cell r="E111">
            <v>67.878654369877736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>
            <v>4</v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SSE17</v>
          </cell>
          <cell r="C112" t="str">
            <v xml:space="preserve">SECCIONADOR FUSIBLE (CUT-OUT), 15 KV, 200 A, EXTERIOR                                                                                                                                                                                                     </v>
          </cell>
          <cell r="D112">
            <v>63.68</v>
          </cell>
          <cell r="E112">
            <v>81.449269083734961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>
            <v>4</v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SSE18</v>
          </cell>
          <cell r="C113" t="str">
            <v xml:space="preserve">SECCIONADOR FUSIBLE (CUT-OUT), 15/26 KV, 100 A, EXTERIOR                                                                                                                                                                                                  </v>
          </cell>
          <cell r="D113">
            <v>50.7</v>
          </cell>
          <cell r="E113">
            <v>65.19</v>
          </cell>
          <cell r="F113" t="str">
            <v>S</v>
          </cell>
          <cell r="G113">
            <v>400</v>
          </cell>
          <cell r="H113" t="str">
            <v>Orden de Compra 4210008960</v>
          </cell>
          <cell r="I113" t="str">
            <v>Individual</v>
          </cell>
          <cell r="J113" t="str">
            <v>ELC</v>
          </cell>
          <cell r="K113" t="str">
            <v>ENERGIA &amp; TELECOMUNICACIONES SOLUCI</v>
          </cell>
          <cell r="L113">
            <v>42619</v>
          </cell>
          <cell r="M113">
            <v>11</v>
          </cell>
          <cell r="N113" t="str">
            <v>Sustento</v>
          </cell>
          <cell r="O113">
            <v>400</v>
          </cell>
          <cell r="P113" t="str">
            <v>S</v>
          </cell>
        </row>
        <row r="114">
          <cell r="B114" t="str">
            <v>SSE19</v>
          </cell>
          <cell r="C114" t="str">
            <v xml:space="preserve">SECCIONADOR FUSIBLE (CUT-OUT), 15/26 KV, 200 A, EXTERIOR                                                                                                                                                                                                  </v>
          </cell>
          <cell r="D114">
            <v>72.47</v>
          </cell>
          <cell r="E114">
            <v>120</v>
          </cell>
          <cell r="F114" t="str">
            <v>S</v>
          </cell>
          <cell r="G114">
            <v>15</v>
          </cell>
          <cell r="H114" t="str">
            <v>Orden de Compra OC-451</v>
          </cell>
          <cell r="I114" t="str">
            <v>Individual</v>
          </cell>
          <cell r="J114" t="str">
            <v>ELDU</v>
          </cell>
          <cell r="K114" t="str">
            <v>SILICON TECHNOLOGY S.A.C.</v>
          </cell>
          <cell r="L114">
            <v>42474</v>
          </cell>
          <cell r="M114">
            <v>5</v>
          </cell>
          <cell r="N114" t="str">
            <v>Sustento</v>
          </cell>
          <cell r="O114">
            <v>15</v>
          </cell>
          <cell r="P114" t="str">
            <v>S</v>
          </cell>
        </row>
        <row r="115">
          <cell r="B115" t="str">
            <v>SSE47</v>
          </cell>
          <cell r="C115" t="str">
            <v xml:space="preserve">SECCIONADOR FUSIBLE (CUT-OUT), UNIPOLAR x2, 15 KV, 200 A, INCL. ACCES. DE INSTAL. EXTERIOR, CORROSION                                                                                                                                                     </v>
          </cell>
          <cell r="D115" t="str">
            <v>Sin Costo (No Utilizado)</v>
          </cell>
          <cell r="E115">
            <v>0</v>
          </cell>
          <cell r="F115" t="str">
            <v>A</v>
          </cell>
          <cell r="G115" t="str">
            <v/>
          </cell>
          <cell r="H115" t="str">
            <v>Precio Regulado 2012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Precio regulado 2012</v>
          </cell>
          <cell r="O115" t="str">
            <v/>
          </cell>
          <cell r="P115" t="str">
            <v>A</v>
          </cell>
        </row>
        <row r="116">
          <cell r="B116" t="str">
            <v>SSE45</v>
          </cell>
          <cell r="C116" t="str">
            <v xml:space="preserve">SECCIONADOR FUSIBLE (CUT-OUT), UNIPOLAR x2, 7.8/13.5 KV, 100 A, INCL. ACCES. DE INSTAL. EXTERIOR, CORROSION                                                                                                                                               </v>
          </cell>
          <cell r="D116">
            <v>188.67</v>
          </cell>
          <cell r="E116">
            <v>241.31648238109727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SSE48</v>
          </cell>
          <cell r="C117" t="str">
            <v xml:space="preserve">SECCIONADOR FUSIBLE (CUT-OUT), UNIPOLAR x3, 15 KV, 200 A, INCL. ACCES. DE INSTAL. EXTERIOR, CORROSION                                                                                                                                                     </v>
          </cell>
          <cell r="D117">
            <v>217.17</v>
          </cell>
          <cell r="E117">
            <v>277.76912322416337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SSE46</v>
          </cell>
          <cell r="C118" t="str">
            <v xml:space="preserve">SECCIONADOR FUSIBLE (CUT-OUT), UNIPOLAR x3, 7.8/13.5 KV, 100 A, INCL. ACCES. DE INSTAL. EXTERIOR, CORROSION                                                                                                                                               </v>
          </cell>
          <cell r="D118">
            <v>222.31</v>
          </cell>
          <cell r="E118">
            <v>284.34338897621109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SSE20</v>
          </cell>
          <cell r="C119" t="str">
            <v xml:space="preserve">SECCIONADOR FUSIBLE TETRAPOLAR PARA FUSIBLE NH, HORIZONTAL, TIPO EXTERIOR                                                                                                                                                                                 </v>
          </cell>
          <cell r="D119">
            <v>38.619999999999997</v>
          </cell>
          <cell r="E119">
            <v>49.396525942428461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SSE21</v>
          </cell>
          <cell r="C120" t="str">
            <v xml:space="preserve">SECCIONADOR FUSIBLE TRIPOLAR PARA FUSIBLE NH, HORIZONTAL, TIPO EXTERIOR                                                                                                                                                                                   </v>
          </cell>
          <cell r="D120">
            <v>36.369999999999997</v>
          </cell>
          <cell r="E120">
            <v>46.518685875870609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SSI07</v>
          </cell>
          <cell r="C121" t="str">
            <v xml:space="preserve">SECCIONADOR FUSIBLE TRIPOLAR PARA FUSIBLE NH, HORIZONTAL, TIPO INTERIOR                                                                                                                                                                                   </v>
          </cell>
          <cell r="D121">
            <v>129.16</v>
          </cell>
          <cell r="E121">
            <v>71.739999999999995</v>
          </cell>
          <cell r="F121" t="str">
            <v>S</v>
          </cell>
          <cell r="G121">
            <v>91</v>
          </cell>
          <cell r="H121" t="str">
            <v>Factura 001-0015277</v>
          </cell>
          <cell r="I121" t="str">
            <v>Individual</v>
          </cell>
          <cell r="J121" t="str">
            <v>EDPE</v>
          </cell>
          <cell r="K121" t="str">
            <v>SILICON TECHNOLOGY S.A.C.</v>
          </cell>
          <cell r="L121">
            <v>43127</v>
          </cell>
          <cell r="M121">
            <v>49</v>
          </cell>
          <cell r="N121" t="str">
            <v>Sustento</v>
          </cell>
          <cell r="O121">
            <v>91</v>
          </cell>
          <cell r="P121" t="str">
            <v>S</v>
          </cell>
        </row>
        <row r="122">
          <cell r="B122" t="str">
            <v>SSI08</v>
          </cell>
          <cell r="C122" t="str">
            <v xml:space="preserve">SECCIONADOR FUSIBLE TRIPOLAR PARA FUSIBLE NH, VERTICAL, TIPO INTERIOR                                                                                                                                                                                     </v>
          </cell>
          <cell r="D122">
            <v>247.21</v>
          </cell>
          <cell r="E122">
            <v>137.30911582533292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SSI09</v>
          </cell>
          <cell r="C123" t="str">
            <v xml:space="preserve">SECCIONADOR FUSIBLE UNIPOLAR DE 10 KV; 200 A. TIPO INTERIOR                                                                                                                                                                                               </v>
          </cell>
          <cell r="D123">
            <v>645.80999999999995</v>
          </cell>
          <cell r="E123">
            <v>298.69</v>
          </cell>
          <cell r="F123" t="str">
            <v>S</v>
          </cell>
          <cell r="G123">
            <v>15</v>
          </cell>
          <cell r="H123" t="str">
            <v>Factura F521-00001063</v>
          </cell>
          <cell r="I123" t="str">
            <v>Individual</v>
          </cell>
          <cell r="J123" t="str">
            <v>LDS</v>
          </cell>
          <cell r="K123" t="str">
            <v>TECSUR</v>
          </cell>
          <cell r="L123">
            <v>42535</v>
          </cell>
          <cell r="M123">
            <v>7</v>
          </cell>
          <cell r="N123" t="str">
            <v>Sustento</v>
          </cell>
          <cell r="O123">
            <v>15</v>
          </cell>
          <cell r="P123" t="str">
            <v>S</v>
          </cell>
        </row>
        <row r="124">
          <cell r="B124" t="str">
            <v>SSI16</v>
          </cell>
          <cell r="C124" t="str">
            <v xml:space="preserve">SECCIONADOR TRIPOLAR PARA FUSIBLE NH HORIZONTAL 220V, 250A.                                                                                                                                                                                               </v>
          </cell>
          <cell r="D124">
            <v>50.75</v>
          </cell>
          <cell r="E124">
            <v>84.008237447698733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>
            <v>3</v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SSI21</v>
          </cell>
          <cell r="C125" t="str">
            <v xml:space="preserve">SECCIONADOR TRIPOLAR PARA FUSIBLE NH HORIZONTAL 220V,100A                                                                                                                                                                                                 </v>
          </cell>
          <cell r="D125" t="str">
            <v>Sin Costo (No Utilizado)</v>
          </cell>
          <cell r="E125">
            <v>0</v>
          </cell>
          <cell r="F125" t="str">
            <v>A</v>
          </cell>
          <cell r="G125" t="str">
            <v/>
          </cell>
          <cell r="H125" t="str">
            <v>Precio Regulado 2012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>Precio regulado 2012</v>
          </cell>
          <cell r="O125" t="str">
            <v/>
          </cell>
          <cell r="P125" t="str">
            <v>A</v>
          </cell>
        </row>
        <row r="126">
          <cell r="B126" t="str">
            <v>SSI15</v>
          </cell>
          <cell r="C126" t="str">
            <v xml:space="preserve">SECCIONADOR TRIPOLAR PARA FUSIBLE NH HORIZONTAL 220V,160A.                                                                                                                                                                                                </v>
          </cell>
          <cell r="D126">
            <v>19.12</v>
          </cell>
          <cell r="E126">
            <v>31.65</v>
          </cell>
          <cell r="F126" t="str">
            <v>S</v>
          </cell>
          <cell r="G126">
            <v>106</v>
          </cell>
          <cell r="H126" t="str">
            <v>Factura 001-0015119</v>
          </cell>
          <cell r="I126" t="str">
            <v>Individual</v>
          </cell>
          <cell r="J126" t="str">
            <v>EDPE</v>
          </cell>
          <cell r="K126" t="str">
            <v>SILICON TECHNOLOGY S.A.C.</v>
          </cell>
          <cell r="L126">
            <v>43082</v>
          </cell>
          <cell r="M126">
            <v>3</v>
          </cell>
          <cell r="N126" t="str">
            <v>Sustento</v>
          </cell>
          <cell r="O126">
            <v>106</v>
          </cell>
          <cell r="P126" t="str">
            <v>S</v>
          </cell>
        </row>
        <row r="127">
          <cell r="B127" t="str">
            <v>SSI20</v>
          </cell>
          <cell r="C127" t="str">
            <v xml:space="preserve">SECCIONADOR TRIPOLAR PARA FUSIBLE NH HORIZONTAL 220V,400A                                                                                                                                                                                                 </v>
          </cell>
          <cell r="D127" t="str">
            <v>Sin Costo (No Utilizado)</v>
          </cell>
          <cell r="E127">
            <v>0</v>
          </cell>
          <cell r="F127" t="str">
            <v>A</v>
          </cell>
          <cell r="G127" t="str">
            <v/>
          </cell>
          <cell r="H127" t="str">
            <v>Precio Regulado 2012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Precio regulado 2012</v>
          </cell>
          <cell r="O127" t="str">
            <v/>
          </cell>
          <cell r="P127" t="str">
            <v>A</v>
          </cell>
        </row>
        <row r="128">
          <cell r="B128" t="str">
            <v>SSI18</v>
          </cell>
          <cell r="C128" t="str">
            <v xml:space="preserve">SECCIONADOR TRIPOLAR PARA FUSIBLE NH VERTICAL 220V, 630A.                                                                                                                                                                                                 </v>
          </cell>
          <cell r="D128">
            <v>87.81</v>
          </cell>
          <cell r="E128">
            <v>145.35494246861924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SSI17</v>
          </cell>
          <cell r="C129" t="str">
            <v xml:space="preserve">SECCIONADOR TRIPOLAR PARA FUSIBLE NH VERTICAL 220V,400A.                                                                                                                                                                                                  </v>
          </cell>
          <cell r="D129">
            <v>68.94</v>
          </cell>
          <cell r="E129">
            <v>114.11877615062761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SSE22</v>
          </cell>
          <cell r="C130" t="str">
            <v xml:space="preserve">SECCIONADOR UNIPOLAR AEREO DE In = 350 A. EXTERIOR                                                                                                                                                                                                        </v>
          </cell>
          <cell r="D130">
            <v>216.9</v>
          </cell>
          <cell r="E130">
            <v>216.9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>
            <v>1</v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SSE23</v>
          </cell>
          <cell r="C131" t="str">
            <v xml:space="preserve">SECCIONADOR UNIPOLAR AEREO DE In = 400 A. EXTERIOR                                                                                                                                                                                                        </v>
          </cell>
          <cell r="D131">
            <v>216.9</v>
          </cell>
          <cell r="E131">
            <v>312</v>
          </cell>
          <cell r="F131" t="str">
            <v>S</v>
          </cell>
          <cell r="G131">
            <v>100</v>
          </cell>
          <cell r="H131" t="str">
            <v>Factura 001-0014602</v>
          </cell>
          <cell r="I131" t="str">
            <v>Individual</v>
          </cell>
          <cell r="J131" t="str">
            <v>EDPE</v>
          </cell>
          <cell r="K131" t="str">
            <v>SILICON TECHNOLOGY S.A.C.</v>
          </cell>
          <cell r="L131">
            <v>42943</v>
          </cell>
          <cell r="M131">
            <v>47</v>
          </cell>
          <cell r="N131" t="str">
            <v>Sustento</v>
          </cell>
          <cell r="O131">
            <v>100</v>
          </cell>
          <cell r="P131" t="str">
            <v>S</v>
          </cell>
        </row>
        <row r="132">
          <cell r="B132" t="str">
            <v>SSE49</v>
          </cell>
          <cell r="C132" t="str">
            <v xml:space="preserve">SECCIONADOR UNIPOLAR AEREO DE In = 600 A. EXTERIOR                                                                                                                                                                                                        </v>
          </cell>
          <cell r="D132">
            <v>434.5</v>
          </cell>
          <cell r="E132">
            <v>325.2</v>
          </cell>
          <cell r="F132" t="str">
            <v>S</v>
          </cell>
          <cell r="G132">
            <v>25</v>
          </cell>
          <cell r="H132" t="str">
            <v>Factura 001-0014357</v>
          </cell>
          <cell r="I132" t="str">
            <v>Individual</v>
          </cell>
          <cell r="J132" t="str">
            <v>EDPE</v>
          </cell>
          <cell r="K132" t="str">
            <v>SILICON TECHNOLOGY S.A.C.</v>
          </cell>
          <cell r="L132">
            <v>42908</v>
          </cell>
          <cell r="M132">
            <v>2</v>
          </cell>
          <cell r="N132" t="str">
            <v>Sustento</v>
          </cell>
          <cell r="O132">
            <v>25</v>
          </cell>
          <cell r="P132" t="str">
            <v>S</v>
          </cell>
        </row>
        <row r="133">
          <cell r="B133" t="str">
            <v>SSI12</v>
          </cell>
          <cell r="C133" t="str">
            <v xml:space="preserve">SECCIONADOR UNIPOLAR x 1, In = 400 A, EXTERIOR, 22,9 KV                                                                                                                                                                                                   </v>
          </cell>
          <cell r="D133">
            <v>76.12</v>
          </cell>
          <cell r="E133">
            <v>76.12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SSI13</v>
          </cell>
          <cell r="C134" t="str">
            <v xml:space="preserve">SECCIONADOR UNIPOLAR x 1, In = 400 A, INTERIOR, 22,9 KV                                                                                                                                                                                                   </v>
          </cell>
          <cell r="D134">
            <v>51.6</v>
          </cell>
          <cell r="E134">
            <v>51.6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SSI11</v>
          </cell>
          <cell r="C135" t="str">
            <v xml:space="preserve">SECCIONADOR UNIPOLAR x 1, In = 400/600 A, INTERIOR                                                                                                                                                                                                        </v>
          </cell>
          <cell r="D135">
            <v>76.12</v>
          </cell>
          <cell r="E135">
            <v>76.12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SSI10</v>
          </cell>
          <cell r="C136" t="str">
            <v>SECCIONADOR UNIPOLAR, In = 350 A, INTERIOR</v>
          </cell>
          <cell r="D136">
            <v>124.47</v>
          </cell>
          <cell r="E136">
            <v>136.10155902000201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SSE53</v>
          </cell>
          <cell r="C137" t="str">
            <v>SECCIONADOR FUSIBLE (CUT-OUT) POLIMERICO EN 10 KV.</v>
          </cell>
          <cell r="D137" t="str">
            <v>Det. Costo</v>
          </cell>
          <cell r="E137">
            <v>65.19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</sheetData>
      <sheetData sheetId="6">
        <row r="16">
          <cell r="B16" t="str">
            <v>SSE24</v>
          </cell>
          <cell r="C16" t="str">
            <v xml:space="preserve">SECCIONALIZADOR HIDRAULICO CORTE EN ACEITE, TRIPOLAR, 14,4 KV, In =   5 A, Icc = 800 A, EXTERIOR                                                                                                                                                          </v>
          </cell>
          <cell r="D16" t="str">
            <v>Sin Costo (No Utilizado)</v>
          </cell>
          <cell r="E16">
            <v>0</v>
          </cell>
          <cell r="F16" t="str">
            <v>A</v>
          </cell>
          <cell r="G16" t="str">
            <v/>
          </cell>
          <cell r="H16" t="str">
            <v>Precio Regulado 2012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Precio regulado 2012</v>
          </cell>
          <cell r="O16" t="str">
            <v/>
          </cell>
          <cell r="P16" t="str">
            <v>A</v>
          </cell>
        </row>
        <row r="17">
          <cell r="B17" t="str">
            <v>SSE25</v>
          </cell>
          <cell r="C17" t="str">
            <v xml:space="preserve">SECCIONALIZADOR HIDRAULICO CORTE EN ACEITE, TRIPOLAR, 14,4 KV, In =  10 A, Icc = 1600 A, EXTERIO                                                                                                                                                          </v>
          </cell>
          <cell r="D17" t="str">
            <v>Sin Costo (No Utilizado)</v>
          </cell>
          <cell r="E17">
            <v>0</v>
          </cell>
          <cell r="F17" t="str">
            <v>A</v>
          </cell>
          <cell r="G17" t="str">
            <v/>
          </cell>
          <cell r="H17" t="str">
            <v>Precio Regulado 2012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Precio regulado 2012</v>
          </cell>
          <cell r="O17" t="str">
            <v/>
          </cell>
          <cell r="P17" t="str">
            <v>A</v>
          </cell>
        </row>
        <row r="18">
          <cell r="B18" t="str">
            <v>SSE26</v>
          </cell>
          <cell r="C18" t="str">
            <v xml:space="preserve">SECCIONALIZADOR HIDRAULICO CORTE EN ACEITE, TRIPOLAR, 14,4 KV, In =  15 A, Icc = 2400 A, EXTERIO                                                                                                                                                          </v>
          </cell>
          <cell r="D18" t="str">
            <v>Sin Costo (No Utilizado)</v>
          </cell>
          <cell r="E18">
            <v>0</v>
          </cell>
          <cell r="F18" t="str">
            <v>A</v>
          </cell>
          <cell r="G18" t="str">
            <v/>
          </cell>
          <cell r="H18" t="str">
            <v>Precio Regulado 2012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Precio regulado 2012</v>
          </cell>
          <cell r="O18" t="str">
            <v/>
          </cell>
          <cell r="P18" t="str">
            <v>A</v>
          </cell>
        </row>
        <row r="19">
          <cell r="B19" t="str">
            <v>SSE27</v>
          </cell>
          <cell r="C19" t="str">
            <v xml:space="preserve">SECCIONALIZADOR HIDRAULICO CORTE EN ACEITE, TRIPOLAR, 14,4 KV, In =  25 A, Icc = 4000 A, EXTERIO                                                                                                                                                          </v>
          </cell>
          <cell r="D19" t="str">
            <v>Sin Costo (No Utilizado)</v>
          </cell>
          <cell r="E19">
            <v>0</v>
          </cell>
          <cell r="F19" t="str">
            <v>A</v>
          </cell>
          <cell r="G19" t="str">
            <v/>
          </cell>
          <cell r="H19" t="str">
            <v>Precio Regulado 2012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Precio regulado 2012</v>
          </cell>
          <cell r="O19" t="str">
            <v/>
          </cell>
          <cell r="P19" t="str">
            <v>A</v>
          </cell>
        </row>
        <row r="20">
          <cell r="B20" t="str">
            <v>SSE28</v>
          </cell>
          <cell r="C20" t="str">
            <v xml:space="preserve">SECCIONALIZADOR HIDRAULICO CORTE EN ACEITE, TRIPOLAR, 14,4 KV, In =  35 A, Icc = 6000 A, EXTERIOR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SSE29</v>
          </cell>
          <cell r="C21" t="str">
            <v xml:space="preserve">SECCIONALIZADOR HIDRAULICO CORTE EN ACEITE, TRIPOLAR, 14,4 KV, In =  50 A, Icc = 7000 A, EXTERIOR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SSE30</v>
          </cell>
          <cell r="C22" t="str">
            <v xml:space="preserve">SECCIONALIZADOR HIDRAULICO CORTE EN ACEITE, TRIPOLAR, 14,4 KV, In =  70 A, Icc = 8000 A, EXTERIOR                                                                                                                                                         </v>
          </cell>
          <cell r="D22" t="str">
            <v>Sin Costo (No Utilizado)</v>
          </cell>
          <cell r="E22">
            <v>0</v>
          </cell>
          <cell r="F22" t="str">
            <v>A</v>
          </cell>
          <cell r="G22" t="str">
            <v/>
          </cell>
          <cell r="H22" t="str">
            <v>Precio Regulado 2012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Precio regulado 2012</v>
          </cell>
          <cell r="O22" t="str">
            <v/>
          </cell>
          <cell r="P22" t="str">
            <v>A</v>
          </cell>
        </row>
        <row r="23">
          <cell r="B23" t="str">
            <v>SSE31</v>
          </cell>
          <cell r="C23" t="str">
            <v xml:space="preserve">SECCIONALIZADOR HIDRAULICO CORTE EN ACEITE, TRIPOLAR, 14,4 KV, In = 100 A, Icc = 8000 A, EXTERIOR                                                                                                                                                         </v>
          </cell>
          <cell r="D23" t="str">
            <v>Sin Costo (No Utilizado)</v>
          </cell>
          <cell r="E23">
            <v>0</v>
          </cell>
          <cell r="F23" t="str">
            <v>A</v>
          </cell>
          <cell r="G23" t="str">
            <v/>
          </cell>
          <cell r="H23" t="str">
            <v>Precio Regulado 2012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Precio regulado 2012</v>
          </cell>
          <cell r="O23" t="str">
            <v/>
          </cell>
          <cell r="P23" t="str">
            <v>A</v>
          </cell>
        </row>
        <row r="24">
          <cell r="B24" t="str">
            <v>SSE32</v>
          </cell>
          <cell r="C24" t="str">
            <v xml:space="preserve">SECCIONALIZADOR HIDRAULICO CORTE EN ACEITE, TRIPOLAR, 14,4 KV, In = 140 A, Icc = 8000 A, EXTERIOR                                                                                                                                                         </v>
          </cell>
          <cell r="D24" t="str">
            <v>Sin Costo (No Utilizado)</v>
          </cell>
          <cell r="E24">
            <v>0</v>
          </cell>
          <cell r="F24" t="str">
            <v>A</v>
          </cell>
          <cell r="G24" t="str">
            <v/>
          </cell>
          <cell r="H24" t="str">
            <v>Precio Regulado 2012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Precio regulado 2012</v>
          </cell>
          <cell r="O24" t="str">
            <v/>
          </cell>
          <cell r="P24" t="str">
            <v>A</v>
          </cell>
        </row>
        <row r="25">
          <cell r="B25" t="str">
            <v>SSE33</v>
          </cell>
          <cell r="C25" t="str">
            <v xml:space="preserve">SECCIONALIZADOR HIDRAULICO CORTE EN ACEITE, TRIPOLAR, 14,4 KV, In = 160 A, Icc = 9000 A, EXTERIOR                                                                                                                                                         </v>
          </cell>
          <cell r="D25" t="str">
            <v>Sin Costo (No Utilizado)</v>
          </cell>
          <cell r="E25">
            <v>0</v>
          </cell>
          <cell r="F25" t="str">
            <v>A</v>
          </cell>
          <cell r="G25" t="str">
            <v/>
          </cell>
          <cell r="H25" t="str">
            <v>Precio Regulado 2012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Precio regulado 2012</v>
          </cell>
          <cell r="O25" t="str">
            <v/>
          </cell>
          <cell r="P25" t="str">
            <v>A</v>
          </cell>
        </row>
        <row r="26">
          <cell r="B26" t="str">
            <v>SSE34</v>
          </cell>
          <cell r="C26" t="str">
            <v xml:space="preserve">SECCIONALIZADOR HIDRAULICO CORTE EN ACEITE, TRIPOLAR, 14,4 KV, In = 185 A, Icc = 9000 A, EXTERIOR                                                                                                                                                         </v>
          </cell>
          <cell r="D26" t="str">
            <v>Sin Costo (No Utilizado)</v>
          </cell>
          <cell r="E26">
            <v>0</v>
          </cell>
          <cell r="F26" t="str">
            <v>A</v>
          </cell>
          <cell r="G26" t="str">
            <v/>
          </cell>
          <cell r="H26" t="str">
            <v>Precio Regulado 2012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Precio regulado 2012</v>
          </cell>
          <cell r="O26" t="str">
            <v/>
          </cell>
          <cell r="P26" t="str">
            <v>A</v>
          </cell>
        </row>
        <row r="27">
          <cell r="B27" t="str">
            <v>SSE35</v>
          </cell>
          <cell r="C27" t="str">
            <v xml:space="preserve">SECCIONALIZADOR HIDRAULICO CORTE EN ACEITE, TRIPOLAR, 14,4 KV, In = 200 A, Icc = 9000 A, EXTERIOR                                                                                                                                                         </v>
          </cell>
          <cell r="D27">
            <v>11507.38</v>
          </cell>
          <cell r="E27">
            <v>14718.399655602858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SSE36</v>
          </cell>
          <cell r="C28" t="str">
            <v xml:space="preserve">SECCIONALIZADOR HIDRAULICO CORTE EN ACEITE, UNIPOLAR, 14,4 KV, In =   5 A, Icc = 800 A, EXTERIOR                                                                                                                                                          </v>
          </cell>
          <cell r="D28">
            <v>3356.2</v>
          </cell>
          <cell r="E28">
            <v>4292.7141472806416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SSE37</v>
          </cell>
          <cell r="C29" t="str">
            <v xml:space="preserve">SECCIONALIZADOR HIDRAULICO CORTE EN ACEITE, UNIPOLAR, 14,4 KV, In =  10 A, Icc = 1600 A, EXTERIOR                                                                                                                                                         </v>
          </cell>
          <cell r="D29" t="str">
            <v>Sin Costo (No Utilizado)</v>
          </cell>
          <cell r="E29">
            <v>0</v>
          </cell>
          <cell r="F29" t="str">
            <v>A</v>
          </cell>
          <cell r="G29" t="str">
            <v/>
          </cell>
          <cell r="H29" t="str">
            <v>Precio Regulado 2012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Precio regulado 2012</v>
          </cell>
          <cell r="O29" t="str">
            <v/>
          </cell>
          <cell r="P29" t="str">
            <v>A</v>
          </cell>
        </row>
        <row r="30">
          <cell r="B30" t="str">
            <v>SSE38</v>
          </cell>
          <cell r="C30" t="str">
            <v xml:space="preserve">SECCIONALIZADOR HIDRAULICO CORTE EN ACEITE, UNIPOLAR, 14,4 KV, In =  15 A, Icc = 2400 A, EXTERIOR                                                                                                                                                         </v>
          </cell>
          <cell r="D30" t="str">
            <v>Sin Costo (No Utilizado)</v>
          </cell>
          <cell r="E30">
            <v>0</v>
          </cell>
          <cell r="F30" t="str">
            <v>A</v>
          </cell>
          <cell r="G30" t="str">
            <v/>
          </cell>
          <cell r="H30" t="str">
            <v>Precio Regulado 2012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Precio regulado 2012</v>
          </cell>
          <cell r="O30" t="str">
            <v/>
          </cell>
          <cell r="P30" t="str">
            <v>A</v>
          </cell>
        </row>
        <row r="31">
          <cell r="B31" t="str">
            <v>SSE39</v>
          </cell>
          <cell r="C31" t="str">
            <v xml:space="preserve">SECCIONALIZADOR HIDRAULICO CORTE EN ACEITE, UNIPOLAR, 14,4 KV, In =  25 A, Icc = 4000 A, EXTERIOR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SSE40</v>
          </cell>
          <cell r="C32" t="str">
            <v xml:space="preserve">SECCIONALIZADOR HIDRAULICO CORTE EN ACEITE, UNIPOLAR, 14,4 KV, In =  35 A, Icc = 6000 A, EXTERIOR                                                                                                                                                         </v>
          </cell>
          <cell r="D32" t="str">
            <v>Sin Costo (No Utilizado)</v>
          </cell>
          <cell r="E32">
            <v>0</v>
          </cell>
          <cell r="F32" t="str">
            <v>A</v>
          </cell>
          <cell r="G32" t="str">
            <v/>
          </cell>
          <cell r="H32" t="str">
            <v>Precio Regulado 2012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Precio regulado 2012</v>
          </cell>
          <cell r="O32" t="str">
            <v/>
          </cell>
          <cell r="P32" t="str">
            <v>A</v>
          </cell>
        </row>
        <row r="33">
          <cell r="B33" t="str">
            <v>SSE41</v>
          </cell>
          <cell r="C33" t="str">
            <v xml:space="preserve">SECCIONALIZADOR HIDRAULICO CORTE EN ACEITE, UNIPOLAR, 14,4 KV, In =  50 A, Icc = 6500 A, EXTERIOR                                                                                                                                                         </v>
          </cell>
          <cell r="D33" t="str">
            <v>Sin Costo (No Utilizado)</v>
          </cell>
          <cell r="E33">
            <v>0</v>
          </cell>
          <cell r="F33" t="str">
            <v>A</v>
          </cell>
          <cell r="G33" t="str">
            <v/>
          </cell>
          <cell r="H33" t="str">
            <v>Precio Regulado 2012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Precio regulado 2012</v>
          </cell>
          <cell r="O33" t="str">
            <v/>
          </cell>
          <cell r="P33" t="str">
            <v>A</v>
          </cell>
        </row>
        <row r="34">
          <cell r="B34" t="str">
            <v>SSE42</v>
          </cell>
          <cell r="C34" t="str">
            <v xml:space="preserve">SECCIONALIZADOR HIDRAULICO CORTE EN ACEITE, UNIPOLAR, 14,4 KV, In =  70 A, Icc = 6500 A, EXTERIOR                                                                                                                                                         </v>
          </cell>
          <cell r="D34" t="str">
            <v>Sin Costo (No Utilizado)</v>
          </cell>
          <cell r="E34">
            <v>0</v>
          </cell>
          <cell r="F34" t="str">
            <v>A</v>
          </cell>
          <cell r="G34" t="str">
            <v/>
          </cell>
          <cell r="H34" t="str">
            <v>Precio Regulado 2012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Precio regulado 2012</v>
          </cell>
          <cell r="O34" t="str">
            <v/>
          </cell>
          <cell r="P34" t="str">
            <v>A</v>
          </cell>
        </row>
        <row r="35">
          <cell r="B35" t="str">
            <v>SSE43</v>
          </cell>
          <cell r="C35" t="str">
            <v xml:space="preserve">SECCIONALIZADOR HIDRAULICO CORTE EN ACEITE, UNIPOLAR, 14,4 KV, In = 100 A, Icc = 6500 A, EXTERIOR                                                                                                                                                         </v>
          </cell>
          <cell r="D35" t="str">
            <v>Sin Costo (No Utilizado)</v>
          </cell>
          <cell r="E35">
            <v>0</v>
          </cell>
          <cell r="F35" t="str">
            <v>A</v>
          </cell>
          <cell r="G35" t="str">
            <v/>
          </cell>
          <cell r="H35" t="str">
            <v>Precio Regulado 2012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Precio regulado 2012</v>
          </cell>
          <cell r="O35" t="str">
            <v/>
          </cell>
          <cell r="P35" t="str">
            <v>A</v>
          </cell>
        </row>
        <row r="36">
          <cell r="B36" t="str">
            <v>SSE44</v>
          </cell>
          <cell r="C36" t="str">
            <v xml:space="preserve">SECCIONALIZADOR HIDRAULICO CORTE EN ACEITE, UNIPOLAR, 14,4 KV, In = 140 A, Icc = 6500 A, EXTERIOR                                                                                                                                                         </v>
          </cell>
          <cell r="D36" t="str">
            <v>Sin Costo (No Utilizado)</v>
          </cell>
          <cell r="E36">
            <v>0</v>
          </cell>
          <cell r="F36" t="str">
            <v>A</v>
          </cell>
          <cell r="G36" t="str">
            <v/>
          </cell>
          <cell r="H36" t="str">
            <v>Precio Regulado 2012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Precio regulado 2012</v>
          </cell>
          <cell r="O36" t="str">
            <v/>
          </cell>
          <cell r="P36" t="str">
            <v>A</v>
          </cell>
        </row>
        <row r="37">
          <cell r="B37" t="str">
            <v>SSE51</v>
          </cell>
          <cell r="C37" t="str">
            <v xml:space="preserve">SECCIONALIZADOR, SF6, TRIPOLAR, 10/15 kV, In = 400 A, ELECTRONICO                                                                                                                                                                                         </v>
          </cell>
          <cell r="D37" t="str">
            <v>Det. Costo</v>
          </cell>
          <cell r="E37">
            <v>4292.7141472806416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SSL01</v>
          </cell>
          <cell r="C38" t="str">
            <v xml:space="preserve">SECCIONALIZADOR HIDRAULICO CORTE EN ACEITE, UNIPOLAR, 27 KV, In=200A, EXTERIOR, ELECTRONICO, CORROSION                                                                                                                                                    </v>
          </cell>
          <cell r="D38">
            <v>13233.48</v>
          </cell>
          <cell r="E38">
            <v>16926.150650663079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SSE52</v>
          </cell>
          <cell r="C39" t="str">
            <v>SECCIONALIZADOR TRIPOLAR PROGRAMABLE 15kV, 115kVp, INCLUYE BASE SOPORTE, CON COMUNICACIÓN</v>
          </cell>
          <cell r="D39" t="str">
            <v>NUEVO</v>
          </cell>
          <cell r="E39">
            <v>3500</v>
          </cell>
          <cell r="F39" t="str">
            <v>S</v>
          </cell>
          <cell r="H39" t="str">
            <v xml:space="preserve">Costo Propuesto por Electrocentro SA </v>
          </cell>
          <cell r="J39" t="str">
            <v>ELC</v>
          </cell>
          <cell r="K39" t="str">
            <v>Costo Propuesto por Electrocentro SA</v>
          </cell>
          <cell r="L39">
            <v>43100</v>
          </cell>
          <cell r="N39" t="str">
            <v>Sustento</v>
          </cell>
          <cell r="O39">
            <v>0</v>
          </cell>
          <cell r="P39" t="str">
            <v>S</v>
          </cell>
        </row>
        <row r="40">
          <cell r="B40" t="str">
            <v>SSE62</v>
          </cell>
          <cell r="C40" t="str">
            <v>SECCIONALIZADOR MONOPOLAR PROGRAMABLE 15kV, 115kVp, INCLUYE BASE SOPORTE, CON COMUNICACIÓN</v>
          </cell>
          <cell r="D40" t="str">
            <v>NUEVO</v>
          </cell>
          <cell r="E40">
            <v>2000</v>
          </cell>
          <cell r="F40" t="str">
            <v>S</v>
          </cell>
          <cell r="H40" t="str">
            <v xml:space="preserve">Costo Propuesto por Electrocentro SA </v>
          </cell>
          <cell r="J40" t="str">
            <v>ELC</v>
          </cell>
          <cell r="K40" t="str">
            <v>Costo Propuesto por Electrocentro SA</v>
          </cell>
          <cell r="L40">
            <v>43100</v>
          </cell>
          <cell r="N40" t="str">
            <v>Sustento</v>
          </cell>
          <cell r="O40">
            <v>0</v>
          </cell>
          <cell r="P40" t="str">
            <v>S</v>
          </cell>
        </row>
        <row r="41">
          <cell r="B41" t="str">
            <v>SSE63</v>
          </cell>
          <cell r="C41" t="str">
            <v>SECCIONALIZADOR MONOPOLAR PROGRAMABLE 27kV, 125kVp, INCLUYE BASE SOPORTE, CON COMUNICACIÓN</v>
          </cell>
          <cell r="D41" t="str">
            <v>NUEVO</v>
          </cell>
          <cell r="E41">
            <v>2000</v>
          </cell>
          <cell r="F41" t="str">
            <v>S</v>
          </cell>
          <cell r="H41" t="str">
            <v xml:space="preserve">Costo Propuesto por Electrocentro SA </v>
          </cell>
          <cell r="J41" t="str">
            <v>ELC</v>
          </cell>
          <cell r="K41" t="str">
            <v>Costo Propuesto por Electrocentro SA</v>
          </cell>
          <cell r="L41">
            <v>43100</v>
          </cell>
          <cell r="N41" t="str">
            <v>Sustento</v>
          </cell>
          <cell r="O41">
            <v>0</v>
          </cell>
          <cell r="P41" t="str">
            <v>S</v>
          </cell>
        </row>
        <row r="42">
          <cell r="B42" t="str">
            <v>SSE64</v>
          </cell>
          <cell r="C42" t="str">
            <v>SECCIONALIZADOR TRIPOLAR PROGRAMABLE 27kV, 125kVp, INCLUYE BASE SOPORTE, CON COMUNICACIÓN</v>
          </cell>
          <cell r="D42" t="str">
            <v>NUEVO</v>
          </cell>
          <cell r="E42">
            <v>3500</v>
          </cell>
          <cell r="F42" t="str">
            <v>S</v>
          </cell>
          <cell r="H42" t="str">
            <v xml:space="preserve">Costo Propuesto por Electrocentro SA </v>
          </cell>
          <cell r="J42" t="str">
            <v>ELC</v>
          </cell>
          <cell r="K42" t="str">
            <v>Costo Propuesto por Electrocentro SA</v>
          </cell>
          <cell r="L42">
            <v>43100</v>
          </cell>
          <cell r="N42" t="str">
            <v>Sustento</v>
          </cell>
          <cell r="O42">
            <v>0</v>
          </cell>
          <cell r="P42" t="str">
            <v>S</v>
          </cell>
        </row>
      </sheetData>
      <sheetData sheetId="7">
        <row r="44">
          <cell r="B44" t="str">
            <v>SPA01</v>
          </cell>
          <cell r="C44" t="str">
            <v xml:space="preserve">PARARRAYO CLASE DISTRIBUCION,  9 KV, AUTOVALVULA                                                                                                                                                                                                          </v>
          </cell>
          <cell r="D44">
            <v>48.28</v>
          </cell>
          <cell r="E44">
            <v>48.28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SPA02</v>
          </cell>
          <cell r="C45" t="str">
            <v xml:space="preserve">PARARRAYO CLASE DISTRIBUCION, 12 KV, AUTOVALVULA                                                                                                                                                                                                          </v>
          </cell>
          <cell r="D45">
            <v>74.16</v>
          </cell>
          <cell r="E45">
            <v>77.656015561351509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SPA03</v>
          </cell>
          <cell r="C46" t="str">
            <v xml:space="preserve">PARARRAYO CLASE DISTRIBUCION, 15 KV, AUTOVALVULA                                                                                                                                                                                                          </v>
          </cell>
          <cell r="D46">
            <v>75.150000000000006</v>
          </cell>
          <cell r="E46">
            <v>77.656015561351509</v>
          </cell>
          <cell r="F46" t="str">
            <v>S</v>
          </cell>
          <cell r="G46" t="str">
            <v>DGER/MEM</v>
          </cell>
          <cell r="H46" t="str">
            <v xml:space="preserve">DGER/MEM </v>
          </cell>
          <cell r="I46" t="str">
            <v>DGER/MEM</v>
          </cell>
          <cell r="J46" t="str">
            <v>DGER/MEM</v>
          </cell>
          <cell r="K46" t="str">
            <v>DGER/MEM</v>
          </cell>
          <cell r="L46">
            <v>43038</v>
          </cell>
          <cell r="M46" t="str">
            <v>DGER/MEM</v>
          </cell>
          <cell r="N46" t="str">
            <v>Sustento</v>
          </cell>
          <cell r="O46" t="str">
            <v>DGER/MEM</v>
          </cell>
          <cell r="P46" t="str">
            <v>S</v>
          </cell>
        </row>
        <row r="47">
          <cell r="B47" t="str">
            <v>SPA04</v>
          </cell>
          <cell r="C47" t="str">
            <v xml:space="preserve">PARARRAYO CLASE DISTRIBUCION, 18 KV, AUTOVALVULA                                                                                                                                                                                                          </v>
          </cell>
          <cell r="D47">
            <v>80.31</v>
          </cell>
          <cell r="E47">
            <v>109</v>
          </cell>
          <cell r="F47" t="str">
            <v>S</v>
          </cell>
          <cell r="G47" t="str">
            <v>DGER/MEM</v>
          </cell>
          <cell r="H47" t="str">
            <v xml:space="preserve">DGER/MEM </v>
          </cell>
          <cell r="I47" t="str">
            <v>DGER/MEM</v>
          </cell>
          <cell r="J47" t="str">
            <v>DGER/MEM</v>
          </cell>
          <cell r="K47" t="str">
            <v>DGER/MEM</v>
          </cell>
          <cell r="L47">
            <v>43038</v>
          </cell>
          <cell r="M47" t="str">
            <v>DGER/MEM</v>
          </cell>
          <cell r="N47" t="str">
            <v>Sustento</v>
          </cell>
          <cell r="O47" t="str">
            <v>DGER/MEM</v>
          </cell>
          <cell r="P47" t="str">
            <v>S</v>
          </cell>
        </row>
        <row r="48">
          <cell r="B48" t="str">
            <v>SPZ01</v>
          </cell>
          <cell r="C48" t="str">
            <v xml:space="preserve">PARARRAYO CLASE DISTRIBUCION,  8.4 KV, PARA SISTEMA DE 7.62/13.2 KV, OXIDO DE ZINC                                                                                                                                                                        </v>
          </cell>
          <cell r="D48">
            <v>46.78</v>
          </cell>
          <cell r="E48">
            <v>39.7712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SPZ02</v>
          </cell>
          <cell r="C49" t="str">
            <v xml:space="preserve">PARARRAYO CLASE DISTRIBUCION, 10.2 KV, PARA SISTEMA DE 10 KV L-L, OXIDO DE ZINC                                                                                                                                                                           </v>
          </cell>
          <cell r="D49">
            <v>42.1</v>
          </cell>
          <cell r="E49">
            <v>41.369379097570388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SPZ03</v>
          </cell>
          <cell r="C50" t="str">
            <v xml:space="preserve">PARARRAYO CLASE DISTRIBUCION, 12.7 KV, PARA SISTEMA DE 13.2 KV L-L, OXIDO DE ZINC                                                                                                                                                                         </v>
          </cell>
          <cell r="D50">
            <v>51.86</v>
          </cell>
          <cell r="E50">
            <v>43.589599999999997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SPZ04</v>
          </cell>
          <cell r="C51" t="str">
            <v xml:space="preserve">PARARRAYO CLASE DISTRIBUCION, 15.3 KV, PARA SISTEMA DE 13.2/22.9 KV, OXIDO DE ZINC                                                                                                                                                                        </v>
          </cell>
          <cell r="D51">
            <v>41.5</v>
          </cell>
          <cell r="E51">
            <v>45.898399999999995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SPZ05</v>
          </cell>
          <cell r="C52" t="str">
            <v xml:space="preserve">PARARRAYO CLASE DISTRIBUCION, 21 KV, PARA SISTEMA DE 13.2/22.9 KV, OXIDO DE ZINC                                                                                                                                                                          </v>
          </cell>
          <cell r="D52">
            <v>51.86</v>
          </cell>
          <cell r="E52">
            <v>50.96</v>
          </cell>
          <cell r="F52" t="str">
            <v>S</v>
          </cell>
          <cell r="G52">
            <v>60</v>
          </cell>
          <cell r="H52" t="str">
            <v>Orden de Compra OC-1836</v>
          </cell>
          <cell r="I52" t="str">
            <v>Individual</v>
          </cell>
          <cell r="J52" t="str">
            <v>ELDU</v>
          </cell>
          <cell r="K52" t="str">
            <v>ELECTROWERKE S.A</v>
          </cell>
          <cell r="L52">
            <v>42625</v>
          </cell>
          <cell r="M52">
            <v>225</v>
          </cell>
          <cell r="N52" t="str">
            <v>Sustento</v>
          </cell>
          <cell r="O52">
            <v>60</v>
          </cell>
          <cell r="P52" t="str">
            <v>S</v>
          </cell>
        </row>
        <row r="53">
          <cell r="B53" t="str">
            <v>SPZ06</v>
          </cell>
          <cell r="C53" t="str">
            <v xml:space="preserve">PARARRAYOS UNIPOLARES DE Vn= 12 KV. 10 KA,  95 KV. NBA,3500m.s.n.m, ACCESORIOS DE MONTAJE                                                                                                                                                                 </v>
          </cell>
          <cell r="D53">
            <v>33.46</v>
          </cell>
          <cell r="E53">
            <v>42.967999999999996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SPZ08</v>
          </cell>
          <cell r="C54" t="str">
            <v xml:space="preserve">PARARRAYOS UNIPOLARES DE Vn= 15 KV. 10 KA, 125 KV. NBA,3500m.s.n.m, ACCESORIOS DE MONTAJE                                                                                                                                                                 </v>
          </cell>
          <cell r="D54">
            <v>42.1</v>
          </cell>
          <cell r="E54">
            <v>45.631999999999998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SPZ10</v>
          </cell>
          <cell r="C55" t="str">
            <v xml:space="preserve">PARARRAYOS UNIPOLARES DE Vn= 21 KV. 10 KA, 125 KV. NBA,3500m.s.n.m, ACCESORIOS DE MONTAJE                                                                                                                                                                 </v>
          </cell>
          <cell r="D55">
            <v>62</v>
          </cell>
          <cell r="E55">
            <v>50.959999999999994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SPZ12</v>
          </cell>
          <cell r="C56" t="str">
            <v xml:space="preserve">PARARRAYOS UNIPOLARES DE Vn= 24 KV. 10 KA, 175 KV. NBA,3500m.s.n.m, ACCESORIOS DE MONTAJE                                                                                                                                                                 </v>
          </cell>
          <cell r="D56">
            <v>68.900000000000006</v>
          </cell>
          <cell r="E56">
            <v>65</v>
          </cell>
          <cell r="F56" t="str">
            <v>S</v>
          </cell>
          <cell r="G56">
            <v>50</v>
          </cell>
          <cell r="H56" t="str">
            <v>Orden de Compra OC-4105</v>
          </cell>
          <cell r="I56" t="str">
            <v>Individual</v>
          </cell>
          <cell r="J56" t="str">
            <v>ELDU</v>
          </cell>
          <cell r="K56" t="str">
            <v>SILICON TECHNOLOGY S.A.C.</v>
          </cell>
          <cell r="L56">
            <v>42776</v>
          </cell>
          <cell r="M56">
            <v>285</v>
          </cell>
          <cell r="N56" t="str">
            <v>Sustento</v>
          </cell>
          <cell r="O56">
            <v>50</v>
          </cell>
          <cell r="P56" t="str">
            <v>S</v>
          </cell>
        </row>
      </sheetData>
      <sheetData sheetId="8">
        <row r="10">
          <cell r="B10" t="str">
            <v>SSE57</v>
          </cell>
          <cell r="C10" t="str">
            <v>SECCIONADOR FUSIBLE (CUT-OUT), BAJO CARGA, UNIPOLAR x 1, 15 kV, 100 A</v>
          </cell>
          <cell r="D10">
            <v>210</v>
          </cell>
          <cell r="E10">
            <v>156.11000000000001</v>
          </cell>
          <cell r="F10" t="str">
            <v>S</v>
          </cell>
          <cell r="G10">
            <v>575</v>
          </cell>
          <cell r="H10" t="str">
            <v>Factura 001-0013978</v>
          </cell>
          <cell r="I10" t="str">
            <v>Individual</v>
          </cell>
          <cell r="J10" t="str">
            <v>SEAL</v>
          </cell>
          <cell r="K10" t="str">
            <v>SILICON TECHNOLOGY S.A.C.</v>
          </cell>
          <cell r="L10">
            <v>42779</v>
          </cell>
          <cell r="M10">
            <v>1</v>
          </cell>
          <cell r="N10" t="str">
            <v>Sustento</v>
          </cell>
          <cell r="O10">
            <v>575</v>
          </cell>
          <cell r="P10" t="str">
            <v>S</v>
          </cell>
        </row>
        <row r="11">
          <cell r="B11" t="str">
            <v>SSE58</v>
          </cell>
          <cell r="C11" t="str">
            <v>SECCIONADOR FUSIBLE (CUT-OUT), BAJO CARGA, UNIPOLAR x 1, 15 kV, 200 A</v>
          </cell>
          <cell r="D11">
            <v>240</v>
          </cell>
          <cell r="E11">
            <v>178.41142857142859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</sheetData>
      <sheetData sheetId="9">
        <row r="5">
          <cell r="B5" t="str">
            <v>SAB39</v>
          </cell>
          <cell r="C5" t="str">
            <v>MODEM GPRS, CON ACCESORIO DE FIJACION TIPO DIN Y CABLES DE COMUNICACIÓN</v>
          </cell>
          <cell r="D5" t="str">
            <v>NUEVO</v>
          </cell>
          <cell r="E5">
            <v>595</v>
          </cell>
          <cell r="F5" t="str">
            <v>S</v>
          </cell>
          <cell r="H5" t="str">
            <v xml:space="preserve">Costo Propuesto por Electrocentro SA </v>
          </cell>
          <cell r="J5" t="str">
            <v>ELC</v>
          </cell>
          <cell r="K5" t="str">
            <v>Costo Propuesto por Electrocentro SA</v>
          </cell>
          <cell r="L5">
            <v>43100</v>
          </cell>
          <cell r="N5" t="str">
            <v>Sustento</v>
          </cell>
          <cell r="O5">
            <v>0</v>
          </cell>
          <cell r="P5" t="str">
            <v>S</v>
          </cell>
        </row>
        <row r="6">
          <cell r="B6" t="str">
            <v>SAB40</v>
          </cell>
          <cell r="C6" t="str">
            <v>CONCENTRADOR DE DATOS PARA SECCIONALIZADOR MONOPOLAR PROGRAMABLE, 15kV y 27 kV, 150kVp</v>
          </cell>
          <cell r="D6" t="str">
            <v>NUEVO</v>
          </cell>
          <cell r="E6">
            <v>400</v>
          </cell>
          <cell r="F6" t="str">
            <v>S</v>
          </cell>
          <cell r="H6" t="str">
            <v xml:space="preserve">Costo Propuesto por Electrocentro SA </v>
          </cell>
          <cell r="J6" t="str">
            <v>ELC</v>
          </cell>
          <cell r="K6" t="str">
            <v>Costo Propuesto por Electrocentro SA</v>
          </cell>
          <cell r="L6">
            <v>43100</v>
          </cell>
          <cell r="N6" t="str">
            <v>Sustento</v>
          </cell>
          <cell r="O6">
            <v>0</v>
          </cell>
          <cell r="P6" t="str">
            <v>S</v>
          </cell>
        </row>
        <row r="7">
          <cell r="B7" t="str">
            <v>SAB41</v>
          </cell>
          <cell r="C7" t="str">
            <v>CONCENTRADOR DE DATOS PARA SECCIONALIZADOR TRIPOLAR PROGRAMABLE, 15kV y 27 kV, 150kVp</v>
          </cell>
          <cell r="D7" t="str">
            <v>NUEVO</v>
          </cell>
          <cell r="E7">
            <v>400</v>
          </cell>
          <cell r="F7" t="str">
            <v>S</v>
          </cell>
          <cell r="H7" t="str">
            <v xml:space="preserve">Costo Propuesto por Electrocentro SA </v>
          </cell>
          <cell r="J7" t="str">
            <v>ELC</v>
          </cell>
          <cell r="K7" t="str">
            <v>Costo Propuesto por Electrocentro SA</v>
          </cell>
          <cell r="L7">
            <v>43100</v>
          </cell>
          <cell r="N7" t="str">
            <v>Sustento</v>
          </cell>
          <cell r="O7">
            <v>0</v>
          </cell>
          <cell r="P7" t="str">
            <v>S</v>
          </cell>
        </row>
        <row r="8">
          <cell r="B8" t="str">
            <v>SAB42</v>
          </cell>
          <cell r="C8" t="str">
            <v>CONCENTRADOR DE DATOS PARA INDICADOR DE FALLA</v>
          </cell>
          <cell r="D8" t="str">
            <v>NUEVO</v>
          </cell>
          <cell r="E8">
            <v>400</v>
          </cell>
          <cell r="F8" t="str">
            <v>S</v>
          </cell>
          <cell r="H8" t="str">
            <v xml:space="preserve">Costo Propuesto por Electrocentro SA </v>
          </cell>
          <cell r="J8" t="str">
            <v>ELC</v>
          </cell>
          <cell r="K8" t="str">
            <v>Costo Propuesto por Electrocentro SA</v>
          </cell>
          <cell r="L8">
            <v>43100</v>
          </cell>
          <cell r="N8" t="str">
            <v>Sustento</v>
          </cell>
          <cell r="O8">
            <v>0</v>
          </cell>
          <cell r="P8" t="str">
            <v>S</v>
          </cell>
        </row>
        <row r="9">
          <cell r="B9" t="str">
            <v>SAB43</v>
          </cell>
          <cell r="C9" t="str">
            <v>INDICADORES DE FALLA AEREO HASTA 38KV, SEÑAL LUZ INTERMITENTE Y SISTEMA DE COMUNICACIÓN</v>
          </cell>
          <cell r="D9" t="str">
            <v>NUEVO</v>
          </cell>
          <cell r="E9">
            <v>400</v>
          </cell>
          <cell r="F9" t="str">
            <v>S</v>
          </cell>
          <cell r="H9" t="str">
            <v xml:space="preserve">Costo Propuesto por Electrocentro SA </v>
          </cell>
          <cell r="J9" t="str">
            <v>ELC</v>
          </cell>
          <cell r="K9" t="str">
            <v>Costo Propuesto por Electrocentro SA</v>
          </cell>
          <cell r="L9">
            <v>43100</v>
          </cell>
          <cell r="N9" t="str">
            <v>Sustento</v>
          </cell>
          <cell r="O9">
            <v>0</v>
          </cell>
          <cell r="P9" t="str">
            <v>S</v>
          </cell>
        </row>
      </sheetData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Luminarias"/>
      <sheetName val="Reflectores"/>
      <sheetName val="Pastoral A"/>
      <sheetName val="Pastoral C"/>
      <sheetName val="Pastoral F"/>
      <sheetName val="Farolas"/>
      <sheetName val="Luminarias LED"/>
    </sheetNames>
    <sheetDataSet>
      <sheetData sheetId="0"/>
      <sheetData sheetId="1"/>
      <sheetData sheetId="2">
        <row r="103">
          <cell r="B103" t="str">
            <v>LLD02</v>
          </cell>
          <cell r="C103" t="str">
            <v xml:space="preserve">LUMINARIA CON LAMPARA DE 100 W INCANDESCENTE                                                                                                                                                                                                              </v>
          </cell>
          <cell r="D103">
            <v>8.36</v>
          </cell>
          <cell r="E103">
            <v>9.1621740138881584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LLD01</v>
          </cell>
          <cell r="C104" t="str">
            <v xml:space="preserve">LUMINARIA CON LAMPARA DE 40 W FLUORESCENTE                                                                                                                                                                                                                </v>
          </cell>
          <cell r="D104">
            <v>50.43</v>
          </cell>
          <cell r="E104">
            <v>55.268951617270311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LLE02</v>
          </cell>
          <cell r="C105" t="str">
            <v xml:space="preserve">LUMINARIA PARA LAMPARA DE HALOGENURO DE 150 W.                                                                                                                                                                                                            </v>
          </cell>
          <cell r="D105">
            <v>53.56</v>
          </cell>
          <cell r="E105">
            <v>53.56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LLE03</v>
          </cell>
          <cell r="C106" t="str">
            <v xml:space="preserve">LUMINARIA PARA LAMPARA DE HALOGENURO DE 250 W.                                                                                                                                                                                                            </v>
          </cell>
          <cell r="D106">
            <v>185</v>
          </cell>
          <cell r="E106">
            <v>185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LLE04</v>
          </cell>
          <cell r="C107" t="str">
            <v xml:space="preserve">LUMINARIA PARA LAMPARA DE HALOGENURO DE 400 W.                                                                                                                                                                                                            </v>
          </cell>
          <cell r="D107">
            <v>387.93</v>
          </cell>
          <cell r="E107">
            <v>387.93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LLE01</v>
          </cell>
          <cell r="C108" t="str">
            <v xml:space="preserve">LUMINARIA PARA LAMPARA DE HALOGENURO DE 70 W.                                                                                                                                                                                                             </v>
          </cell>
          <cell r="D108">
            <v>45</v>
          </cell>
          <cell r="E108">
            <v>45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LLC01</v>
          </cell>
          <cell r="C109" t="str">
            <v xml:space="preserve">LUMINARIA PARA LAMPARA DE LUZ MIXTA DE  80 W.                                                                                                                                                                                                             </v>
          </cell>
          <cell r="D109">
            <v>55.16</v>
          </cell>
          <cell r="E109">
            <v>60.452813230391243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LLC02</v>
          </cell>
          <cell r="C110" t="str">
            <v xml:space="preserve">LUMINARIA PARA LAMPARA DE LUZ MIXTA DE 160 W.                                                                                                                                                                                                             </v>
          </cell>
          <cell r="D110">
            <v>64.64</v>
          </cell>
          <cell r="E110">
            <v>70.842455533221354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LLC03</v>
          </cell>
          <cell r="C111" t="str">
            <v xml:space="preserve">LUMINARIA PARA LAMPARA DE LUZ MIXTA DE 250 W.                                                                                                                                                                                                             </v>
          </cell>
          <cell r="D111">
            <v>84.74</v>
          </cell>
          <cell r="E111">
            <v>92.871127504411774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LLC04</v>
          </cell>
          <cell r="C112" t="str">
            <v xml:space="preserve">LUMINARIA PARA LAMPARA DE LUZ MIXTA DE 400 W.                                                                                                                                                                                                             </v>
          </cell>
          <cell r="D112">
            <v>110.92</v>
          </cell>
          <cell r="E112">
            <v>121.56319875842996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LLC05</v>
          </cell>
          <cell r="C113" t="str">
            <v xml:space="preserve">LUMINARIA PARA LAMPARA DE LUZ MIXTA DE 500 W.                                                                                                                                                                                                             </v>
          </cell>
          <cell r="D113">
            <v>121</v>
          </cell>
          <cell r="E113">
            <v>132.61041335890755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LLB01</v>
          </cell>
          <cell r="C114" t="str">
            <v xml:space="preserve">LUMINARIA PARA LAMPARA DE VAPOR DE MERCURIO DE  80 W.                                                                                                                                                                                                     </v>
          </cell>
          <cell r="D114">
            <v>49.18</v>
          </cell>
          <cell r="E114">
            <v>53.89900933050474</v>
          </cell>
          <cell r="F114" t="str">
            <v>E</v>
          </cell>
          <cell r="G114" t="str">
            <v/>
          </cell>
          <cell r="H114" t="str">
            <v>Estimado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Estimado</v>
          </cell>
          <cell r="O114" t="str">
            <v/>
          </cell>
          <cell r="P114" t="str">
            <v>E</v>
          </cell>
        </row>
        <row r="115">
          <cell r="B115" t="str">
            <v>LLB02</v>
          </cell>
          <cell r="C115" t="str">
            <v xml:space="preserve">LUMINARIA PARA LAMPARA DE VAPOR DE MERCURIO DE 125 W.                                                                                                                                                                                                     </v>
          </cell>
          <cell r="D115">
            <v>51.21</v>
          </cell>
          <cell r="E115">
            <v>56.123795604212035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LLB03</v>
          </cell>
          <cell r="C116" t="str">
            <v xml:space="preserve">LUMINARIA PARA LAMPARA DE VAPOR DE MERCURIO DE 250 W.                                                                                                                                                                                                     </v>
          </cell>
          <cell r="D116">
            <v>94.75</v>
          </cell>
          <cell r="E116">
            <v>104.11</v>
          </cell>
          <cell r="F116" t="str">
            <v>S</v>
          </cell>
          <cell r="G116">
            <v>160</v>
          </cell>
          <cell r="H116" t="str">
            <v>Orden de Compra 4214000479</v>
          </cell>
          <cell r="I116" t="str">
            <v>Individual</v>
          </cell>
          <cell r="J116" t="str">
            <v>ELC</v>
          </cell>
          <cell r="K116" t="str">
            <v>PHILIPS PERUANA S.A.</v>
          </cell>
          <cell r="L116">
            <v>42395</v>
          </cell>
          <cell r="M116">
            <v>160</v>
          </cell>
          <cell r="N116" t="str">
            <v>Sustento</v>
          </cell>
          <cell r="O116">
            <v>160</v>
          </cell>
          <cell r="P116" t="str">
            <v>S</v>
          </cell>
        </row>
        <row r="117">
          <cell r="B117" t="str">
            <v>LLB04</v>
          </cell>
          <cell r="C117" t="str">
            <v xml:space="preserve">LUMINARIA PARA LAMPARA DE VAPOR DE MERCURIO DE 400 W.                                                                                                                                                                                                     </v>
          </cell>
          <cell r="D117">
            <v>132.83000000000001</v>
          </cell>
          <cell r="E117">
            <v>145.57554716085696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LLA01</v>
          </cell>
          <cell r="C118" t="str">
            <v xml:space="preserve">LUMINARIA PARA LAMPARA DE VAPOR DE SODIO DE  70 W.                                                                                                                                                                                                        </v>
          </cell>
          <cell r="D118">
            <v>59.98</v>
          </cell>
          <cell r="E118">
            <v>51.99</v>
          </cell>
          <cell r="F118" t="str">
            <v>S</v>
          </cell>
          <cell r="G118">
            <v>5000</v>
          </cell>
          <cell r="H118" t="str">
            <v>FACTURA 65518</v>
          </cell>
          <cell r="I118" t="str">
            <v>Individual</v>
          </cell>
          <cell r="J118" t="str">
            <v>EDPE</v>
          </cell>
          <cell r="K118" t="str">
            <v>CELSA SA</v>
          </cell>
          <cell r="L118">
            <v>42914</v>
          </cell>
          <cell r="M118">
            <v>5000</v>
          </cell>
          <cell r="N118" t="str">
            <v>Sustento</v>
          </cell>
          <cell r="O118">
            <v>5000</v>
          </cell>
          <cell r="P118" t="str">
            <v>S</v>
          </cell>
        </row>
        <row r="119">
          <cell r="B119" t="str">
            <v>LLA02</v>
          </cell>
          <cell r="C119" t="str">
            <v xml:space="preserve">LUMINARIA PARA LAMPARA DE VAPOR DE SODIO DE  75 W.                                                                                                                                                                                                        </v>
          </cell>
          <cell r="D119">
            <v>65.099999999999994</v>
          </cell>
          <cell r="E119">
            <v>58.088200000000001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LLA03</v>
          </cell>
          <cell r="C120" t="str">
            <v xml:space="preserve">LUMINARIA PARA LAMPARA DE VAPOR DE SODIO DE 150 W.                                                                                                                                                                                                        </v>
          </cell>
          <cell r="D120">
            <v>95.73</v>
          </cell>
          <cell r="E120">
            <v>112.77</v>
          </cell>
          <cell r="F120" t="str">
            <v>S</v>
          </cell>
          <cell r="G120">
            <v>20</v>
          </cell>
          <cell r="H120" t="str">
            <v>Orden de Compra OC-3932</v>
          </cell>
          <cell r="I120" t="str">
            <v>Individual</v>
          </cell>
          <cell r="J120" t="str">
            <v>ELDU</v>
          </cell>
          <cell r="K120" t="str">
            <v>SIGELEC S.A.C.</v>
          </cell>
          <cell r="L120">
            <v>42765</v>
          </cell>
          <cell r="M120">
            <v>20</v>
          </cell>
          <cell r="N120" t="str">
            <v>Sustento</v>
          </cell>
          <cell r="O120">
            <v>20</v>
          </cell>
          <cell r="P120" t="str">
            <v>S</v>
          </cell>
        </row>
        <row r="121">
          <cell r="B121" t="str">
            <v>LLA04</v>
          </cell>
          <cell r="C121" t="str">
            <v xml:space="preserve">LUMINARIA PARA LAMPARA DE VAPOR DE SODIO DE 250 W.                                                                                                                                                                                                        </v>
          </cell>
          <cell r="D121">
            <v>126.14</v>
          </cell>
          <cell r="E121">
            <v>171.73</v>
          </cell>
          <cell r="F121" t="str">
            <v>S</v>
          </cell>
          <cell r="G121">
            <v>6</v>
          </cell>
          <cell r="H121" t="str">
            <v>Orden de Compra OC-414</v>
          </cell>
          <cell r="I121" t="str">
            <v>Individual</v>
          </cell>
          <cell r="J121" t="str">
            <v>ELDU</v>
          </cell>
          <cell r="K121" t="str">
            <v>REPRESENTACIONES COMERCIALES R &amp; M E.I.R.L.</v>
          </cell>
          <cell r="L121">
            <v>42468</v>
          </cell>
          <cell r="M121">
            <v>6</v>
          </cell>
          <cell r="N121" t="str">
            <v>Sustento</v>
          </cell>
          <cell r="O121">
            <v>6</v>
          </cell>
          <cell r="P121" t="str">
            <v>S</v>
          </cell>
        </row>
        <row r="122">
          <cell r="B122" t="str">
            <v>LLA05</v>
          </cell>
          <cell r="C122" t="str">
            <v xml:space="preserve">LUMINARIA PARA LAMPARA DE VAPOR DE SODIO DE 400 W.                                                                                                                                                                                                        </v>
          </cell>
          <cell r="D122">
            <v>177.39</v>
          </cell>
          <cell r="E122">
            <v>273.27070000000003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LLA06</v>
          </cell>
          <cell r="C123" t="str">
            <v xml:space="preserve">LUMINARIA PARA LAMPARA DE VAPOR DE SODIO DE 50 W.                                                                                                                                                                                                         </v>
          </cell>
          <cell r="D123">
            <v>56.38</v>
          </cell>
          <cell r="E123">
            <v>41.535700000000006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</sheetData>
      <sheetData sheetId="3">
        <row r="43">
          <cell r="B43" t="str">
            <v>LRA09</v>
          </cell>
          <cell r="C43" t="str">
            <v>REFLECTOR CON 2 LAMPARAS DE 400 W HALOGENURO</v>
          </cell>
          <cell r="D43" t="str">
            <v>Sin Costo (No Utilizado)</v>
          </cell>
          <cell r="E43">
            <v>0</v>
          </cell>
          <cell r="F43" t="str">
            <v>A</v>
          </cell>
          <cell r="G43" t="str">
            <v/>
          </cell>
          <cell r="H43" t="str">
            <v>Precio Regulado 2012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Precio regulado 2012</v>
          </cell>
          <cell r="O43" t="str">
            <v/>
          </cell>
          <cell r="P43" t="str">
            <v>A</v>
          </cell>
        </row>
        <row r="44">
          <cell r="B44" t="str">
            <v>LRA05</v>
          </cell>
          <cell r="C44" t="str">
            <v>REFLECTOR CON 2 LAMPARAS DE 400 W VAPOR DE SODIO</v>
          </cell>
          <cell r="D44">
            <v>422.58</v>
          </cell>
          <cell r="E44">
            <v>463.12816923311698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LRA02</v>
          </cell>
          <cell r="C45" t="str">
            <v>REFLECTOR CON LAMPARA DE 150 W VAPOR DE SODIO</v>
          </cell>
          <cell r="D45">
            <v>193.72</v>
          </cell>
          <cell r="E45">
            <v>212.30817583378158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LRA03</v>
          </cell>
          <cell r="C46" t="str">
            <v>REFLECTOR CON LAMPARA DE 250 W VAPOR DE SODIO</v>
          </cell>
          <cell r="D46">
            <v>216.13</v>
          </cell>
          <cell r="E46">
            <v>236.8685011509148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LRA07</v>
          </cell>
          <cell r="C47" t="str">
            <v>REFLECTOR CON LAMPARA DE 400 W  LUZ MIXTA</v>
          </cell>
          <cell r="D47">
            <v>133.1</v>
          </cell>
          <cell r="E47">
            <v>145.8714546947983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LRA08</v>
          </cell>
          <cell r="C48" t="str">
            <v>REFLECTOR CON LAMPARA DE 400 W VAPOR DE Hg</v>
          </cell>
          <cell r="D48" t="str">
            <v>Sin Costo (No Utilizado)</v>
          </cell>
          <cell r="E48">
            <v>0</v>
          </cell>
          <cell r="F48" t="str">
            <v>A</v>
          </cell>
          <cell r="G48" t="str">
            <v/>
          </cell>
          <cell r="H48" t="str">
            <v>Precio Regulado 2012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Precio regulado 2012</v>
          </cell>
          <cell r="O48" t="str">
            <v/>
          </cell>
          <cell r="P48" t="str">
            <v>A</v>
          </cell>
        </row>
        <row r="49">
          <cell r="B49" t="str">
            <v>LRA04</v>
          </cell>
          <cell r="C49" t="str">
            <v>REFLECTOR CON LAMPARA DE 400 W VAPOR DE SODIO</v>
          </cell>
          <cell r="D49">
            <v>227.52</v>
          </cell>
          <cell r="E49">
            <v>249.3514152679227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LRA06</v>
          </cell>
          <cell r="C50" t="str">
            <v>REFLECTOR CON LAMPARA DE 70 W VAPOR DE SODIO</v>
          </cell>
          <cell r="D50">
            <v>174.65</v>
          </cell>
          <cell r="E50">
            <v>191.40833630688599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LRA01</v>
          </cell>
          <cell r="C51" t="str">
            <v>REFLECTOR CON LAMPARA DE 80 W VAPOR DE SODIO</v>
          </cell>
          <cell r="D51">
            <v>174.65</v>
          </cell>
          <cell r="E51">
            <v>191.40833630688599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LRA10</v>
          </cell>
          <cell r="C52" t="str">
            <v>REFLECTOR CON 2 LAMPARAS DE 250 W VAPOR DE SODIO</v>
          </cell>
          <cell r="D52">
            <v>401.45</v>
          </cell>
          <cell r="E52">
            <v>439.9706648176317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LRA13</v>
          </cell>
          <cell r="C53" t="str">
            <v>Reflector con lampara tipo Halogenuro de 150 W.</v>
          </cell>
          <cell r="D53">
            <v>258.89999999999998</v>
          </cell>
          <cell r="E53">
            <v>258.89999999999998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LRA14</v>
          </cell>
          <cell r="C54" t="str">
            <v>Reflector con lampara tipo Halogenuro de 250 W.</v>
          </cell>
          <cell r="D54">
            <v>288.85000000000002</v>
          </cell>
          <cell r="E54">
            <v>288.85000000000002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</sheetData>
      <sheetData sheetId="4">
        <row r="54">
          <cell r="B54" t="str">
            <v>LPF01</v>
          </cell>
          <cell r="C54" t="str">
            <v xml:space="preserve">PASTORAL DE ACERO DOBLE PD/1.50/1.90/1.5 DIA                                                                                                                                                                                                              </v>
          </cell>
          <cell r="D54">
            <v>51.24</v>
          </cell>
          <cell r="E54">
            <v>51.363369108345232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LPF16</v>
          </cell>
          <cell r="C55" t="str">
            <v xml:space="preserve">PASTORAL DE ACERO DOBLE PD/3.20/3.40/1.5 DIA                                                                                                                                                                                                              </v>
          </cell>
          <cell r="D55" t="str">
            <v>Sin Costo (No Utilizado)</v>
          </cell>
          <cell r="E55">
            <v>0</v>
          </cell>
          <cell r="F55" t="str">
            <v>A</v>
          </cell>
          <cell r="G55" t="str">
            <v/>
          </cell>
          <cell r="H55" t="str">
            <v>Precio Regulado 2012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Precio regulado 2012</v>
          </cell>
          <cell r="O55" t="str">
            <v/>
          </cell>
          <cell r="P55" t="str">
            <v>A</v>
          </cell>
        </row>
        <row r="56">
          <cell r="B56" t="str">
            <v>LPF02</v>
          </cell>
          <cell r="C56" t="str">
            <v xml:space="preserve">PASTORAL DE ACERO DOBLE PD/3.40/2.80/2.0 DIA                                                                                                                                                                                                              </v>
          </cell>
          <cell r="D56">
            <v>102.48</v>
          </cell>
          <cell r="E56">
            <v>102.72673821669046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LPF03</v>
          </cell>
          <cell r="C57" t="str">
            <v xml:space="preserve">PASTORAL DE ACERO DOBLE PD/3.50/3.40/1.5 DIA                                                                                                                                                                                                              </v>
          </cell>
          <cell r="D57">
            <v>113.21</v>
          </cell>
          <cell r="E57">
            <v>113.48257253621708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LPF23</v>
          </cell>
          <cell r="C58" t="str">
            <v xml:space="preserve">PASTORAL DE ACERO DOBLE PS/1.00/0.07/2.0 DIA                                                                                                                                                                                                              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LPF18</v>
          </cell>
          <cell r="C59" t="str">
            <v xml:space="preserve">PASTORAL DE ACERO SIMPLE PS/0.26/1.0/1.5 DIA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LPF15</v>
          </cell>
          <cell r="C60" t="str">
            <v xml:space="preserve">PASTORAL DE ACERO SIMPLE PS/0.55/1.62/1.5 DIA                                                                                                                                                                                                             </v>
          </cell>
          <cell r="D60">
            <v>9.86</v>
          </cell>
          <cell r="E60">
            <v>13.55</v>
          </cell>
          <cell r="F60" t="str">
            <v>S</v>
          </cell>
          <cell r="G60">
            <v>2000</v>
          </cell>
          <cell r="H60" t="str">
            <v>Factura F001-00004141</v>
          </cell>
          <cell r="I60" t="str">
            <v>Individual</v>
          </cell>
          <cell r="J60" t="str">
            <v>EDPE</v>
          </cell>
          <cell r="K60" t="str">
            <v>MANUFACTURAS INDUSTRIALES MENDOZA S.A.</v>
          </cell>
          <cell r="L60">
            <v>42867</v>
          </cell>
          <cell r="M60">
            <v>2000</v>
          </cell>
          <cell r="N60" t="str">
            <v>Sustento</v>
          </cell>
          <cell r="O60">
            <v>2000</v>
          </cell>
          <cell r="P60" t="str">
            <v>S</v>
          </cell>
        </row>
        <row r="61">
          <cell r="B61" t="str">
            <v>LPF19</v>
          </cell>
          <cell r="C61" t="str">
            <v xml:space="preserve">PASTORAL DE ACERO SIMPLE PS/1.2/1.7/1.5 DIA                                                                                                                                                                                                               </v>
          </cell>
          <cell r="D61">
            <v>30.95</v>
          </cell>
          <cell r="E61">
            <v>31.024517445419296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LPF22</v>
          </cell>
          <cell r="C62" t="str">
            <v xml:space="preserve">PASTORAL DE ACERO SIMPLE PS/1.32/0.55/2.0 DIA                 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LPF04</v>
          </cell>
          <cell r="C63" t="str">
            <v xml:space="preserve">PASTORAL DE ACERO SIMPLE PS/1.5/1.9/1.5 DIA                                                                                                                                                                                                               </v>
          </cell>
          <cell r="D63">
            <v>37.51</v>
          </cell>
          <cell r="E63">
            <v>23.61</v>
          </cell>
          <cell r="F63" t="str">
            <v>S</v>
          </cell>
          <cell r="G63">
            <v>2000</v>
          </cell>
          <cell r="H63" t="str">
            <v>Factura F001-00004141</v>
          </cell>
          <cell r="I63" t="str">
            <v>Individual</v>
          </cell>
          <cell r="J63" t="str">
            <v>EDPE</v>
          </cell>
          <cell r="K63" t="str">
            <v>MANUFACTURAS INDUSTRIALES MENDOZA S.A.</v>
          </cell>
          <cell r="L63">
            <v>42867</v>
          </cell>
          <cell r="M63">
            <v>2000</v>
          </cell>
          <cell r="N63" t="str">
            <v>Sustento</v>
          </cell>
          <cell r="O63">
            <v>2000</v>
          </cell>
          <cell r="P63" t="str">
            <v>S</v>
          </cell>
        </row>
        <row r="64">
          <cell r="B64" t="str">
            <v>LPF20</v>
          </cell>
          <cell r="C64" t="str">
            <v xml:space="preserve">PASTORAL DE ACERO SIMPLE PS/1.5/3.0/1.5 DIA                    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LPF05</v>
          </cell>
          <cell r="C65" t="str">
            <v xml:space="preserve">PASTORAL DE ACERO SIMPLE PS/3.2/3.4/1.5 DIA                                                                                                                                                                                                               </v>
          </cell>
          <cell r="D65">
            <v>70.41</v>
          </cell>
          <cell r="E65">
            <v>61.3</v>
          </cell>
          <cell r="F65" t="str">
            <v>S</v>
          </cell>
          <cell r="G65">
            <v>500</v>
          </cell>
          <cell r="H65" t="str">
            <v>Factura 001-003450</v>
          </cell>
          <cell r="I65" t="str">
            <v>Individual</v>
          </cell>
          <cell r="J65" t="str">
            <v>EDPE</v>
          </cell>
          <cell r="K65" t="str">
            <v>ACEROS POWER S.A.C.</v>
          </cell>
          <cell r="L65">
            <v>42773</v>
          </cell>
          <cell r="M65">
            <v>500</v>
          </cell>
          <cell r="N65" t="str">
            <v>Sustento</v>
          </cell>
          <cell r="O65">
            <v>500</v>
          </cell>
          <cell r="P65" t="str">
            <v>S</v>
          </cell>
        </row>
        <row r="66">
          <cell r="B66" t="str">
            <v>LPF21</v>
          </cell>
          <cell r="C66" t="str">
            <v xml:space="preserve">PASTORAL DE ACERO SIMPLE PS/3.2/4.4/2.0 DIA   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  <row r="67">
          <cell r="B67" t="str">
            <v>LPF06</v>
          </cell>
          <cell r="C67" t="str">
            <v xml:space="preserve">PASTORAL DE ACERO SIMPLE PS/3.4/2.3/2 DIA                                                                                                                                                                                                                 </v>
          </cell>
          <cell r="D67">
            <v>59.9</v>
          </cell>
          <cell r="E67">
            <v>66.048641501734323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LPF17</v>
          </cell>
          <cell r="C68" t="str">
            <v xml:space="preserve">PASTORAL DE ACERO TRIPLE PT/1.50/1.90/1.5 DIA                                                                                                                                                                                                             </v>
          </cell>
          <cell r="D68">
            <v>94.89</v>
          </cell>
          <cell r="E68">
            <v>95.118463986941421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</sheetData>
      <sheetData sheetId="5">
        <row r="59">
          <cell r="B59" t="str">
            <v>LPC01</v>
          </cell>
          <cell r="C59" t="str">
            <v xml:space="preserve">PASTORAL DE CONCRETO CUADRUPLE SUCRE PC/0.50/0.25/125 DIA                                                                                                                                                                                                 </v>
          </cell>
          <cell r="D59">
            <v>26.12</v>
          </cell>
          <cell r="E59">
            <v>30.698308964404557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LPC02</v>
          </cell>
          <cell r="C60" t="str">
            <v xml:space="preserve">PASTORAL DE CONCRETO DOBLE PARABOLICO PD/1.50/1.30/120 DIA                                                                                                                                                                                                </v>
          </cell>
          <cell r="D60">
            <v>22.4</v>
          </cell>
          <cell r="E60">
            <v>26.326268024604211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LPC03</v>
          </cell>
          <cell r="C61" t="str">
            <v xml:space="preserve">PASTORAL DE CONCRETO DOBLE SUCRE PD/0.50/0.25/125 DIA                                                                                                                                                                                                     </v>
          </cell>
          <cell r="D61">
            <v>17.29</v>
          </cell>
          <cell r="E61">
            <v>20.320588131491377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LPC04</v>
          </cell>
          <cell r="C62" t="str">
            <v xml:space="preserve">PASTORAL DE CONCRETO DOBLE SUCRE PD/1.30/0.90/125 DIA                                                                                                                                                                                                     </v>
          </cell>
          <cell r="D62">
            <v>22.58</v>
          </cell>
          <cell r="E62">
            <v>26.537818392659066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LPC05</v>
          </cell>
          <cell r="C63" t="str">
            <v xml:space="preserve">PASTORAL DE CONCRETO DOBLE SUCRE PD/1.30/0.90/95 DIA                                                                                                                                                                                                      </v>
          </cell>
          <cell r="D63">
            <v>22.58</v>
          </cell>
          <cell r="E63">
            <v>26.537818392659066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LPC06</v>
          </cell>
          <cell r="C64" t="str">
            <v xml:space="preserve">PASTORAL DE CONCRETO RECORTADO CUADRUPLE DE 0.5 MTS.                                                                                                                                                                                                      </v>
          </cell>
          <cell r="D64">
            <v>26.12</v>
          </cell>
          <cell r="E64">
            <v>30.698308964404557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LPC07</v>
          </cell>
          <cell r="C65" t="str">
            <v xml:space="preserve">PASTORAL DE CONCRETO RECORTADO DOBLE DE 0.5 MTS.                                                                                                                                                                                                          </v>
          </cell>
          <cell r="D65">
            <v>17.29</v>
          </cell>
          <cell r="E65">
            <v>20.320588131491377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LPC08</v>
          </cell>
          <cell r="C66" t="str">
            <v xml:space="preserve">PASTORAL DE CONCRETO RECORTADO SIMPLE DE 0.5 MTS.                                                                                                                                                                                                         </v>
          </cell>
          <cell r="D66">
            <v>9.0299999999999994</v>
          </cell>
          <cell r="E66">
            <v>10.612776797418572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LPC09</v>
          </cell>
          <cell r="C67" t="str">
            <v xml:space="preserve">PASTORAL DE CONCRETO RECORTADO TRIPLE DE 0.5 MTS.                                                                                                                                                                                                         </v>
          </cell>
          <cell r="D67">
            <v>21.73</v>
          </cell>
          <cell r="E67">
            <v>25.538830543511143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LPC10</v>
          </cell>
          <cell r="C68" t="str">
    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    </cell>
          <cell r="D68">
            <v>13.94</v>
          </cell>
          <cell r="E68">
            <v>16.383400726026014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LPC11</v>
          </cell>
          <cell r="C69" t="str">
    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    </cell>
          <cell r="D69">
            <v>13.94</v>
          </cell>
          <cell r="E69">
            <v>16.383400726026014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LPC12</v>
          </cell>
          <cell r="C70" t="str">
            <v xml:space="preserve">PASTORAL DE CONCRETO SIMPLE PARABOLICO PS/1.50/1.30/90 DIA                                                                                                                                                                                                </v>
          </cell>
          <cell r="D70">
            <v>15.54</v>
          </cell>
          <cell r="E70">
            <v>18.263848442069172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LPC13</v>
          </cell>
          <cell r="C71" t="str">
            <v xml:space="preserve">PASTORAL DE CONCRETO SIMPLE PARABOLICO PS/1.50/1.90/120 DIA                                                                                                                                                                                               </v>
          </cell>
          <cell r="D71">
            <v>19.84</v>
          </cell>
          <cell r="E71">
            <v>23.31755167893516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LPC14</v>
          </cell>
          <cell r="C72" t="str">
            <v xml:space="preserve">PASTORAL DE CONCRETO SIMPLE PARABOLICO PS/1.50/1.90/90 DIA                                                                                                                                                                                                </v>
          </cell>
          <cell r="D72">
            <v>18.649999999999999</v>
          </cell>
          <cell r="E72">
            <v>21.918968690128061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LPC21</v>
          </cell>
          <cell r="C73" t="str">
            <v xml:space="preserve">PASTORAL DE CONCRETO SIMPLE PARABOLICO RECORTADO                                                                                                                                                                                                          </v>
          </cell>
          <cell r="D73">
            <v>15.54</v>
          </cell>
          <cell r="E73">
            <v>18.263848442069172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LPC15</v>
          </cell>
          <cell r="C74" t="str">
            <v xml:space="preserve">PASTORAL DE CONCRETO SIMPLE SUCRE PS/0.50/0.25/125 DIA                                                                                                                                                                                                    </v>
          </cell>
          <cell r="D74">
            <v>8.8000000000000007</v>
          </cell>
          <cell r="E74">
            <v>10.342462438237371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LPC16</v>
          </cell>
          <cell r="C75" t="str">
            <v xml:space="preserve">PASTORAL DE CONCRETO SIMPLE SUCRE PS/0.50/0.25/95 DIA                                                                                                                                                                                                     </v>
          </cell>
          <cell r="D75">
            <v>8.8000000000000007</v>
          </cell>
          <cell r="E75">
            <v>10.342462438237371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LPC17</v>
          </cell>
          <cell r="C76" t="str">
            <v xml:space="preserve">PASTORAL DE CONCRETO SIMPLE SUCRE PS/1.30/0.90/125 DIA                                                                                                                                                                                                    </v>
          </cell>
          <cell r="D76">
            <v>15.54</v>
          </cell>
          <cell r="E76">
            <v>18.263848442069172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LPC18</v>
          </cell>
          <cell r="C77" t="str">
            <v xml:space="preserve">PASTORAL DE CONCRETO SIMPLE SUCRE PS/1.30/0.90/95 DIA                                                                                                                                                                                                     </v>
          </cell>
          <cell r="D77">
            <v>15.54</v>
          </cell>
          <cell r="E77">
            <v>18.263848442069172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LPC19</v>
          </cell>
          <cell r="C78" t="str">
            <v xml:space="preserve">PASTORAL DE CONCRETO TRIPLE PARABOLICO PT/1.30/0.90/125 DIA                                                                                                                                                                                               </v>
          </cell>
          <cell r="D78">
            <v>26.62</v>
          </cell>
          <cell r="E78">
            <v>31.285948875668044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LPC20</v>
          </cell>
          <cell r="C79" t="str">
            <v xml:space="preserve">PASTORAL DE CONCRETO TRIPLE SUCRE PT/0.50/0.25/125 DIA                                                                                                                                                                                                    </v>
          </cell>
          <cell r="D79">
            <v>20.84</v>
          </cell>
          <cell r="E79">
            <v>24.492831501462135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</sheetData>
      <sheetData sheetId="6">
        <row r="35">
          <cell r="B35" t="str">
            <v>LPF07</v>
          </cell>
          <cell r="C35" t="str">
            <v xml:space="preserve">PASTORAL DE FIERRO GALVANIZADO  500/580/27                                                                                                                                                                                                                </v>
          </cell>
          <cell r="D35">
            <v>8.56</v>
          </cell>
          <cell r="E35">
            <v>4.2699999999999996</v>
          </cell>
          <cell r="F35" t="str">
            <v>S</v>
          </cell>
          <cell r="G35">
            <v>1720</v>
          </cell>
          <cell r="H35" t="str">
            <v>Contrato N°43-2017</v>
          </cell>
          <cell r="I35" t="str">
            <v>Corporativa</v>
          </cell>
          <cell r="J35" t="str">
            <v>ELSE</v>
          </cell>
          <cell r="K35" t="str">
            <v>ING. SERVICIOS VALLADARES SANTIBAÑES HERMANOS S.A</v>
          </cell>
          <cell r="L35">
            <v>42850</v>
          </cell>
          <cell r="M35">
            <v>1720</v>
          </cell>
          <cell r="N35" t="str">
            <v>Sustento</v>
          </cell>
          <cell r="O35">
            <v>1720</v>
          </cell>
          <cell r="P35" t="str">
            <v>S</v>
          </cell>
        </row>
        <row r="36">
          <cell r="B36" t="str">
            <v>LPF08</v>
          </cell>
          <cell r="C36" t="str">
            <v xml:space="preserve">PASTORAL DE FIERRO GALVANIZADO  500/750/42                                                                                                                                                                                                                </v>
          </cell>
          <cell r="D36">
            <v>12.83</v>
          </cell>
          <cell r="E36">
            <v>12.31</v>
          </cell>
          <cell r="F36" t="str">
            <v>S</v>
          </cell>
          <cell r="G36" t="str">
            <v>DGER/MEM</v>
          </cell>
          <cell r="H36" t="str">
            <v xml:space="preserve">DGER/MEM </v>
          </cell>
          <cell r="I36" t="str">
            <v>DGER/MEM</v>
          </cell>
          <cell r="J36" t="str">
            <v>DGER/MEM</v>
          </cell>
          <cell r="K36" t="str">
            <v>DGER/MEM</v>
          </cell>
          <cell r="L36">
            <v>43038</v>
          </cell>
          <cell r="M36" t="str">
            <v>DGER/MEM</v>
          </cell>
          <cell r="N36" t="str">
            <v>Sustento</v>
          </cell>
          <cell r="O36" t="str">
            <v>DGER/MEM</v>
          </cell>
          <cell r="P36" t="str">
            <v>S</v>
          </cell>
        </row>
        <row r="37">
          <cell r="B37" t="str">
            <v>LPF09</v>
          </cell>
          <cell r="C37" t="str">
            <v xml:space="preserve">PASTORAL DE FIERRO GALVANIZADO 1000/850/27                                                                                                                                                                                                                </v>
          </cell>
          <cell r="D37">
            <v>14.34</v>
          </cell>
          <cell r="E37">
            <v>11.87</v>
          </cell>
          <cell r="F37" t="str">
            <v>S</v>
          </cell>
          <cell r="G37">
            <v>1100</v>
          </cell>
          <cell r="H37" t="str">
            <v>Contrato N°43-2017</v>
          </cell>
          <cell r="I37" t="str">
            <v>Corporativa</v>
          </cell>
          <cell r="J37" t="str">
            <v>ELSE</v>
          </cell>
          <cell r="K37" t="str">
            <v>ING. SERVICIOS VALLADARES SANTIBAÑES HERMANOS S.A</v>
          </cell>
          <cell r="L37">
            <v>42850</v>
          </cell>
          <cell r="M37">
            <v>1100</v>
          </cell>
          <cell r="N37" t="str">
            <v>Sustento</v>
          </cell>
          <cell r="O37">
            <v>1100</v>
          </cell>
          <cell r="P37" t="str">
            <v>S</v>
          </cell>
        </row>
        <row r="38">
          <cell r="B38" t="str">
            <v>LPF10</v>
          </cell>
          <cell r="C38" t="str">
            <v xml:space="preserve">PASTORAL DE FIERRO GALVANIZADO 1000/930/34                                                                                                                                                                                                                </v>
          </cell>
          <cell r="D38">
            <v>14.34</v>
          </cell>
          <cell r="E38">
            <v>10.927349117260702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LPF11</v>
          </cell>
          <cell r="C39" t="str">
            <v xml:space="preserve">PASTORAL DE FIERRO GALVANIZADO 1000/930/49                                                                                                                                                                                                                </v>
          </cell>
          <cell r="D39">
            <v>14.34</v>
          </cell>
          <cell r="E39">
            <v>10.927349117260702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LPF12</v>
          </cell>
          <cell r="C40" t="str">
            <v xml:space="preserve">PASTORAL DE FIERRO GALVANIZADO 1500/1110/34                                                                                                                                                                                                               </v>
          </cell>
          <cell r="D40">
            <v>12.29</v>
          </cell>
          <cell r="E40">
            <v>9.3652106451278954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LPF13</v>
          </cell>
          <cell r="C41" t="str">
            <v xml:space="preserve">PASTORAL DE FIERRO GALVANIZADO 1500/1110/49                                                                                                                                                                                                               </v>
          </cell>
          <cell r="D41">
            <v>15.47</v>
          </cell>
          <cell r="E41">
            <v>11.788430323850982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LPF14</v>
          </cell>
          <cell r="C42" t="str">
            <v xml:space="preserve">PASTORAL DE FIERRO GALVANIZADO 1500/1110/50                                                                                                                                                                                                               </v>
          </cell>
          <cell r="D42">
            <v>17.57</v>
          </cell>
          <cell r="E42">
            <v>13.38866973432849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</sheetData>
      <sheetData sheetId="7">
        <row r="75">
          <cell r="B75" t="str">
            <v>LFA07</v>
          </cell>
          <cell r="C75" t="str">
            <v xml:space="preserve">FAROLA CON LAMPARA DE 125 W VAPOR DE Hg                                                                                                                                                                                                                   </v>
          </cell>
          <cell r="D75">
            <v>86.57</v>
          </cell>
          <cell r="E75">
            <v>94.876723012236582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LFA23</v>
          </cell>
          <cell r="C76" t="str">
            <v xml:space="preserve">FAROLA CON LAMPARA DE 150 W HALOGENURO                                                                                                                                                                                                                    </v>
          </cell>
          <cell r="D76">
            <v>145.9</v>
          </cell>
          <cell r="E76">
            <v>145.9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LFA11</v>
          </cell>
          <cell r="C77" t="str">
            <v xml:space="preserve">FAROLA CON LAMPARA DE 150 W VAPOR DE SODIO                                                                                                                                                                                                                </v>
          </cell>
          <cell r="D77">
            <v>111.57</v>
          </cell>
          <cell r="E77">
            <v>122.27556874754805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LFA12</v>
          </cell>
          <cell r="C78" t="str">
            <v xml:space="preserve">FAROLA CON LAMPARA DE 160 W LUZ MIXTA                                                                                                                                                                                                                     </v>
          </cell>
          <cell r="D78">
            <v>91.09</v>
          </cell>
          <cell r="E78">
            <v>99.830434321180903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LFA24</v>
          </cell>
          <cell r="C79" t="str">
            <v xml:space="preserve">FAROLA CON LAMPARA DE 250 W HALOGENURO                                                                                                                                                                                                                    </v>
          </cell>
          <cell r="D79" t="str">
            <v>Sin Costo (No Utilizado)</v>
          </cell>
          <cell r="E79">
            <v>0</v>
          </cell>
          <cell r="F79" t="str">
            <v>A</v>
          </cell>
          <cell r="G79" t="str">
            <v/>
          </cell>
          <cell r="H79" t="str">
            <v>Precio Regulado 2008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Precio regulado 2012</v>
          </cell>
          <cell r="O79" t="str">
            <v/>
          </cell>
          <cell r="P79" t="str">
            <v>A</v>
          </cell>
        </row>
        <row r="80">
          <cell r="B80" t="str">
            <v>LFA14</v>
          </cell>
          <cell r="C80" t="str">
            <v xml:space="preserve">FAROLA CON LAMPARA DE 250 W LUZ MIXTA                                                                                                                                                                                                                     </v>
          </cell>
          <cell r="D80">
            <v>96.42</v>
          </cell>
          <cell r="E80">
            <v>105.6718682319493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LFA13</v>
          </cell>
          <cell r="C81" t="str">
            <v xml:space="preserve">FAROLA CON LAMPARA DE 250 W VAPOR DE Hg                                                                                                                                                                                                                   </v>
          </cell>
          <cell r="D81">
            <v>94.57</v>
          </cell>
          <cell r="E81">
            <v>103.64435364753625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LFA25</v>
          </cell>
          <cell r="C82" t="str">
            <v xml:space="preserve">FAROLA CON LAMPARA DE 400 W HALOGENURO                                                                                                                                                                                                                    </v>
          </cell>
          <cell r="D82" t="str">
            <v>Sin Costo (No Utilizado)</v>
          </cell>
          <cell r="E82">
            <v>0</v>
          </cell>
          <cell r="F82" t="str">
            <v>A</v>
          </cell>
          <cell r="G82" t="str">
            <v/>
          </cell>
          <cell r="H82" t="str">
            <v>Precio Regulado 2008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Precio regulado 2012</v>
          </cell>
          <cell r="O82" t="str">
            <v/>
          </cell>
          <cell r="P82" t="str">
            <v>A</v>
          </cell>
        </row>
        <row r="83">
          <cell r="B83" t="str">
            <v>LFA19</v>
          </cell>
          <cell r="C83" t="str">
            <v xml:space="preserve">FAROLA CON LAMPARA DE 400 W LUZ MIXTA                                                                                                                                                                                                                     </v>
          </cell>
          <cell r="D83">
            <v>118.52</v>
          </cell>
          <cell r="E83">
            <v>129.89244786196465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LFA18</v>
          </cell>
          <cell r="C84" t="str">
            <v xml:space="preserve">FAROLA CON LAMPARA DE 400 W VAPOR DE Hg                                                                                                                                                                                                                   </v>
          </cell>
          <cell r="D84">
            <v>114.01</v>
          </cell>
          <cell r="E84">
            <v>124.94969609131446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LFA22</v>
          </cell>
          <cell r="C85" t="str">
            <v xml:space="preserve">FAROLA CON LAMPARA DE 70 W HALOGENURO                                                                                                                                                                                                                     </v>
          </cell>
          <cell r="D85">
            <v>128.69999999999999</v>
          </cell>
          <cell r="E85">
            <v>128.69999999999999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LFA01</v>
          </cell>
          <cell r="C86" t="str">
            <v xml:space="preserve">FAROLA CON LAMPARA DE 70 W VAPOR DE SODIO                                                                                                                                                                                                                 </v>
          </cell>
          <cell r="D86">
            <v>98.41</v>
          </cell>
          <cell r="E86">
            <v>107.8528163524801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LFA03</v>
          </cell>
          <cell r="C87" t="str">
            <v xml:space="preserve">FAROLA CON LAMPARA DE 80 W LUZ MIXTA                                                                                                                                                                                                                      </v>
          </cell>
          <cell r="D87">
            <v>78.55</v>
          </cell>
          <cell r="E87">
            <v>86.087173300348667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LFA02</v>
          </cell>
          <cell r="C88" t="str">
            <v xml:space="preserve">FAROLA CON LAMPARA DE 80 W VAPOR DE Hg                                                                                                                                                                                                                    </v>
          </cell>
          <cell r="D88">
            <v>68.150000000000006</v>
          </cell>
          <cell r="E88">
            <v>74.689253474459093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LFA17</v>
          </cell>
          <cell r="C89" t="str">
            <v xml:space="preserve">FAROLA TIPO ORNAMENTAL CON CUATRO BRAZOS, LAMPARA LUZ MIXTA 250 W                                                                                                                                                                                         </v>
          </cell>
          <cell r="D89">
            <v>300.83</v>
          </cell>
          <cell r="E89">
            <v>329.69579050215003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LFA10</v>
          </cell>
          <cell r="C90" t="str">
            <v xml:space="preserve">FAROLA TIPO ORNAMENTAL CON CUATRO BRAZOS, VAPOR DE Hg 125 W                                                                                                                                                                                               </v>
          </cell>
          <cell r="D90">
            <v>266.85000000000002</v>
          </cell>
          <cell r="E90">
            <v>292.45527937871475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LFA06</v>
          </cell>
          <cell r="C91" t="str">
            <v xml:space="preserve">FAROLA TIPO ORNAMENTAL CON CUATRO BRAZOS, VAPOR DE Hg 80 W                                                                                                                                                                                                </v>
          </cell>
          <cell r="D91">
            <v>252.64</v>
          </cell>
          <cell r="E91">
            <v>276.88177546276364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LFA15</v>
          </cell>
          <cell r="C92" t="str">
            <v xml:space="preserve">FAROLA TIPO ORNAMENTAL CON DOS BRAZOS, LAMPARA LUZ MIXTA 250 W                                                                                                                                                                                            </v>
          </cell>
          <cell r="D92">
            <v>146.43</v>
          </cell>
          <cell r="E92">
            <v>160.48051924086639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LFA08</v>
          </cell>
          <cell r="C93" t="str">
            <v xml:space="preserve">FAROLA TIPO ORNAMENTAL CON DOS BRAZOS, VAPOR DE Hg 125 W                                                                                                                                                                                                  </v>
          </cell>
          <cell r="D93">
            <v>138.02000000000001</v>
          </cell>
          <cell r="E93">
            <v>151.26354753550763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LFA04</v>
          </cell>
          <cell r="C94" t="str">
            <v xml:space="preserve">FAROLA TIPO ORNAMENTAL CON DOS BRAZOS, VAPOR DE Hg 80 W                                                                                                                                                                                                   </v>
          </cell>
          <cell r="D94">
            <v>110.71</v>
          </cell>
          <cell r="E94">
            <v>121.33304845425334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LFA20</v>
          </cell>
          <cell r="C95" t="str">
            <v xml:space="preserve">FAROLA TIPO ORNAMENTAL CON DOS BRAZOS, VAPOR DE SODIO 70 W                                                                                                                                                                                                </v>
          </cell>
          <cell r="D95">
            <v>105.6</v>
          </cell>
          <cell r="E95">
            <v>105.6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LFA16</v>
          </cell>
          <cell r="C96" t="str">
            <v xml:space="preserve">FAROLA TIPO ORNAMENTAL CON TRES BRAZOS, LAMPARA LUZ MIXTA 250 W                                                                                                                                                                                           </v>
          </cell>
          <cell r="D96">
            <v>213.95</v>
          </cell>
          <cell r="E96">
            <v>234.47932180279562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LFA09</v>
          </cell>
          <cell r="C97" t="str">
            <v xml:space="preserve">FAROLA TIPO ORNAMENTAL CON TRES BRAZOS, VAPOR DE Hg 125 W                                                                                                                                                                                                 </v>
          </cell>
          <cell r="D97">
            <v>178.8</v>
          </cell>
          <cell r="E97">
            <v>195.95654469894771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LFA05</v>
          </cell>
          <cell r="C98" t="str">
            <v xml:space="preserve">FAROLA TIPO ORNAMENTAL CON TRES BRAZOS, VAPOR DE Hg 80 W                                                                                                                                                                                                  </v>
          </cell>
          <cell r="D98">
            <v>173</v>
          </cell>
          <cell r="E98">
            <v>189.60001248835542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LFA21</v>
          </cell>
          <cell r="C99" t="str">
            <v xml:space="preserve">FAROLA TIPO ORNAMENTAL CON TRES BRAZOS, VAPOR DE SODIO 70 W                                                                                                                                                                                               </v>
          </cell>
          <cell r="D99">
            <v>165</v>
          </cell>
          <cell r="E99">
            <v>165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</sheetData>
      <sheetData sheetId="8">
        <row r="20">
          <cell r="B20" t="str">
            <v>LLF01</v>
          </cell>
          <cell r="C20" t="str">
            <v>LUMINARIA PARA LAMPARA DE LED DE 120 W.</v>
          </cell>
          <cell r="D20" t="str">
            <v>NUEVO</v>
          </cell>
          <cell r="E20">
            <v>292.51395929035323</v>
          </cell>
          <cell r="F20" t="str">
            <v>S</v>
          </cell>
          <cell r="G20">
            <v>1720</v>
          </cell>
          <cell r="H20" t="str">
            <v>Contrato N°265-2016</v>
          </cell>
          <cell r="I20" t="str">
            <v>Individual</v>
          </cell>
          <cell r="J20" t="str">
            <v>ELSE</v>
          </cell>
          <cell r="K20" t="str">
            <v>Consorcio Ring Ring &amp; Energy y Roy Alpha</v>
          </cell>
          <cell r="L20">
            <v>42689</v>
          </cell>
          <cell r="M20">
            <v>0</v>
          </cell>
          <cell r="N20" t="str">
            <v>Sustento</v>
          </cell>
          <cell r="O20">
            <v>400</v>
          </cell>
          <cell r="P20" t="str">
            <v>S</v>
          </cell>
        </row>
        <row r="21">
          <cell r="B21" t="str">
            <v>LLF02</v>
          </cell>
          <cell r="C21" t="str">
            <v>LUMINARIA PARA LAMPARA DE LED DE 180 W.</v>
          </cell>
          <cell r="D21" t="str">
            <v>NUEVO</v>
          </cell>
          <cell r="E21">
            <v>356.31628015452566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MATER. VARIOS"/>
      <sheetName val="Mat. Varios"/>
    </sheetNames>
    <sheetDataSet>
      <sheetData sheetId="0"/>
      <sheetData sheetId="1">
        <row r="76">
          <cell r="B76" t="str">
            <v>CXS106</v>
          </cell>
          <cell r="C76" t="str">
            <v>EMPALME DERECHO PARA CABLE NA2XSY (10 KV) DE 70 mm2.</v>
          </cell>
          <cell r="D76">
            <v>82.38</v>
          </cell>
          <cell r="E76">
            <v>67.938658242389437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CXS107</v>
          </cell>
          <cell r="C77" t="str">
            <v>EMPALME DERECHO PARA CABLE NA2XSY (10 KV) DE 150 mm2.</v>
          </cell>
          <cell r="D77">
            <v>87.05</v>
          </cell>
          <cell r="E77">
            <v>71.790000000000006</v>
          </cell>
          <cell r="F77" t="str">
            <v>S</v>
          </cell>
          <cell r="G77">
            <v>100</v>
          </cell>
          <cell r="H77" t="str">
            <v>Factura F003-0049163</v>
          </cell>
          <cell r="I77" t="str">
            <v>Individual</v>
          </cell>
          <cell r="J77" t="str">
            <v>EDPE</v>
          </cell>
          <cell r="K77" t="str">
            <v>TYCO ELECTRONICS DEL PERU S.A.C</v>
          </cell>
          <cell r="L77">
            <v>42496</v>
          </cell>
          <cell r="M77">
            <v>15</v>
          </cell>
          <cell r="N77" t="str">
            <v>Sustento</v>
          </cell>
          <cell r="O77">
            <v>100</v>
          </cell>
          <cell r="P77" t="str">
            <v>S</v>
          </cell>
        </row>
        <row r="78">
          <cell r="B78" t="str">
            <v>CXS108</v>
          </cell>
          <cell r="C78" t="str">
            <v>EMPALME DERECHO PARA CABLE NA2XSY (10 KV) DE 240 mm2.</v>
          </cell>
          <cell r="D78">
            <v>94.85</v>
          </cell>
          <cell r="E78">
            <v>78.222647903503741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CXS109</v>
          </cell>
          <cell r="C79" t="str">
            <v>EMPALME DERECHO PARA CABLE NA2XSY (10 KV) DE 400 mm2.</v>
          </cell>
          <cell r="D79">
            <v>97.1</v>
          </cell>
          <cell r="E79">
            <v>80.078219414129819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CXT106</v>
          </cell>
          <cell r="C80" t="str">
            <v>TERMINAL PARA B.T. PARA CABLE NA2XY 70 mm2</v>
          </cell>
          <cell r="D80">
            <v>9.61</v>
          </cell>
          <cell r="E80">
            <v>8</v>
          </cell>
          <cell r="F80" t="str">
            <v>S</v>
          </cell>
          <cell r="G80">
            <v>300</v>
          </cell>
          <cell r="H80" t="str">
            <v>Factura F004-00000538</v>
          </cell>
          <cell r="I80" t="str">
            <v>Individual</v>
          </cell>
          <cell r="J80" t="str">
            <v>EDPE</v>
          </cell>
          <cell r="K80" t="str">
            <v>TYCO ELECTRONICS DEL PERU S.A.C</v>
          </cell>
          <cell r="L80">
            <v>42682</v>
          </cell>
          <cell r="M80">
            <v>22</v>
          </cell>
          <cell r="N80" t="str">
            <v>Sustento</v>
          </cell>
          <cell r="O80">
            <v>300</v>
          </cell>
          <cell r="P80" t="str">
            <v>S</v>
          </cell>
        </row>
        <row r="81">
          <cell r="B81" t="str">
            <v>CXT107</v>
          </cell>
          <cell r="C81" t="str">
            <v>TERMINAL PARA B.T. PARA CABLE NA2XY 150 mm2</v>
          </cell>
          <cell r="D81">
            <v>24.42</v>
          </cell>
          <cell r="E81">
            <v>10.784182442637825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CXT108</v>
          </cell>
          <cell r="C82" t="str">
            <v>TERMINAL PARA B.T. PARA CABLE NA2XY 240 mm2</v>
          </cell>
          <cell r="D82">
            <v>21.22</v>
          </cell>
          <cell r="E82">
            <v>14.51</v>
          </cell>
          <cell r="F82" t="str">
            <v>S</v>
          </cell>
          <cell r="G82">
            <v>2421</v>
          </cell>
          <cell r="H82" t="str">
            <v>Factura F001-58299</v>
          </cell>
          <cell r="I82" t="str">
            <v>Individual</v>
          </cell>
          <cell r="J82" t="str">
            <v>EDPE</v>
          </cell>
          <cell r="K82" t="str">
            <v>3M PERÚ S.A</v>
          </cell>
          <cell r="L82">
            <v>42877</v>
          </cell>
          <cell r="M82">
            <v>21</v>
          </cell>
          <cell r="N82" t="str">
            <v>Sustento</v>
          </cell>
          <cell r="O82">
            <v>2421</v>
          </cell>
          <cell r="P82" t="str">
            <v>S</v>
          </cell>
        </row>
        <row r="83">
          <cell r="B83" t="str">
            <v>CXT109</v>
          </cell>
          <cell r="C83" t="str">
            <v>TERMINAL PARA B.T. PARA CABLE NA2XY 400 mm2</v>
          </cell>
          <cell r="D83">
            <v>88.43</v>
          </cell>
          <cell r="E83">
            <v>27.196287415999933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CXT110</v>
          </cell>
          <cell r="C84" t="str">
            <v>TERMINAL EXTERIOR TERMORESTRINGENTE PARA CABLE NA2XSY 10 KV. DE  70 mm2.</v>
          </cell>
          <cell r="D84">
            <v>125.36</v>
          </cell>
          <cell r="E84">
            <v>46</v>
          </cell>
          <cell r="F84" t="str">
            <v>S</v>
          </cell>
          <cell r="G84">
            <v>150</v>
          </cell>
          <cell r="H84" t="str">
            <v>Factura F001-59192</v>
          </cell>
          <cell r="I84" t="str">
            <v>Individual</v>
          </cell>
          <cell r="J84" t="str">
            <v>EDPE</v>
          </cell>
          <cell r="K84" t="str">
            <v>3M PERÚ S.A</v>
          </cell>
          <cell r="L84">
            <v>42886</v>
          </cell>
          <cell r="M84">
            <v>20</v>
          </cell>
          <cell r="N84" t="str">
            <v>Sustento</v>
          </cell>
          <cell r="O84">
            <v>150</v>
          </cell>
          <cell r="P84" t="str">
            <v>S</v>
          </cell>
        </row>
        <row r="85">
          <cell r="B85" t="str">
            <v>CXT111</v>
          </cell>
          <cell r="C85" t="str">
            <v>TERMINAL INTERIOR TERMORESTRINGENTE PARA CABLE NA2XSY 10 KV. DE  70 mm2.</v>
          </cell>
          <cell r="D85">
            <v>114.21</v>
          </cell>
          <cell r="E85">
            <v>46.045388374284883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CXT112</v>
          </cell>
          <cell r="C86" t="str">
            <v>TERMINAL EXTERIOR TERMORESTRINGENTE PARA CABLE NA2XSY 10 KV. DE  150 mm2.</v>
          </cell>
          <cell r="D86">
            <v>99.15</v>
          </cell>
          <cell r="E86">
            <v>47.542669535021936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CXT113</v>
          </cell>
          <cell r="C87" t="str">
            <v>TERMINAL INTERIOR TERMORESTRINGENTE PARA CABLE NA2XSY 10 KV. DE  150 mm2.</v>
          </cell>
          <cell r="D87">
            <v>129.59</v>
          </cell>
          <cell r="E87">
            <v>47.542669535021936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CXT114</v>
          </cell>
          <cell r="C88" t="str">
            <v>TERMINAL EXTERIOR TERMORESTRINGENTE PARA CABLE NA2XSY 10 KV. DE  240 mm2.</v>
          </cell>
          <cell r="D88">
            <v>125.16</v>
          </cell>
          <cell r="E88">
            <v>49.285386331266409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CXT115</v>
          </cell>
          <cell r="C89" t="str">
            <v>TERMINAL INTERIOR TERMORESTRINGENTE PARA CABLE NA2XSY 10 KV. DE  240 mm2.</v>
          </cell>
          <cell r="D89">
            <v>146.11000000000001</v>
          </cell>
          <cell r="E89">
            <v>49.285386331266409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CXT116</v>
          </cell>
          <cell r="C90" t="str">
            <v>TERMINAL EXTERIOR TERMORESTRINGENTE PARA CABLE NA2XSY 10 KV. DE  400 mm2.</v>
          </cell>
          <cell r="D90">
            <v>154.94</v>
          </cell>
          <cell r="E90">
            <v>63.89</v>
          </cell>
          <cell r="F90" t="str">
            <v>S</v>
          </cell>
          <cell r="G90">
            <v>24</v>
          </cell>
          <cell r="H90" t="str">
            <v>Factura F004-00001891</v>
          </cell>
          <cell r="I90" t="str">
            <v>Individual</v>
          </cell>
          <cell r="J90" t="str">
            <v>EDPE</v>
          </cell>
          <cell r="K90" t="str">
            <v>TYCO ELECTRONICS DEL PERU S.A.C</v>
          </cell>
          <cell r="L90">
            <v>42998</v>
          </cell>
          <cell r="M90">
            <v>25</v>
          </cell>
          <cell r="N90" t="str">
            <v>Sustento</v>
          </cell>
          <cell r="O90">
            <v>24</v>
          </cell>
          <cell r="P90" t="str">
            <v>S</v>
          </cell>
        </row>
        <row r="91">
          <cell r="B91" t="str">
            <v>CXT117</v>
          </cell>
          <cell r="C91" t="str">
            <v>TERMINAL INTERIOR TERMORESTRINGENTE PARA CABLE NA2XSY 10 KV. DE  400 mm2.</v>
          </cell>
          <cell r="D91">
            <v>183.76</v>
          </cell>
          <cell r="E91">
            <v>63.89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CXT118</v>
          </cell>
          <cell r="C92" t="str">
            <v>TERMINAL PARA B.T. PARA CABLE NA2XY 120 mm2</v>
          </cell>
          <cell r="D92">
            <v>4.04</v>
          </cell>
          <cell r="E92">
            <v>14.06</v>
          </cell>
          <cell r="F92" t="str">
            <v>S</v>
          </cell>
          <cell r="G92">
            <v>5155</v>
          </cell>
          <cell r="H92" t="str">
            <v>Factura F001-58299</v>
          </cell>
          <cell r="I92" t="str">
            <v>Individual</v>
          </cell>
          <cell r="J92" t="str">
            <v>EDPE</v>
          </cell>
          <cell r="K92" t="str">
            <v>3M PERÚ S.A</v>
          </cell>
          <cell r="L92">
            <v>42877</v>
          </cell>
          <cell r="M92">
            <v>21</v>
          </cell>
          <cell r="N92" t="str">
            <v>Sustento</v>
          </cell>
          <cell r="O92">
            <v>5155</v>
          </cell>
          <cell r="P92" t="str">
            <v>S</v>
          </cell>
        </row>
      </sheetData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Palomillas"/>
      <sheetName val="Plataforma"/>
      <sheetName val="Soportes"/>
    </sheetNames>
    <sheetDataSet>
      <sheetData sheetId="0"/>
      <sheetData sheetId="1"/>
      <sheetData sheetId="2">
        <row r="34">
          <cell r="B34" t="str">
            <v>AXP01</v>
          </cell>
          <cell r="C34" t="str">
            <v xml:space="preserve">PALOMILLA DE FIERRO CORTO PARA AISLADORES                                                                                                                                                                                                                 </v>
          </cell>
          <cell r="D34">
            <v>5.83</v>
          </cell>
          <cell r="E34">
            <v>4.8510549313358302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PCF05</v>
          </cell>
          <cell r="C35" t="str">
            <v xml:space="preserve">PALOMILLA DE FIERRO LARGO PARA AISLADORES                                                                                                                                                                                                                 </v>
          </cell>
          <cell r="D35">
            <v>11.19</v>
          </cell>
          <cell r="E35">
            <v>9.3110299625468151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PCC19</v>
          </cell>
          <cell r="C36" t="str">
            <v xml:space="preserve">PALOMILLA DOBLE DE CONCRETO ARMADO PARA BIPOSTE (S.E. 400-630 KVA) DE 11 mts.                                                                                                                                                                             </v>
          </cell>
          <cell r="D36">
            <v>21.64</v>
          </cell>
          <cell r="E36">
            <v>23.46</v>
          </cell>
          <cell r="F36" t="str">
            <v>S</v>
          </cell>
          <cell r="G36">
            <v>74</v>
          </cell>
          <cell r="H36" t="str">
            <v>Factura E001-31</v>
          </cell>
          <cell r="I36" t="str">
            <v>Individual</v>
          </cell>
          <cell r="J36" t="str">
            <v>EDPE</v>
          </cell>
          <cell r="K36" t="str">
            <v>INDUSTRIA DE POSTES SULLANA S.A.C.</v>
          </cell>
          <cell r="L36">
            <v>42739</v>
          </cell>
          <cell r="M36">
            <v>74</v>
          </cell>
          <cell r="N36" t="str">
            <v>Sustento</v>
          </cell>
          <cell r="O36">
            <v>74</v>
          </cell>
          <cell r="P36" t="str">
            <v>S</v>
          </cell>
        </row>
        <row r="37">
          <cell r="B37" t="str">
            <v>PCC20</v>
          </cell>
          <cell r="C37" t="str">
            <v xml:space="preserve">PALOMILLA DOBLE DE CONCRETO ARMADO PARA BIPOSTE DE 11 mts.                                                                                                                                                                                                </v>
          </cell>
          <cell r="D37">
            <v>23.82</v>
          </cell>
          <cell r="E37">
            <v>20.75</v>
          </cell>
          <cell r="F37" t="str">
            <v>S</v>
          </cell>
          <cell r="G37">
            <v>2</v>
          </cell>
          <cell r="H37" t="str">
            <v>Orden de Compra OC-431</v>
          </cell>
          <cell r="I37" t="str">
            <v>Individual</v>
          </cell>
          <cell r="J37" t="str">
            <v>ELDU</v>
          </cell>
          <cell r="K37" t="str">
            <v>EMPRESA HUARCAYA HUAYLLA S.A.C.</v>
          </cell>
          <cell r="L37">
            <v>42472</v>
          </cell>
          <cell r="M37">
            <v>2</v>
          </cell>
          <cell r="N37" t="str">
            <v>Sustento</v>
          </cell>
          <cell r="O37">
            <v>2</v>
          </cell>
          <cell r="P37" t="str">
            <v>S</v>
          </cell>
        </row>
        <row r="38">
          <cell r="B38" t="str">
            <v>PCC21</v>
          </cell>
          <cell r="C38" t="str">
            <v xml:space="preserve">PALOMILLA DOBLE DE CONCRETO ARMADO PARA BIPOSTE DE 13 mts.                                                                                                                                                                                                </v>
          </cell>
          <cell r="D38">
            <v>29.26</v>
          </cell>
          <cell r="E38">
            <v>35.33</v>
          </cell>
          <cell r="F38" t="str">
            <v>S</v>
          </cell>
          <cell r="G38">
            <v>20</v>
          </cell>
          <cell r="H38" t="str">
            <v>Orden de Compra 1210014434</v>
          </cell>
          <cell r="I38" t="str">
            <v>Individual</v>
          </cell>
          <cell r="J38" t="str">
            <v>ELNO</v>
          </cell>
          <cell r="K38" t="str">
            <v>INGENIERIA Y SERVICIOS AREVALO S.A.</v>
          </cell>
          <cell r="L38">
            <v>42927</v>
          </cell>
          <cell r="M38">
            <v>20</v>
          </cell>
          <cell r="N38" t="str">
            <v>Sustento</v>
          </cell>
          <cell r="O38">
            <v>20</v>
          </cell>
          <cell r="P38" t="str">
            <v>S</v>
          </cell>
        </row>
        <row r="39">
          <cell r="B39" t="str">
            <v>PCF06</v>
          </cell>
          <cell r="C39" t="str">
            <v xml:space="preserve">PALOMILLA EN  E                                                                                                                                                                                                                                           </v>
          </cell>
          <cell r="D39">
            <v>23.53</v>
          </cell>
          <cell r="E39">
            <v>27.654334224059696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</sheetData>
      <sheetData sheetId="3">
        <row r="24">
          <cell r="B24" t="str">
            <v>PSC01</v>
          </cell>
          <cell r="C24" t="str">
            <v xml:space="preserve">PLATAFORMA SOPORTE DE TRANSFORMADOR DE CONCRETO ARMADO PARA BIPOSTE DE 11 mts.                                                                                                                                                                            </v>
          </cell>
          <cell r="D24">
            <v>32.340000000000003</v>
          </cell>
          <cell r="E24">
            <v>43.34</v>
          </cell>
          <cell r="F24" t="str">
            <v>S</v>
          </cell>
          <cell r="G24">
            <v>12</v>
          </cell>
          <cell r="H24" t="str">
            <v>Orden de Compra OC-1406</v>
          </cell>
          <cell r="I24" t="str">
            <v>Individual</v>
          </cell>
          <cell r="J24" t="str">
            <v>ELDU</v>
          </cell>
          <cell r="K24" t="str">
            <v>EMPRESA HUARCAYA HUAYLLA S.A.C.</v>
          </cell>
          <cell r="L24">
            <v>42576</v>
          </cell>
          <cell r="M24">
            <v>12</v>
          </cell>
          <cell r="N24" t="str">
            <v>Sustento</v>
          </cell>
          <cell r="O24">
            <v>12</v>
          </cell>
          <cell r="P24" t="str">
            <v>S</v>
          </cell>
        </row>
        <row r="25">
          <cell r="B25" t="str">
            <v>PSC02</v>
          </cell>
          <cell r="C25" t="str">
            <v xml:space="preserve">PLATAFORMA SOPORTE DE TRANSFORMADOR DE CONCRETO ARMADO PARA BIPOSTE DE 11 mts. (S.E. 400-630 KVA)                                                                                                                                                         </v>
          </cell>
          <cell r="D25">
            <v>103.13</v>
          </cell>
          <cell r="E25">
            <v>92.65</v>
          </cell>
          <cell r="F25" t="str">
            <v>S</v>
          </cell>
          <cell r="G25">
            <v>12</v>
          </cell>
          <cell r="H25" t="str">
            <v>Factura 001-003786</v>
          </cell>
          <cell r="I25" t="str">
            <v>Individual</v>
          </cell>
          <cell r="J25" t="str">
            <v>ELOR</v>
          </cell>
          <cell r="K25" t="str">
            <v>MEGALUZ S.A.C</v>
          </cell>
          <cell r="L25">
            <v>43076</v>
          </cell>
          <cell r="M25">
            <v>1</v>
          </cell>
          <cell r="N25" t="str">
            <v>Sustento</v>
          </cell>
          <cell r="O25">
            <v>12</v>
          </cell>
          <cell r="P25" t="str">
            <v>S</v>
          </cell>
        </row>
        <row r="26">
          <cell r="B26" t="str">
            <v>PSC03</v>
          </cell>
          <cell r="C26" t="str">
            <v xml:space="preserve">PLATAFORMA SOPORTE DE TRANSFORMADOR DE CONCRETO ARMADO PARA BIPOSTE DE 13 mts.                                                                                                                                                                            </v>
          </cell>
          <cell r="D26">
            <v>103.23</v>
          </cell>
          <cell r="E26">
            <v>44.23</v>
          </cell>
          <cell r="F26" t="str">
            <v>S</v>
          </cell>
          <cell r="G26">
            <v>100</v>
          </cell>
          <cell r="H26" t="str">
            <v>Factura 001-006541</v>
          </cell>
          <cell r="I26" t="str">
            <v>Individual</v>
          </cell>
          <cell r="J26" t="str">
            <v>EDPE</v>
          </cell>
          <cell r="K26" t="str">
            <v>POSTES SAC</v>
          </cell>
          <cell r="L26">
            <v>42739</v>
          </cell>
          <cell r="M26">
            <v>100</v>
          </cell>
          <cell r="N26" t="str">
            <v>Sustento</v>
          </cell>
          <cell r="O26">
            <v>100</v>
          </cell>
          <cell r="P26" t="str">
            <v>S</v>
          </cell>
        </row>
      </sheetData>
      <sheetData sheetId="4">
        <row r="53">
          <cell r="B53" t="str">
            <v>PSC14</v>
          </cell>
          <cell r="C53" t="str">
            <v xml:space="preserve">SOPORTE DE ACERO GALVANIZADO PARA TRANFORMADOR MONOFASICO AEREO                                                                                                                                                                                           </v>
          </cell>
          <cell r="D53">
            <v>15.01</v>
          </cell>
          <cell r="E53">
            <v>15.046139155274432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DXS02</v>
          </cell>
          <cell r="C54" t="str">
            <v xml:space="preserve">SOPORTE DE TABLERO DE DIST. SEC. Y AP. PARA S.E. CONVENCIONAL DE 5.00 X 4.00 m.                                                                                                                                                                           </v>
          </cell>
          <cell r="D54">
            <v>436.26</v>
          </cell>
          <cell r="E54">
            <v>437.31037094470508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DXS03</v>
          </cell>
          <cell r="C55" t="str">
            <v xml:space="preserve">SOPORTE DE TABLERO DE DIST. SEC. Y AP. PARA S.E. CONVENCIONAL DE 5.00 X 7.50 m.                                                                                                                                                                           </v>
          </cell>
          <cell r="D55">
            <v>506.85</v>
          </cell>
          <cell r="E55">
            <v>508.07032850438679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AXP30</v>
          </cell>
          <cell r="C56" t="str">
            <v xml:space="preserve">SOPORTE LATERAL PARA AISLADOR PIN POLIMERICO                                                                                                                                                                                                              </v>
          </cell>
          <cell r="D56">
            <v>3.08</v>
          </cell>
          <cell r="E56">
            <v>3.0874156294633743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DXS16</v>
          </cell>
          <cell r="C57" t="str">
            <v xml:space="preserve">SOPORTE METALICO PARA PLATAFORMA DE SE. AEREA 250KVA                                                                                                                                                                                                      </v>
          </cell>
          <cell r="D57" t="str">
            <v>Sin Costo (No Utilizado)</v>
          </cell>
          <cell r="E57">
            <v>0</v>
          </cell>
          <cell r="F57" t="str">
            <v>A</v>
          </cell>
          <cell r="G57" t="str">
            <v/>
          </cell>
          <cell r="H57" t="str">
            <v>Precio Regulado 2012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Precio regulado 2012</v>
          </cell>
          <cell r="O57" t="str">
            <v/>
          </cell>
          <cell r="P57" t="str">
            <v>A</v>
          </cell>
        </row>
        <row r="58">
          <cell r="B58" t="str">
            <v>PSC16</v>
          </cell>
          <cell r="C58" t="str">
            <v xml:space="preserve">SOPORTE PARA EQUIPO DE SECCIONAMIENTO Y PROTECCION, S.E.MONOPOSTE :                                                                                                                                                                                       </v>
          </cell>
          <cell r="D58">
            <v>34.28</v>
          </cell>
          <cell r="E58">
            <v>34.362534992858599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PSC18</v>
          </cell>
          <cell r="C59" t="str">
            <v xml:space="preserve">SOPORTE PARA EQUIPOS DE SECCIONAMIENTO Y PROTECCION, PARA S.E.BIPOSTE:                                                                                                                                                                                    </v>
          </cell>
          <cell r="D59">
            <v>10.9</v>
          </cell>
          <cell r="E59">
            <v>10.926243623750253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DXS23</v>
          </cell>
          <cell r="C60" t="str">
            <v xml:space="preserve">SOPORTE PARA INTERRUPTOR DE POTENCIA 10KV, SE. CONVENCIONAL       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  <row r="61">
          <cell r="B61" t="str">
            <v>DXS19</v>
          </cell>
          <cell r="C61" t="str">
            <v xml:space="preserve">SOPORTE PARA TRANSFORMADOR DE CORRIENTE 10KV INTERIOR                                                                                                                                                                                                     </v>
          </cell>
          <cell r="D61" t="str">
            <v>Sin Costo (No Utilizado)</v>
          </cell>
          <cell r="E61">
            <v>0</v>
          </cell>
          <cell r="F61" t="str">
            <v>A</v>
          </cell>
          <cell r="G61" t="str">
            <v/>
          </cell>
          <cell r="H61" t="str">
            <v>Precio Regulado 2012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Precio regulado 2012</v>
          </cell>
          <cell r="O61" t="str">
            <v/>
          </cell>
          <cell r="P61" t="str">
            <v>A</v>
          </cell>
        </row>
        <row r="62">
          <cell r="B62" t="str">
            <v>DXS20</v>
          </cell>
          <cell r="C62" t="str">
            <v xml:space="preserve">SOPORTE PARA TRANSFORMADOR DE CORRIENTE 22.9KV SE.TIPO BIPOSTE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DXS22</v>
          </cell>
          <cell r="C63" t="str">
            <v xml:space="preserve">SOPORTE PARA TRANSFORMADOR DE CORRIENTE TOROIDAL 10KV SE. INTERIOR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DXS18</v>
          </cell>
          <cell r="C64" t="str">
            <v xml:space="preserve">SOPORTE PARA TRANSFORMADOR DE TENSION 2 DEVANADOS 10KV INTERIOR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DXS21</v>
          </cell>
          <cell r="C65" t="str">
            <v xml:space="preserve">SOPORTE PARA TRANSFORMADOR DE TENSION 22.9KV SE.TIPO BIPOSTE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DXS17</v>
          </cell>
          <cell r="C66" t="str">
            <v xml:space="preserve">SOPORTE PARA TRANSFORMADOR EN SE. DE SUPERFICIE 50X152X1300MM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CAC"/>
      <sheetName val="Grafico Postes"/>
      <sheetName val="INEI"/>
    </sheetNames>
    <sheetDataSet>
      <sheetData sheetId="0"/>
      <sheetData sheetId="1">
        <row r="205">
          <cell r="B205" t="str">
            <v>PPC02</v>
          </cell>
          <cell r="C205" t="str">
            <v xml:space="preserve">POSTE DE CONCRETO ARMADO DE  7/200/120/225                                                                                                                                                                                                                </v>
          </cell>
          <cell r="D205">
            <v>115.23</v>
          </cell>
          <cell r="E205">
            <v>75.62</v>
          </cell>
          <cell r="F205" t="str">
            <v>S</v>
          </cell>
          <cell r="G205" t="str">
            <v>DGER/MEM</v>
          </cell>
          <cell r="H205" t="str">
            <v xml:space="preserve">DGER/MEM </v>
          </cell>
          <cell r="I205" t="str">
            <v>DGER/MEM</v>
          </cell>
          <cell r="J205" t="str">
            <v>DGER/MEM</v>
          </cell>
          <cell r="K205" t="str">
            <v>DGER/MEM</v>
          </cell>
          <cell r="L205">
            <v>43038</v>
          </cell>
          <cell r="M205" t="str">
            <v>DGER/MEM</v>
          </cell>
          <cell r="N205" t="str">
            <v>Sustento</v>
          </cell>
          <cell r="O205" t="str">
            <v>DGER/MEM</v>
          </cell>
          <cell r="P205" t="str">
            <v>S</v>
          </cell>
        </row>
        <row r="206">
          <cell r="B206" t="str">
            <v>PPC32</v>
          </cell>
          <cell r="C206" t="str">
            <v xml:space="preserve">POSTE DE CONCRETO ARMADO PARA A. P.  7/200/120/225                                                                                                                                                                                                        </v>
          </cell>
          <cell r="D206">
            <v>115.23</v>
          </cell>
          <cell r="E206">
            <v>75.62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PPC05</v>
          </cell>
          <cell r="C207" t="str">
    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    </cell>
          <cell r="D207">
            <v>136.80000000000001</v>
          </cell>
          <cell r="E207">
            <v>89.39</v>
          </cell>
          <cell r="F207" t="str">
            <v>S</v>
          </cell>
          <cell r="G207">
            <v>2000</v>
          </cell>
          <cell r="H207" t="str">
            <v>Contrato AD/OL 082-2016-SEAL</v>
          </cell>
          <cell r="I207" t="str">
            <v>Corporativa</v>
          </cell>
          <cell r="J207" t="str">
            <v>SEAL</v>
          </cell>
          <cell r="K207" t="str">
            <v>POSTES AREQUIPA S.A.</v>
          </cell>
          <cell r="L207">
            <v>42704</v>
          </cell>
          <cell r="M207">
            <v>15</v>
          </cell>
          <cell r="N207" t="str">
            <v>Sustento</v>
          </cell>
          <cell r="O207">
            <v>2000</v>
          </cell>
          <cell r="P207" t="str">
            <v>S</v>
          </cell>
        </row>
        <row r="208">
          <cell r="B208" t="str">
            <v>PPC35</v>
          </cell>
          <cell r="C208" t="str">
            <v xml:space="preserve">POSTE DE CONCRETO ARMADO PARA A. P.  8/200/120/240                                                                                                                                                                                                        </v>
          </cell>
          <cell r="D208">
            <v>136.80000000000001</v>
          </cell>
          <cell r="E208">
            <v>89.39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PPC08</v>
          </cell>
          <cell r="C209" t="str">
    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    </cell>
          <cell r="D209">
            <v>159.16999999999999</v>
          </cell>
          <cell r="E209">
            <v>103.66</v>
          </cell>
          <cell r="F209" t="str">
            <v>S</v>
          </cell>
          <cell r="G209">
            <v>300</v>
          </cell>
          <cell r="H209" t="str">
            <v>Factura E001-31</v>
          </cell>
          <cell r="I209" t="str">
            <v>Individual</v>
          </cell>
          <cell r="J209" t="str">
            <v>EDPE</v>
          </cell>
          <cell r="K209" t="str">
            <v>INDUSTRIA DE POSTES SULLANA S.A.C.</v>
          </cell>
          <cell r="L209">
            <v>42738</v>
          </cell>
          <cell r="M209">
            <v>37</v>
          </cell>
          <cell r="N209" t="str">
            <v>Sustento</v>
          </cell>
          <cell r="O209">
            <v>300</v>
          </cell>
          <cell r="P209" t="str">
            <v>S</v>
          </cell>
        </row>
        <row r="210">
          <cell r="B210" t="str">
            <v>PPC50</v>
          </cell>
          <cell r="C210" t="str">
            <v xml:space="preserve">POSTE DE CONCRETO ARMADO DE  9/200/150/280                                                                                                                                                                                                                </v>
          </cell>
          <cell r="D210">
            <v>159.16999999999999</v>
          </cell>
          <cell r="E210">
            <v>103.66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PPC38</v>
          </cell>
          <cell r="C211" t="str">
            <v xml:space="preserve">POSTE DE CONCRETO ARMADO PARA A. P.  9/200/120/245                                                                                                                                                                                                        </v>
          </cell>
          <cell r="D211">
            <v>159.16999999999999</v>
          </cell>
          <cell r="E211">
            <v>103.66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PPC48</v>
          </cell>
          <cell r="C212" t="str">
            <v xml:space="preserve">POSTE DE CONCRETO ARMADO PARA A. P. 10/200/120/285                                                                                                                                                                                                        </v>
          </cell>
          <cell r="D212">
            <v>182.27</v>
          </cell>
          <cell r="E212">
            <v>131.45967136776176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PPC40</v>
          </cell>
          <cell r="C213" t="str">
            <v xml:space="preserve">POSTE DE CONCRETO ARMADO PARA A. P. 11/200/120/285                                                                                                                                                                                                        </v>
          </cell>
          <cell r="D213">
            <v>206.03</v>
          </cell>
          <cell r="E213">
            <v>134.04</v>
          </cell>
          <cell r="F213" t="str">
            <v>S</v>
          </cell>
          <cell r="G213">
            <v>26</v>
          </cell>
          <cell r="H213" t="str">
            <v>Factura E001-44</v>
          </cell>
          <cell r="I213" t="str">
            <v>Individual</v>
          </cell>
          <cell r="J213" t="str">
            <v>EDPE</v>
          </cell>
          <cell r="K213" t="str">
            <v>INDUSTRIA DE POSTES SULLANA S.A.C.</v>
          </cell>
          <cell r="L213">
            <v>42752</v>
          </cell>
          <cell r="M213">
            <v>39</v>
          </cell>
          <cell r="N213" t="str">
            <v>Sustento</v>
          </cell>
          <cell r="O213">
            <v>26</v>
          </cell>
          <cell r="P213" t="str">
            <v>S</v>
          </cell>
        </row>
        <row r="214">
          <cell r="B214" t="str">
            <v>PPC11</v>
          </cell>
          <cell r="C214" t="str">
            <v xml:space="preserve">POSTE DE CONCRETO ARMADO DE 11/200/120/285                                                                                                                                                                                                                </v>
          </cell>
          <cell r="D214">
            <v>206.03</v>
          </cell>
          <cell r="E214">
            <v>134.04</v>
          </cell>
          <cell r="F214" t="str">
            <v>S</v>
          </cell>
          <cell r="G214">
            <v>50</v>
          </cell>
          <cell r="H214" t="str">
            <v>Factura 0001-011687</v>
          </cell>
          <cell r="I214" t="str">
            <v>Individual</v>
          </cell>
          <cell r="J214" t="str">
            <v>EDPE</v>
          </cell>
          <cell r="K214" t="str">
            <v>ESCARSA</v>
          </cell>
          <cell r="L214">
            <v>43104</v>
          </cell>
          <cell r="M214">
            <v>38</v>
          </cell>
          <cell r="N214" t="str">
            <v>Sustento</v>
          </cell>
          <cell r="O214">
            <v>50</v>
          </cell>
          <cell r="P214" t="str">
            <v>S</v>
          </cell>
        </row>
        <row r="215">
          <cell r="B215" t="str">
            <v>PPC15</v>
          </cell>
          <cell r="C215" t="str">
    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    </cell>
          <cell r="D215">
            <v>230.4</v>
          </cell>
          <cell r="E215">
            <v>225.49</v>
          </cell>
          <cell r="F215" t="str">
            <v>S</v>
          </cell>
          <cell r="G215" t="str">
            <v>DGER/MEM</v>
          </cell>
          <cell r="H215" t="str">
            <v xml:space="preserve">DGER/MEM </v>
          </cell>
          <cell r="I215" t="str">
            <v>DGER/MEM</v>
          </cell>
          <cell r="J215" t="str">
            <v>DGER/MEM</v>
          </cell>
          <cell r="K215" t="str">
            <v>DGER/MEM</v>
          </cell>
          <cell r="L215">
            <v>43038</v>
          </cell>
          <cell r="M215" t="str">
            <v>DGER/MEM</v>
          </cell>
          <cell r="N215" t="str">
            <v>Sustento</v>
          </cell>
          <cell r="O215" t="str">
            <v>DGER/MEM</v>
          </cell>
          <cell r="P215" t="str">
            <v>S</v>
          </cell>
        </row>
        <row r="216">
          <cell r="B216" t="str">
            <v>PPC49</v>
          </cell>
          <cell r="C216" t="str">
            <v xml:space="preserve">POSTE DE CONCRETO ARMADO PARA A. P. 12/200/120/300                                                                                                                                                                                                        </v>
          </cell>
          <cell r="D216">
            <v>230.4</v>
          </cell>
          <cell r="E216">
            <v>225.49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PPC18</v>
          </cell>
          <cell r="C217" t="str">
            <v xml:space="preserve">POSTE DE CONCRETO ARMADO DE 13/200/140/335                                                                                                                                                                                                                </v>
          </cell>
          <cell r="D217">
            <v>255.39</v>
          </cell>
          <cell r="E217">
            <v>315.45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PPC43</v>
          </cell>
          <cell r="C218" t="str">
            <v xml:space="preserve">POSTE DE CONCRETO ARMADO PARA A. P. 13/200/140/335                                                                                                                                                                                                        </v>
          </cell>
          <cell r="D218">
            <v>255.39</v>
          </cell>
          <cell r="E218">
            <v>315.45</v>
          </cell>
          <cell r="F218" t="str">
            <v>S</v>
          </cell>
          <cell r="G218">
            <v>3</v>
          </cell>
          <cell r="H218" t="str">
            <v>Orden de Compra 4210010051</v>
          </cell>
          <cell r="I218" t="str">
            <v>Individual</v>
          </cell>
          <cell r="J218" t="str">
            <v>ELC</v>
          </cell>
          <cell r="K218" t="str">
            <v>FABRICACION,DISTRIB.COMERC.Y CONSTR</v>
          </cell>
          <cell r="L218">
            <v>43046</v>
          </cell>
          <cell r="M218">
            <v>52</v>
          </cell>
          <cell r="N218" t="str">
            <v>Sustento</v>
          </cell>
          <cell r="O218">
            <v>3</v>
          </cell>
          <cell r="P218" t="str">
            <v>S</v>
          </cell>
        </row>
        <row r="219">
          <cell r="B219" t="str">
            <v>PPC22</v>
          </cell>
          <cell r="C219" t="str">
            <v xml:space="preserve">POSTE DE CONCRETO ARMADO DE 15/200/135/360                                                                                                                                                                                                                </v>
          </cell>
          <cell r="D219">
            <v>306.98</v>
          </cell>
          <cell r="E219">
            <v>402.90472635500123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PPC45</v>
          </cell>
          <cell r="C220" t="str">
            <v xml:space="preserve">POSTE DE CONCRETO ARMADO PARA A. P. 15/200/140/365                                                                                                                                                                                                        </v>
          </cell>
          <cell r="D220">
            <v>306.98</v>
          </cell>
          <cell r="E220">
            <v>402.90472635500123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PPC26</v>
          </cell>
          <cell r="C221" t="str">
            <v xml:space="preserve">POSTE DE CONCRETO ARMADO DE 17/200/150/405                                                                                                                                                                                                                </v>
          </cell>
          <cell r="D221">
            <v>360.57</v>
          </cell>
          <cell r="E221">
            <v>472.96342055172011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PPC03</v>
          </cell>
          <cell r="C222" t="str">
            <v xml:space="preserve">POSTE DE CONCRETO ARMADO DE  7/300/120/225                                                                                                                                                                                                                </v>
          </cell>
          <cell r="D222">
            <v>135.03</v>
          </cell>
          <cell r="E222">
            <v>85.63</v>
          </cell>
          <cell r="F222" t="str">
            <v>S</v>
          </cell>
          <cell r="G222" t="str">
            <v>DGER/MEM</v>
          </cell>
          <cell r="H222" t="str">
            <v xml:space="preserve">DGER/MEM </v>
          </cell>
          <cell r="I222" t="str">
            <v>DGER/MEM</v>
          </cell>
          <cell r="J222" t="str">
            <v>DGER/MEM</v>
          </cell>
          <cell r="K222" t="str">
            <v>DGER/MEM</v>
          </cell>
          <cell r="L222">
            <v>43038</v>
          </cell>
          <cell r="M222" t="str">
            <v>DGER/MEM</v>
          </cell>
          <cell r="N222" t="str">
            <v>Sustento</v>
          </cell>
          <cell r="O222" t="str">
            <v>DGER/MEM</v>
          </cell>
          <cell r="P222" t="str">
            <v>S</v>
          </cell>
        </row>
        <row r="223">
          <cell r="B223" t="str">
            <v>PPC33</v>
          </cell>
          <cell r="C223" t="str">
            <v xml:space="preserve">POSTE DE CONCRETO ARMADO PARA A. P.  7/300/120/225                                                                                                                                                                                                        </v>
          </cell>
          <cell r="D223">
            <v>135.03</v>
          </cell>
          <cell r="E223">
            <v>85.63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PPC06</v>
          </cell>
          <cell r="C224" t="str">
            <v xml:space="preserve">POSTE DE CONCRETO ARMADO DE  8/300/120/240                                                                                                                                                                                                                </v>
          </cell>
          <cell r="D224">
            <v>162</v>
          </cell>
          <cell r="E224">
            <v>96.67</v>
          </cell>
          <cell r="F224" t="str">
            <v>S</v>
          </cell>
          <cell r="G224">
            <v>400</v>
          </cell>
          <cell r="H224" t="str">
            <v>Orden de Compra OC-326617</v>
          </cell>
          <cell r="I224" t="str">
            <v>Individual</v>
          </cell>
          <cell r="J224" t="str">
            <v>ELDU</v>
          </cell>
          <cell r="K224" t="str">
            <v>FABRICACION,DISTRIB.COMERC.Y CONSTRUC.SA</v>
          </cell>
          <cell r="L224">
            <v>43000</v>
          </cell>
          <cell r="M224">
            <v>161</v>
          </cell>
          <cell r="N224" t="str">
            <v>Sustento</v>
          </cell>
          <cell r="O224">
            <v>400</v>
          </cell>
          <cell r="P224" t="str">
            <v>S</v>
          </cell>
        </row>
        <row r="225">
          <cell r="B225" t="str">
            <v>PPC36</v>
          </cell>
          <cell r="C225" t="str">
            <v xml:space="preserve">POSTE DE CONCRETO ARMADO PARA A. P.  8/300/120/240                                                                                                                                                                                                        </v>
          </cell>
          <cell r="D225">
            <v>162</v>
          </cell>
          <cell r="E225">
            <v>96.67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PPC09</v>
          </cell>
          <cell r="C226" t="str">
            <v xml:space="preserve">POSTE DE CONCRETO ARMADO DE  9/300/120/255                                                                                                                                                                                                                </v>
          </cell>
          <cell r="D226">
            <v>190.24</v>
          </cell>
          <cell r="E226">
            <v>157.88</v>
          </cell>
          <cell r="F226" t="str">
            <v>S</v>
          </cell>
          <cell r="G226">
            <v>8</v>
          </cell>
          <cell r="H226" t="str">
            <v>Orden de Compra 4210010051</v>
          </cell>
          <cell r="I226" t="str">
            <v>Individual</v>
          </cell>
          <cell r="J226" t="str">
            <v>ELC</v>
          </cell>
          <cell r="K226" t="str">
            <v>FABRICACION,DISTRIB.COMERC.Y CONSTR</v>
          </cell>
          <cell r="L226">
            <v>43046</v>
          </cell>
          <cell r="M226">
            <v>52</v>
          </cell>
          <cell r="N226" t="str">
            <v>Sustento</v>
          </cell>
          <cell r="O226">
            <v>8</v>
          </cell>
          <cell r="P226" t="str">
            <v>S</v>
          </cell>
        </row>
        <row r="227">
          <cell r="B227" t="str">
            <v>PPC51</v>
          </cell>
          <cell r="C227" t="str">
            <v xml:space="preserve">POSTE DE CONCRETO ARMADO DE 9/300/150/280                                                                                                                                                                                                                 </v>
          </cell>
          <cell r="D227">
            <v>190.24</v>
          </cell>
          <cell r="E227">
            <v>157.88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PPC39</v>
          </cell>
          <cell r="C228" t="str">
            <v xml:space="preserve">POSTE DE CONCRETO ARMADO PARA A. P.  9/300/120/255                                                                                                                                                                                                        </v>
          </cell>
          <cell r="D228">
            <v>190.24</v>
          </cell>
          <cell r="E228">
            <v>157.88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PPC52</v>
          </cell>
          <cell r="C229" t="str">
            <v xml:space="preserve">POSTE DE CONCRETO ARMADO DE 10/300/150/300                                                                                                                                                                                                                </v>
          </cell>
          <cell r="D229">
            <v>219.65</v>
          </cell>
          <cell r="E229">
            <v>198.99999999999997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PPC12</v>
          </cell>
          <cell r="C230" t="str">
            <v xml:space="preserve">POSTE DE CONCRETO ARMADO DE 11/300/120/285                                                                                                                                                                                                                </v>
          </cell>
          <cell r="D230">
            <v>250.13</v>
          </cell>
          <cell r="E230">
            <v>241.05</v>
          </cell>
          <cell r="F230" t="str">
            <v>S</v>
          </cell>
          <cell r="G230">
            <v>1</v>
          </cell>
          <cell r="H230" t="str">
            <v>Orden de Compra 4210010051</v>
          </cell>
          <cell r="I230" t="str">
            <v>Individual</v>
          </cell>
          <cell r="J230" t="str">
            <v>ELC</v>
          </cell>
          <cell r="K230" t="str">
            <v>FABRICACION,DISTRIB.COMERC.Y CONSTR</v>
          </cell>
          <cell r="L230">
            <v>43046</v>
          </cell>
          <cell r="M230">
            <v>52</v>
          </cell>
          <cell r="N230" t="str">
            <v>Sustento</v>
          </cell>
          <cell r="O230">
            <v>1</v>
          </cell>
          <cell r="P230" t="str">
            <v>S</v>
          </cell>
        </row>
        <row r="231">
          <cell r="B231" t="str">
            <v>PPC16</v>
          </cell>
          <cell r="C231" t="str">
    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    </cell>
          <cell r="D231">
            <v>281.68</v>
          </cell>
          <cell r="E231">
            <v>289.58999999999997</v>
          </cell>
          <cell r="F231" t="str">
            <v>S</v>
          </cell>
          <cell r="G231">
            <v>8</v>
          </cell>
          <cell r="H231" t="str">
            <v>Factura 001-0000480</v>
          </cell>
          <cell r="I231" t="str">
            <v>Individual</v>
          </cell>
          <cell r="J231" t="str">
            <v>SERS</v>
          </cell>
          <cell r="K231" t="str">
            <v>PREFACOPERU S.A.C</v>
          </cell>
          <cell r="L231">
            <v>43048</v>
          </cell>
          <cell r="M231">
            <v>6</v>
          </cell>
          <cell r="N231" t="str">
            <v>Sustento</v>
          </cell>
          <cell r="O231">
            <v>8</v>
          </cell>
          <cell r="P231" t="str">
            <v>S</v>
          </cell>
        </row>
        <row r="232">
          <cell r="B232" t="str">
            <v>PPC19</v>
          </cell>
          <cell r="C232" t="str">
    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    </cell>
          <cell r="D232">
            <v>314.14999999999998</v>
          </cell>
          <cell r="E232">
            <v>323.18</v>
          </cell>
          <cell r="F232" t="str">
            <v>S</v>
          </cell>
          <cell r="G232">
            <v>100</v>
          </cell>
          <cell r="H232" t="str">
            <v>Factura 001-0000386</v>
          </cell>
          <cell r="I232" t="str">
            <v>Individual</v>
          </cell>
          <cell r="J232" t="str">
            <v>SERS</v>
          </cell>
          <cell r="K232" t="str">
            <v>PREFACOPERU S.A.C</v>
          </cell>
          <cell r="L232">
            <v>42826</v>
          </cell>
          <cell r="M232">
            <v>5</v>
          </cell>
          <cell r="N232" t="str">
            <v>Sustento</v>
          </cell>
          <cell r="O232">
            <v>100</v>
          </cell>
          <cell r="P232" t="str">
            <v>S</v>
          </cell>
        </row>
        <row r="233">
          <cell r="B233" t="str">
            <v>PPC23</v>
          </cell>
          <cell r="C233" t="str">
    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    </cell>
          <cell r="D233">
            <v>381.9</v>
          </cell>
          <cell r="E233">
            <v>410.01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PPC27</v>
          </cell>
          <cell r="C234" t="str">
            <v xml:space="preserve">POSTE DE CONCRETO ARMADO DE 17/300/150/405                                                                                                                                                                                                                </v>
          </cell>
          <cell r="D234">
            <v>453.01</v>
          </cell>
          <cell r="E234">
            <v>494.41399999999999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PPC10</v>
          </cell>
          <cell r="C235" t="str">
            <v xml:space="preserve">POSTE DE CONCRETO ARMADO DE  9/400/140/275                                                                                                                                                                                                                </v>
          </cell>
          <cell r="D235">
            <v>192.02</v>
          </cell>
          <cell r="E235">
            <v>215.44269928557472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PPC53</v>
          </cell>
          <cell r="C236" t="str">
            <v xml:space="preserve">POSTE DE CONCRETO ARMADO DE 10/400/150/300                                                                                                                                                                                                                </v>
          </cell>
          <cell r="D236">
            <v>232.91</v>
          </cell>
          <cell r="E236">
            <v>244.8600767331946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PPC13</v>
          </cell>
          <cell r="C237" t="str">
            <v xml:space="preserve">POSTE DE CONCRETO ARMADO DE 11/400/140/305                                                                                                                                                                                                                </v>
          </cell>
          <cell r="D237">
            <v>261.49</v>
          </cell>
          <cell r="E237">
            <v>277.44</v>
          </cell>
          <cell r="F237" t="str">
            <v>S</v>
          </cell>
          <cell r="G237">
            <v>100</v>
          </cell>
          <cell r="H237" t="str">
            <v>Factura E001-1 / G-141-2017</v>
          </cell>
          <cell r="I237" t="str">
            <v>Corporativa</v>
          </cell>
          <cell r="J237" t="str">
            <v>ELOR</v>
          </cell>
          <cell r="K237" t="str">
            <v>CORPORACION MEGALUZ S.A.</v>
          </cell>
          <cell r="L237">
            <v>43041</v>
          </cell>
          <cell r="M237">
            <v>16</v>
          </cell>
          <cell r="N237" t="str">
            <v>Sustento</v>
          </cell>
          <cell r="O237">
            <v>100</v>
          </cell>
          <cell r="P237" t="str">
            <v>S</v>
          </cell>
        </row>
        <row r="238">
          <cell r="B238" t="str">
            <v>PPC41</v>
          </cell>
          <cell r="C238" t="str">
            <v xml:space="preserve">POSTE DE CONCRETO ARMADO PARA A. P. 11/400/140/305                                                                                                                                                                                                        </v>
          </cell>
          <cell r="D238">
            <v>261.49</v>
          </cell>
          <cell r="E238">
            <v>277.44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PPC17</v>
          </cell>
          <cell r="C239" t="str">
            <v xml:space="preserve">POSTE DE CONCRETO ARMADO DE 12/400/150/330                                                                                                                                                                                                                </v>
          </cell>
          <cell r="D239">
            <v>305.79000000000002</v>
          </cell>
          <cell r="E239">
            <v>305.56763926099637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PPC20</v>
          </cell>
          <cell r="C240" t="str">
            <v xml:space="preserve">POSTE DE CONCRETO ARMADO DE 13/400/150/345                                                                                                                                                                                                                </v>
          </cell>
          <cell r="D240">
            <v>364.69</v>
          </cell>
          <cell r="E240">
            <v>330.13</v>
          </cell>
          <cell r="F240" t="str">
            <v>S</v>
          </cell>
          <cell r="G240">
            <v>3</v>
          </cell>
          <cell r="H240" t="str">
            <v>Orden de Compra OC-609</v>
          </cell>
          <cell r="I240" t="str">
            <v>Individual</v>
          </cell>
          <cell r="J240" t="str">
            <v>ELDU</v>
          </cell>
          <cell r="K240" t="str">
            <v>EMPRESA HUARCAYA HUAYLLA S.A.C.</v>
          </cell>
          <cell r="L240">
            <v>42501</v>
          </cell>
          <cell r="M240">
            <v>22</v>
          </cell>
          <cell r="N240" t="str">
            <v>Sustento</v>
          </cell>
          <cell r="O240">
            <v>3</v>
          </cell>
          <cell r="P240" t="str">
            <v>S</v>
          </cell>
        </row>
        <row r="241">
          <cell r="B241" t="str">
            <v>PPC44</v>
          </cell>
          <cell r="C241" t="str">
            <v xml:space="preserve">POSTE DE CONCRETO ARMADO PARA A. P. 13/400/160/355                                                                                                                                                                                                        </v>
          </cell>
          <cell r="D241">
            <v>364.69</v>
          </cell>
          <cell r="E241">
            <v>330.13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PPC24</v>
          </cell>
          <cell r="C242" t="str">
            <v xml:space="preserve">POSTE DE CONCRETO ARMADO DE 15/400/150/375                                                                                                                                                                                                                </v>
          </cell>
          <cell r="D242">
            <v>476.76</v>
          </cell>
          <cell r="E242">
            <v>445.51100000000002</v>
          </cell>
          <cell r="F242" t="str">
            <v>S</v>
          </cell>
          <cell r="G242">
            <v>30</v>
          </cell>
          <cell r="H242" t="str">
            <v>Factura E001-44</v>
          </cell>
          <cell r="I242" t="str">
            <v>Individual</v>
          </cell>
          <cell r="J242" t="str">
            <v>EDPE</v>
          </cell>
          <cell r="K242" t="str">
            <v>INDUSTRIA DE POSTES SULLANA S.A.C.</v>
          </cell>
          <cell r="L242">
            <v>42752</v>
          </cell>
          <cell r="M242">
            <v>39</v>
          </cell>
          <cell r="N242" t="str">
            <v>Sustento</v>
          </cell>
          <cell r="O242">
            <v>30</v>
          </cell>
          <cell r="P242" t="str">
            <v>S</v>
          </cell>
        </row>
        <row r="243">
          <cell r="B243" t="str">
            <v>PPC46</v>
          </cell>
          <cell r="C243" t="str">
            <v xml:space="preserve">POSTE DE CONCRETO ARMADO PARA A. P. 15/400/160/385                                                                                                                                                                                                        </v>
          </cell>
          <cell r="D243">
            <v>476.76</v>
          </cell>
          <cell r="E243">
            <v>445.51100000000002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PPC28</v>
          </cell>
          <cell r="C244" t="str">
            <v xml:space="preserve">POSTE DE CONCRETO ARMADO DE 17/400/165/420                                                                                                                                                                                                                </v>
          </cell>
          <cell r="D244">
            <v>607.52</v>
          </cell>
          <cell r="E244">
            <v>513.16853075808285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PPC31</v>
          </cell>
          <cell r="C245" t="str">
            <v xml:space="preserve">POSTE DE CONCRETO ARMADO PARA A. P.  7/100/120/225                                                                                                                                                                                                        </v>
          </cell>
          <cell r="D245">
            <v>90.25</v>
          </cell>
          <cell r="E245">
            <v>66.836086094417254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PPC01</v>
          </cell>
          <cell r="C246" t="str">
            <v xml:space="preserve">POSTE DE CONCRETO ARMADO DE  7/100/120/225                                                                                                                                                                                                                </v>
          </cell>
          <cell r="D246">
            <v>90.25</v>
          </cell>
          <cell r="E246">
            <v>66.836086094417254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PPC34</v>
          </cell>
          <cell r="C247" t="str">
            <v xml:space="preserve">POSTE DE CONCRETO ARMADO PARA A. P.  8/100/120/240                                                                                                                                                                                                        </v>
          </cell>
          <cell r="D247">
            <v>115.56</v>
          </cell>
          <cell r="E247">
            <v>85.584417275169869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PPC37</v>
          </cell>
          <cell r="C248" t="str">
            <v xml:space="preserve">POSTE DE CONCRETO ARMADO PARA A. P.  9/100/120/255                                                                                                                                                                                                        </v>
          </cell>
          <cell r="D248">
            <v>143.72999999999999</v>
          </cell>
          <cell r="E248">
            <v>85.153756398493897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PPC42</v>
          </cell>
          <cell r="C249" t="str">
            <v xml:space="preserve">POSTE DE CONCRETO ARMADO PARA A. P. 13/100/120/315                                                                                                                                                                                                        </v>
          </cell>
          <cell r="D249">
            <v>283.99</v>
          </cell>
          <cell r="E249">
            <v>105.14820880315415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PPC29</v>
          </cell>
          <cell r="C250" t="str">
            <v xml:space="preserve">POSTE DE CONCRETO ARMADO PARA A. P.  5/70/90/165                                                                                                                                                                                                          </v>
          </cell>
          <cell r="D250">
            <v>70.8</v>
          </cell>
          <cell r="E250">
            <v>52.65521117831495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PPC30</v>
          </cell>
          <cell r="C251" t="str">
            <v xml:space="preserve">POSTE DE CONCRETO ARMADO PARA A. P.  6/70/90/180                                                                                                                                                                                                          </v>
          </cell>
          <cell r="D251">
            <v>80.55</v>
          </cell>
          <cell r="E251">
            <v>59.907048970488013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PPC04</v>
          </cell>
          <cell r="C252" t="str">
            <v xml:space="preserve">POSTE DE CONCRETO ARMADO DE  7/70/90/195                                                                                                                                                                                                                  </v>
          </cell>
          <cell r="D252">
            <v>89.83</v>
          </cell>
          <cell r="E252">
            <v>66.812261112290031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PPC07</v>
          </cell>
          <cell r="C253" t="str">
            <v xml:space="preserve">POSTE DE CONCRETO ARMADO DE  8/70/90/210                                                                                                                                                                                                                  </v>
          </cell>
          <cell r="D253">
            <v>98.74</v>
          </cell>
          <cell r="E253">
            <v>73.433980629342201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PPC14</v>
          </cell>
          <cell r="C254" t="str">
            <v xml:space="preserve">POSTE DE CONCRETO ARMADO DE 11/500/160/325                                                                                                                                                                                                                </v>
          </cell>
          <cell r="D254">
            <v>300.5</v>
          </cell>
          <cell r="E254">
            <v>368.77271528450541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PPC21</v>
          </cell>
          <cell r="C255" t="str">
            <v xml:space="preserve">POSTE DE CONCRETO ARMADO DE 13/500/160/355                                                                                                                                                                                                                </v>
          </cell>
          <cell r="D255">
            <v>371.69</v>
          </cell>
          <cell r="E255">
            <v>381.0690218103685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PPC25</v>
          </cell>
          <cell r="C256" t="str">
            <v xml:space="preserve">POSTE DE CONCRETO ARMADO DE 15/500/180/405                                                                                                                                                                                                                </v>
          </cell>
          <cell r="D256">
            <v>825.03</v>
          </cell>
          <cell r="E256">
            <v>474.54</v>
          </cell>
          <cell r="F256" t="str">
            <v>S</v>
          </cell>
          <cell r="G256">
            <v>15</v>
          </cell>
          <cell r="H256" t="str">
            <v>Contrato AD/LO 044-2016-SEAL</v>
          </cell>
          <cell r="I256" t="str">
            <v>Corporativa</v>
          </cell>
          <cell r="J256" t="str">
            <v>SEAL</v>
          </cell>
          <cell r="K256" t="str">
            <v xml:space="preserve">POSTES AREQUIPA S.A </v>
          </cell>
          <cell r="L256">
            <v>42649</v>
          </cell>
          <cell r="M256">
            <v>93</v>
          </cell>
          <cell r="N256" t="str">
            <v>Sustento</v>
          </cell>
          <cell r="O256">
            <v>15</v>
          </cell>
          <cell r="P256" t="str">
            <v>S</v>
          </cell>
        </row>
        <row r="257">
          <cell r="B257" t="str">
            <v>PPC47</v>
          </cell>
          <cell r="C257" t="str">
            <v xml:space="preserve">POSTE DE CONCRETO ARMADO PARA A. P. 25 m                                                                                                                                                                                                                  </v>
          </cell>
          <cell r="D257">
            <v>702.85</v>
          </cell>
          <cell r="E257">
            <v>607.77398359949382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</sheetData>
      <sheetData sheetId="2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Postes Hormigón"/>
    </sheetNames>
    <sheetDataSet>
      <sheetData sheetId="0"/>
      <sheetData sheetId="1"/>
      <sheetData sheetId="2">
        <row r="34">
          <cell r="B34" t="str">
            <v>PPH01</v>
          </cell>
          <cell r="C34" t="str">
            <v xml:space="preserve">POSTE DE HORMIGON SECCION H,  8.70m/225 KG                                                                                                                                                                                                                </v>
          </cell>
          <cell r="D34">
            <v>80.41</v>
          </cell>
          <cell r="E34">
            <v>181.20578441104919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PPH02</v>
          </cell>
          <cell r="C35" t="str">
            <v xml:space="preserve">POSTE DE HORMIGON SECCION H, 10.00m/225 KG                                                                                                                                                                                                                </v>
          </cell>
          <cell r="D35">
            <v>110.53</v>
          </cell>
          <cell r="E35">
            <v>249.07737284505984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PPH03</v>
          </cell>
          <cell r="C36" t="str">
            <v xml:space="preserve">POSTE DE HORMIGON SECCION H, 11.50m/300 KG                                                                                                                                                                                                                </v>
          </cell>
          <cell r="D36">
            <v>152.1</v>
          </cell>
          <cell r="E36">
            <v>342.76180630718346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PPH04</v>
          </cell>
          <cell r="C37" t="str">
            <v xml:space="preserve">POSTE DE HORMIGON SECCION H, 15.00m/650 KG                                                                                                                                                                                                                </v>
          </cell>
          <cell r="D37">
            <v>279.08</v>
          </cell>
          <cell r="E37">
            <v>628.92252378210856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DISEÑO"/>
      <sheetName val="LISTADO DE MATERIALES"/>
      <sheetName val="MATERIALES"/>
      <sheetName val="NODOS"/>
      <sheetName val="Datos"/>
    </sheetNames>
    <sheetDataSet>
      <sheetData sheetId="0"/>
      <sheetData sheetId="1"/>
      <sheetData sheetId="2">
        <row r="2">
          <cell r="C2" t="str">
            <v>POSTE CONCRETO</v>
          </cell>
        </row>
        <row r="3">
          <cell r="C3" t="str">
            <v>POSTE CONCRETO</v>
          </cell>
        </row>
        <row r="4">
          <cell r="C4" t="str">
            <v>POSTE CONCRETO</v>
          </cell>
        </row>
        <row r="5">
          <cell r="C5" t="str">
            <v>PE SPAN 200</v>
          </cell>
        </row>
        <row r="6">
          <cell r="C6" t="str">
            <v>PE SPAN 600</v>
          </cell>
        </row>
        <row r="7">
          <cell r="C7" t="str">
            <v>AT SPAN 600</v>
          </cell>
        </row>
        <row r="8">
          <cell r="C8" t="str">
            <v>PE SPAN 800</v>
          </cell>
        </row>
        <row r="9">
          <cell r="C9" t="str">
            <v>AT SPAN 800</v>
          </cell>
        </row>
        <row r="10">
          <cell r="C10" t="str">
            <v>AT SPAN 1200</v>
          </cell>
        </row>
        <row r="11">
          <cell r="C11" t="str">
            <v>H.R. Vano200m PE SPAN600</v>
          </cell>
        </row>
        <row r="12">
          <cell r="C12" t="str">
            <v>H.R. Vano400m PE SPAN600</v>
          </cell>
        </row>
        <row r="13">
          <cell r="C13" t="str">
            <v>H.R. Vano600m PE SPAN600</v>
          </cell>
        </row>
        <row r="14">
          <cell r="C14" t="str">
            <v>H.R. Vano200m AT SPAN600</v>
          </cell>
        </row>
        <row r="15">
          <cell r="C15" t="str">
            <v>H.R. Vano400m AT SPAN600</v>
          </cell>
        </row>
        <row r="16">
          <cell r="C16" t="str">
            <v>H.R. Vano600m AT SPAN600</v>
          </cell>
        </row>
        <row r="17">
          <cell r="C17" t="str">
            <v>H.R. Vano200m PE SPAN800</v>
          </cell>
        </row>
        <row r="18">
          <cell r="C18" t="str">
            <v>H.R. Vano400m PE SPAN800</v>
          </cell>
        </row>
        <row r="19">
          <cell r="C19" t="str">
            <v>H.R. Vano600m PE SPAN800</v>
          </cell>
        </row>
        <row r="20">
          <cell r="C20" t="str">
            <v>H.R. Vano800m PE SPAN800</v>
          </cell>
        </row>
        <row r="21">
          <cell r="C21" t="str">
            <v>H.R. Vano200m AT SPAN800</v>
          </cell>
        </row>
        <row r="22">
          <cell r="C22" t="str">
            <v>H.R. Vano400m AT SPAN800</v>
          </cell>
        </row>
        <row r="23">
          <cell r="C23" t="str">
            <v>H.R. Vano600m AT SPAN800</v>
          </cell>
        </row>
        <row r="24">
          <cell r="C24" t="str">
            <v>H.R. Vano800m AT SPAN800</v>
          </cell>
        </row>
        <row r="25">
          <cell r="C25" t="str">
            <v>H.R. Vano1200m AT SPAN800</v>
          </cell>
        </row>
        <row r="26">
          <cell r="C26" t="str">
            <v>H.R. Vano800m AT SPAN1200</v>
          </cell>
        </row>
        <row r="27">
          <cell r="C27" t="str">
            <v>H.R. Vano1000m AT SPAN1200</v>
          </cell>
        </row>
        <row r="28">
          <cell r="C28" t="str">
            <v>H.R. Vano1200m AT SPAN1200</v>
          </cell>
        </row>
        <row r="29">
          <cell r="C29" t="str">
            <v>H.S. Vano200m PE SPAN200</v>
          </cell>
        </row>
        <row r="30">
          <cell r="C30" t="str">
            <v>H.S. Vano200m PE SPAN600</v>
          </cell>
        </row>
        <row r="31">
          <cell r="C31" t="str">
            <v>H.S. Vano200m PE SPAN800</v>
          </cell>
        </row>
        <row r="32">
          <cell r="C32" t="str">
            <v>H.S. Vano600m PE SPAN800</v>
          </cell>
        </row>
        <row r="33">
          <cell r="C33" t="str">
            <v>H.S. Vano200m AT SPAN800</v>
          </cell>
        </row>
        <row r="34">
          <cell r="C34" t="str">
            <v>H.S. Vano600m AT SPAN800</v>
          </cell>
        </row>
        <row r="35">
          <cell r="C35" t="str">
            <v>H.S. Vano800m AT SPAN800</v>
          </cell>
        </row>
        <row r="36">
          <cell r="C36" t="str">
            <v>ABRAZADERA DE 1 SALIDA POSTES 12m</v>
          </cell>
        </row>
        <row r="37">
          <cell r="C37" t="str">
            <v>COLLARINES DE 2 SALIDA 3' -4'</v>
          </cell>
        </row>
        <row r="38">
          <cell r="C38" t="str">
            <v>COLLARINES DE 2 SALIDA 4' - 5'</v>
          </cell>
        </row>
        <row r="39">
          <cell r="C39" t="str">
            <v>COLLARINES DE 2 SALIDA 5' - 6'</v>
          </cell>
        </row>
        <row r="40">
          <cell r="C40" t="str">
            <v>COLLARINES DE 2 SALIDA 6 '- 7'</v>
          </cell>
        </row>
        <row r="41">
          <cell r="C41" t="str">
            <v>COLLARINES DE 2 SALIDA 7' - 8'</v>
          </cell>
        </row>
        <row r="42">
          <cell r="C42" t="str">
            <v>COLLARINES DE 2 SALIDA 8' - 9'</v>
          </cell>
        </row>
        <row r="43">
          <cell r="C43" t="str">
            <v>ÁNGULO PARA TORE 2"</v>
          </cell>
        </row>
        <row r="44">
          <cell r="C44" t="str">
            <v>ÁNGULO PARA TORE 3"</v>
          </cell>
        </row>
        <row r="45">
          <cell r="C45" t="str">
            <v>ÁNGULO PARA TORE 4"</v>
          </cell>
        </row>
        <row r="46">
          <cell r="C46" t="str">
            <v>AMORTIGUADOR SPAN200</v>
          </cell>
        </row>
        <row r="47">
          <cell r="C47" t="str">
            <v>AMORTIGUADOR SPAN 600</v>
          </cell>
        </row>
        <row r="48">
          <cell r="C48" t="str">
            <v>AMORTIGUADOR SPAN 800</v>
          </cell>
        </row>
        <row r="49">
          <cell r="C49" t="str">
            <v>AMORTIGUADOR SPAN 1000</v>
          </cell>
        </row>
        <row r="50">
          <cell r="C50" t="str">
            <v>AMORTIGUADOR SPAN 1200</v>
          </cell>
        </row>
        <row r="51">
          <cell r="C51" t="str">
            <v>CORONA COIL</v>
          </cell>
        </row>
        <row r="52">
          <cell r="C52" t="str">
            <v>TROMPO PLATINA</v>
          </cell>
        </row>
        <row r="53">
          <cell r="C53" t="str">
            <v>SOPORTE ESPECIAL</v>
          </cell>
        </row>
        <row r="54">
          <cell r="C54" t="str">
            <v>TUERCA OJO</v>
          </cell>
        </row>
        <row r="55">
          <cell r="C55" t="str">
            <v>CRUCETA</v>
          </cell>
        </row>
        <row r="56">
          <cell r="C56" t="str">
            <v>KIT RETENIDA</v>
          </cell>
        </row>
        <row r="57">
          <cell r="C57" t="str">
            <v>KIT CIERRE DE EMPALME</v>
          </cell>
        </row>
        <row r="58">
          <cell r="C58" t="str">
            <v>HEBILLAS 3/4</v>
          </cell>
        </row>
        <row r="59">
          <cell r="C59" t="str">
            <v>FLEJES DE ACERO 3/4</v>
          </cell>
        </row>
        <row r="60">
          <cell r="C60" t="str">
            <v>ETIQUETAS</v>
          </cell>
        </row>
        <row r="61">
          <cell r="C61" t="str">
            <v>CINTILLOS</v>
          </cell>
        </row>
        <row r="62">
          <cell r="C62" t="str">
            <v>CABLE MENSAJERO</v>
          </cell>
        </row>
        <row r="63">
          <cell r="C63" t="str">
            <v>BRAZOS EXTENSORES</v>
          </cell>
        </row>
      </sheetData>
      <sheetData sheetId="3">
        <row r="2">
          <cell r="C2">
            <v>200</v>
          </cell>
        </row>
        <row r="3">
          <cell r="C3">
            <v>0</v>
          </cell>
        </row>
        <row r="4">
          <cell r="C4">
            <v>300</v>
          </cell>
        </row>
        <row r="5">
          <cell r="C5">
            <v>400</v>
          </cell>
        </row>
        <row r="6">
          <cell r="C6">
            <v>150</v>
          </cell>
          <cell r="K6" t="str">
            <v>No</v>
          </cell>
        </row>
        <row r="7">
          <cell r="K7" t="str">
            <v>Si</v>
          </cell>
        </row>
        <row r="11">
          <cell r="A11" t="str">
            <v>Costado Izquierdo</v>
          </cell>
          <cell r="E11" t="str">
            <v>ND</v>
          </cell>
        </row>
        <row r="12">
          <cell r="A12" t="str">
            <v>Costado Derecho</v>
          </cell>
          <cell r="E12" t="str">
            <v>10 KV</v>
          </cell>
        </row>
        <row r="13">
          <cell r="A13" t="str">
            <v>Centro</v>
          </cell>
          <cell r="E13" t="str">
            <v>22.9 KV</v>
          </cell>
        </row>
        <row r="14">
          <cell r="A14" t="str">
            <v>NA</v>
          </cell>
          <cell r="E14" t="str">
            <v>BT y 22.9 KV</v>
          </cell>
        </row>
        <row r="15">
          <cell r="E15" t="str">
            <v>BT Y 10 KV</v>
          </cell>
        </row>
        <row r="16">
          <cell r="E16" t="str">
            <v>BT</v>
          </cell>
        </row>
        <row r="17">
          <cell r="A17" t="str">
            <v>Bueno</v>
          </cell>
          <cell r="C17" t="str">
            <v>Si</v>
          </cell>
          <cell r="E17" t="str">
            <v>138 KV</v>
          </cell>
        </row>
        <row r="18">
          <cell r="A18" t="str">
            <v>Agrietado</v>
          </cell>
          <cell r="C18" t="str">
            <v>No</v>
          </cell>
          <cell r="E18" t="str">
            <v>139 KV</v>
          </cell>
        </row>
        <row r="19">
          <cell r="E19" t="str">
            <v>50 KV</v>
          </cell>
        </row>
        <row r="20">
          <cell r="E20" t="str">
            <v>60 KV</v>
          </cell>
        </row>
      </sheetData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Madera"/>
    </sheetNames>
    <sheetDataSet>
      <sheetData sheetId="0"/>
      <sheetData sheetId="1">
        <row r="118">
          <cell r="B118" t="str">
            <v>PPM01</v>
          </cell>
          <cell r="C118" t="str">
            <v xml:space="preserve">POSTE DE MADERA TRATADA DE  8 mts. CL.4                                                                                                                                                                                                                   </v>
          </cell>
          <cell r="D118">
            <v>103.49</v>
          </cell>
          <cell r="E118">
            <v>114.44218762829574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PPM06</v>
          </cell>
          <cell r="C119" t="str">
            <v xml:space="preserve">POSTE DE MADERA TRATADA DE  9 mts. CL.4                                                                                                                                                                                                                   </v>
          </cell>
          <cell r="D119">
            <v>227.42</v>
          </cell>
          <cell r="E119">
            <v>307.06387064569071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PPM11</v>
          </cell>
          <cell r="C120" t="str">
            <v xml:space="preserve">POSTE DE MADERA TRATADA DE 10 mts. CL.4                                                                                                                                                                                                                   </v>
          </cell>
          <cell r="D120">
            <v>338.28</v>
          </cell>
          <cell r="E120">
            <v>505.07842377300994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PPM15</v>
          </cell>
          <cell r="C121" t="str">
            <v xml:space="preserve">POSTE DE MADERA TRATADA DE 11 mts. CL.4                                                                                                                                                                                                                   </v>
          </cell>
          <cell r="D121">
            <v>438.57</v>
          </cell>
          <cell r="E121">
            <v>684.20437569725755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PPM19</v>
          </cell>
          <cell r="C122" t="str">
            <v xml:space="preserve">POSTE DE MADERA TRATADA DE 12 mts. CL.4                                                                                                                                                                                                                   </v>
          </cell>
          <cell r="D122">
            <v>580.45000000000005</v>
          </cell>
          <cell r="E122">
            <v>847.7335576115679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PPM23</v>
          </cell>
          <cell r="C123" t="str">
    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    </cell>
          <cell r="D123">
            <v>813.09</v>
          </cell>
          <cell r="E123">
            <v>1236.7337798129495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PPM02</v>
          </cell>
          <cell r="C124" t="str">
            <v xml:space="preserve">POSTE DE MADERA TRATADA DE  8 mts. CL.5                                                                                                                                                                                                                   </v>
          </cell>
          <cell r="D124">
            <v>84.85</v>
          </cell>
          <cell r="E124">
            <v>114.06</v>
          </cell>
          <cell r="F124" t="str">
            <v>S</v>
          </cell>
          <cell r="G124">
            <v>5</v>
          </cell>
          <cell r="H124" t="str">
            <v>Factura 001-001044</v>
          </cell>
          <cell r="I124" t="str">
            <v>Individual</v>
          </cell>
          <cell r="J124" t="str">
            <v>EIHC</v>
          </cell>
          <cell r="K124" t="str">
            <v>HGP REPRESENTACIONES Y SERVICIOS EIRL</v>
          </cell>
          <cell r="L124">
            <v>42955</v>
          </cell>
          <cell r="M124">
            <v>5</v>
          </cell>
          <cell r="N124" t="str">
            <v>Sustento</v>
          </cell>
          <cell r="O124">
            <v>5</v>
          </cell>
          <cell r="P124" t="str">
            <v>S</v>
          </cell>
        </row>
        <row r="125">
          <cell r="B125" t="str">
            <v>PPM07</v>
          </cell>
          <cell r="C125" t="str">
            <v xml:space="preserve">POSTE DE MADERA TRATADA DE  9 mts. CL.5                                                                                                                                                                                                                   </v>
          </cell>
          <cell r="D125">
            <v>122.43</v>
          </cell>
          <cell r="E125">
            <v>186.08</v>
          </cell>
          <cell r="F125" t="str">
            <v>S</v>
          </cell>
          <cell r="G125" t="str">
            <v>DGER/MEM</v>
          </cell>
          <cell r="H125" t="str">
            <v xml:space="preserve">DGER/MEM </v>
          </cell>
          <cell r="I125" t="str">
            <v>DGER/MEM</v>
          </cell>
          <cell r="J125" t="str">
            <v>DGER/MEM</v>
          </cell>
          <cell r="K125" t="str">
            <v>DGER/MEM</v>
          </cell>
          <cell r="L125">
            <v>43038</v>
          </cell>
          <cell r="M125" t="str">
            <v>DGER/MEM</v>
          </cell>
          <cell r="N125" t="str">
            <v>Sustento</v>
          </cell>
          <cell r="O125" t="str">
            <v>DGER/MEM</v>
          </cell>
          <cell r="P125" t="str">
            <v>S</v>
          </cell>
        </row>
        <row r="126">
          <cell r="B126" t="str">
            <v>PPM12</v>
          </cell>
          <cell r="C126" t="str">
            <v xml:space="preserve">POSTE DE MADERA TRATADA DE 10 mts. CL.5                                                                                                                                                                                                                   </v>
          </cell>
          <cell r="D126">
            <v>156.04</v>
          </cell>
          <cell r="E126">
            <v>216.88</v>
          </cell>
          <cell r="F126" t="str">
            <v>S</v>
          </cell>
          <cell r="G126" t="str">
            <v>DGER/MEM</v>
          </cell>
          <cell r="H126" t="str">
            <v xml:space="preserve">DGER/MEM </v>
          </cell>
          <cell r="I126" t="str">
            <v>DGER/MEM</v>
          </cell>
          <cell r="J126" t="str">
            <v>DGER/MEM</v>
          </cell>
          <cell r="K126" t="str">
            <v>DGER/MEM</v>
          </cell>
          <cell r="L126">
            <v>43038</v>
          </cell>
          <cell r="M126" t="str">
            <v>DGER/MEM</v>
          </cell>
          <cell r="N126" t="str">
            <v>Sustento</v>
          </cell>
          <cell r="O126" t="str">
            <v>DGER/MEM</v>
          </cell>
          <cell r="P126" t="str">
            <v>S</v>
          </cell>
        </row>
        <row r="127">
          <cell r="B127" t="str">
            <v>PPM16</v>
          </cell>
          <cell r="C127" t="str">
            <v xml:space="preserve">POSTE DE MADERA TRATADA DE 11 mts. CL.5                                                                                                                                                                                                                   </v>
          </cell>
          <cell r="D127">
            <v>186.45</v>
          </cell>
          <cell r="E127">
            <v>252.67</v>
          </cell>
          <cell r="F127" t="str">
            <v>S</v>
          </cell>
          <cell r="G127" t="str">
            <v>DGER/MEM</v>
          </cell>
          <cell r="H127" t="str">
            <v xml:space="preserve">DGER/MEM </v>
          </cell>
          <cell r="I127" t="str">
            <v>DGER/MEM</v>
          </cell>
          <cell r="J127" t="str">
            <v>DGER/MEM</v>
          </cell>
          <cell r="K127" t="str">
            <v>DGER/MEM</v>
          </cell>
          <cell r="L127">
            <v>43038</v>
          </cell>
          <cell r="M127" t="str">
            <v>DGER/MEM</v>
          </cell>
          <cell r="N127" t="str">
            <v>Sustento</v>
          </cell>
          <cell r="O127" t="str">
            <v>DGER/MEM</v>
          </cell>
          <cell r="P127" t="str">
            <v>S</v>
          </cell>
        </row>
        <row r="128">
          <cell r="B128" t="str">
            <v>PPM20</v>
          </cell>
          <cell r="C128" t="str">
            <v xml:space="preserve">POSTE DE MADERA TRATADA DE 12 mts. CL.5                                                                                                                                                                                                                   </v>
          </cell>
          <cell r="D128">
            <v>235</v>
          </cell>
          <cell r="E128">
            <v>275.52</v>
          </cell>
          <cell r="F128" t="str">
            <v>S</v>
          </cell>
          <cell r="G128">
            <v>20</v>
          </cell>
          <cell r="H128" t="str">
            <v>Orden de Compra 3214002265</v>
          </cell>
          <cell r="I128" t="str">
            <v>Individual</v>
          </cell>
          <cell r="J128" t="str">
            <v>ELNM</v>
          </cell>
          <cell r="K128" t="str">
            <v>PANELEK CONTRATISTAS GENERALES S.A</v>
          </cell>
          <cell r="L128">
            <v>42958</v>
          </cell>
          <cell r="M128">
            <v>20</v>
          </cell>
          <cell r="N128" t="str">
            <v>Sustento</v>
          </cell>
          <cell r="O128">
            <v>20</v>
          </cell>
          <cell r="P128" t="str">
            <v>S</v>
          </cell>
        </row>
        <row r="129">
          <cell r="B129" t="str">
            <v>PPM24</v>
          </cell>
          <cell r="C129" t="str">
            <v xml:space="preserve">POSTE DE MADERA TRATADA DE 13 mts. CL.5                                                                                                                                                                                                                   </v>
          </cell>
          <cell r="D129">
            <v>290</v>
          </cell>
          <cell r="E129">
            <v>314.90327891878474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PPM03</v>
          </cell>
          <cell r="C130" t="str">
            <v xml:space="preserve">POSTE DE MADERA TRATADA DE  8 mts. CL.6                                                                                                                                                                                                                   </v>
          </cell>
          <cell r="D130">
            <v>84.81</v>
          </cell>
          <cell r="E130">
            <v>73.98</v>
          </cell>
          <cell r="F130" t="str">
            <v>S</v>
          </cell>
          <cell r="G130">
            <v>5</v>
          </cell>
          <cell r="H130" t="str">
            <v>Factura 001-001044</v>
          </cell>
          <cell r="I130" t="str">
            <v>Individual</v>
          </cell>
          <cell r="J130" t="str">
            <v>EIHC</v>
          </cell>
          <cell r="K130" t="str">
            <v>HGP REPRESENTACIONES Y SERVICIOS EIRL</v>
          </cell>
          <cell r="L130">
            <v>42955</v>
          </cell>
          <cell r="M130">
            <v>5</v>
          </cell>
          <cell r="N130" t="str">
            <v>Sustento</v>
          </cell>
          <cell r="O130">
            <v>5</v>
          </cell>
          <cell r="P130" t="str">
            <v>S</v>
          </cell>
        </row>
        <row r="131">
          <cell r="B131" t="str">
            <v>PPM08</v>
          </cell>
          <cell r="C131" t="str">
            <v xml:space="preserve">POSTE DE MADERA TRATADA DE  9 mts. CL.6                                                                                                                                                                                                                   </v>
          </cell>
          <cell r="D131">
            <v>100.46</v>
          </cell>
          <cell r="E131">
            <v>103.42116360242653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PPM13</v>
          </cell>
          <cell r="C132" t="str">
            <v xml:space="preserve">POSTE DE MADERA TRATADA DE 10 mts. CL.6                                                                                                                                                                                                                   </v>
          </cell>
          <cell r="D132">
            <v>116.91</v>
          </cell>
          <cell r="E132">
            <v>139.55004975387328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PPM17</v>
          </cell>
          <cell r="C133" t="str">
            <v xml:space="preserve">POSTE DE MADERA TRATADA DE 11 mts. CL.6                                                                                                                                                                                                                   </v>
          </cell>
          <cell r="D133">
            <v>134.09</v>
          </cell>
          <cell r="E133">
            <v>182.99464220099387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PPM21</v>
          </cell>
          <cell r="C134" t="str">
            <v xml:space="preserve">POSTE DE MADERA TRATADA DE 12 mts. CL.6                                                                                                                                                                                                                   </v>
          </cell>
          <cell r="D134">
            <v>178</v>
          </cell>
          <cell r="E134">
            <v>234.35</v>
          </cell>
          <cell r="F134" t="str">
            <v>S</v>
          </cell>
          <cell r="G134">
            <v>40</v>
          </cell>
          <cell r="H134" t="str">
            <v>Orden de Compra 3214002265</v>
          </cell>
          <cell r="I134" t="str">
            <v>Individual</v>
          </cell>
          <cell r="J134" t="str">
            <v>ELNM</v>
          </cell>
          <cell r="K134" t="str">
            <v>PANELEK CONTRATISTAS GENERALES S.A</v>
          </cell>
          <cell r="L134">
            <v>42958</v>
          </cell>
          <cell r="M134">
            <v>40</v>
          </cell>
          <cell r="N134" t="str">
            <v>Sustento</v>
          </cell>
          <cell r="O134">
            <v>40</v>
          </cell>
          <cell r="P134" t="str">
            <v>S</v>
          </cell>
        </row>
        <row r="135">
          <cell r="B135" t="str">
            <v>PPM25</v>
          </cell>
          <cell r="C135" t="str">
            <v xml:space="preserve">POSTE DE MADERA TRATADA DE 13 mts. CL.6                                                                                                                                                                                                                   </v>
          </cell>
          <cell r="D135">
            <v>187.56</v>
          </cell>
          <cell r="E135">
            <v>294.27319641780804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PPM27</v>
          </cell>
          <cell r="C136" t="str">
            <v xml:space="preserve">POSTE DE MADERA TRATADA DE  5 mts. CL.7                                                                                                                                                                                                                   </v>
          </cell>
          <cell r="D136">
            <v>53.38</v>
          </cell>
          <cell r="E136">
            <v>43.686447622647222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PPM28</v>
          </cell>
          <cell r="C137" t="str">
            <v xml:space="preserve">POSTE DE MADERA TRATADA DE  7 mts. CL.7                                                                                                                                                                                                                   </v>
          </cell>
          <cell r="D137">
            <v>70.55</v>
          </cell>
          <cell r="E137">
            <v>58.06934177038044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PPM04</v>
          </cell>
          <cell r="C138" t="str">
            <v xml:space="preserve">POSTE DE MADERA TRATADA DE  8 mts. CL.7                                                                                                                                                                                                                   </v>
          </cell>
          <cell r="D138">
            <v>81.11</v>
          </cell>
          <cell r="E138">
            <v>70.900000000000006</v>
          </cell>
          <cell r="F138" t="str">
            <v>S</v>
          </cell>
          <cell r="G138">
            <v>80</v>
          </cell>
          <cell r="H138" t="str">
            <v>Factura 001-001044</v>
          </cell>
          <cell r="I138" t="str">
            <v>Individual</v>
          </cell>
          <cell r="J138" t="str">
            <v>EIHC</v>
          </cell>
          <cell r="K138" t="str">
            <v>HGP REPRESENTACIONES Y SERVICIOS EIRL</v>
          </cell>
          <cell r="L138">
            <v>42955</v>
          </cell>
          <cell r="M138">
            <v>80</v>
          </cell>
          <cell r="N138" t="str">
            <v>Sustento</v>
          </cell>
          <cell r="O138">
            <v>80</v>
          </cell>
          <cell r="P138" t="str">
            <v>S</v>
          </cell>
        </row>
        <row r="139">
          <cell r="B139" t="str">
            <v>PPM09</v>
          </cell>
          <cell r="C139" t="str">
            <v xml:space="preserve">POSTE DE MADERA TRATADA DE  9 mts. CL.7                                                                                                                                                                                                                   </v>
          </cell>
          <cell r="D139">
            <v>93.26</v>
          </cell>
          <cell r="E139">
            <v>77.187517803511383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PPM14</v>
          </cell>
          <cell r="C140" t="str">
            <v xml:space="preserve">POSTE DE MADERA TRATADA DE 10 mts. CL.7                                                                                                                                                                                                                   </v>
          </cell>
          <cell r="D140">
            <v>107.22</v>
          </cell>
          <cell r="E140">
            <v>88.991220082360286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PPM18</v>
          </cell>
          <cell r="C141" t="str">
            <v xml:space="preserve">POSTE DE MADERA TRATADA DE 11 mts. CL.7                                                                                                                                                                                                                   </v>
          </cell>
          <cell r="D141">
            <v>123.27</v>
          </cell>
          <cell r="E141">
            <v>102.59997311879903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PPM22</v>
          </cell>
          <cell r="C142" t="str">
            <v xml:space="preserve">POSTE DE MADERA TRATADA DE 12 mts. CL.7                                                                                                                                                                                                                   </v>
          </cell>
          <cell r="D142">
            <v>141.72</v>
          </cell>
          <cell r="E142">
            <v>118.28980964904065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PPM26</v>
          </cell>
          <cell r="C143" t="str">
            <v xml:space="preserve">POSTE DE MADERA TRATADA DE 13 mts. CL.7                                                                                                                                                                                                                   </v>
          </cell>
          <cell r="D143">
            <v>162.94</v>
          </cell>
          <cell r="E143">
            <v>136.37897400425805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PPM29</v>
          </cell>
          <cell r="C144" t="str">
            <v xml:space="preserve">POSTE DE MADERA TRATADA DE 15 mts. CL.7                                                                                                                                                                                                                   </v>
          </cell>
          <cell r="D144">
            <v>215.37</v>
          </cell>
          <cell r="E144">
            <v>181.27903921493547</v>
          </cell>
          <cell r="F144" t="str">
            <v>E</v>
          </cell>
          <cell r="G144" t="str">
            <v/>
          </cell>
          <cell r="H144" t="str">
            <v>Estimado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>Estimado</v>
          </cell>
          <cell r="O144" t="str">
            <v/>
          </cell>
          <cell r="P144" t="str">
            <v>E</v>
          </cell>
        </row>
        <row r="145">
          <cell r="B145" t="str">
            <v>PPM05</v>
          </cell>
          <cell r="C145" t="str">
            <v xml:space="preserve">POSTE DE MADERA TRATADA DE  8 mts. CL.8                                                                                                                                                                                                                   </v>
          </cell>
          <cell r="D145">
            <v>81.72</v>
          </cell>
          <cell r="E145">
            <v>68.272140582573527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PPM10</v>
          </cell>
          <cell r="C146" t="str">
            <v xml:space="preserve">POSTE DE MADERA TRATADA DE  9 mts. CL.8                                                                                                                                                                                                                   </v>
          </cell>
          <cell r="D146">
            <v>87.55</v>
          </cell>
          <cell r="E146">
            <v>73.14275462560343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Metal"/>
      <sheetName val="INEI"/>
    </sheetNames>
    <sheetDataSet>
      <sheetData sheetId="0"/>
      <sheetData sheetId="1">
        <row r="40">
          <cell r="B40" t="str">
            <v>PPF06</v>
          </cell>
          <cell r="C40" t="str">
            <v xml:space="preserve">POSTE DE METAL DE  5 mts.                                                                                                                                                                                                                                 </v>
          </cell>
          <cell r="D40">
            <v>259.89999999999998</v>
          </cell>
          <cell r="E40">
            <v>216.08594125185962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PPF01</v>
          </cell>
          <cell r="C41" t="str">
            <v xml:space="preserve">POSTE DE METAL DE  6 mts.                                                                                                                                                                                                                                 </v>
          </cell>
          <cell r="D41">
            <v>293.91000000000003</v>
          </cell>
          <cell r="E41">
            <v>244.71057037662459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PPF10</v>
          </cell>
          <cell r="C42" t="str">
            <v xml:space="preserve">POSTE DE METAL DE 7.0 mts.      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332.38</v>
          </cell>
          <cell r="E42">
            <v>277.12706762470879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PPF02</v>
          </cell>
          <cell r="C43" t="str">
            <v xml:space="preserve">POSTE DE METAL DE  8 mts.       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375.88</v>
          </cell>
          <cell r="E43">
            <v>313.83773693171855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PPF12</v>
          </cell>
          <cell r="C44" t="str">
            <v xml:space="preserve">POSTE DE METAL DE 9.0 mts.                                                                                                                                                                                                                                </v>
          </cell>
          <cell r="D44">
            <v>425.08</v>
          </cell>
          <cell r="E44">
            <v>355.41142179516504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PPF07</v>
          </cell>
          <cell r="C45" t="str">
            <v xml:space="preserve">POSTE DE METAL DE  10 mts.                                                                                                                                                                                                                                </v>
          </cell>
          <cell r="D45">
            <v>480.72</v>
          </cell>
          <cell r="E45">
            <v>402.49231968539038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PPF03</v>
          </cell>
          <cell r="C46" t="str">
            <v xml:space="preserve">POSTE DE METAL DE 11 mts.                                                                                                                                                                                                                                 </v>
          </cell>
          <cell r="D46">
            <v>543.64</v>
          </cell>
          <cell r="E46">
            <v>455.80996409027125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PPF08</v>
          </cell>
          <cell r="C47" t="str">
            <v xml:space="preserve">POSTE DE METAL DE  12 mts.                                                                                                                                                                                                                                </v>
          </cell>
          <cell r="D47">
            <v>647.66999999999996</v>
          </cell>
          <cell r="E47">
            <v>516.19052886865745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1</v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PPF04</v>
          </cell>
          <cell r="C48" t="str">
            <v xml:space="preserve">POSTE DE METAL DE 13 mts.                                                                                                                                                                                                                                 </v>
          </cell>
          <cell r="D48">
            <v>695.25</v>
          </cell>
          <cell r="E48">
            <v>584.56963007709612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PPF05</v>
          </cell>
          <cell r="C49" t="str">
            <v xml:space="preserve">POSTE DE METAL DE 15 mts.                                                                                                                                                                                                                                 </v>
          </cell>
          <cell r="D49">
            <v>889.16</v>
          </cell>
          <cell r="E49">
            <v>749.70202349678436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PPF14</v>
          </cell>
          <cell r="C50" t="str">
            <v xml:space="preserve">POSTE DE METAL DE 25.0 mts.                                                                                                                                                                                                                               </v>
          </cell>
          <cell r="D50">
            <v>3042.02</v>
          </cell>
          <cell r="E50">
            <v>2601.0628955266934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Tableros"/>
    </sheetNames>
    <sheetDataSet>
      <sheetData sheetId="0"/>
      <sheetData sheetId="1">
        <row r="20">
          <cell r="B20" t="str">
            <v>DXS34</v>
          </cell>
          <cell r="C20" t="str">
            <v xml:space="preserve">TABLERO DE AP. EN SE. CONVENCIONAL 10/2.3KV                                                      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LEC14</v>
          </cell>
          <cell r="C21" t="str">
            <v xml:space="preserve">TABLERO DE CONTROL DE AP Y ACCESORIOS, PARA 40 A           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LEC15</v>
          </cell>
          <cell r="C22" t="str">
            <v xml:space="preserve">TABLERO DE CONTROL DE AP Y ACCESORIOS, PARA 63 A                                                                                                                                                                                                          </v>
          </cell>
          <cell r="D22" t="str">
            <v>Sin Costo (No Utilizado)</v>
          </cell>
          <cell r="E22">
            <v>0</v>
          </cell>
          <cell r="F22" t="str">
            <v>A</v>
          </cell>
          <cell r="G22" t="str">
            <v/>
          </cell>
          <cell r="H22" t="str">
            <v>Precio Regulado 2012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Precio regulado 2012</v>
          </cell>
          <cell r="O22" t="str">
            <v/>
          </cell>
          <cell r="P22" t="str">
            <v>A</v>
          </cell>
        </row>
        <row r="23">
          <cell r="B23" t="str">
            <v>LEC16</v>
          </cell>
          <cell r="C23" t="str">
            <v xml:space="preserve">TABLERO DE CONTROL DE AP Y ACCESORIOS, PARA 80 A                                                                                                                                                                                                          </v>
          </cell>
          <cell r="D23" t="str">
            <v>Sin Costo (No Utilizado)</v>
          </cell>
          <cell r="E23">
            <v>0</v>
          </cell>
          <cell r="F23" t="str">
            <v>A</v>
          </cell>
          <cell r="G23" t="str">
            <v/>
          </cell>
          <cell r="H23" t="str">
            <v>Precio Regulado 2012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Precio regulado 2012</v>
          </cell>
          <cell r="O23" t="str">
            <v/>
          </cell>
          <cell r="P23" t="str">
            <v>A</v>
          </cell>
        </row>
        <row r="24">
          <cell r="B24" t="str">
            <v>DCA01</v>
          </cell>
          <cell r="C24" t="str">
            <v xml:space="preserve">TABLERO DE DISTRIBUCION DE ACOMETIDAS CON BORNERA 3F BT                                                                                                                                                                                                   </v>
          </cell>
          <cell r="D24">
            <v>216.13</v>
          </cell>
          <cell r="E24">
            <v>246.78529453461286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DCB01</v>
          </cell>
          <cell r="C25" t="str">
            <v xml:space="preserve">TABLERO DE DISTRIBUCION, PARA S.E. AEREA BIPOSTE.                                                                                                                                                                                                         </v>
          </cell>
          <cell r="D25">
            <v>1318.18</v>
          </cell>
          <cell r="E25">
            <v>964.06</v>
          </cell>
          <cell r="F25" t="str">
            <v>S</v>
          </cell>
          <cell r="G25">
            <v>4</v>
          </cell>
          <cell r="H25" t="str">
            <v>Orden de Compra 1210014180</v>
          </cell>
          <cell r="I25" t="str">
            <v>Individual</v>
          </cell>
          <cell r="J25" t="str">
            <v>ELNO</v>
          </cell>
          <cell r="K25" t="str">
            <v>GESTION Y SISTEMAS DE CALIDAD ELECT</v>
          </cell>
          <cell r="L25">
            <v>42850</v>
          </cell>
          <cell r="M25">
            <v>4</v>
          </cell>
          <cell r="N25" t="str">
            <v>Sustento</v>
          </cell>
          <cell r="O25">
            <v>4</v>
          </cell>
          <cell r="P25" t="str">
            <v>S</v>
          </cell>
        </row>
        <row r="26">
          <cell r="B26" t="str">
            <v>DCM01</v>
          </cell>
          <cell r="C26" t="str">
            <v xml:space="preserve">TABLERO DE DISTRIBUCION, PARA S.E. AEREA MONOPOSTE                                                                                                                                                                                                        </v>
          </cell>
          <cell r="D26">
            <v>581.03</v>
          </cell>
          <cell r="E26">
            <v>507.48</v>
          </cell>
          <cell r="F26" t="str">
            <v>S</v>
          </cell>
          <cell r="G26">
            <v>30</v>
          </cell>
          <cell r="H26" t="str">
            <v>Factura 001-002837</v>
          </cell>
          <cell r="I26" t="str">
            <v>Individual</v>
          </cell>
          <cell r="J26" t="str">
            <v>EDPE</v>
          </cell>
          <cell r="K26" t="str">
            <v>TDM E.I.R.L</v>
          </cell>
          <cell r="L26">
            <v>43047</v>
          </cell>
          <cell r="M26">
            <v>30</v>
          </cell>
          <cell r="N26" t="str">
            <v>Sustento</v>
          </cell>
          <cell r="O26">
            <v>30</v>
          </cell>
          <cell r="P26" t="str">
            <v>S</v>
          </cell>
        </row>
        <row r="27">
          <cell r="B27" t="str">
            <v>DCC02</v>
          </cell>
          <cell r="C27" t="str">
            <v xml:space="preserve">TABLERO DE DISTRIBUCION, PARA S.E. BIPOSTE/COMPACTA BOVEDA Y ACCESORIOS, TAMAÑO 1                                                                                                                                                                         </v>
          </cell>
          <cell r="D27">
            <v>914.71</v>
          </cell>
          <cell r="E27">
            <v>883.92</v>
          </cell>
          <cell r="F27" t="str">
            <v>S</v>
          </cell>
          <cell r="G27">
            <v>130</v>
          </cell>
          <cell r="H27" t="str">
            <v>Contrato AD/LO 088-2016-SEAL</v>
          </cell>
          <cell r="I27" t="str">
            <v>Corporativa</v>
          </cell>
          <cell r="J27" t="str">
            <v>SEAL</v>
          </cell>
          <cell r="K27" t="str">
            <v>PROMOTORES ELECTRICOS</v>
          </cell>
          <cell r="L27">
            <v>42711</v>
          </cell>
          <cell r="M27">
            <v>130</v>
          </cell>
          <cell r="N27" t="str">
            <v>Sustento</v>
          </cell>
          <cell r="O27">
            <v>130</v>
          </cell>
          <cell r="P27" t="str">
            <v>S</v>
          </cell>
        </row>
        <row r="28">
          <cell r="B28" t="str">
            <v>DCC03</v>
          </cell>
          <cell r="C28" t="str">
            <v xml:space="preserve">TABLERO DE DISTRIBUCION, PARA S.E. BIPOSTE/COMPACTA BOVEDA Y ACCESORIOS, TAMAÑO 2                                                                                                                                                                         </v>
          </cell>
          <cell r="D28">
            <v>936.25</v>
          </cell>
          <cell r="E28">
            <v>976.06</v>
          </cell>
          <cell r="F28" t="str">
            <v>S</v>
          </cell>
          <cell r="G28">
            <v>53</v>
          </cell>
          <cell r="H28" t="str">
            <v>Contrato AD/LO 088-2016-SEAL</v>
          </cell>
          <cell r="I28" t="str">
            <v>Corporativa</v>
          </cell>
          <cell r="J28" t="str">
            <v>SEAL</v>
          </cell>
          <cell r="K28" t="str">
            <v>PROMOTORES ELECTRICOS</v>
          </cell>
          <cell r="L28">
            <v>42711</v>
          </cell>
          <cell r="M28">
            <v>53</v>
          </cell>
          <cell r="N28" t="str">
            <v>Sustento</v>
          </cell>
          <cell r="O28">
            <v>53</v>
          </cell>
          <cell r="P28" t="str">
            <v>S</v>
          </cell>
        </row>
        <row r="29">
          <cell r="B29" t="str">
            <v>DCC01</v>
          </cell>
          <cell r="C29" t="str">
            <v xml:space="preserve">TABLERO DE DISTRIBUCION, PARA S.E. COMPACTA BOVEDA.                                                                                                                                                                                                       </v>
          </cell>
          <cell r="D29">
            <v>638.58000000000004</v>
          </cell>
          <cell r="E29">
            <v>729.15445974141994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DCC04</v>
          </cell>
          <cell r="C30" t="str">
            <v xml:space="preserve">TABLERO DE DISTRIBUCION, PARA S.E. COMPACTA PEDESTAL Y ACCESORIOS TAMAÑO 1                                                                                                                                                                                </v>
          </cell>
          <cell r="D30" t="str">
            <v>Sin Costo (No Utilizado)</v>
          </cell>
          <cell r="E30">
            <v>0</v>
          </cell>
          <cell r="F30" t="str">
            <v>A</v>
          </cell>
          <cell r="G30" t="str">
            <v/>
          </cell>
          <cell r="H30" t="str">
            <v>Precio Regulado 2012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Precio regulado 2012</v>
          </cell>
          <cell r="O30" t="str">
            <v/>
          </cell>
          <cell r="P30" t="str">
            <v>A</v>
          </cell>
        </row>
        <row r="31">
          <cell r="B31" t="str">
            <v>DCC05</v>
          </cell>
          <cell r="C31" t="str">
            <v xml:space="preserve">TABLERO DE DISTRIBUCION, PARA S.E. COMPACTA PEDESTAL Y ACCESORIOS TAMAÑO 2                       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DCM02</v>
          </cell>
          <cell r="C32" t="str">
            <v xml:space="preserve">TABLERO DE DISTRIBUCION, TIPO M01, PARA S.E. MONOPOSTE Y ACCESORIOS                                                                                                                                                                                       </v>
          </cell>
          <cell r="D32">
            <v>132.32</v>
          </cell>
          <cell r="E32">
            <v>294.82</v>
          </cell>
          <cell r="F32" t="str">
            <v>S</v>
          </cell>
          <cell r="G32">
            <v>1</v>
          </cell>
          <cell r="H32" t="str">
            <v>Factura 001-001970</v>
          </cell>
          <cell r="I32" t="str">
            <v>Individual</v>
          </cell>
          <cell r="J32" t="str">
            <v>SERS</v>
          </cell>
          <cell r="K32" t="str">
            <v>ELSERCOR E.I.R.L</v>
          </cell>
          <cell r="L32">
            <v>42853</v>
          </cell>
          <cell r="M32">
            <v>1</v>
          </cell>
          <cell r="N32" t="str">
            <v>Sustento</v>
          </cell>
          <cell r="O32">
            <v>1</v>
          </cell>
          <cell r="P32" t="str">
            <v>S</v>
          </cell>
        </row>
        <row r="33">
          <cell r="B33" t="str">
            <v>DCM03</v>
          </cell>
          <cell r="C33" t="str">
            <v xml:space="preserve">TABLERO DE DISTRIBUCION, TIPO M02, PARA S.E. MONOPOSTE Y ACCESORIOS                                                                                                                                                                                       </v>
          </cell>
          <cell r="D33">
            <v>260.72000000000003</v>
          </cell>
          <cell r="E33">
            <v>476.37</v>
          </cell>
          <cell r="F33" t="str">
            <v>S</v>
          </cell>
          <cell r="G33" t="str">
            <v>DGER/MEM</v>
          </cell>
          <cell r="H33" t="str">
            <v xml:space="preserve">DGER/MEM </v>
          </cell>
          <cell r="I33" t="str">
            <v>DGER/MEM</v>
          </cell>
          <cell r="J33" t="str">
            <v>DGER/MEM</v>
          </cell>
          <cell r="K33" t="str">
            <v>DGER/MEM</v>
          </cell>
          <cell r="L33">
            <v>43038</v>
          </cell>
          <cell r="M33" t="str">
            <v>DGER/MEM</v>
          </cell>
          <cell r="N33" t="str">
            <v>Sustento</v>
          </cell>
          <cell r="O33" t="str">
            <v>DGER/MEM</v>
          </cell>
          <cell r="P33" t="str">
            <v>S</v>
          </cell>
        </row>
        <row r="34">
          <cell r="B34" t="str">
            <v>DCM04</v>
          </cell>
          <cell r="C34" t="str">
            <v xml:space="preserve">TABLERO DE DISTRIBUCION, TIPO M03, PARA S.E. MONOPOSTE Y ACCESORIOS                                                                                                                                                                                       </v>
          </cell>
          <cell r="D34">
            <v>282.14999999999998</v>
          </cell>
          <cell r="E34">
            <v>515.52545067505355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DXS33</v>
          </cell>
          <cell r="C35" t="str">
            <v xml:space="preserve">TABLERO TOTALIZADOR PARA S.E. 400 X 650MM.                                                                                                                                                                                                                </v>
          </cell>
          <cell r="D35" t="str">
            <v>Sin Costo (No Utilizado)</v>
          </cell>
          <cell r="E35" t="str">
            <v>Sin Costo (No Utilizado)</v>
          </cell>
          <cell r="F35" t="str">
            <v>A</v>
          </cell>
          <cell r="G35" t="str">
            <v/>
          </cell>
          <cell r="H35" t="str">
            <v>Precio Regulado 2012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Precio regulado 2012</v>
          </cell>
          <cell r="O35" t="str">
            <v/>
          </cell>
          <cell r="P35" t="str">
            <v>A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o 1f-10"/>
      <sheetName val="Trafo 1f-22.9"/>
      <sheetName val="Trafo 1f-13.2"/>
      <sheetName val="Trafo 1f-12"/>
      <sheetName val="Trafo 1f-2.3"/>
      <sheetName val="Trafo 1f-5.8 7.6"/>
      <sheetName val="Trafo 1f-MT"/>
      <sheetName val="Trafo 1f-Vacio"/>
      <sheetName val="Trafo 1f Consolidado"/>
      <sheetName val="Trafo 3f-10"/>
      <sheetName val="Trafo 3f-22.9"/>
      <sheetName val="Trafo 3f-13.2"/>
      <sheetName val="Trafo 3f-MT"/>
      <sheetName val="Trafo 3f-Vacio"/>
      <sheetName val="Trafo 3f-2.3"/>
      <sheetName val="Trafo 3f-5.8 7.62"/>
      <sheetName val="Trafo 3f Consoliadado"/>
      <sheetName val="Trafo Bóveda"/>
      <sheetName val="Trafo Pedestal)"/>
      <sheetName val="Trafo Corriente"/>
      <sheetName val="Trafo otros"/>
      <sheetName val="Maestro de Ma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B8" t="str">
            <v>TMC39</v>
          </cell>
          <cell r="C8" t="str">
            <v>TRANSFORMADOR MONOFASICO AEREO CONVENCIONAL DE  1,5 KVA; 10/0.22 KV.</v>
          </cell>
          <cell r="D8">
            <v>310.57</v>
          </cell>
          <cell r="E8">
            <v>297.80965952095733</v>
          </cell>
          <cell r="F8" t="str">
            <v>E</v>
          </cell>
          <cell r="G8" t="str">
            <v/>
          </cell>
          <cell r="H8" t="str">
            <v>Estimado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Estimado</v>
          </cell>
          <cell r="O8" t="str">
            <v/>
          </cell>
          <cell r="P8" t="str">
            <v>E</v>
          </cell>
        </row>
        <row r="9">
          <cell r="B9" t="str">
            <v>TMC111</v>
          </cell>
          <cell r="C9" t="str">
            <v>TRANSFORMADOR MONOFASICO AEREO CONVENCIONAL DE  1,5 KVA;  10/0.38-0.22 KV.</v>
          </cell>
          <cell r="D9">
            <v>310.57</v>
          </cell>
          <cell r="E9">
            <v>297.80965952095733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TMC112</v>
          </cell>
          <cell r="C10" t="str">
            <v>TRANSFORMADOR MONOFASICO AEREO CONVENCIONAL DE  1,5 KVA;  10/0.44-0.22 KV.</v>
          </cell>
          <cell r="D10">
            <v>310.57</v>
          </cell>
          <cell r="E10">
            <v>297.80965952095733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TMC44</v>
          </cell>
          <cell r="C11" t="str">
            <v>TRANSFORMADOR MONOFASICO AEREO CONVENCIONAL DE  3 KVA; 10/0.22 KV.</v>
          </cell>
          <cell r="D11">
            <v>424.49</v>
          </cell>
          <cell r="E11">
            <v>407.0738504451179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TMC117</v>
          </cell>
          <cell r="C12" t="str">
            <v>TRANSFORMADOR MONOFASICO AEREO CONVENCIONAL DE  3 KVA; 10/0.44-0.22 KV.</v>
          </cell>
          <cell r="D12">
            <v>424.49</v>
          </cell>
          <cell r="E12">
            <v>407.0738504451179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TMC02</v>
          </cell>
          <cell r="C13" t="str">
            <v>TRANSFORMADOR MONOFASICO AEREO CONVENCIONAL DE  5 KVA; 10/0.22 KV.</v>
          </cell>
          <cell r="D13">
            <v>534.41</v>
          </cell>
          <cell r="E13">
            <v>512.51290616865697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TMC122</v>
          </cell>
          <cell r="C14" t="str">
            <v>TRANSFORMADOR MONOFASICO AEREO CONVENCIONAL DE  5 KVA; 10/0.38-0.22 KV.</v>
          </cell>
          <cell r="D14">
            <v>534.41</v>
          </cell>
          <cell r="E14">
            <v>512.51290616865697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TMC82</v>
          </cell>
          <cell r="C15" t="str">
            <v>TRANSFORMADOR MONOFASICO DE 5 KVA, 10/0.44-0.22 KV.</v>
          </cell>
          <cell r="D15">
            <v>534.41</v>
          </cell>
          <cell r="E15">
            <v>512.51290616865697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TMC49</v>
          </cell>
          <cell r="C16" t="str">
            <v>TRANSFORMADOR MONOFASICO AEREO CONVENCIONAL DE  7 KVA; 10/0.22 KV.</v>
          </cell>
          <cell r="D16">
            <v>621.94000000000005</v>
          </cell>
          <cell r="E16">
            <v>596.47732353995673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TMC129</v>
          </cell>
          <cell r="C17" t="str">
            <v>TRANSFORMADOR MONOFASICO AEREO CONVENCIONAL DE  7 KVA;  10/0.38-0.22 KV.</v>
          </cell>
          <cell r="D17">
            <v>621.94000000000005</v>
          </cell>
          <cell r="E17">
            <v>596.47732353995673</v>
          </cell>
          <cell r="F17" t="str">
            <v>E</v>
          </cell>
          <cell r="G17" t="str">
            <v/>
          </cell>
          <cell r="H17" t="str">
            <v>Estimado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Estimado</v>
          </cell>
          <cell r="O17" t="str">
            <v/>
          </cell>
          <cell r="P17" t="str">
            <v>E</v>
          </cell>
        </row>
        <row r="18">
          <cell r="B18" t="str">
            <v>TMC130</v>
          </cell>
          <cell r="C18" t="str">
            <v>TRANSFORMADOR MONOFASICO AEREO CONVENCIONAL DE  7 KVA;  10/0.44-0.22 KV.</v>
          </cell>
          <cell r="D18">
            <v>621.94000000000005</v>
          </cell>
          <cell r="E18">
            <v>596.47732353995673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TMC07</v>
          </cell>
          <cell r="C19" t="str">
            <v>TRANSFORMADOR MONOFASICO AEREO CONVENCIONAL DE 10 KVA; 10/0.22 KV.</v>
          </cell>
          <cell r="D19">
            <v>730.43</v>
          </cell>
          <cell r="E19">
            <v>700.55015157159789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TMC138</v>
          </cell>
          <cell r="C20" t="str">
            <v>TRANSFORMADOR MONOFASICO AEREO CONVENCIONAL DE 10 KVA; 10/0.38-0.22 KV.</v>
          </cell>
          <cell r="D20">
            <v>730.43</v>
          </cell>
          <cell r="E20">
            <v>700.55015157159789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TMC86</v>
          </cell>
          <cell r="C21" t="str">
            <v>TRANSFORMADOR MONOFASICO DE 10 KVA, 10/0.44-0.22 KV.</v>
          </cell>
          <cell r="D21">
            <v>730.43</v>
          </cell>
          <cell r="E21">
            <v>700.55015157159789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  <row r="22">
          <cell r="B22" t="str">
            <v>TMC12</v>
          </cell>
          <cell r="C22" t="str">
            <v>TRANSFORMADOR MONOFASICO AEREO CONVENCIONAL DE 15 KVA; 10/0.22 KV.</v>
          </cell>
          <cell r="D22">
            <v>876.92</v>
          </cell>
          <cell r="E22">
            <v>841.08285473449951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TMC192</v>
          </cell>
          <cell r="C23" t="str">
            <v>TRANSFORMADOR MONOFASICO DE 15 KVA, 10/0.22 KV.</v>
          </cell>
          <cell r="D23">
            <v>876.92</v>
          </cell>
          <cell r="E23">
            <v>841.08285473449951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TMC81</v>
          </cell>
          <cell r="C24" t="str">
            <v>TRANSFORMADOR MONOFASICO AEREO CONVENCIONAL DE 15 KVA 10 / 0.38-0.22 KV</v>
          </cell>
          <cell r="D24">
            <v>876.92</v>
          </cell>
          <cell r="E24">
            <v>841.08285473449951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TMC90</v>
          </cell>
          <cell r="C25" t="str">
            <v>TRANSFORMADOR MONOFASICO DE 15 KVA, 10/0.44-0.22 KV.</v>
          </cell>
          <cell r="D25">
            <v>876.92</v>
          </cell>
          <cell r="E25">
            <v>841.08285473449951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TMC204</v>
          </cell>
          <cell r="C26" t="str">
            <v>TRANSFORMADOR MONOFASICO AEREO CONVENCIONAL DE 15 KVA; 10/BT KV.</v>
          </cell>
          <cell r="D26">
            <v>876.92</v>
          </cell>
          <cell r="E26">
            <v>841.08285473449951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TMC54</v>
          </cell>
          <cell r="C27" t="str">
            <v>TRANSFORMADOR MONOFASICO AEREO CONVENCIONAL DE  20 KVA; 10/0.22 KV.</v>
          </cell>
          <cell r="D27">
            <v>998.35</v>
          </cell>
          <cell r="E27">
            <v>957.57689018174028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TMC148</v>
          </cell>
          <cell r="C28" t="str">
            <v>TRANSFORMADOR MONOFASICO AEREO CONVENCIONAL DE  20 KVA; 10/0.38-0.22 KV.</v>
          </cell>
          <cell r="D28">
            <v>998.35</v>
          </cell>
          <cell r="E28">
            <v>957.57689018174028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TMC149</v>
          </cell>
          <cell r="C29" t="str">
            <v>TRANSFORMADOR MONOFASICO AEREO CONVENCIONAL DE  20 KVA; 10/0.44-0.22 KV.</v>
          </cell>
          <cell r="D29">
            <v>998.35</v>
          </cell>
          <cell r="E29">
            <v>957.57689018174028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TMC18</v>
          </cell>
          <cell r="C30" t="str">
            <v>TRANSFORMADOR MONOFASICO AEREO CONVENCIONAL DE 25 KVA; 10/0.22 KV.</v>
          </cell>
          <cell r="D30">
            <v>1118.92</v>
          </cell>
          <cell r="E30">
            <v>1072.3900000000001</v>
          </cell>
          <cell r="F30" t="str">
            <v>S</v>
          </cell>
          <cell r="G30">
            <v>4</v>
          </cell>
          <cell r="H30" t="str">
            <v>Factura 0001-0017984</v>
          </cell>
          <cell r="I30" t="str">
            <v>Individual</v>
          </cell>
          <cell r="J30" t="str">
            <v>EDPE</v>
          </cell>
          <cell r="K30" t="str">
            <v>I &amp; T ELECTRIC S.A.C</v>
          </cell>
          <cell r="L30">
            <v>42898</v>
          </cell>
          <cell r="M30">
            <v>4</v>
          </cell>
          <cell r="N30" t="str">
            <v>Sustento</v>
          </cell>
          <cell r="O30">
            <v>4</v>
          </cell>
          <cell r="P30" t="str">
            <v>S</v>
          </cell>
        </row>
        <row r="31">
          <cell r="B31" t="str">
            <v>TMC155</v>
          </cell>
          <cell r="C31" t="str">
            <v>TRANSFORMADOR MONOFASICO AEREO CONVENCIONAL DE 25 KVA; 10/0.38-0.22 KV.</v>
          </cell>
          <cell r="D31">
            <v>1118.92</v>
          </cell>
          <cell r="E31">
            <v>1058.9376294676176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TMC94</v>
          </cell>
          <cell r="C32" t="str">
            <v>TRANSFORMADOR MONOFASICO DE 25 KVA, 10/0.44-0.22 KV.</v>
          </cell>
          <cell r="D32">
            <v>1118.92</v>
          </cell>
          <cell r="E32">
            <v>1058.9376294676176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TMC211</v>
          </cell>
          <cell r="C33" t="str">
            <v>TRANSFORMADOR MONOFASICO AEREO CONVENCIONAL DE 25 KVA; 10/BT KV.</v>
          </cell>
          <cell r="D33">
            <v>1118.92</v>
          </cell>
          <cell r="E33">
            <v>1058.9376294676176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TMC59</v>
          </cell>
          <cell r="C34" t="str">
            <v>TRANSFORMADOR MONOFASICO AEREO CONVENCIONAL DE  30 KVA; 10/0.22 KV.</v>
          </cell>
          <cell r="D34">
            <v>1198.58</v>
          </cell>
          <cell r="E34">
            <v>1149.6700166505191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TMC181</v>
          </cell>
          <cell r="C35" t="str">
            <v>TRANSFORMADOR MONOFASICO AEREO CONVENCIONAL DE 30 KVA;  10/0.38-0.22 KV.</v>
          </cell>
          <cell r="D35">
            <v>1198.58</v>
          </cell>
          <cell r="E35">
            <v>1149.6700166505191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TMC160</v>
          </cell>
          <cell r="C36" t="str">
            <v>TRANSFORMADOR MONOFASICO AEREO CONVENCIONAL DE  30 KVA;  10/0.44-0.22 KV.</v>
          </cell>
          <cell r="D36">
            <v>1198.58</v>
          </cell>
          <cell r="E36">
            <v>1149.6700166505191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TMC193</v>
          </cell>
          <cell r="C37" t="str">
            <v>TRANSFORMADOR MONOFASICO DE 37 KVA, 10/0.22 KV.</v>
          </cell>
          <cell r="D37">
            <v>1317.42</v>
          </cell>
          <cell r="E37">
            <v>1263.6924440995924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TMC24</v>
          </cell>
          <cell r="C38" t="str">
            <v>TRANSFORMADOR MONOFASICO AEREO CONVENCIONAL DE 37.5 KVA; 10/0.22 KV.</v>
          </cell>
          <cell r="D38">
            <v>1325.42</v>
          </cell>
          <cell r="E38">
            <v>1271.364059204519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TMC95</v>
          </cell>
          <cell r="C39" t="str">
            <v>TRANSFORMADOR MONOFASICO AEREO CONVENCIONAL DE 37.5 KVA 10 / 0.38-0.22 KV</v>
          </cell>
          <cell r="D39">
            <v>1325.42</v>
          </cell>
          <cell r="E39">
            <v>1271.364059204519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TMC96</v>
          </cell>
          <cell r="C40" t="str">
            <v>TRANSFORMADOR MONOFASICO AEREO CONVENCIONAL DE 37.5 KVA 10 / 0.44-0.22 KV</v>
          </cell>
          <cell r="D40">
            <v>1325.42</v>
          </cell>
          <cell r="E40">
            <v>1271.364059204519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TMC64</v>
          </cell>
          <cell r="C41" t="str">
            <v>TRANSFORMADOR MONOFASICO AEREO CONVENCIONAL DE  40 KVA; 10/0.22 KV.</v>
          </cell>
          <cell r="D41">
            <v>1364.55</v>
          </cell>
          <cell r="E41">
            <v>1308.9048636319051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TMC183</v>
          </cell>
          <cell r="C42" t="str">
            <v>TRANSFORMADOR MONOFASICO AEREO CONVENCIONAL DE 40 KVA;  10/0.38-0.22 KV.</v>
          </cell>
          <cell r="D42">
            <v>1364.55</v>
          </cell>
          <cell r="E42">
            <v>1308.9048636319051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TMC215</v>
          </cell>
          <cell r="C43" t="str">
            <v>TRANSFORMADOR MONOFASICO AEREO CONVENCIONAL DE 40 KVA; 10/0.44-0.22 KV.</v>
          </cell>
          <cell r="D43">
            <v>1364.55</v>
          </cell>
          <cell r="E43">
            <v>1308.9048636319051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TMC29</v>
          </cell>
          <cell r="C44" t="str">
            <v>TRANSFORMADOR MONOFASICO AEREO CONVENCIONAL DE 50 KVA; 10/0.22 KV.</v>
          </cell>
          <cell r="D44">
            <v>1508.95</v>
          </cell>
          <cell r="E44">
            <v>1447.4541185198657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TMC103</v>
          </cell>
          <cell r="C45" t="str">
            <v>TRANSFORMADOR MONOFASICO AEREO CONVENCIONAL DE 50 KVA 10 / 0.38-0.22 KV</v>
          </cell>
          <cell r="D45">
            <v>1508.95</v>
          </cell>
          <cell r="E45">
            <v>1447.4541185198657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TMC239</v>
          </cell>
          <cell r="C46" t="str">
            <v>TRANSFORMADOR MONOFASICO DE 50 KVA, 10/0.38-0.22 KV.</v>
          </cell>
          <cell r="D46">
            <v>1508.95</v>
          </cell>
          <cell r="E46">
            <v>1447.4541185198657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TMC102</v>
          </cell>
          <cell r="C47" t="str">
            <v>TRANSFORMADOR MONOFASICO AEREO CONVENCIONAL DE 50 KVA 10 / 0.44-0.22 KV</v>
          </cell>
          <cell r="D47">
            <v>1508.95</v>
          </cell>
          <cell r="E47">
            <v>1447.4541185198657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TMC240</v>
          </cell>
          <cell r="C48" t="str">
            <v>TRANSFORMADOR MONOFASICO DE 50 KVA, 10KV/BT</v>
          </cell>
          <cell r="D48">
            <v>1508.95</v>
          </cell>
          <cell r="E48">
            <v>1447.4541185198657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TMC34</v>
          </cell>
          <cell r="C49" t="str">
            <v>TRANSFORMADOR MONOFASICO AEREO CONVENCIONAL DE 75 KVA; 10/0.22 KV.</v>
          </cell>
          <cell r="D49">
            <v>1811.58</v>
          </cell>
          <cell r="E49">
            <v>1737.8182552251908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TMC194</v>
          </cell>
          <cell r="C50" t="str">
            <v>TRANSFORMADOR MONOFASICO DE 75 KVA, 10/0.22 KV.</v>
          </cell>
          <cell r="D50">
            <v>1811.58</v>
          </cell>
          <cell r="E50">
            <v>1737.8182552251908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TMC105</v>
          </cell>
          <cell r="C51" t="str">
            <v>TRANSFORMADOR MONOFASICO AEREO CONVENCIONAL DE 75 KVA 10 / 0.38-0.22 KV</v>
          </cell>
          <cell r="D51">
            <v>1811.58</v>
          </cell>
          <cell r="E51">
            <v>1737.8182552251908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TMC106</v>
          </cell>
          <cell r="C52" t="str">
            <v>TRANSFORMADOR MONOFASICO AEREO CONVENCIONAL DE 75 KVA 10 / 0.44-0.22 KV</v>
          </cell>
          <cell r="D52">
            <v>1811.58</v>
          </cell>
          <cell r="E52">
            <v>1737.8182552251908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TMC228</v>
          </cell>
          <cell r="C53" t="str">
            <v>TRANSFORMADOR MONOFASICO AEREO CONVENCIONAL DE 75 KVA; 10KV/ BT</v>
          </cell>
          <cell r="D53">
            <v>1811.58</v>
          </cell>
          <cell r="E53">
            <v>1737.8182552251908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TMC69</v>
          </cell>
          <cell r="C54" t="str">
            <v>TRANSFORMADOR MONOFASICO AEREO CONVENCIONAL DE  80 KVA; 10/0.22 KV.</v>
          </cell>
          <cell r="D54">
            <v>1865.06</v>
          </cell>
          <cell r="E54">
            <v>1789.132506857072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TMC109</v>
          </cell>
          <cell r="C55" t="str">
            <v>TRANSFORMADOR MONOFASICO AEREO CONVENCIONAL DE 80 KVA 10 / 0.38-0.22 KV</v>
          </cell>
          <cell r="D55">
            <v>1865.06</v>
          </cell>
          <cell r="E55">
            <v>1789.132506857072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TMC74</v>
          </cell>
          <cell r="C56" t="str">
            <v>TRANSFORMADOR MONOFASICO AEREO CONVENCIONAL DE  125 KVA; 10/0.22 KV.</v>
          </cell>
          <cell r="D56">
            <v>2280.69</v>
          </cell>
          <cell r="E56">
            <v>2187.9427612569939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TMC195</v>
          </cell>
          <cell r="C57" t="str">
            <v>TRANSFORMADOR MONOFASICO DE 125 KVA, 10/0.22 KV.</v>
          </cell>
          <cell r="D57">
            <v>2280.69</v>
          </cell>
          <cell r="E57">
            <v>2187.9427612569939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TMC172</v>
          </cell>
          <cell r="C58" t="str">
            <v>TRANSFORMADOR MONOFASICO AEREO CONVENCIONAL DE  125 KVA; 10/0.38-0.22 KV.</v>
          </cell>
          <cell r="D58">
            <v>2280.69</v>
          </cell>
          <cell r="E58">
            <v>2187.9427612569939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TMC242</v>
          </cell>
          <cell r="C59" t="str">
            <v>TRANSFORMADOR MONOFASICO DE 167 KVA, 10/0.38-0.22 KV.</v>
          </cell>
          <cell r="D59">
            <v>2598.84</v>
          </cell>
          <cell r="E59">
            <v>2493.2285319228995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TMC196</v>
          </cell>
          <cell r="C60" t="str">
            <v>TRANSFORMADOR MONOFASICO DE 175 KVA, 10/0.22 KV.</v>
          </cell>
          <cell r="D60">
            <v>2654.25</v>
          </cell>
          <cell r="E60">
            <v>2546.3909817399358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TMC189</v>
          </cell>
          <cell r="C61" t="str">
            <v>TRANSFORMADOR MONOFASICO DE 250 KVA, 10/0.22 KV.</v>
          </cell>
          <cell r="D61">
            <v>3117.25</v>
          </cell>
          <cell r="E61">
            <v>2990.6829946720732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TMC115</v>
          </cell>
          <cell r="C62" t="str">
            <v>TRANSFORMADOR MONOFASICO AEREO CONVENCIONAL DE  1,5 KVA;  22.9/0.38-0.22 KV.</v>
          </cell>
          <cell r="D62">
            <v>624.54</v>
          </cell>
          <cell r="E62">
            <v>278.44799999999998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TMC42</v>
          </cell>
          <cell r="C63" t="str">
            <v>TRANSFORMADOR MONOFASICO AEREO CONVENCIONAL DE  1,5 KVA; 22.9/0.22 KV.</v>
          </cell>
          <cell r="D63">
            <v>624.54</v>
          </cell>
          <cell r="E63">
            <v>278.44799999999998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TMC116</v>
          </cell>
          <cell r="C64" t="str">
            <v>TRANSFORMADOR MONOFASICO AEREO CONVENCIONAL DE  1,5 KVA; 22.9/0.44-0.22 KV.</v>
          </cell>
          <cell r="D64">
            <v>624.54</v>
          </cell>
          <cell r="E64">
            <v>278.44799999999998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TMC47</v>
          </cell>
          <cell r="C65" t="str">
            <v>TRANSFORMADOR MONOFASICO AEREO CONVENCIONAL DE  3 KVA; 22.9/0.22 KV.</v>
          </cell>
          <cell r="D65">
            <v>871.43</v>
          </cell>
          <cell r="E65">
            <v>311.346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TMC120</v>
          </cell>
          <cell r="C66" t="str">
            <v>TRANSFORMADOR MONOFASICO AEREO CONVENCIONAL DE  3 KVA; 22.9/0.44-0.22 KV.</v>
          </cell>
          <cell r="D66">
            <v>871.43</v>
          </cell>
          <cell r="E66">
            <v>311.346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TMC80</v>
          </cell>
          <cell r="C67" t="str">
            <v>TRANSFORMADOR MONOFASICO DE 5 KVA, 22.9-10/0.44-0.22 KV.</v>
          </cell>
          <cell r="D67">
            <v>871.43</v>
          </cell>
          <cell r="E67">
            <v>311.346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TMC05</v>
          </cell>
          <cell r="C68" t="str">
            <v>TRANSFORMADOR MONOFASICO AEREO CONVENCIONAL DE  5 KVA; 22.9/0.22 KV.</v>
          </cell>
          <cell r="D68">
            <v>1113.92</v>
          </cell>
          <cell r="E68">
            <v>355.21000000000004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TMC126</v>
          </cell>
          <cell r="C69" t="str">
            <v>TRANSFORMADOR MONOFASICO AEREO CONVENCIONAL DE  5 KVA; 22.9/0.38-0.22 KV.</v>
          </cell>
          <cell r="D69">
            <v>1113.92</v>
          </cell>
          <cell r="E69">
            <v>355.21000000000004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TMC127</v>
          </cell>
          <cell r="C70" t="str">
            <v>TRANSFORMADOR MONOFASICO AEREO CONVENCIONAL DE  5 KVA; 22.9/0.44-0.22 KV.</v>
          </cell>
          <cell r="D70">
            <v>1113.92</v>
          </cell>
          <cell r="E70">
            <v>355.21000000000004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TMC52</v>
          </cell>
          <cell r="C71" t="str">
            <v>TRANSFORMADOR MONOFASICO AEREO CONVENCIONAL DE  7 KVA; 22.9/0.22 KV.</v>
          </cell>
          <cell r="D71">
            <v>1309.43</v>
          </cell>
          <cell r="E71">
            <v>399.07400000000001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TMC134</v>
          </cell>
          <cell r="C72" t="str">
            <v>TRANSFORMADOR MONOFASICO AEREO CONVENCIONAL DE  7 KVA; 22.9/0.38-0.22 KV.</v>
          </cell>
          <cell r="D72">
            <v>1309.43</v>
          </cell>
          <cell r="E72">
            <v>399.07400000000001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TMC135</v>
          </cell>
          <cell r="C73" t="str">
            <v>TRANSFORMADOR MONOFASICO AEREO CONVENCIONAL DE  7 KVA; 22.9/0.44-0.22 KV.</v>
          </cell>
          <cell r="D73">
            <v>1309.43</v>
          </cell>
          <cell r="E73">
            <v>399.07400000000001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TMC10</v>
          </cell>
          <cell r="C74" t="str">
            <v>TRANSFORMADOR MONOFASICO AEREO CONVENCIONAL DE 10 KVA; 22.9/0.22 KV.</v>
          </cell>
          <cell r="D74">
            <v>1554.28</v>
          </cell>
          <cell r="E74">
            <v>511.35700000000003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TMC143</v>
          </cell>
          <cell r="C75" t="str">
            <v>TRANSFORMADOR MONOFASICO AEREO CONVENCIONAL DE 10 KVA; 22.9/0.44-0.22 KV.</v>
          </cell>
          <cell r="D75">
            <v>1554.28</v>
          </cell>
          <cell r="E75">
            <v>503.8</v>
          </cell>
          <cell r="F75" t="str">
            <v>S</v>
          </cell>
          <cell r="G75">
            <v>3</v>
          </cell>
          <cell r="H75" t="str">
            <v>Factura FF01-00007470/G-008-2017</v>
          </cell>
          <cell r="I75" t="str">
            <v>Individual</v>
          </cell>
          <cell r="J75" t="str">
            <v>ELOR</v>
          </cell>
          <cell r="K75" t="str">
            <v>C. ELEC. DELCROSA</v>
          </cell>
          <cell r="L75">
            <v>43052</v>
          </cell>
          <cell r="M75">
            <v>3</v>
          </cell>
          <cell r="N75" t="str">
            <v>Sustento</v>
          </cell>
          <cell r="O75">
            <v>3</v>
          </cell>
          <cell r="P75" t="str">
            <v>S</v>
          </cell>
        </row>
        <row r="76">
          <cell r="B76" t="str">
            <v>TMC142</v>
          </cell>
          <cell r="C76" t="str">
            <v>TRANSFORMADOR MONOFASICO AEREO CONVENCIONAL DE 10 KVA; 22.9/0.38-0.22 KV.</v>
          </cell>
          <cell r="D76">
            <v>1554.28</v>
          </cell>
          <cell r="E76">
            <v>511.35700000000003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TMC84</v>
          </cell>
          <cell r="C77" t="str">
            <v>TRANSFORMADOR MONOFASICO DE 10 KVA, 22.9-10/0.44-0.22 KV.</v>
          </cell>
          <cell r="D77">
            <v>1554.28</v>
          </cell>
          <cell r="E77">
            <v>511.35700000000003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TMC146</v>
          </cell>
          <cell r="C78" t="str">
            <v>TRANSFORMADOR MONOFASICO AEREO CONVENCIONAL DE 15 KVA; 22.9/0.44-0.22 KV.</v>
          </cell>
          <cell r="D78">
            <v>1888.68</v>
          </cell>
          <cell r="E78">
            <v>582.78</v>
          </cell>
          <cell r="F78" t="str">
            <v>S</v>
          </cell>
          <cell r="G78">
            <v>2</v>
          </cell>
          <cell r="H78" t="str">
            <v>Factura FF01-00007470/G-008-2017</v>
          </cell>
          <cell r="I78" t="str">
            <v>Individual</v>
          </cell>
          <cell r="J78" t="str">
            <v>ELOR</v>
          </cell>
          <cell r="K78" t="str">
            <v>C. ELEC. DELCROSA</v>
          </cell>
          <cell r="L78">
            <v>43052</v>
          </cell>
          <cell r="M78">
            <v>2</v>
          </cell>
          <cell r="N78" t="str">
            <v>Sustento</v>
          </cell>
          <cell r="O78">
            <v>2</v>
          </cell>
          <cell r="P78" t="str">
            <v>S</v>
          </cell>
        </row>
        <row r="79">
          <cell r="B79" t="str">
            <v>TMC88</v>
          </cell>
          <cell r="C79" t="str">
            <v>TRANSFORMADOR MONOFASICO DE 15KVA, 22.9-10/0.44-0.22 KV.</v>
          </cell>
          <cell r="D79">
            <v>1888.68</v>
          </cell>
          <cell r="E79">
            <v>582.78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TMC15</v>
          </cell>
          <cell r="C80" t="str">
            <v>TRANSFORMADOR MONOFASICO AEREO CONVENCIONAL DE 15 KVA; 22.9/0.22 KV.</v>
          </cell>
          <cell r="D80">
            <v>1888.68</v>
          </cell>
          <cell r="E80">
            <v>589.96</v>
          </cell>
          <cell r="F80" t="str">
            <v>S</v>
          </cell>
          <cell r="G80">
            <v>2</v>
          </cell>
          <cell r="H80" t="str">
            <v>Factura FF01-00007469 /G-008-2017</v>
          </cell>
          <cell r="I80" t="str">
            <v>Individual</v>
          </cell>
          <cell r="J80" t="str">
            <v>ELOR</v>
          </cell>
          <cell r="K80" t="str">
            <v>C. ELEC. DELCROSA</v>
          </cell>
          <cell r="L80">
            <v>43052</v>
          </cell>
          <cell r="M80">
            <v>2</v>
          </cell>
          <cell r="N80" t="str">
            <v>Sustento</v>
          </cell>
          <cell r="O80">
            <v>2</v>
          </cell>
          <cell r="P80" t="str">
            <v>S</v>
          </cell>
        </row>
        <row r="81">
          <cell r="B81" t="str">
            <v>TMC145</v>
          </cell>
          <cell r="C81" t="str">
            <v>TRANSFORMADOR MONOFASICO AEREO CONVENCIONAL DE 15 KVA; 22.9/0.38-0.22 KV.</v>
          </cell>
          <cell r="D81">
            <v>1888.68</v>
          </cell>
          <cell r="E81">
            <v>589.96</v>
          </cell>
          <cell r="F81" t="str">
            <v>S</v>
          </cell>
          <cell r="G81">
            <v>5</v>
          </cell>
          <cell r="H81" t="str">
            <v>Contrato AD/LO 019-2017-SEAL</v>
          </cell>
          <cell r="I81" t="str">
            <v>Corporativa</v>
          </cell>
          <cell r="J81" t="str">
            <v>SEAL</v>
          </cell>
          <cell r="K81" t="str">
            <v>CONSTRUCCIONES ELECTROMECANICAS DELCROSA S.A</v>
          </cell>
          <cell r="L81">
            <v>42761</v>
          </cell>
          <cell r="M81">
            <v>5</v>
          </cell>
          <cell r="N81" t="str">
            <v>Sustento</v>
          </cell>
          <cell r="O81">
            <v>5</v>
          </cell>
          <cell r="P81" t="str">
            <v>S</v>
          </cell>
        </row>
        <row r="82">
          <cell r="B82" t="str">
            <v>TMC57</v>
          </cell>
          <cell r="C82" t="str">
            <v>TRANSFORMADOR MONOFASICO AEREO CONVENCIONAL DE  20 KVA; 22.9/0.22 KV.</v>
          </cell>
          <cell r="D82">
            <v>2168.7199999999998</v>
          </cell>
          <cell r="E82">
            <v>684.19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TMC153</v>
          </cell>
          <cell r="C83" t="str">
            <v>TRANSFORMADOR MONOFASICO AEREO CONVENCIONAL DE  20 KVA; 22.9/0.38-0.22 KV.</v>
          </cell>
          <cell r="D83">
            <v>2168.7199999999998</v>
          </cell>
          <cell r="E83">
            <v>684.19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TMC154</v>
          </cell>
          <cell r="C84" t="str">
            <v>TRANSFORMADOR MONOFASICO AEREO CONVENCIONAL DE  20 KVA; 22.9/0.44-0.22 KV.</v>
          </cell>
          <cell r="D84">
            <v>2168.7199999999998</v>
          </cell>
          <cell r="E84">
            <v>684.19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TMC159</v>
          </cell>
          <cell r="C85" t="str">
            <v>TRANSFORMADOR MONOFASICO AEREO CONVENCIONAL DE 25 KVA; 22.9/0.38-0.22 KV.</v>
          </cell>
          <cell r="D85">
            <v>2260</v>
          </cell>
          <cell r="E85">
            <v>793.84999999999991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TMC92</v>
          </cell>
          <cell r="C86" t="str">
            <v>TRANSFORMADOR MONOFASICO DE 25 KVA, 22.9-10/0.44-0.22 KV.</v>
          </cell>
          <cell r="D86">
            <v>2260</v>
          </cell>
          <cell r="E86">
            <v>779.03</v>
          </cell>
          <cell r="F86" t="str">
            <v>S</v>
          </cell>
          <cell r="G86">
            <v>3</v>
          </cell>
          <cell r="H86" t="str">
            <v>Factura FF01-00007469 /G-008-2017</v>
          </cell>
          <cell r="I86" t="str">
            <v>Individual</v>
          </cell>
          <cell r="J86" t="str">
            <v>ELOR</v>
          </cell>
          <cell r="K86" t="str">
            <v>C. ELEC. DELCROSA</v>
          </cell>
          <cell r="L86">
            <v>43052</v>
          </cell>
          <cell r="M86">
            <v>3</v>
          </cell>
          <cell r="N86" t="str">
            <v>Sustento</v>
          </cell>
          <cell r="O86">
            <v>3</v>
          </cell>
          <cell r="P86" t="str">
            <v>S</v>
          </cell>
        </row>
        <row r="87">
          <cell r="B87" t="str">
            <v>TMC212</v>
          </cell>
          <cell r="C87" t="str">
            <v>TRANSFORMADOR MONOFASICO AEREO CONVENCIONAL DE 25 KVA; 22.9 KV/BT KV.</v>
          </cell>
          <cell r="D87">
            <v>2260</v>
          </cell>
          <cell r="E87">
            <v>793.84999999999991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TMC21</v>
          </cell>
          <cell r="C88" t="str">
            <v>TRANSFORMADOR MONOFASICO AEREO CONVENCIONAL DE 25 KVA; 22.92/0.22 KV.</v>
          </cell>
          <cell r="D88">
            <v>2260</v>
          </cell>
          <cell r="E88">
            <v>793.84999999999991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TMC162</v>
          </cell>
          <cell r="C89" t="str">
            <v>TRANSFORMADOR MONOFASICO AEREO CONVENCIONAL DE  30 KVA;  22.9/0.44-0.22 KV.</v>
          </cell>
          <cell r="D89">
            <v>2635.32</v>
          </cell>
          <cell r="E89">
            <v>903.51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TMC62</v>
          </cell>
          <cell r="C90" t="str">
            <v>TRANSFORMADOR MONOFASICO AEREO CONVENCIONAL DE  30 KVA; 22.9/0.22 KV.</v>
          </cell>
          <cell r="D90">
            <v>2635.32</v>
          </cell>
          <cell r="E90">
            <v>903.51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TMC238</v>
          </cell>
          <cell r="C91" t="str">
            <v>TRANSFORMADOR MONOFASICO DE 37 KVA, 22.9/0.44-0.22 KV.</v>
          </cell>
          <cell r="D91">
            <v>2914.79</v>
          </cell>
          <cell r="E91">
            <v>1057.0339999999999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TMC98</v>
          </cell>
          <cell r="C92" t="str">
            <v>TRANSFORMADOR MONOFASICO AEREO CONVENCIONAL DE 37.5 KVA 22.9 / 0.44-0.22 KV</v>
          </cell>
          <cell r="D92">
            <v>2933.65</v>
          </cell>
          <cell r="E92">
            <v>1074.6099999999999</v>
          </cell>
          <cell r="F92" t="str">
            <v>S</v>
          </cell>
          <cell r="G92">
            <v>3</v>
          </cell>
          <cell r="H92" t="str">
            <v>Factura FF01-00007470/G-008-2017</v>
          </cell>
          <cell r="I92" t="str">
            <v>Individual</v>
          </cell>
          <cell r="J92" t="str">
            <v>ELOR</v>
          </cell>
          <cell r="K92" t="str">
            <v>C. ELEC. DELCROSA</v>
          </cell>
          <cell r="L92">
            <v>43052</v>
          </cell>
          <cell r="M92">
            <v>3</v>
          </cell>
          <cell r="N92" t="str">
            <v>Sustento</v>
          </cell>
          <cell r="O92">
            <v>3</v>
          </cell>
          <cell r="P92" t="str">
            <v>S</v>
          </cell>
        </row>
        <row r="93">
          <cell r="B93" t="str">
            <v>TMC27</v>
          </cell>
          <cell r="C93" t="str">
            <v>TRANSFORMADOR MONOFASICO AEREO CONVENCIONAL DE 37.5 KVA; 22.9/0.22 KV.</v>
          </cell>
          <cell r="D93">
            <v>2933.65</v>
          </cell>
          <cell r="E93">
            <v>1068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TMC166</v>
          </cell>
          <cell r="C94" t="str">
            <v>TRANSFORMADOR MONOFASICO AEREO CONVENCIONAL DE 37.5 KVA; 22.9/0.38-0.22 KV.</v>
          </cell>
          <cell r="D94">
            <v>2933.65</v>
          </cell>
          <cell r="E94">
            <v>1068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TMC67</v>
          </cell>
          <cell r="C95" t="str">
            <v>TRANSFORMADOR MONOFASICO AEREO CONVENCIONAL DE  40 KVA; 22.9/0.22 KV.</v>
          </cell>
          <cell r="D95">
            <v>3026.07</v>
          </cell>
          <cell r="E95">
            <v>1122.83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TMC219</v>
          </cell>
          <cell r="C96" t="str">
            <v>TRANSFORMADOR MONOFASICO AEREO CONVENCIONAL DE 40 KVA; 22.9/0.38-0.22 KV.</v>
          </cell>
          <cell r="D96">
            <v>3026.07</v>
          </cell>
          <cell r="E96">
            <v>1122.83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TMC220</v>
          </cell>
          <cell r="C97" t="str">
            <v>TRANSFORMADOR MONOFASICO AEREO CONVENCIONAL DE 40 KVA; 22.9/0.44-0.22 KV.</v>
          </cell>
          <cell r="D97">
            <v>3026.07</v>
          </cell>
          <cell r="E97">
            <v>1122.83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TMC167</v>
          </cell>
          <cell r="C98" t="str">
            <v>TRANSFORMADOR MONOFASICO AEREO CONVENCIONAL DE 50 KVA;  22.9/0.38-0.22 KV.</v>
          </cell>
          <cell r="D98">
            <v>3368.64</v>
          </cell>
          <cell r="E98">
            <v>1342.1499999999999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TMC168</v>
          </cell>
          <cell r="C99" t="str">
            <v>TRANSFORMADOR MONOFASICO AEREO CONVENCIONAL DE 50 KVA;  22.9/0.44-0.22 KV.</v>
          </cell>
          <cell r="D99">
            <v>3368.64</v>
          </cell>
          <cell r="E99">
            <v>1342.1499999999999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TMC32</v>
          </cell>
          <cell r="C100" t="str">
            <v>TRANSFORMADOR MONOFASICO AEREO CONVENCIONAL DE 50 KVA; 22.9/0.22 KV.</v>
          </cell>
          <cell r="D100">
            <v>3368.64</v>
          </cell>
          <cell r="E100">
            <v>1342.1499999999999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TMC241</v>
          </cell>
          <cell r="C101" t="str">
            <v>TRANSFORMADOR MONOFASICO DE 50 KVA, 22.9/0.44-0.22 KV.</v>
          </cell>
          <cell r="D101">
            <v>3368.64</v>
          </cell>
          <cell r="E101">
            <v>1342.1499999999999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TMC187</v>
          </cell>
          <cell r="C102" t="str">
            <v>TRANSFORMADOR MONOFASICO AEREO CONVENCIONAL DE 75 KVA;  22.9/0.38-0.22 KV.</v>
          </cell>
          <cell r="D102">
            <v>4093.4</v>
          </cell>
          <cell r="E102">
            <v>1890.4499999999998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TMC37</v>
          </cell>
          <cell r="C103" t="str">
            <v>TRANSFORMADOR MONOFASICO AEREO CONVENCIONAL DE 75 KVA; 22.9/0.22 KV.</v>
          </cell>
          <cell r="D103">
            <v>4093.4</v>
          </cell>
          <cell r="E103">
            <v>1890.4499999999998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TMC170</v>
          </cell>
          <cell r="C104" t="str">
            <v>TRANSFORMADOR MONOFASICO AEREO CONVENCIONAL DE 75 KVA; 22.9/0.44-0.22 KV.</v>
          </cell>
          <cell r="D104">
            <v>4093.4</v>
          </cell>
          <cell r="E104">
            <v>1890.4499999999998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TMC72</v>
          </cell>
          <cell r="C105" t="str">
            <v>TRANSFORMADOR MONOFASICO AEREO CONVENCIONAL DE  80 KVA; 22.9/0.22 KV.</v>
          </cell>
          <cell r="D105">
            <v>4222.3500000000004</v>
          </cell>
          <cell r="E105">
            <v>2000.11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TMC77</v>
          </cell>
          <cell r="C106" t="str">
            <v>TRANSFORMADOR MONOFASICO AEREO CONVENCIONAL DE  125 KVA; 22.9/0.22 KV.</v>
          </cell>
          <cell r="D106">
            <v>5232.4399999999996</v>
          </cell>
          <cell r="E106">
            <v>2987.05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TMC114</v>
          </cell>
          <cell r="C107" t="str">
            <v>TRANSFORMADOR MONOFASICO AEREO CONVENCIONAL DE  1,5 KVA;  13.2/0.38-0.22 KV.</v>
          </cell>
          <cell r="D107">
            <v>549.89</v>
          </cell>
          <cell r="E107">
            <v>246.50370380059363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TMC40</v>
          </cell>
          <cell r="C108" t="str">
            <v>TRANSFORMADOR MONOFASICO AEREO CONVENCIONAL DE  1,5 KVA; 13.2/0.22 KV.</v>
          </cell>
          <cell r="D108">
            <v>549.89</v>
          </cell>
          <cell r="E108">
            <v>246.50370380059363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TMC41</v>
          </cell>
          <cell r="C109" t="str">
            <v>TRANSFORMADOR MONOFASICO AEREO CONVENCIONAL DE  1,5 KVA; 13.2/0.44-0.22 KV.</v>
          </cell>
          <cell r="D109">
            <v>549.89</v>
          </cell>
          <cell r="E109">
            <v>246.50370380059363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TMC45</v>
          </cell>
          <cell r="C110" t="str">
            <v>TRANSFORMADOR MONOFASICO AEREO CONVENCIONAL DE  3 KVA; 13.2/0.22 KV.</v>
          </cell>
          <cell r="D110">
            <v>643.96</v>
          </cell>
          <cell r="E110">
            <v>342.61998917106382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TMC46</v>
          </cell>
          <cell r="C111" t="str">
            <v>TRANSFORMADOR MONOFASICO AEREO CONVENCIONAL DE  3 KVA; 13.2/0.44-0.22 KV.</v>
          </cell>
          <cell r="D111">
            <v>643.96</v>
          </cell>
          <cell r="E111">
            <v>342.61998917106382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TMC03</v>
          </cell>
          <cell r="C112" t="str">
            <v>TRANSFORMADOR MONOFASICO AEREO CONVENCIONAL DE  5 KVA; 13.2/0.22 KV.</v>
          </cell>
          <cell r="D112">
            <v>650</v>
          </cell>
          <cell r="E112">
            <v>439.18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TMC125</v>
          </cell>
          <cell r="C113" t="str">
            <v>TRANSFORMADOR MONOFASICO AEREO CONVENCIONAL DE  5 KVA; 13.2/0.38-0.22 KV.</v>
          </cell>
          <cell r="D113">
            <v>650</v>
          </cell>
          <cell r="E113">
            <v>439.18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TMC04</v>
          </cell>
          <cell r="C114" t="str">
            <v>TRANSFORMADOR MONOFASICO AEREO CONVENCIONAL DE  5 KVA; 13.2/0.44-0.22 KV.</v>
          </cell>
          <cell r="D114">
            <v>650</v>
          </cell>
          <cell r="E114">
            <v>439.18</v>
          </cell>
          <cell r="F114" t="str">
            <v>S</v>
          </cell>
          <cell r="G114">
            <v>2</v>
          </cell>
          <cell r="H114" t="str">
            <v>Factura FF01-00007469 /G-008-2017</v>
          </cell>
          <cell r="I114" t="str">
            <v>Individual</v>
          </cell>
          <cell r="J114" t="str">
            <v>ELOR</v>
          </cell>
          <cell r="K114" t="str">
            <v>C. ELEC. DELCROSA</v>
          </cell>
          <cell r="L114">
            <v>43052</v>
          </cell>
          <cell r="M114">
            <v>2</v>
          </cell>
          <cell r="N114" t="str">
            <v>Sustento</v>
          </cell>
          <cell r="O114">
            <v>2</v>
          </cell>
          <cell r="P114" t="str">
            <v>S</v>
          </cell>
        </row>
        <row r="115">
          <cell r="B115" t="str">
            <v>TMC50</v>
          </cell>
          <cell r="C115" t="str">
            <v>TRANSFORMADOR MONOFASICO AEREO CONVENCIONAL DE  7 KVA; 13.2/0.22 KV.</v>
          </cell>
          <cell r="D115">
            <v>1120.8800000000001</v>
          </cell>
          <cell r="E115">
            <v>512.39120901174192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TMC133</v>
          </cell>
          <cell r="C116" t="str">
            <v>TRANSFORMADOR MONOFASICO AEREO CONVENCIONAL DE  7 KVA; 13.2/0.38-0.22 KV.</v>
          </cell>
          <cell r="D116">
            <v>1120.8800000000001</v>
          </cell>
          <cell r="E116">
            <v>512.39120901174192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TMC51</v>
          </cell>
          <cell r="C117" t="str">
            <v>TRANSFORMADOR MONOFASICO AEREO CONVENCIONAL DE  7 KVA; 13.2/0.44-0.22 KV.</v>
          </cell>
          <cell r="D117">
            <v>1120.8800000000001</v>
          </cell>
          <cell r="E117">
            <v>512.39120901174192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TMC08</v>
          </cell>
          <cell r="C118" t="str">
            <v>TRANSFORMADOR MONOFASICO AEREO CONVENCIONAL DE 10 KVA; 13.2/0.22 KV.</v>
          </cell>
          <cell r="D118">
            <v>1321.81</v>
          </cell>
          <cell r="E118">
            <v>532.52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TMC141</v>
          </cell>
          <cell r="C119" t="str">
            <v>TRANSFORMADOR MONOFASICO AEREO CONVENCIONAL DE 10 KVA; 13.2/0.38-0.22 KV.</v>
          </cell>
          <cell r="D119">
            <v>1321.81</v>
          </cell>
          <cell r="E119">
            <v>532.52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TMC09</v>
          </cell>
          <cell r="C120" t="str">
            <v>TRANSFORMADOR MONOFASICO AEREO CONVENCIONAL DE 10 KVA; 13.2/0.44-0.22 KV.</v>
          </cell>
          <cell r="D120">
            <v>1321.81</v>
          </cell>
          <cell r="E120">
            <v>532.52</v>
          </cell>
          <cell r="F120" t="str">
            <v>S</v>
          </cell>
          <cell r="G120">
            <v>2</v>
          </cell>
          <cell r="H120" t="str">
            <v>Factura FF01-00007469 /G-008-2017</v>
          </cell>
          <cell r="I120" t="str">
            <v>Individual</v>
          </cell>
          <cell r="J120" t="str">
            <v>ELOR</v>
          </cell>
          <cell r="K120" t="str">
            <v>C. ELEC. DELCROSA</v>
          </cell>
          <cell r="L120">
            <v>43052</v>
          </cell>
          <cell r="M120">
            <v>2</v>
          </cell>
          <cell r="N120" t="str">
            <v>Sustento</v>
          </cell>
          <cell r="O120">
            <v>2</v>
          </cell>
          <cell r="P120" t="str">
            <v>S</v>
          </cell>
        </row>
        <row r="121">
          <cell r="B121" t="str">
            <v>TMC237</v>
          </cell>
          <cell r="C121" t="str">
            <v>TRANSFORMADOR MONOFASICO DE 10 KVA, 13.2/0.22 KV.</v>
          </cell>
          <cell r="D121">
            <v>1321.81</v>
          </cell>
          <cell r="E121">
            <v>532.52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TMC175</v>
          </cell>
          <cell r="C122" t="str">
            <v>TRANSFORMADOR MONOFASICO DE 10 KVA, 13.2/0.44-0.22 KV.</v>
          </cell>
          <cell r="D122">
            <v>1321.81</v>
          </cell>
          <cell r="E122">
            <v>532.52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TMC85</v>
          </cell>
          <cell r="C123" t="str">
            <v>TRANSFORMADOR MONOFASICO AEREO CONVENCIONAL DE 15 KVA 13.2 / 0.38-0.22 KV</v>
          </cell>
          <cell r="D123">
            <v>1594.32</v>
          </cell>
          <cell r="E123">
            <v>635.42999999999995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TMC13</v>
          </cell>
          <cell r="C124" t="str">
            <v>TRANSFORMADOR MONOFASICO AEREO CONVENCIONAL DE 15 KVA; 13.2/0.22 KV.</v>
          </cell>
          <cell r="D124">
            <v>1594.32</v>
          </cell>
          <cell r="E124">
            <v>635.42999999999995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TMC14</v>
          </cell>
          <cell r="C125" t="str">
            <v>TRANSFORMADOR MONOFASICO AEREO CONVENCIONAL DE 15 KVA; 13.2/0.44-0.22 KV.</v>
          </cell>
          <cell r="D125">
            <v>1594.32</v>
          </cell>
          <cell r="E125">
            <v>635.42999999999995</v>
          </cell>
          <cell r="F125" t="str">
            <v>S</v>
          </cell>
          <cell r="G125">
            <v>3</v>
          </cell>
          <cell r="H125" t="str">
            <v>Factura FF01-00007469 /G-008-2017</v>
          </cell>
          <cell r="I125" t="str">
            <v>Individual</v>
          </cell>
          <cell r="J125" t="str">
            <v>ELOR</v>
          </cell>
          <cell r="K125" t="str">
            <v>C. ELEC. DELCROSA</v>
          </cell>
          <cell r="L125">
            <v>43052</v>
          </cell>
          <cell r="M125">
            <v>3</v>
          </cell>
          <cell r="N125" t="str">
            <v>Sustento</v>
          </cell>
          <cell r="O125">
            <v>3</v>
          </cell>
          <cell r="P125" t="str">
            <v>S</v>
          </cell>
        </row>
        <row r="126">
          <cell r="B126" t="str">
            <v>TMC55</v>
          </cell>
          <cell r="C126" t="str">
            <v>TRANSFORMADOR MONOFASICO AEREO CONVENCIONAL DE  20 KVA; 13.2/0.22 KV.</v>
          </cell>
          <cell r="D126">
            <v>1821.11</v>
          </cell>
          <cell r="E126">
            <v>843.66367219512006</v>
          </cell>
          <cell r="F126" t="str">
            <v>E</v>
          </cell>
          <cell r="G126" t="str">
            <v/>
          </cell>
          <cell r="H126" t="str">
            <v>Estimado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Estimado</v>
          </cell>
          <cell r="O126" t="str">
            <v/>
          </cell>
          <cell r="P126" t="str">
            <v>E</v>
          </cell>
        </row>
        <row r="127">
          <cell r="B127" t="str">
            <v>TMC152</v>
          </cell>
          <cell r="C127" t="str">
            <v>TRANSFORMADOR MONOFASICO AEREO CONVENCIONAL DE  20 KVA; 13.2/0.38-0.22 KV.</v>
          </cell>
          <cell r="D127">
            <v>1821.11</v>
          </cell>
          <cell r="E127">
            <v>843.66367219512006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TMC56</v>
          </cell>
          <cell r="C128" t="str">
            <v>TRANSFORMADOR MONOFASICO AEREO CONVENCIONAL DE  20 KVA; 13.2/0.44-0.22 KV.</v>
          </cell>
          <cell r="D128">
            <v>1821.11</v>
          </cell>
          <cell r="E128">
            <v>843.66367219512006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TMC179</v>
          </cell>
          <cell r="C129" t="str">
            <v>TRANSFORMADOR MONOFASICO AEREO CONVENCIONAL DE 25 KVA;  13.2/0.38-0.22 KV.</v>
          </cell>
          <cell r="D129">
            <v>2019</v>
          </cell>
          <cell r="E129">
            <v>964.52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TMC19</v>
          </cell>
          <cell r="C130" t="str">
            <v>TRANSFORMADOR MONOFASICO AEREO CONVENCIONAL DE 25 KVA; 13.2/0.22 KV.</v>
          </cell>
          <cell r="D130">
            <v>2019</v>
          </cell>
          <cell r="E130">
            <v>964.52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TMC20</v>
          </cell>
          <cell r="C131" t="str">
            <v>TRANSFORMADOR MONOFASICO AEREO CONVENCIONAL DE 25 KVA; 13.2/0.44-0.22 KV.</v>
          </cell>
          <cell r="D131">
            <v>2019</v>
          </cell>
          <cell r="E131">
            <v>964.52</v>
          </cell>
          <cell r="F131" t="str">
            <v>S</v>
          </cell>
          <cell r="G131">
            <v>3</v>
          </cell>
          <cell r="H131" t="str">
            <v>Factura FF01-00007469 /G-008-2017</v>
          </cell>
          <cell r="I131" t="str">
            <v>Individual</v>
          </cell>
          <cell r="J131" t="str">
            <v>ELOR</v>
          </cell>
          <cell r="K131" t="str">
            <v>C. ELEC. DELCROSA</v>
          </cell>
          <cell r="L131">
            <v>43052</v>
          </cell>
          <cell r="M131">
            <v>3</v>
          </cell>
          <cell r="N131" t="str">
            <v>Sustento</v>
          </cell>
          <cell r="O131">
            <v>3</v>
          </cell>
          <cell r="P131" t="str">
            <v>S</v>
          </cell>
        </row>
        <row r="132">
          <cell r="B132" t="str">
            <v>TMC60</v>
          </cell>
          <cell r="C132" t="str">
            <v>TRANSFORMADOR MONOFASICO AEREO CONVENCIONAL DE  30 KVA; 13.2/0.22 KV.</v>
          </cell>
          <cell r="D132">
            <v>2196.56</v>
          </cell>
          <cell r="E132">
            <v>1022.8517605651535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TMC61</v>
          </cell>
          <cell r="C133" t="str">
            <v>TRANSFORMADOR MONOFASICO AEREO CONVENCIONAL DE  30 KVA; 13.2/0.44-0.22 KV.</v>
          </cell>
          <cell r="D133">
            <v>2196.56</v>
          </cell>
          <cell r="E133">
            <v>1022.8517605651535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TMC214</v>
          </cell>
          <cell r="C134" t="str">
            <v>TRANSFORMADOR MONOFASICO AEREO CONVENCIONAL DE 30 KVA; 13.2/BT KV.</v>
          </cell>
          <cell r="D134">
            <v>2196.56</v>
          </cell>
          <cell r="E134">
            <v>1022.8517605651535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TMC97</v>
          </cell>
          <cell r="C135" t="str">
            <v>TRANSFORMADOR MONOFASICO AEREO CONVENCIONAL DE 37.5 KVA 13.2 / 0.38-0.22 KV</v>
          </cell>
          <cell r="D135">
            <v>2435.25</v>
          </cell>
          <cell r="E135">
            <v>1137.2212157620147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TMC25</v>
          </cell>
          <cell r="C136" t="str">
            <v>TRANSFORMADOR MONOFASICO AEREO CONVENCIONAL DE 37.5 KVA; 13.2/0.22 KV.</v>
          </cell>
          <cell r="D136">
            <v>2435.25</v>
          </cell>
          <cell r="E136">
            <v>1137.2212157620147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TMC26</v>
          </cell>
          <cell r="C137" t="str">
            <v>TRANSFORMADOR MONOFASICO AEREO CONVENCIONAL DE 37.5 KVA; 13.2/0.44-0.22 KV.</v>
          </cell>
          <cell r="D137">
            <v>2435.25</v>
          </cell>
          <cell r="E137">
            <v>1137.2212157620147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TMC65</v>
          </cell>
          <cell r="C138" t="str">
            <v>TRANSFORMADOR MONOFASICO AEREO CONVENCIONAL DE  40 KVA; 13.2/0.22 KV.</v>
          </cell>
          <cell r="D138">
            <v>2509.0100000000002</v>
          </cell>
          <cell r="E138">
            <v>1172.6235094030901</v>
          </cell>
          <cell r="F138" t="str">
            <v>E</v>
          </cell>
          <cell r="G138" t="str">
            <v/>
          </cell>
          <cell r="H138" t="str">
            <v>Estimado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Estimado</v>
          </cell>
          <cell r="O138" t="str">
            <v/>
          </cell>
          <cell r="P138" t="str">
            <v>E</v>
          </cell>
        </row>
        <row r="139">
          <cell r="B139" t="str">
            <v>TMC66</v>
          </cell>
          <cell r="C139" t="str">
            <v>TRANSFORMADOR MONOFASICO AEREO CONVENCIONAL DE  40 KVA; 13.2/0.44-0.22 KV.</v>
          </cell>
          <cell r="D139">
            <v>2509.0100000000002</v>
          </cell>
          <cell r="E139">
            <v>1172.6235094030901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TMC184</v>
          </cell>
          <cell r="C140" t="str">
            <v>TRANSFORMADOR MONOFASICO AEREO CONVENCIONAL DE 40 KVA;  13.2/0.38-0.22 KV.</v>
          </cell>
          <cell r="D140">
            <v>2509.0100000000002</v>
          </cell>
          <cell r="E140">
            <v>1172.6235094030901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TMC101</v>
          </cell>
          <cell r="C141" t="str">
            <v>TRANSFORMADOR MONOFASICO AEREO CONVENCIONAL DE 50 KVA 13.2 / 0.38-0.22 KV</v>
          </cell>
          <cell r="D141">
            <v>2781.66</v>
          </cell>
          <cell r="E141">
            <v>1303.7395880881988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TMC30</v>
          </cell>
          <cell r="C142" t="str">
            <v>TRANSFORMADOR MONOFASICO AEREO CONVENCIONAL DE 50 KVA; 13.2/0.22 KV.</v>
          </cell>
          <cell r="D142">
            <v>2781.66</v>
          </cell>
          <cell r="E142">
            <v>1303.7395880881988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TMC31</v>
          </cell>
          <cell r="C143" t="str">
            <v>TRANSFORMADOR MONOFASICO AEREO CONVENCIONAL DE 50 KVA; 13.2/0.44-0.22 KV.</v>
          </cell>
          <cell r="D143">
            <v>2781.66</v>
          </cell>
          <cell r="E143">
            <v>1303.7395880881988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TMC107</v>
          </cell>
          <cell r="C144" t="str">
            <v>TRANSFORMADOR MONOFASICO AEREO CONVENCIONAL DE 75 KVA 13.2 / 0.38-0.22 KV</v>
          </cell>
          <cell r="D144">
            <v>3355.14</v>
          </cell>
          <cell r="E144">
            <v>1580.644487778877</v>
          </cell>
          <cell r="F144" t="str">
            <v>E</v>
          </cell>
          <cell r="G144" t="str">
            <v/>
          </cell>
          <cell r="H144" t="str">
            <v>Estimado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>Estimado</v>
          </cell>
          <cell r="O144" t="str">
            <v/>
          </cell>
          <cell r="P144" t="str">
            <v>E</v>
          </cell>
        </row>
        <row r="145">
          <cell r="B145" t="str">
            <v>TMC35</v>
          </cell>
          <cell r="C145" t="str">
            <v>TRANSFORMADOR MONOFASICO AEREO CONVENCIONAL DE 75 KVA; 13.2/0.22 KV.</v>
          </cell>
          <cell r="D145">
            <v>3355.14</v>
          </cell>
          <cell r="E145">
            <v>1580.644487778877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TMC169</v>
          </cell>
          <cell r="C146" t="str">
            <v>TRANSFORMADOR MONOFASICO AEREO CONVENCIONAL DE 75 KVA; 13.2/0.38-0.22 KV.</v>
          </cell>
          <cell r="D146">
            <v>3355.14</v>
          </cell>
          <cell r="E146">
            <v>1580.644487778877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  <row r="147">
          <cell r="B147" t="str">
            <v>TMC36</v>
          </cell>
          <cell r="C147" t="str">
            <v>TRANSFORMADOR MONOFASICO AEREO CONVENCIONAL DE 75 KVA; 13.2/0.44-0.22 KV.</v>
          </cell>
          <cell r="D147">
            <v>3355.14</v>
          </cell>
          <cell r="E147">
            <v>1580.644487778877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TMC230</v>
          </cell>
          <cell r="C148" t="str">
            <v>TRANSFORMADOR MONOFASICO AEREO CONVENCIONAL DE 75 KVA; 13.2KV/ BT</v>
          </cell>
          <cell r="D148">
            <v>3355.14</v>
          </cell>
          <cell r="E148">
            <v>1580.644487778877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TMC70</v>
          </cell>
          <cell r="C149" t="str">
            <v>TRANSFORMADOR MONOFASICO AEREO CONVENCIONAL DE  80 KVA; 13.2/0.22 KV.</v>
          </cell>
          <cell r="D149">
            <v>3456.75</v>
          </cell>
          <cell r="E149">
            <v>1629.8507807348167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TMC71</v>
          </cell>
          <cell r="C150" t="str">
            <v>TRANSFORMADOR MONOFASICO AEREO CONVENCIONAL DE  80 KVA; 13.2/0.44-0.22 KV.</v>
          </cell>
          <cell r="D150">
            <v>3456.75</v>
          </cell>
          <cell r="E150">
            <v>1629.8507807348167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TMC233</v>
          </cell>
          <cell r="C151" t="str">
            <v>TRANSFORMADOR MONOFASICO AEREO CONVENCIONAL DE 80 KVA; 13.2/0.38-0.22 KV</v>
          </cell>
          <cell r="D151">
            <v>3456.75</v>
          </cell>
          <cell r="E151">
            <v>1629.8507807348167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TMC75</v>
          </cell>
          <cell r="C152" t="str">
            <v>TRANSFORMADOR MONOFASICO AEREO CONVENCIONAL DE  125 KVA; 13.2/0.22 KV.</v>
          </cell>
          <cell r="D152">
            <v>3456.75</v>
          </cell>
          <cell r="E152">
            <v>2014.7091424783753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TMC235</v>
          </cell>
          <cell r="C153" t="str">
            <v>TRANSFORMADOR MONOFASICO AEREO CONVENCIONAL DE  125 KVA; 13.2/0.38-0.22 KV.</v>
          </cell>
          <cell r="D153">
            <v>3456.75</v>
          </cell>
          <cell r="E153">
            <v>2014.7091424783753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TMC76</v>
          </cell>
          <cell r="C154" t="str">
            <v>TRANSFORMADOR MONOFASICO AEREO CONVENCIONAL DE  125 KVA; 13.2/0.44-0.22 KV.</v>
          </cell>
          <cell r="D154">
            <v>3456.75</v>
          </cell>
          <cell r="E154">
            <v>2014.7091424783753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TMC243</v>
          </cell>
          <cell r="C155" t="str">
            <v>TRANSFORMADOR MONOFASICO DE 167 KVA, 13.2/0.44-0.22 KV.</v>
          </cell>
          <cell r="D155">
            <v>4857.71</v>
          </cell>
          <cell r="E155">
            <v>2311.9073454149548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TMC190</v>
          </cell>
          <cell r="C156" t="str">
            <v>TRANSFORMADOR MONOFASICO DE 250 KVA, 13.2/0.22 KV.</v>
          </cell>
          <cell r="D156">
            <v>5853.79</v>
          </cell>
          <cell r="E156">
            <v>2800.2809448136227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TMC191</v>
          </cell>
          <cell r="C157" t="str">
            <v>TRANSFORMADOR MONOFASICO DE 250 KVA, 13.2/0.38-0.22 KV.</v>
          </cell>
          <cell r="D157">
            <v>5853.79</v>
          </cell>
          <cell r="E157">
            <v>2800.2809448136227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TMC113</v>
          </cell>
          <cell r="C158" t="str">
            <v>TRANSFORMADOR MONOFASICO AEREO CONVENCIONAL DE  1,5 KVA;  12/0.44-0.22 KV.</v>
          </cell>
          <cell r="D158">
            <v>1033.76</v>
          </cell>
          <cell r="E158">
            <v>494.5410048952952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TMC118</v>
          </cell>
          <cell r="C159" t="str">
            <v>TRANSFORMADOR MONOFASICO AEREO CONVENCIONAL DE  3 KVA; 12/0.22 KV.</v>
          </cell>
          <cell r="D159">
            <v>1347.15</v>
          </cell>
          <cell r="E159">
            <v>644.45970077256288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TMC119</v>
          </cell>
          <cell r="C160" t="str">
            <v>TRANSFORMADOR MONOFASICO AEREO CONVENCIONAL DE  3 KVA; 12/0.44-0.22 KV.</v>
          </cell>
          <cell r="D160">
            <v>1347.15</v>
          </cell>
          <cell r="E160">
            <v>644.45970077256288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TMC123</v>
          </cell>
          <cell r="C161" t="str">
            <v>TRANSFORMADOR MONOFASICO AEREO CONVENCIONAL DE  5 KVA; 12/0.38-0.22 KV.</v>
          </cell>
          <cell r="D161">
            <v>1637.42</v>
          </cell>
          <cell r="E161">
            <v>783.32500054335037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TMC124</v>
          </cell>
          <cell r="C162" t="str">
            <v>TRANSFORMADOR MONOFASICO AEREO CONVENCIONAL DE  5 KVA; 12/0.44-0.22 KV.</v>
          </cell>
          <cell r="D162">
            <v>1637.42</v>
          </cell>
          <cell r="E162">
            <v>783.32500054335037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TMC131</v>
          </cell>
          <cell r="C163" t="str">
            <v>TRANSFORMADOR MONOFASICO AEREO CONVENCIONAL DE  7 KVA;  12/0.22 KV.</v>
          </cell>
          <cell r="D163">
            <v>1862.01</v>
          </cell>
          <cell r="E163">
            <v>890.76449325519116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TMC132</v>
          </cell>
          <cell r="C164" t="str">
            <v>TRANSFORMADOR MONOFASICO AEREO CONVENCIONAL DE  7 KVA; 12/0.44-0.22 KV.</v>
          </cell>
          <cell r="D164">
            <v>1862.01</v>
          </cell>
          <cell r="E164">
            <v>890.76449325519116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TMC139</v>
          </cell>
          <cell r="C165" t="str">
            <v>TRANSFORMADOR MONOFASICO AEREO CONVENCIONAL DE 10 KVA; 12/0.22 KV.</v>
          </cell>
          <cell r="D165">
            <v>2133.8000000000002</v>
          </cell>
          <cell r="E165">
            <v>1020.787741483068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TMC140</v>
          </cell>
          <cell r="C166" t="str">
            <v>TRANSFORMADOR MONOFASICO AEREO CONVENCIONAL DE 10 KVA; 12/0.44-0.22 KV.</v>
          </cell>
          <cell r="D166">
            <v>2133.8000000000002</v>
          </cell>
          <cell r="E166">
            <v>1020.787741483068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TMC205</v>
          </cell>
          <cell r="C167" t="str">
            <v>TRANSFORMADOR MONOFASICO AEREO CONVENCIONAL DE 15 KVA; 12/0.44-0.22 KV.</v>
          </cell>
          <cell r="D167">
            <v>2491.27</v>
          </cell>
          <cell r="E167">
            <v>1191.7970524052957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TMC150</v>
          </cell>
          <cell r="C168" t="str">
            <v>TRANSFORMADOR MONOFASICO AEREO CONVENCIONAL DE  20 KVA; 12/0.22 KV.</v>
          </cell>
          <cell r="D168">
            <v>2780.66</v>
          </cell>
          <cell r="E168">
            <v>1330.2366354186547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TMC151</v>
          </cell>
          <cell r="C169" t="str">
            <v>TRANSFORMADOR MONOFASICO AEREO CONVENCIONAL DE  20 KVA; 12/0.44-0.22 KV.</v>
          </cell>
          <cell r="D169">
            <v>2780.66</v>
          </cell>
          <cell r="E169">
            <v>1330.2366354186547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TMC156</v>
          </cell>
          <cell r="C170" t="str">
            <v>TRANSFORMADOR MONOFASICO AEREO CONVENCIONAL DE 25 KVA; 12/0.22 KV.</v>
          </cell>
          <cell r="D170">
            <v>3028.08</v>
          </cell>
          <cell r="E170">
            <v>1448.6001616607016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TMC157</v>
          </cell>
          <cell r="C171" t="str">
            <v>TRANSFORMADOR MONOFASICO AEREO CONVENCIONAL DE 25 KVA; 12/0.38-0.22 KV.</v>
          </cell>
          <cell r="D171">
            <v>3028.08</v>
          </cell>
          <cell r="E171">
            <v>1448.6001616607016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TMC158</v>
          </cell>
          <cell r="C172" t="str">
            <v>TRANSFORMADOR MONOFASICO AEREO CONVENCIONAL DE 25 KVA; 12/0.44-0.22 KV.</v>
          </cell>
          <cell r="D172">
            <v>3028.08</v>
          </cell>
          <cell r="E172">
            <v>1448.6001616607016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TMC161</v>
          </cell>
          <cell r="C173" t="str">
            <v>TRANSFORMADOR MONOFASICO AEREO CONVENCIONAL DE  30 KVA;  12/0.44-0.22 KV.</v>
          </cell>
          <cell r="D173">
            <v>3246.49</v>
          </cell>
          <cell r="E173">
            <v>1553.0869314615377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TMC164</v>
          </cell>
          <cell r="C174" t="str">
            <v>TRANSFORMADOR MONOFASICO AEREO CONVENCIONAL DE 37.5 KVA; 12/0.22 KV.</v>
          </cell>
          <cell r="D174">
            <v>3535.36</v>
          </cell>
          <cell r="E174">
            <v>1691.2795213163286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TMC247</v>
          </cell>
          <cell r="C175" t="str">
            <v>TRANSFORMADOR MONOFASICO AEREO CONVENCIONAL DE 37.5 KVA; 12/0.38-0.22 KV.</v>
          </cell>
          <cell r="D175">
            <v>3535.36</v>
          </cell>
          <cell r="E175">
            <v>1691.2795213163286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TMC165</v>
          </cell>
          <cell r="C176" t="str">
            <v>TRANSFORMADOR MONOFASICO AEREO CONVENCIONAL DE 37.5 KVA; 12/0.44-0.22 KV.</v>
          </cell>
          <cell r="D176">
            <v>3535.36</v>
          </cell>
          <cell r="E176">
            <v>1691.2795213163286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TMC216</v>
          </cell>
          <cell r="C177" t="str">
            <v>TRANSFORMADOR MONOFASICO AEREO CONVENCIONAL DE 40 KVA; 12/0.38-0.22 KV.</v>
          </cell>
          <cell r="D177">
            <v>3623.61</v>
          </cell>
          <cell r="E177">
            <v>1733.4940794244396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TMC217</v>
          </cell>
          <cell r="C178" t="str">
            <v>TRANSFORMADOR MONOFASICO AEREO CONVENCIONAL DE 40 KVA; 12/0.44-0.22 KV.</v>
          </cell>
          <cell r="D178">
            <v>3623.61</v>
          </cell>
          <cell r="E178">
            <v>1733.4940794244396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TMC225</v>
          </cell>
          <cell r="C179" t="str">
            <v>TRANSFORMADOR MONOFASICO AEREO CONVENCIONAL DE 50 KVA; 12/0.22 KV.</v>
          </cell>
          <cell r="D179">
            <v>3946.03</v>
          </cell>
          <cell r="E179">
            <v>1887.7391712353497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TMC226</v>
          </cell>
          <cell r="C180" t="str">
            <v>TRANSFORMADOR MONOFASICO AEREO CONVENCIONAL DE 50 KVA; 12/0.38-0.22 KV.</v>
          </cell>
          <cell r="D180">
            <v>3946.03</v>
          </cell>
          <cell r="E180">
            <v>1887.7391712353497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TMC227</v>
          </cell>
          <cell r="C181" t="str">
            <v>TRANSFORMADOR MONOFASICO AEREO CONVENCIONAL DE 50 KVA; 12/0.44-0.22 KV.</v>
          </cell>
          <cell r="D181">
            <v>3946.03</v>
          </cell>
          <cell r="E181">
            <v>1887.7391712353497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TMC229</v>
          </cell>
          <cell r="C182" t="str">
            <v>TRANSFORMADOR MONOFASICO AEREO CONVENCIONAL DE 75 KVA; 12/0.44-0.22 KV</v>
          </cell>
          <cell r="D182">
            <v>4607.1000000000004</v>
          </cell>
          <cell r="E182">
            <v>2203.9860869798895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TMC197</v>
          </cell>
          <cell r="C183" t="str">
            <v>TRANSFORMADOR MONOFASICO AEREO CONVENCIONAL DE  1,5 KVA; 2.3/0.22 KV.</v>
          </cell>
          <cell r="D183">
            <v>349.24</v>
          </cell>
          <cell r="E183">
            <v>249.88578085386155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TMC198</v>
          </cell>
          <cell r="C184" t="str">
            <v>TRANSFORMADOR MONOFASICO AEREO CONVENCIONAL DE  3 KVA; 2.3/0.22 KV.</v>
          </cell>
          <cell r="D184">
            <v>456.47</v>
          </cell>
          <cell r="E184">
            <v>276.20839850461454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TMC78</v>
          </cell>
          <cell r="C185" t="str">
            <v>TRANSFORMADOR MONOFASICO AEREO CONVENCIONAL DE  5 KVA 2.3 / 0.44-0.22 KV</v>
          </cell>
          <cell r="D185">
            <v>556.04999999999995</v>
          </cell>
          <cell r="E185">
            <v>360.79771285430138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TMC199</v>
          </cell>
          <cell r="C186" t="str">
            <v>TRANSFORMADOR MONOFASICO AEREO CONVENCIONAL DE  5 KVA; 2.3/0.22 KV.</v>
          </cell>
          <cell r="D186">
            <v>556.04999999999995</v>
          </cell>
          <cell r="E186">
            <v>360.79771285430138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TMC244</v>
          </cell>
          <cell r="C187" t="str">
            <v>TRANSFORMADOR MONOFASICO AEREO CONVENCIONAL DE  5 KVA; 2.3/0.44-0.22 KV.</v>
          </cell>
          <cell r="D187">
            <v>556.04999999999995</v>
          </cell>
          <cell r="E187">
            <v>360.79771285430138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TMC201</v>
          </cell>
          <cell r="C188" t="str">
            <v>TRANSFORMADOR MONOFASICO AEREO CONVENCIONAL DE  7 KVA; 2.3/0.22 KV.</v>
          </cell>
          <cell r="D188">
            <v>633.24</v>
          </cell>
          <cell r="E188">
            <v>430.2181599822506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TMC79</v>
          </cell>
          <cell r="C189" t="str">
            <v>TRANSFORMADOR MONOFASICO AEREO CONVENCIONAL DE 10 KVA 2.3 / 0.44-0.22 KV</v>
          </cell>
          <cell r="D189">
            <v>726.78</v>
          </cell>
          <cell r="E189">
            <v>503.8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TMC136</v>
          </cell>
          <cell r="C190" t="str">
            <v>TRANSFORMADOR MONOFASICO AEREO CONVENCIONAL DE 10 KVA; 2.3/0.22 KV.</v>
          </cell>
          <cell r="D190">
            <v>726.78</v>
          </cell>
          <cell r="E190">
            <v>503.8</v>
          </cell>
          <cell r="F190" t="str">
            <v>S</v>
          </cell>
          <cell r="G190">
            <v>2</v>
          </cell>
          <cell r="H190" t="str">
            <v>Factura FF01-00007469 /G-008-2017</v>
          </cell>
          <cell r="I190" t="str">
            <v>Individual</v>
          </cell>
          <cell r="J190" t="str">
            <v>ELOR</v>
          </cell>
          <cell r="K190" t="str">
            <v>C. ELEC. DELCROSA</v>
          </cell>
          <cell r="L190">
            <v>43052</v>
          </cell>
          <cell r="M190">
            <v>2</v>
          </cell>
          <cell r="N190" t="str">
            <v>Sustento</v>
          </cell>
          <cell r="O190">
            <v>2</v>
          </cell>
          <cell r="P190" t="str">
            <v>S</v>
          </cell>
        </row>
        <row r="191">
          <cell r="B191" t="str">
            <v>TMC236</v>
          </cell>
          <cell r="C191" t="str">
            <v>TRANSFORMADOR MONOFASICO DE 10 KVA, 2.3/0.22 KV.</v>
          </cell>
          <cell r="D191">
            <v>726.78</v>
          </cell>
          <cell r="E191">
            <v>503.8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TMC173</v>
          </cell>
          <cell r="C192" t="str">
            <v>TRANSFORMADOR MONOFASICO DE 10 KVA, 2.3/0.44-0.22 KV.</v>
          </cell>
          <cell r="D192">
            <v>726.78</v>
          </cell>
          <cell r="E192">
            <v>503.8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TMC83</v>
          </cell>
          <cell r="C193" t="str">
            <v>TRANSFORMADOR MONOFASICO AEREO CONVENCIONAL DE 15 KVA 2.3 / 0.44-0.22 KV</v>
          </cell>
          <cell r="D193">
            <v>850.02</v>
          </cell>
          <cell r="E193">
            <v>640.91168854340697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TMC144</v>
          </cell>
          <cell r="C194" t="str">
            <v>TRANSFORMADOR MONOFASICO AEREO CONVENCIONAL DE 15 KVA; 2.3/0.22 KV.</v>
          </cell>
          <cell r="D194">
            <v>850.02</v>
          </cell>
          <cell r="E194">
            <v>640.91168854340697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TMC178</v>
          </cell>
          <cell r="C195" t="str">
            <v>TRANSFORMADOR MONOFASICO AEREO CONVENCIONAL DE 15 KVA; 2.3/0.38-0.22 KV.</v>
          </cell>
          <cell r="D195">
            <v>850.02</v>
          </cell>
          <cell r="E195">
            <v>640.91168854340697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TMC176</v>
          </cell>
          <cell r="C196" t="str">
            <v>TRANSFORMADOR MONOFASICO DE 15 KVA, 2.3/0.44-0.22 KV.</v>
          </cell>
          <cell r="D196">
            <v>850.02</v>
          </cell>
          <cell r="E196">
            <v>640.91168854340697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TMC208</v>
          </cell>
          <cell r="C197" t="str">
            <v>TRANSFORMADOR MONOFASICO AEREO CONVENCIONAL DE 20 KVA; 2.3/0.22 KV.</v>
          </cell>
          <cell r="D197">
            <v>949.93</v>
          </cell>
          <cell r="E197">
            <v>744.97406071296791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TMC209</v>
          </cell>
          <cell r="C198" t="str">
            <v>TRANSFORMADOR MONOFASICO AEREO CONVENCIONAL DE 20 KVA; 2.3/0.44-0.22 KV.</v>
          </cell>
          <cell r="D198">
            <v>949.93</v>
          </cell>
          <cell r="E198">
            <v>744.97406071296791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TMC87</v>
          </cell>
          <cell r="C199" t="str">
            <v>TRANSFORMADOR MONOFASICO AEREO CONVENCIONAL DE 25 KVA 2.3 / 0.22 KV</v>
          </cell>
          <cell r="D199">
            <v>1035.45</v>
          </cell>
          <cell r="E199">
            <v>837.19203550643067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TMC89</v>
          </cell>
          <cell r="C200" t="str">
            <v>TRANSFORMADOR MONOFASICO AEREO CONVENCIONAL DE 25 KVA 2.3 / 0.44-0.22 KV</v>
          </cell>
          <cell r="D200">
            <v>1035.45</v>
          </cell>
          <cell r="E200">
            <v>837.19203550643067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TMC180</v>
          </cell>
          <cell r="C201" t="str">
            <v>TRANSFORMADOR MONOFASICO AEREO CONVENCIONAL DE 30 KVA;  2.3/0.22 KV.</v>
          </cell>
          <cell r="D201">
            <v>1111.01</v>
          </cell>
          <cell r="E201">
            <v>920.95175488471705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TMC93</v>
          </cell>
          <cell r="C202" t="str">
            <v>TRANSFORMADOR MONOFASICO AEREO CONVENCIONAL DE 37.5 KVA 2.3 / 0.38-0.22 KV</v>
          </cell>
          <cell r="D202">
            <v>1211.02</v>
          </cell>
          <cell r="E202">
            <v>1085.4000000000001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TMC163</v>
          </cell>
          <cell r="C203" t="str">
            <v>TRANSFORMADOR MONOFASICO AEREO CONVENCIONAL DE 37.5 KVA; 2.3/0.22 KV.</v>
          </cell>
          <cell r="D203">
            <v>1211.02</v>
          </cell>
          <cell r="E203">
            <v>1085.4000000000001</v>
          </cell>
          <cell r="F203" t="str">
            <v>S</v>
          </cell>
          <cell r="G203">
            <v>2</v>
          </cell>
          <cell r="H203" t="str">
            <v>Factura FF01-00007469 /G-008-2017</v>
          </cell>
          <cell r="I203" t="str">
            <v>Individual</v>
          </cell>
          <cell r="J203" t="str">
            <v>ELOR</v>
          </cell>
          <cell r="K203" t="str">
            <v>C. ELEC. DELCROSA</v>
          </cell>
          <cell r="L203">
            <v>43052</v>
          </cell>
          <cell r="M203">
            <v>2</v>
          </cell>
          <cell r="N203" t="str">
            <v>Sustento</v>
          </cell>
          <cell r="O203">
            <v>2</v>
          </cell>
          <cell r="P203" t="str">
            <v>S</v>
          </cell>
        </row>
        <row r="204">
          <cell r="B204" t="str">
            <v>TMC245</v>
          </cell>
          <cell r="C204" t="str">
            <v>TRANSFORMADOR MONOFASICO AEREO CONVENCIONAL DE 37.5 KVA; 2.3/0.44-0.22 KV.</v>
          </cell>
          <cell r="D204">
            <v>1211.02</v>
          </cell>
          <cell r="E204">
            <v>1085.4000000000001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TMC218</v>
          </cell>
          <cell r="C205" t="str">
            <v>TRANSFORMADOR MONOFASICO AEREO CONVENCIONAL DE 40 KVA; 2.3/0.44-0.22 KV.</v>
          </cell>
          <cell r="D205">
            <v>1241.5999999999999</v>
          </cell>
          <cell r="E205">
            <v>1091.8928214880727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TMC99</v>
          </cell>
          <cell r="C206" t="str">
            <v>TRANSFORMADOR MONOFASICO AEREO CONVENCIONAL DE 50 KVA 2.3 / 0.22 KV</v>
          </cell>
          <cell r="D206">
            <v>1353.37</v>
          </cell>
          <cell r="E206">
            <v>1202.9948713018939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TMC100</v>
          </cell>
          <cell r="C207" t="str">
            <v>TRANSFORMADOR MONOFASICO AEREO CONVENCIONAL DE 50 KVA 2.3 / 0.38-0.22 KV</v>
          </cell>
          <cell r="D207">
            <v>1353.37</v>
          </cell>
          <cell r="E207">
            <v>1202.9948713018939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TMC231</v>
          </cell>
          <cell r="C208" t="str">
            <v>TRANSFORMADOR MONOFASICO AEREO CONVENCIONAL DE 75 KVA; 2.3/0.22 KV</v>
          </cell>
          <cell r="D208">
            <v>1582.85</v>
          </cell>
          <cell r="E208">
            <v>1487.1661931188473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TMC108</v>
          </cell>
          <cell r="C209" t="str">
            <v>TRANSFORMADOR MONOFASICO AEREO CONVENCIONAL DE 80 KVA 2.3 / 0.38-0.22 KV</v>
          </cell>
          <cell r="D209">
            <v>1622.81</v>
          </cell>
          <cell r="E209">
            <v>1538.220258506143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TMC234</v>
          </cell>
          <cell r="C210" t="str">
            <v>TRANSFORMADOR MONOFASICO AEREO CONVENCIONAL DE 80 KVA; 2.3/0.22 KV</v>
          </cell>
          <cell r="D210">
            <v>1622.81</v>
          </cell>
          <cell r="E210">
            <v>1538.220258506143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TMC188</v>
          </cell>
          <cell r="C211" t="str">
            <v>TRANSFORMADOR MONOFASICO AEREO CONVENCIONAL DE 125 KVA;  2.3/0.22 KV.</v>
          </cell>
          <cell r="D211">
            <v>1928.15</v>
          </cell>
          <cell r="E211">
            <v>1942.6134904531311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TMC110</v>
          </cell>
          <cell r="C212" t="str">
            <v>TRANSFORMADOR MONOFASICO AEREO CONVENCIONAL DE  1,5 KVA;  7.62/0.22 KV.</v>
          </cell>
          <cell r="D212">
            <v>327.14</v>
          </cell>
          <cell r="E212">
            <v>316.75771220325703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TMC38</v>
          </cell>
          <cell r="C213" t="str">
            <v>TRANSFORMADOR MONOFASICO AEREO CONVENCIONAL DE  1,5 KVA;  7.62/0.44-0.22 KV.</v>
          </cell>
          <cell r="D213">
            <v>327.14</v>
          </cell>
          <cell r="E213">
            <v>316.75771220325703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TMC43</v>
          </cell>
          <cell r="C214" t="str">
            <v>TRANSFORMADOR MONOFASICO AEREO CONVENCIONAL DE  3 KVA;  7.62/0.44-0.22 KV.</v>
          </cell>
          <cell r="D214">
            <v>435.57</v>
          </cell>
          <cell r="E214">
            <v>420.66732012812707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TMC01</v>
          </cell>
          <cell r="C215" t="str">
            <v>TRANSFORMADOR MONOFASICO AEREO CONVENCIONAL DE  5 KVA;  7.62/0.44-0.22 KV.</v>
          </cell>
          <cell r="D215">
            <v>537.88</v>
          </cell>
          <cell r="E215">
            <v>518.49129340274294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TMC121</v>
          </cell>
          <cell r="C216" t="str">
            <v>TRANSFORMADOR MONOFASICO AEREO CONVENCIONAL DE  5 KVA; 7.62/0.22 KV.</v>
          </cell>
          <cell r="D216">
            <v>537.88</v>
          </cell>
          <cell r="E216">
            <v>518.49129340274294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TMC128</v>
          </cell>
          <cell r="C217" t="str">
            <v>TRANSFORMADOR MONOFASICO AEREO CONVENCIONAL DE  7 KVA;  7.62/0.22 KV.</v>
          </cell>
          <cell r="D217">
            <v>618.07000000000005</v>
          </cell>
          <cell r="E217">
            <v>595.04755223995699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TMC48</v>
          </cell>
          <cell r="C218" t="str">
            <v>TRANSFORMADOR MONOFASICO AEREO CONVENCIONAL DE  7 KVA;  7.62/0.44-0.22 KV.</v>
          </cell>
          <cell r="D218">
            <v>618.07000000000005</v>
          </cell>
          <cell r="E218">
            <v>595.04755223995699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TMC06</v>
          </cell>
          <cell r="C219" t="str">
            <v>TRANSFORMADOR MONOFASICO AEREO CONVENCIONAL DE 10 KVA;  7.62/0.44-0.22 KV.</v>
          </cell>
          <cell r="D219">
            <v>716.16</v>
          </cell>
          <cell r="E219">
            <v>688.57784515611115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TMC137</v>
          </cell>
          <cell r="C220" t="str">
            <v>TRANSFORMADOR MONOFASICO AEREO CONVENCIONAL DE 10 KVA; 7.62/0.22 KV.</v>
          </cell>
          <cell r="D220">
            <v>716.16</v>
          </cell>
          <cell r="E220">
            <v>688.57784515611115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TMC174</v>
          </cell>
          <cell r="C221" t="str">
            <v>TRANSFORMADOR MONOFASICO DE 10 KVA, 7.62/0.44-0.22 KV.</v>
          </cell>
          <cell r="D221">
            <v>716.16</v>
          </cell>
          <cell r="E221">
            <v>688.57784515611115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TMC11</v>
          </cell>
          <cell r="C222" t="str">
            <v>TRANSFORMADOR MONOFASICO AEREO CONVENCIONAL DE 15 KVA;  7.62/0.44-0.22 KV.</v>
          </cell>
          <cell r="D222">
            <v>846.71</v>
          </cell>
          <cell r="E222">
            <v>812.88142108489228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TMC206</v>
          </cell>
          <cell r="C223" t="str">
            <v>TRANSFORMADOR MONOFASICO AEREO CONVENCIONAL DE 15 KVA; 7.62/0.22 KV.</v>
          </cell>
          <cell r="D223">
            <v>846.71</v>
          </cell>
          <cell r="E223">
            <v>812.88142108489228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TMC248</v>
          </cell>
          <cell r="C224" t="str">
            <v>TRANSFORMADOR MONOFASICO DE 15 KVA, 7.62/0.44-0.22 KV.</v>
          </cell>
          <cell r="D224">
            <v>846.71</v>
          </cell>
          <cell r="E224">
            <v>812.88142108489228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TMC210</v>
          </cell>
          <cell r="C225" t="str">
            <v>TRANSFORMADOR MONOFASICO AEREO CONVENCIONAL DE 20 KVA; 5.8/0.22 KV.</v>
          </cell>
          <cell r="D225">
            <v>953.53</v>
          </cell>
          <cell r="E225">
            <v>914.4598084341236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TMC53</v>
          </cell>
          <cell r="C226" t="str">
            <v>TRANSFORMADOR MONOFASICO AEREO CONVENCIONAL DE  20 KVA;  7.62/0.44-0.22 KV.</v>
          </cell>
          <cell r="D226">
            <v>953.53</v>
          </cell>
          <cell r="E226">
            <v>914.4598084341236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TMC147</v>
          </cell>
          <cell r="C227" t="str">
            <v>TRANSFORMADOR MONOFASICO AEREO CONVENCIONAL DE  20 KVA; 7.62/0.22 KV.</v>
          </cell>
          <cell r="D227">
            <v>953.53</v>
          </cell>
          <cell r="E227">
            <v>914.4598084341236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TMC91</v>
          </cell>
          <cell r="C228" t="str">
            <v>TRANSFORMADOR MONOFASICO AEREO CONVENCIONAL DE 25 KVA 5.8 / 0.22 KV</v>
          </cell>
          <cell r="D228">
            <v>1045.58</v>
          </cell>
          <cell r="E228">
            <v>1001.912721133159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TMC16</v>
          </cell>
          <cell r="C229" t="str">
            <v>TRANSFORMADOR MONOFASICO AEREO CONVENCIONAL DE 25 KVA;  7.62/0.22 KV.</v>
          </cell>
          <cell r="D229">
            <v>1045.58</v>
          </cell>
          <cell r="E229">
            <v>1001.912721133159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TMC17</v>
          </cell>
          <cell r="C230" t="str">
            <v>TRANSFORMADOR MONOFASICO AEREO CONVENCIONAL DE 25 KVA;  7.62/0.44-0.22 KV.</v>
          </cell>
          <cell r="D230">
            <v>1045.58</v>
          </cell>
          <cell r="E230">
            <v>1001.912721133159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TMC177</v>
          </cell>
          <cell r="C231" t="str">
            <v>TRANSFORMADOR MONOFASICO DE 25 KVA, 7.62/0.22 KV.</v>
          </cell>
          <cell r="D231">
            <v>1045.58</v>
          </cell>
          <cell r="E231">
            <v>1001.912721133159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TMC58</v>
          </cell>
          <cell r="C232" t="str">
            <v>TRANSFORMADOR MONOFASICO AEREO CONVENCIONAL DE  30 KVA;  7.62/0.44-0.22 KV.</v>
          </cell>
          <cell r="D232">
            <v>1127.3499999999999</v>
          </cell>
          <cell r="E232">
            <v>1079.5400895252747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TMC182</v>
          </cell>
          <cell r="C233" t="str">
            <v>TRANSFORMADOR MONOFASICO AEREO CONVENCIONAL DE 37.5 KVA;  5.8/0.22 KV.</v>
          </cell>
          <cell r="D233">
            <v>1236.19</v>
          </cell>
          <cell r="E233">
            <v>1182.7801929542311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TMC246</v>
          </cell>
          <cell r="C234" t="str">
            <v>TRANSFORMADOR MONOFASICO AEREO CONVENCIONAL DE 37.5 KVA; 5.8/0.38-0.22 KV.</v>
          </cell>
          <cell r="D234">
            <v>1236.19</v>
          </cell>
          <cell r="E234">
            <v>1182.7801929542311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TMC22</v>
          </cell>
          <cell r="C235" t="str">
            <v>TRANSFORMADOR MONOFASICO AEREO CONVENCIONAL DE 37.5 KVA;  7.62/0.22 KV.</v>
          </cell>
          <cell r="D235">
            <v>1236.19</v>
          </cell>
          <cell r="E235">
            <v>1182.7801929542311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TMC23</v>
          </cell>
          <cell r="C236" t="str">
            <v>TRANSFORMADOR MONOFASICO AEREO CONVENCIONAL DE 37.5 KVA;  7.62/0.44-0.22 KV.</v>
          </cell>
          <cell r="D236">
            <v>1236.19</v>
          </cell>
          <cell r="E236">
            <v>1182.7801929542311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TMC221</v>
          </cell>
          <cell r="C237" t="str">
            <v>TRANSFORMADOR MONOFASICO AEREO CONVENCIONAL DE 40 KVA; 5.8/0.38-0.22 KV.</v>
          </cell>
          <cell r="D237">
            <v>1269.58</v>
          </cell>
          <cell r="E237">
            <v>1214.4403819030606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TMC63</v>
          </cell>
          <cell r="C238" t="str">
            <v>TRANSFORMADOR MONOFASICO AEREO CONVENCIONAL DE  40 KVA;  7.62/0.44-0.22 KV.</v>
          </cell>
          <cell r="D238">
            <v>1269.58</v>
          </cell>
          <cell r="E238">
            <v>1214.4403819030606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TMC222</v>
          </cell>
          <cell r="C239" t="str">
            <v>TRANSFORMADOR MONOFASICO AEREO CONVENCIONAL DE 40 KVA; 7.62/0.22 KV.</v>
          </cell>
          <cell r="D239">
            <v>1269.58</v>
          </cell>
          <cell r="E239">
            <v>1214.4403819030606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TMC185</v>
          </cell>
          <cell r="C240" t="str">
            <v>TRANSFORMADOR MONOFASICO AEREO CONVENCIONAL DE 50 KVA;  5.8/-0.22 KV.</v>
          </cell>
          <cell r="D240">
            <v>1392.14</v>
          </cell>
          <cell r="E240">
            <v>1330.5814607314612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TMC28</v>
          </cell>
          <cell r="C241" t="str">
            <v>TRANSFORMADOR MONOFASICO AEREO CONVENCIONAL DE 50 KVA;  7.62/0.44-0.22 KV.</v>
          </cell>
          <cell r="D241">
            <v>1392.14</v>
          </cell>
          <cell r="E241">
            <v>1330.5814607314612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TMC186</v>
          </cell>
          <cell r="C242" t="str">
            <v>TRANSFORMADOR MONOFASICO AEREO CONVENCIONAL DE 75 KVA;  5.8/0.22 KV.</v>
          </cell>
          <cell r="D242">
            <v>1645.92</v>
          </cell>
          <cell r="E242">
            <v>1570.7809309830257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TMC33</v>
          </cell>
          <cell r="C243" t="str">
            <v>TRANSFORMADOR MONOFASICO AEREO CONVENCIONAL DE 75 KVA;  7.62/0.44-0.22 KV.</v>
          </cell>
          <cell r="D243">
            <v>1645.92</v>
          </cell>
          <cell r="E243">
            <v>1570.7809309830257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TMC68</v>
          </cell>
          <cell r="C244" t="str">
            <v>TRANSFORMADOR MONOFASICO AEREO CONVENCIONAL DE  80 KVA;  7.62/0.44-0.22 KV.</v>
          </cell>
          <cell r="D244">
            <v>1690.38</v>
          </cell>
          <cell r="E244">
            <v>1612.8269690959291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TMC73</v>
          </cell>
          <cell r="C245" t="str">
            <v>TRANSFORMADOR MONOFASICO AEREO CONVENCIONAL DE  125 KVA;  7.62/0.44-0.22 KV.</v>
          </cell>
          <cell r="D245">
            <v>2032.51</v>
          </cell>
          <cell r="E245">
            <v>1936.0577767478885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TMC200</v>
          </cell>
          <cell r="C246" t="str">
            <v>TRANSFORMADOR MONOFASICO AEREO CONVENCIONAL DE  5 KVA; MT/0.22 KV.</v>
          </cell>
          <cell r="D246">
            <v>556.04999999999995</v>
          </cell>
          <cell r="E246">
            <v>360.79771285430138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TMC202</v>
          </cell>
          <cell r="C247" t="str">
            <v>TRANSFORMADOR MONOFASICO AEREO CONVENCIONAL DE  7 KVA; MT/0.22 KV.</v>
          </cell>
          <cell r="D247">
            <v>624.35</v>
          </cell>
          <cell r="E247">
            <v>601.4130560515722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TMC203</v>
          </cell>
          <cell r="C248" t="str">
            <v>TRANSFORMADOR MONOFASICO AEREO CONVENCIONAL DE 10 KVA; MT/0.22 KV.</v>
          </cell>
          <cell r="D248">
            <v>717.22</v>
          </cell>
          <cell r="E248">
            <v>690.08573129874026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TMC207</v>
          </cell>
          <cell r="C249" t="str">
            <v>TRANSFORMADOR MONOFASICO AEREO CONVENCIONAL DE 15 KVA; MT/0.22 KV.</v>
          </cell>
          <cell r="D249">
            <v>839.69</v>
          </cell>
          <cell r="E249">
            <v>806.87049943951843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TMC213</v>
          </cell>
          <cell r="C250" t="str">
            <v>TRANSFORMADOR MONOFASICO AEREO CONVENCIONAL DE 25 KVA; MT/0.22 KV.</v>
          </cell>
          <cell r="D250">
            <v>1024.17</v>
          </cell>
          <cell r="E250">
            <v>982.53655026878266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TMC223</v>
          </cell>
          <cell r="C251" t="str">
            <v>TRANSFORMADOR MONOFASICO AEREO CONVENCIONAL DE 40 KVA; MT/0.22 KV.</v>
          </cell>
          <cell r="D251">
            <v>1229.51</v>
          </cell>
          <cell r="E251">
            <v>1177.761572863735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TMC224</v>
          </cell>
          <cell r="C252" t="str">
            <v>TRANSFORMADOR MONOFASICO AEREO CONVENCIONAL DE 40 KVA; MT/0.38-0.22 KV.</v>
          </cell>
          <cell r="D252">
            <v>1229.51</v>
          </cell>
          <cell r="E252">
            <v>1177.761572863735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TMC171</v>
          </cell>
          <cell r="C253" t="str">
            <v>TRANSFORMADOR MONOFASICO AEREO CONVENCIONAL DE 75 KVA; BT/0.38-0.22 KV.</v>
          </cell>
          <cell r="D253">
            <v>1569.92</v>
          </cell>
          <cell r="E253">
            <v>1500.8133040526138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TMC232</v>
          </cell>
          <cell r="C254" t="str">
            <v>TRANSFORMADOR MONOFASICO AEREO CONVENCIONAL DE 75 KVA; MT/0.22 KV</v>
          </cell>
          <cell r="D254">
            <v>1569.92</v>
          </cell>
          <cell r="E254">
            <v>1500.8133040526138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TMV01</v>
          </cell>
          <cell r="C255" t="str">
            <v>TRANSFORMADOR DE 10 KVA MONOFASICO</v>
          </cell>
          <cell r="D255">
            <v>789.45</v>
          </cell>
          <cell r="E255">
            <v>756.66772569986904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TMV02</v>
          </cell>
          <cell r="C256" t="str">
            <v>TRANSFORMADOR DE 15 KVA MONOFASICO</v>
          </cell>
          <cell r="D256">
            <v>974.75</v>
          </cell>
          <cell r="E256">
            <v>934.27056237777401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TMV03</v>
          </cell>
          <cell r="C257" t="str">
            <v>TRANSFORMADOR DE 25 KVA MONOFASICO</v>
          </cell>
          <cell r="D257">
            <v>1271.32</v>
          </cell>
          <cell r="E257">
            <v>1218.52379622017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TMV04</v>
          </cell>
          <cell r="C258" t="str">
            <v>TRANSFORMADOR DE 37 KVA MONOFASICO</v>
          </cell>
          <cell r="D258">
            <v>1558.8</v>
          </cell>
          <cell r="E258">
            <v>1494.0671148784045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TMV05</v>
          </cell>
          <cell r="C259" t="str">
            <v>TRANSFORMADOR DE 50 KVA MONOFASICO</v>
          </cell>
          <cell r="D259">
            <v>1823.01</v>
          </cell>
          <cell r="E259">
            <v>1747.3085924220818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TMV06</v>
          </cell>
          <cell r="C260" t="str">
            <v>TRANSFORMADOR DE 75 KVA MONOFASICO</v>
          </cell>
          <cell r="D260">
            <v>2250.9</v>
          </cell>
          <cell r="E260">
            <v>2157.4317574861216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TMV07</v>
          </cell>
          <cell r="C261" t="str">
            <v>TRANSFORMADOR DE 167 KVA MONOFASICO</v>
          </cell>
          <cell r="D261">
            <v>3413.01</v>
          </cell>
          <cell r="E261">
            <v>3271.2804282136826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TMV08</v>
          </cell>
          <cell r="C262" t="str">
            <v>TRANSFORMADOR DE 250 KVA MONOFASICO</v>
          </cell>
          <cell r="D262">
            <v>4209.72</v>
          </cell>
          <cell r="E262">
            <v>4034.911511956092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TMA01</v>
          </cell>
          <cell r="C263" t="str">
            <v>TRANSFORMADOR MONOFASICO AEREO AUTOPROTEGIDO DE  5 KVA; 7.62/0.22 KV.</v>
          </cell>
          <cell r="D263" t="str">
            <v>Sin Costo (No Utilizado)</v>
          </cell>
          <cell r="E263">
            <v>431.30060364892535</v>
          </cell>
          <cell r="F263" t="str">
            <v>A</v>
          </cell>
          <cell r="G263" t="str">
            <v/>
          </cell>
          <cell r="H263" t="str">
            <v>Precio Regulado 2012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Precio regulado 2012</v>
          </cell>
          <cell r="O263" t="str">
            <v/>
          </cell>
          <cell r="P263" t="str">
            <v>A</v>
          </cell>
        </row>
        <row r="264">
          <cell r="B264" t="str">
            <v>TMA02</v>
          </cell>
          <cell r="C264" t="str">
            <v>TRANSFORMADOR MONOFASICO AEREO AUTOPROTEGIDO DE 10 KVA; 7.62/0.22 KV.</v>
          </cell>
          <cell r="D264" t="str">
            <v>Sin Costo (No Utilizado)</v>
          </cell>
          <cell r="E264">
            <v>718.83433941487556</v>
          </cell>
          <cell r="F264" t="str">
            <v>A</v>
          </cell>
          <cell r="G264" t="str">
            <v/>
          </cell>
          <cell r="H264" t="str">
            <v>Precio Regulado 2012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Precio regulado 2012</v>
          </cell>
          <cell r="O264" t="str">
            <v/>
          </cell>
          <cell r="P264" t="str">
            <v>A</v>
          </cell>
        </row>
        <row r="265">
          <cell r="B265" t="str">
            <v>TMA03</v>
          </cell>
          <cell r="C265" t="str">
            <v>TRANSFORMADOR MONOFASICO AEREO AUTOPROTEGIDO DE 15 KVA; 7.62/0.22 KV.</v>
          </cell>
          <cell r="D265">
            <v>995.5</v>
          </cell>
          <cell r="E265">
            <v>887.55703425888532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TMA04</v>
          </cell>
          <cell r="C266" t="str">
            <v>TRANSFORMADOR MONOFASICO AEREO AUTOPROTEGIDO DE 50 KVA; 7.62/0.22 KV.</v>
          </cell>
          <cell r="D266" t="str">
            <v>Sin Costo (No Utilizado)</v>
          </cell>
          <cell r="E266">
            <v>1659.9431628009777</v>
          </cell>
          <cell r="F266" t="str">
            <v>A</v>
          </cell>
          <cell r="G266" t="str">
            <v/>
          </cell>
          <cell r="H266" t="str">
            <v>Precio Regulado 2012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Precio regulado 2012</v>
          </cell>
          <cell r="O266" t="str">
            <v/>
          </cell>
          <cell r="P266" t="str">
            <v>A</v>
          </cell>
        </row>
        <row r="267">
          <cell r="B267" t="str">
            <v>TMA05</v>
          </cell>
          <cell r="C267" t="str">
            <v>TRANSFORMADOR MONOFASICO AEREO AUTOPROTEGIDO DE 75 KVA; 7.62/0.22 KV.</v>
          </cell>
          <cell r="D267" t="str">
            <v>Sin Costo (No Utilizado)</v>
          </cell>
          <cell r="E267">
            <v>2049.5601696118156</v>
          </cell>
          <cell r="F267" t="str">
            <v>A</v>
          </cell>
          <cell r="G267" t="str">
            <v/>
          </cell>
          <cell r="H267" t="str">
            <v>Precio Regulado 2012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Precio regulado 2012</v>
          </cell>
          <cell r="O267" t="str">
            <v/>
          </cell>
          <cell r="P267" t="str">
            <v>A</v>
          </cell>
        </row>
        <row r="268">
          <cell r="B268" t="str">
            <v>TMA06</v>
          </cell>
          <cell r="C268" t="str">
            <v>TRANSFORMADOR MONOFASICO AEREO AUTOPROTEGIDO DE 25 KVA; 7.62/0.22 KV.</v>
          </cell>
          <cell r="D268" t="str">
            <v>Sin Costo (No Utilizado)</v>
          </cell>
          <cell r="E268">
            <v>1157.5976064091615</v>
          </cell>
          <cell r="F268" t="str">
            <v>A</v>
          </cell>
          <cell r="G268" t="str">
            <v/>
          </cell>
          <cell r="H268" t="str">
            <v>Precio Regulado 2012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Precio regulado 2012</v>
          </cell>
          <cell r="O268" t="str">
            <v/>
          </cell>
          <cell r="P268" t="str">
            <v>A</v>
          </cell>
        </row>
        <row r="269">
          <cell r="B269" t="str">
            <v>TMA07</v>
          </cell>
          <cell r="C269" t="str">
            <v>TRANSFORMADOR MONOFASICO AEREO AUTOPROTEGIDO DE 37.5 KVA; 7.62/0.22 KV.</v>
          </cell>
          <cell r="D269" t="str">
            <v>Sin Costo (No Utilizado)</v>
          </cell>
          <cell r="E269">
            <v>1408.7703846050695</v>
          </cell>
          <cell r="F269" t="str">
            <v>A</v>
          </cell>
          <cell r="G269" t="str">
            <v/>
          </cell>
          <cell r="H269" t="str">
            <v>Precio Regulado 2012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Precio regulado 2012</v>
          </cell>
          <cell r="O269" t="str">
            <v/>
          </cell>
          <cell r="P269" t="str">
            <v>A</v>
          </cell>
        </row>
        <row r="270">
          <cell r="B270" t="str">
            <v>TMA08</v>
          </cell>
          <cell r="C270" t="str">
            <v>TRANSFORMADOR MONOFASICO AEREO AUTOPROTEGIDO DE 15 KVA; 13.2/0.44-0.22 KV.</v>
          </cell>
          <cell r="D270" t="str">
            <v>Sin Costo (No Utilizado)</v>
          </cell>
          <cell r="E270">
            <v>934.27056237777401</v>
          </cell>
          <cell r="F270" t="str">
            <v>A</v>
          </cell>
          <cell r="G270" t="str">
            <v/>
          </cell>
          <cell r="H270" t="str">
            <v>Precio Regulado 2012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Precio regulado 2012</v>
          </cell>
          <cell r="O270" t="str">
            <v/>
          </cell>
          <cell r="P270" t="str">
            <v>A</v>
          </cell>
        </row>
        <row r="271">
          <cell r="B271" t="str">
            <v>TMA09</v>
          </cell>
          <cell r="C271" t="str">
            <v>TRANSFORMADOR MONOFASICO AEREO AUTOPROTEGIDO DE 25 KVA; 13.2/0.44-0.22 KV.</v>
          </cell>
          <cell r="D271" t="str">
            <v>Sin Costo (No Utilizado)</v>
          </cell>
          <cell r="E271">
            <v>1218.52379622017</v>
          </cell>
          <cell r="F271" t="str">
            <v>A</v>
          </cell>
          <cell r="G271" t="str">
            <v/>
          </cell>
          <cell r="H271" t="str">
            <v>Precio Regulado 2012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Precio regulado 2012</v>
          </cell>
          <cell r="O271" t="str">
            <v/>
          </cell>
          <cell r="P271" t="str">
            <v>A</v>
          </cell>
        </row>
        <row r="272">
          <cell r="B272" t="str">
            <v>TMA10</v>
          </cell>
          <cell r="C272" t="str">
            <v>TRANSFORMADOR MONOFASICO AEREO AUTOPROTEGIDO DE 37.5 KVA; 13.2/0.44-0.22 KV.</v>
          </cell>
          <cell r="D272" t="str">
            <v>Sin Costo (No Utilizado)</v>
          </cell>
          <cell r="E272">
            <v>1482.9161943211259</v>
          </cell>
          <cell r="F272" t="str">
            <v>A</v>
          </cell>
          <cell r="G272" t="str">
            <v/>
          </cell>
          <cell r="H272" t="str">
            <v>Precio Regulado 2012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Precio regulado 2012</v>
          </cell>
          <cell r="O272" t="str">
            <v/>
          </cell>
          <cell r="P272" t="str">
            <v>A</v>
          </cell>
        </row>
        <row r="273">
          <cell r="B273" t="str">
            <v>TMA11</v>
          </cell>
          <cell r="C273" t="str">
            <v>TRANSFORMADOR MONOFASICO AEREO AUTOPROTEGIDO DE 50 KVA; 13.2/0.44-0.22 KV.</v>
          </cell>
          <cell r="D273" t="str">
            <v>Sin Costo (No Utilizado)</v>
          </cell>
          <cell r="E273">
            <v>1747.3085924220818</v>
          </cell>
          <cell r="F273" t="str">
            <v>A</v>
          </cell>
          <cell r="G273" t="str">
            <v/>
          </cell>
          <cell r="H273" t="str">
            <v>Precio Regulado 2012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Precio regulado 2012</v>
          </cell>
          <cell r="O273" t="str">
            <v/>
          </cell>
          <cell r="P273" t="str">
            <v>A</v>
          </cell>
        </row>
        <row r="274">
          <cell r="B274" t="str">
            <v>TMA12</v>
          </cell>
          <cell r="C274" t="str">
            <v>TRANSFORMADOR MONOFASICO AEREO AUTOPROTEGIDO DE 75 KVA; 13.2/0.44-0.22 KV.</v>
          </cell>
          <cell r="D274" t="str">
            <v>Sin Costo (No Utilizado)</v>
          </cell>
          <cell r="E274">
            <v>2157.4317574861216</v>
          </cell>
          <cell r="F274" t="str">
            <v>A</v>
          </cell>
          <cell r="G274" t="str">
            <v/>
          </cell>
          <cell r="H274" t="str">
            <v>Precio Regulado 2012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Precio regulado 2012</v>
          </cell>
          <cell r="O274" t="str">
            <v/>
          </cell>
          <cell r="P274" t="str">
            <v>A</v>
          </cell>
        </row>
        <row r="275">
          <cell r="B275" t="str">
            <v>TMC249</v>
          </cell>
          <cell r="C275" t="str">
            <v>TRANSFORMADOR MONOFASICO DE 100 KVA, 7.62/0.22 KV.</v>
          </cell>
          <cell r="D275">
            <v>4897.1000000000004</v>
          </cell>
          <cell r="E275">
            <v>2696.789696857652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TMC250</v>
          </cell>
          <cell r="C276" t="str">
            <v>TRANSFORMADOR MONOFASICO DE 100 KVA, 10/0.22 KV.</v>
          </cell>
          <cell r="D276">
            <v>4898.1000000000004</v>
          </cell>
          <cell r="E276">
            <v>2696.789696857652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TMC251</v>
          </cell>
          <cell r="C277" t="str">
            <v>TRANSFORMADOR MONOFASICO DE 100 KVA, 22.9/0.22 KV.</v>
          </cell>
          <cell r="D277">
            <v>5054.8999999999996</v>
          </cell>
          <cell r="E277">
            <v>2696.789696857652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B8" t="str">
            <v>TTA399</v>
          </cell>
          <cell r="C8" t="str">
            <v xml:space="preserve">TRANSFORMADOR TRIFASICO AEREO  3 KVA; 10/0.22 KV.                                                                                                                                                                                                         </v>
          </cell>
          <cell r="D8">
            <v>283.95</v>
          </cell>
          <cell r="E8">
            <v>463.39599999999996</v>
          </cell>
          <cell r="F8" t="str">
            <v>E</v>
          </cell>
          <cell r="G8" t="str">
            <v/>
          </cell>
          <cell r="H8" t="str">
            <v>Estimado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Estimado</v>
          </cell>
          <cell r="O8" t="str">
            <v/>
          </cell>
          <cell r="P8" t="str">
            <v>E</v>
          </cell>
        </row>
        <row r="9">
          <cell r="B9" t="str">
            <v>TTA400</v>
          </cell>
          <cell r="C9" t="str">
            <v xml:space="preserve">TRANSFORMADOR TRIFASICO AEREO  3 KVA; 10/0.38-0.22 KV.                                                                                                                                                                                                    </v>
          </cell>
          <cell r="D9">
            <v>283.95</v>
          </cell>
          <cell r="E9">
            <v>463.39599999999996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TTA395</v>
          </cell>
          <cell r="C10" t="str">
            <v xml:space="preserve">TRANSFORMADOR TRIFASICO AEREO  5 KVA; 10/0.22 KV.                                                                                                                                                                                                         </v>
          </cell>
          <cell r="D10">
            <v>330.97</v>
          </cell>
          <cell r="E10">
            <v>514.02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TTA396</v>
          </cell>
          <cell r="C11" t="str">
            <v xml:space="preserve">TRANSFORMADOR TRIFASICO AEREO  5 KVA; 10/0.38-0.22 KV.                                                                                                                                                                                                    </v>
          </cell>
          <cell r="D11">
            <v>330.97</v>
          </cell>
          <cell r="E11">
            <v>514.02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TTA01</v>
          </cell>
          <cell r="C12" t="str">
            <v xml:space="preserve">TRANSFORMADOR TRIFASICO AEREO  10 KVA; 10/0.22 KV.                                                                                                                                                                                                        </v>
          </cell>
          <cell r="D12">
            <v>448.51</v>
          </cell>
          <cell r="E12">
            <v>640.57999999999993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TTA156</v>
          </cell>
          <cell r="C13" t="str">
            <v xml:space="preserve">TRANSFORMADOR TRIFASICO AEREO  10 KVA; 10/0.38-0.22 KV.                                                                                                                                                                                                   </v>
          </cell>
          <cell r="D13">
            <v>448.51</v>
          </cell>
          <cell r="E13">
            <v>640.57999999999993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TTA157</v>
          </cell>
          <cell r="C14" t="str">
            <v xml:space="preserve">TRANSFORMADOR TRIFASICO AEREO  10 KVA; 10/0.44-0.22 KV.                                                                                                                                                                                                   </v>
          </cell>
          <cell r="D14">
            <v>448.51</v>
          </cell>
          <cell r="E14">
            <v>640.57999999999993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TTA350</v>
          </cell>
          <cell r="C15" t="str">
            <v xml:space="preserve">TRANSFORMADOR TRIFASICO AEREO  15 KVA, 10 KV/BT                                                                                                                                                                                                           </v>
          </cell>
          <cell r="D15">
            <v>566.04999999999995</v>
          </cell>
          <cell r="E15">
            <v>767.14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TTA06</v>
          </cell>
          <cell r="C16" t="str">
            <v xml:space="preserve">TRANSFORMADOR TRIFASICO AEREO  15 KVA; 10/0.22 KV.                                                                                                                                                                                                        </v>
          </cell>
          <cell r="D16">
            <v>566.04999999999995</v>
          </cell>
          <cell r="E16">
            <v>767.14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TTA165</v>
          </cell>
          <cell r="C17" t="str">
            <v xml:space="preserve">TRANSFORMADOR TRIFASICO AEREO  15 KVA; 10/0.38-0.22 KV.                                                                                                                                                                                                   </v>
          </cell>
          <cell r="D17">
            <v>566.04999999999995</v>
          </cell>
          <cell r="E17">
            <v>767.14</v>
          </cell>
          <cell r="F17" t="str">
            <v>E</v>
          </cell>
          <cell r="G17" t="str">
            <v/>
          </cell>
          <cell r="H17" t="str">
            <v>Estimado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Estimado</v>
          </cell>
          <cell r="O17" t="str">
            <v/>
          </cell>
          <cell r="P17" t="str">
            <v>E</v>
          </cell>
        </row>
        <row r="18">
          <cell r="B18" t="str">
            <v>TTA166</v>
          </cell>
          <cell r="C18" t="str">
            <v xml:space="preserve">TRANSFORMADOR TRIFASICO AEREO  15 KVA; 10/0.44-0.22 KV.                                                                                                                                                                                                   </v>
          </cell>
          <cell r="D18">
            <v>566.04999999999995</v>
          </cell>
          <cell r="E18">
            <v>767.14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TTV26</v>
          </cell>
          <cell r="C19" t="str">
            <v xml:space="preserve">TRANSFORMADOR DE 25 KVA TRIFASICO  10 / 0.38-0.22 KV                                                                                                                                                                                                      </v>
          </cell>
          <cell r="D19">
            <v>801.13</v>
          </cell>
          <cell r="E19">
            <v>1020.26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TTA152</v>
          </cell>
          <cell r="C20" t="str">
            <v xml:space="preserve">TRANSFORMADOR TRIFASICO 25 KVA 10 / 0.40 - 0.23 KV.                                                                                                                                                                                                       </v>
          </cell>
          <cell r="D20">
            <v>801.13</v>
          </cell>
          <cell r="E20">
            <v>1020.26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TTC01</v>
          </cell>
          <cell r="C21" t="str">
            <v xml:space="preserve">TRANSFORMADOR TRIFASICO 25 kVA, 10/0.38-0.22 kV                                                                                                                                                                                                           </v>
          </cell>
          <cell r="D21">
            <v>801.13</v>
          </cell>
          <cell r="E21">
            <v>1020.26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  <row r="22">
          <cell r="B22" t="str">
            <v>TTA11</v>
          </cell>
          <cell r="C22" t="str">
            <v xml:space="preserve">TRANSFORMADOR TRIFASICO AEREO  25 KVA; 10/0.22 KV.                                                                                                                                                                                                        </v>
          </cell>
          <cell r="D22">
            <v>801.13</v>
          </cell>
          <cell r="E22">
            <v>1020.26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TTA170</v>
          </cell>
          <cell r="C23" t="str">
            <v xml:space="preserve">TRANSFORMADOR TRIFASICO AEREO  25 KVA; 10/0.38-0.22 KV                                                                                                                                                                                                    </v>
          </cell>
          <cell r="D23">
            <v>801.13</v>
          </cell>
          <cell r="E23">
            <v>1020.26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TTA171</v>
          </cell>
          <cell r="C24" t="str">
            <v xml:space="preserve">TRANSFORMADOR TRIFASICO AEREO  25 KVA; 10/0.44-0.22 KV                                                                                                                                                                                                    </v>
          </cell>
          <cell r="D24">
            <v>801.13</v>
          </cell>
          <cell r="E24">
            <v>1020.26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TTC153</v>
          </cell>
          <cell r="C25" t="str">
            <v xml:space="preserve">TRANSFORMADOR TRIFASICO AEREO  30 KVA 10 / 0.38-0.22 KV                                                                                                                                                                                                   </v>
          </cell>
          <cell r="D25">
            <v>918.67</v>
          </cell>
          <cell r="E25">
            <v>1146.82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TTA52</v>
          </cell>
          <cell r="C26" t="str">
            <v xml:space="preserve">TRANSFORMADOR TRIFASICO AEREO  30 KVA; 10/0.22 KV.                                                                                                                                                                                                        </v>
          </cell>
          <cell r="D26">
            <v>918.67</v>
          </cell>
          <cell r="E26">
            <v>1146.82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TTA175</v>
          </cell>
          <cell r="C27" t="str">
            <v xml:space="preserve">TRANSFORMADOR TRIFASICO AEREO  30 KVA; 10/0.44-0.22 KV.                                                                                                                                                                                                   </v>
          </cell>
          <cell r="D27">
            <v>918.67</v>
          </cell>
          <cell r="E27">
            <v>1146.82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TTC156</v>
          </cell>
          <cell r="C28" t="str">
            <v xml:space="preserve">TRANSFORMADOR TRIFASICO AEREO  37 KVA 10 / 0.44-0.22 KV                                                                                                                                                                                                   </v>
          </cell>
          <cell r="D28">
            <v>1083.23</v>
          </cell>
          <cell r="E28">
            <v>1324.0040000000001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TTA57</v>
          </cell>
          <cell r="C29" t="str">
            <v xml:space="preserve">TRANSFORMADOR TRIFASICO AEREO  37 KVA; 10/0.22 KV.                                                                                                                                                                                                        </v>
          </cell>
          <cell r="D29">
            <v>1083.23</v>
          </cell>
          <cell r="E29">
            <v>1324.0040000000001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TTA178</v>
          </cell>
          <cell r="C30" t="str">
            <v xml:space="preserve">TRANSFORMADOR TRIFASICO AEREO  37 KVA; 10/0.38-0.22 KV.                                                                                                                                                                                                   </v>
          </cell>
          <cell r="D30">
            <v>1083.23</v>
          </cell>
          <cell r="E30">
            <v>1324.0040000000001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TTC02</v>
          </cell>
          <cell r="C31" t="str">
            <v xml:space="preserve">TRANSFORMADOR TRIFASICO 37,5 kVA, 10/0.38-0.22 kV                                                                                                                                                                                                         </v>
          </cell>
          <cell r="D31">
            <v>1094.98</v>
          </cell>
          <cell r="E31">
            <v>1336.66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TTC160</v>
          </cell>
          <cell r="C32" t="str">
            <v xml:space="preserve">TRANSFORMADOR TRIFASICO AEREO  40 KVA 10 / 0.38-0.22 KV                                                                                                                                                                                                   </v>
          </cell>
          <cell r="D32">
            <v>1153.75</v>
          </cell>
          <cell r="E32">
            <v>1399.94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TTA361</v>
          </cell>
          <cell r="C33" t="str">
            <v xml:space="preserve">TRANSFORMADOR TRIFASICO AEREO  40 KVA, 10 KV/440/220 V                                                                                                                                                                                                    </v>
          </cell>
          <cell r="D33">
            <v>1153.75</v>
          </cell>
          <cell r="E33">
            <v>1399.94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TTA62</v>
          </cell>
          <cell r="C34" t="str">
            <v xml:space="preserve">TRANSFORMADOR TRIFASICO AEREO  40 KVA; 10/0.22 KV.                                                                                                                                                                                                        </v>
          </cell>
          <cell r="D34">
            <v>1153.75</v>
          </cell>
          <cell r="E34">
            <v>1399.94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TTA149</v>
          </cell>
          <cell r="C35" t="str">
            <v xml:space="preserve">TRANSFORMADOR TRIFASICO 50 KVA 10 / 0.40 - 0.23 KV.                                                                                                                                                                                                       </v>
          </cell>
          <cell r="D35">
            <v>1543.92</v>
          </cell>
          <cell r="E35">
            <v>1833.05</v>
          </cell>
          <cell r="F35" t="str">
            <v>S</v>
          </cell>
          <cell r="G35">
            <v>180</v>
          </cell>
          <cell r="H35" t="str">
            <v>Contrato AD/LO 017-2017-SEAL</v>
          </cell>
          <cell r="I35" t="str">
            <v>Corporativa</v>
          </cell>
          <cell r="J35" t="str">
            <v>SEAL</v>
          </cell>
          <cell r="K35" t="str">
            <v>EPLI S.A.C.</v>
          </cell>
          <cell r="L35">
            <v>42760</v>
          </cell>
          <cell r="M35">
            <v>180</v>
          </cell>
          <cell r="N35" t="str">
            <v>Sustento</v>
          </cell>
          <cell r="O35">
            <v>180</v>
          </cell>
          <cell r="P35" t="str">
            <v>S</v>
          </cell>
        </row>
        <row r="36">
          <cell r="B36" t="str">
            <v>TTC03</v>
          </cell>
          <cell r="C36" t="str">
            <v xml:space="preserve">TRANSFORMADOR TRIFASICO 50 kVA, 10/0.38-0.22 kV                                                                                                                                                                                                           </v>
          </cell>
          <cell r="D36">
            <v>1543.92</v>
          </cell>
          <cell r="E36">
            <v>1833.05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TTA16</v>
          </cell>
          <cell r="C37" t="str">
            <v xml:space="preserve">TRANSFORMADOR TRIFASICO AEREO  50 KVA; 10/0.22 KV.                                                                                                                                                                                                        </v>
          </cell>
          <cell r="D37">
            <v>1543.92</v>
          </cell>
          <cell r="E37">
            <v>1833.05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TTA184</v>
          </cell>
          <cell r="C38" t="str">
            <v xml:space="preserve">TRANSFORMADOR TRIFASICO AEREO  50 KVA; 10/0.38-0.22 KV.                                                                                                                                                                                                   </v>
          </cell>
          <cell r="D38">
            <v>1543.92</v>
          </cell>
          <cell r="E38">
            <v>1833.05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TTA185</v>
          </cell>
          <cell r="C39" t="str">
            <v xml:space="preserve">TRANSFORMADOR TRIFASICO AEREO  50 KVA; 10/0.44-0.22 KV.                                                                                                                                                                                                   </v>
          </cell>
          <cell r="D39">
            <v>1543.92</v>
          </cell>
          <cell r="E39">
            <v>1833.05</v>
          </cell>
          <cell r="F39" t="str">
            <v>S</v>
          </cell>
          <cell r="G39">
            <v>60</v>
          </cell>
          <cell r="H39" t="str">
            <v>Factura F017-0001300</v>
          </cell>
          <cell r="I39" t="str">
            <v>Individual</v>
          </cell>
          <cell r="J39" t="str">
            <v>SEAL</v>
          </cell>
          <cell r="K39" t="str">
            <v>EPLI S.A.C.</v>
          </cell>
          <cell r="L39">
            <v>42905</v>
          </cell>
          <cell r="M39">
            <v>60</v>
          </cell>
          <cell r="N39" t="str">
            <v>Sustento</v>
          </cell>
          <cell r="O39">
            <v>60</v>
          </cell>
          <cell r="P39" t="str">
            <v>S</v>
          </cell>
        </row>
        <row r="40">
          <cell r="B40" t="str">
            <v>TTC167</v>
          </cell>
          <cell r="C40" t="str">
            <v xml:space="preserve">TRANSFORMADOR TRIFASICO AEREO  75 KVA 10 / 0.38-0.22 KV                                                                                                                                                                                                   </v>
          </cell>
          <cell r="D40">
            <v>2034.26</v>
          </cell>
          <cell r="E40">
            <v>2285.86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TTA21</v>
          </cell>
          <cell r="C41" t="str">
            <v xml:space="preserve">TRANSFORMADOR TRIFASICO AEREO  75 KVA; 10/0.22 KV.                                                                                                                                                                                                        </v>
          </cell>
          <cell r="D41">
            <v>2034.26</v>
          </cell>
          <cell r="E41">
            <v>2285.86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TTA189</v>
          </cell>
          <cell r="C42" t="str">
            <v xml:space="preserve">TRANSFORMADOR TRIFASICO AEREO  75 KVA; 10/0.44-0.22 KV.                                                                                                                                                                                                   </v>
          </cell>
          <cell r="D42">
            <v>2034.26</v>
          </cell>
          <cell r="E42">
            <v>2285.86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TTA346</v>
          </cell>
          <cell r="C43" t="str">
            <v xml:space="preserve">TRANSFORMADOR DE 80 KVA TRIFASICO, 10 KV/440/220 V                                                                                                                                                                                                        </v>
          </cell>
          <cell r="D43">
            <v>2094.0700000000002</v>
          </cell>
          <cell r="E43">
            <v>2412.42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TTC04</v>
          </cell>
          <cell r="C44" t="str">
            <v xml:space="preserve">TRANSFORMADOR TRIFASICO 80 kVA, 10/0.38-0.22 kV                                                                                                                                                                                                           </v>
          </cell>
          <cell r="D44">
            <v>2094.0700000000002</v>
          </cell>
          <cell r="E44">
            <v>2412.42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TTC170</v>
          </cell>
          <cell r="C45" t="str">
            <v xml:space="preserve">TRANSFORMADOR TRIFASICO AEREO  80 KVA 10 / 0.44-0.22 KV                                                                                                                                                                                                   </v>
          </cell>
          <cell r="D45">
            <v>2094.0700000000002</v>
          </cell>
          <cell r="E45">
            <v>2412.42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TTA67</v>
          </cell>
          <cell r="C46" t="str">
            <v xml:space="preserve">TRANSFORMADOR TRIFASICO AEREO  80 KVA; 10/0.22 KV.                                                                                                                                                                                                        </v>
          </cell>
          <cell r="D46">
            <v>2094.0700000000002</v>
          </cell>
          <cell r="E46">
            <v>2412.42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TTA196</v>
          </cell>
          <cell r="C47" t="str">
            <v xml:space="preserve">TRANSFORMADOR TRIFASICO AEREO  80 KVA; 10/0.38-0.22 KV.                                                                                                                                                                                                   </v>
          </cell>
          <cell r="D47">
            <v>2094.0700000000002</v>
          </cell>
          <cell r="E47">
            <v>2412.42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TTC172</v>
          </cell>
          <cell r="C48" t="str">
            <v xml:space="preserve">TRANSFORMADOR TRIFASICO AEREO  90 KVA 10 / 0.38-0.22 KV                                                                                                                                                                                                   </v>
          </cell>
          <cell r="D48">
            <v>2329.15</v>
          </cell>
          <cell r="E48">
            <v>2665.54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TTA72</v>
          </cell>
          <cell r="C49" t="str">
            <v xml:space="preserve">TRANSFORMADOR TRIFASICO AEREO  90 KVA; 10/0.22 KV.                                                                                                                                                                                                        </v>
          </cell>
          <cell r="D49">
            <v>2329.15</v>
          </cell>
          <cell r="E49">
            <v>2665.54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TTA200</v>
          </cell>
          <cell r="C50" t="str">
            <v xml:space="preserve">TRANSFORMADOR TRIFASICO AEREO  90 KVA; 10/0.44-0.22 KV.                                                                                                                                                                                                   </v>
          </cell>
          <cell r="D50">
            <v>2329.15</v>
          </cell>
          <cell r="E50">
            <v>2665.54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TTV29</v>
          </cell>
          <cell r="C51" t="str">
            <v xml:space="preserve">TRANSFORMADOR DE 100 KVA TRIFASICO 10 / 0.38-0.22 KV                                                                                                                                                                                                      </v>
          </cell>
          <cell r="D51">
            <v>2399.2399999999998</v>
          </cell>
          <cell r="E51">
            <v>2918.6600000000003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TTV30</v>
          </cell>
          <cell r="C52" t="str">
            <v xml:space="preserve">TRANSFORMADOR DE 100 KVA TRIFASICO 10 / 0.44-0.22 KV                                                                                                                                                                                                      </v>
          </cell>
          <cell r="D52">
            <v>2399.2399999999998</v>
          </cell>
          <cell r="E52">
            <v>2918.6600000000003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TTA247</v>
          </cell>
          <cell r="C53" t="str">
            <v xml:space="preserve">TRANSFORMADOR TRIFASICO 100 KVA 10 /  0.22 KV.                                                                                                                                                                                                            </v>
          </cell>
          <cell r="D53">
            <v>2399.2399999999998</v>
          </cell>
          <cell r="E53">
            <v>2918.6600000000003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TTA146</v>
          </cell>
          <cell r="C54" t="str">
            <v xml:space="preserve">TRANSFORMADOR TRIFASICO 100 KVA 10 / 0.40 - 0.23 KV.                                                                                                                                                                                                      </v>
          </cell>
          <cell r="D54">
            <v>2399.2399999999998</v>
          </cell>
          <cell r="E54">
            <v>2918.6600000000003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TTC05</v>
          </cell>
          <cell r="C55" t="str">
            <v xml:space="preserve">TRANSFORMADOR TRIFASICO 100 kVA, 10/0.38-0.22 kV                                                                                                                                                                                                          </v>
          </cell>
          <cell r="D55">
            <v>2399.2399999999998</v>
          </cell>
          <cell r="E55">
            <v>2918.6600000000003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TTA206</v>
          </cell>
          <cell r="C56" t="str">
            <v xml:space="preserve">TRANSFORMADOR TRIFASICO AEREO  100 KVA;  10/0.38-0.22 KV.                                                                                                                                                                                                 </v>
          </cell>
          <cell r="D56">
            <v>2399.2399999999998</v>
          </cell>
          <cell r="E56">
            <v>2918.6600000000003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TTA207</v>
          </cell>
          <cell r="C57" t="str">
            <v xml:space="preserve">TRANSFORMADOR TRIFASICO AEREO  100 KVA;  10/0.44-0.22 KV.                                                                                                                                                                                                 </v>
          </cell>
          <cell r="D57">
            <v>2399.2399999999998</v>
          </cell>
          <cell r="E57">
            <v>2918.6600000000003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TTA374</v>
          </cell>
          <cell r="C58" t="str">
            <v xml:space="preserve">TRANSFORMADOR TRIFASICO AEREO 100 KVA, 10 KV/BT                                                                                                                                                                                                           </v>
          </cell>
          <cell r="D58">
            <v>2399.2399999999998</v>
          </cell>
          <cell r="E58">
            <v>2918.6600000000003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TTA26</v>
          </cell>
          <cell r="C59" t="str">
            <v xml:space="preserve">TRANSFORMADOR TRIFASICO AEREO 100 KVA; 10/0.22 KV.                                                                                                                                                                                                        </v>
          </cell>
          <cell r="D59">
            <v>2399.2399999999998</v>
          </cell>
          <cell r="E59">
            <v>2918.6600000000003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TTV31</v>
          </cell>
          <cell r="C60" t="str">
            <v xml:space="preserve">TRANSFORMADOR DE 125 KVA TRIFASICO 10 / 0.38-0.22 KV                                                                                                                                                                                                      </v>
          </cell>
          <cell r="D60">
            <v>3151.93</v>
          </cell>
          <cell r="E60">
            <v>3551.46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TTV32</v>
          </cell>
          <cell r="C61" t="str">
            <v xml:space="preserve">TRANSFORMADOR DE 125 KVA TRIFASICO 10 / 0.44-0.22 KV                                                                                                                                                                                                      </v>
          </cell>
          <cell r="D61">
            <v>3151.93</v>
          </cell>
          <cell r="E61">
            <v>3551.46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TTA251</v>
          </cell>
          <cell r="C62" t="str">
            <v xml:space="preserve">TRANSFORMADOR TRIFASICO 125 KVA 10 /  0.22 KV.                                                                                                                                                                                                            </v>
          </cell>
          <cell r="D62">
            <v>3151.93</v>
          </cell>
          <cell r="E62">
            <v>3551.46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TTC06</v>
          </cell>
          <cell r="C63" t="str">
            <v xml:space="preserve">TRANSFORMADOR TRIFASICO 125 kVA, 10/0.38-0.22 kV                                                                                                                                                                                                          </v>
          </cell>
          <cell r="D63">
            <v>3151.93</v>
          </cell>
          <cell r="E63">
            <v>3551.46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TTA77</v>
          </cell>
          <cell r="C64" t="str">
            <v xml:space="preserve">TRANSFORMADOR TRIFASICO AEREO  125 KVA; 10/0.22 KV.                                                                                                                                                                                                       </v>
          </cell>
          <cell r="D64">
            <v>3151.93</v>
          </cell>
          <cell r="E64">
            <v>3551.46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TTA210</v>
          </cell>
          <cell r="C65" t="str">
            <v xml:space="preserve">TRANSFORMADOR TRIFASICO AEREO  125 KVA; 10/0.38-0.22 KV.                                                                                                                                                                                                  </v>
          </cell>
          <cell r="D65">
            <v>3151.93</v>
          </cell>
          <cell r="E65">
            <v>3551.46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TTA211</v>
          </cell>
          <cell r="C66" t="str">
            <v xml:space="preserve">TRANSFORMADOR TRIFASICO AEREO  125 KVA; 10/0.44-0.22 KV.                                                                                                                                                                                                  </v>
          </cell>
          <cell r="D66">
            <v>3151.93</v>
          </cell>
          <cell r="E66">
            <v>3551.46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TTA253</v>
          </cell>
          <cell r="C67" t="str">
            <v xml:space="preserve">TRANSFORMADOR TRIFASICO 150 KVA 10 / 0.38- 0.22 KV.                                                                                                                                                                                                       </v>
          </cell>
          <cell r="D67">
            <v>3739.63</v>
          </cell>
          <cell r="E67">
            <v>4184.26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TTC176</v>
          </cell>
          <cell r="C68" t="str">
            <v xml:space="preserve">TRANSFORMADOR TRIFASICO AEREO  150 KVA   10 / 0.38-0.22 KV                                                                                                                                                                                                </v>
          </cell>
          <cell r="D68">
            <v>3739.63</v>
          </cell>
          <cell r="E68">
            <v>4184.26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TTA82</v>
          </cell>
          <cell r="C69" t="str">
            <v xml:space="preserve">TRANSFORMADOR TRIFASICO AEREO  150 KVA; 10/0.22 KV.                                                                                                                                                                                                       </v>
          </cell>
          <cell r="D69">
            <v>3739.63</v>
          </cell>
          <cell r="E69">
            <v>4184.26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TTA215</v>
          </cell>
          <cell r="C70" t="str">
            <v xml:space="preserve">TRANSFORMADOR TRIFASICO AEREO  150 KVA; 10/0.44-0.22 KV.                                                                                                                                                                                                  </v>
          </cell>
          <cell r="D70">
            <v>3739.63</v>
          </cell>
          <cell r="E70">
            <v>4184.26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TTV34</v>
          </cell>
          <cell r="C71" t="str">
            <v xml:space="preserve">TRANSFORMADOR DE 160 KVA TRIFASICO 10 / 0.38-0.22 KV                                                                                                                                                                                                      </v>
          </cell>
          <cell r="D71">
            <v>3974.71</v>
          </cell>
          <cell r="E71">
            <v>4437.38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TTV35</v>
          </cell>
          <cell r="C72" t="str">
            <v xml:space="preserve">TRANSFORMADOR DE 160 KVA TRIFASICO 10 / 0.44-0.22 KV                                                                                                                                                                                                      </v>
          </cell>
          <cell r="D72">
            <v>3974.71</v>
          </cell>
          <cell r="E72">
            <v>4437.38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TTA335</v>
          </cell>
          <cell r="C73" t="str">
            <v xml:space="preserve">TRANSFORMADOR DE 160 KVA TRIFASICO, 10 KV/BT                                                                                                                                                                                                              </v>
          </cell>
          <cell r="D73">
            <v>3974.71</v>
          </cell>
          <cell r="E73">
            <v>4437.38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TTA143</v>
          </cell>
          <cell r="C74" t="str">
            <v xml:space="preserve">TRANSFORMADOR TRIFASICO 160 KVA 10 / 0.40 - 0.23 KV.                                                                                                                                                                                                      </v>
          </cell>
          <cell r="D74">
            <v>3974.71</v>
          </cell>
          <cell r="E74">
            <v>4437.38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TTC07</v>
          </cell>
          <cell r="C75" t="str">
            <v xml:space="preserve">TRANSFORMADOR TRIFASICO 160 kVA, 10/0.38-0.22 kV                                                                                                                                                                                                          </v>
          </cell>
          <cell r="D75">
            <v>3974.71</v>
          </cell>
          <cell r="E75">
            <v>4437.38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TTA218</v>
          </cell>
          <cell r="C76" t="str">
            <v xml:space="preserve">TRANSFORMADOR TRIFASICO AEREO  160 KVA; 10/0.38-0.22 KV.                                                                                                                                                                                                  </v>
          </cell>
          <cell r="D76">
            <v>3974.71</v>
          </cell>
          <cell r="E76">
            <v>4437.38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TTA219</v>
          </cell>
          <cell r="C77" t="str">
            <v xml:space="preserve">TRANSFORMADOR TRIFASICO AEREO  160 KVA; 10/0.44-0.22 KV.                                                                                                                                                                                                  </v>
          </cell>
          <cell r="D77">
            <v>3974.71</v>
          </cell>
          <cell r="E77">
            <v>4750.79</v>
          </cell>
          <cell r="F77" t="str">
            <v>S</v>
          </cell>
          <cell r="G77" t="str">
            <v>DGER/MEM</v>
          </cell>
          <cell r="H77" t="str">
            <v xml:space="preserve">DGER/MEM </v>
          </cell>
          <cell r="I77" t="str">
            <v>DGER/MEM</v>
          </cell>
          <cell r="J77" t="str">
            <v>DGER/MEM</v>
          </cell>
          <cell r="K77" t="str">
            <v>DGER/MEM</v>
          </cell>
          <cell r="L77">
            <v>43038</v>
          </cell>
          <cell r="M77" t="str">
            <v>DGER/MEM</v>
          </cell>
          <cell r="N77" t="str">
            <v>Sustento</v>
          </cell>
          <cell r="O77" t="str">
            <v>DGER/MEM</v>
          </cell>
          <cell r="P77" t="str">
            <v>S</v>
          </cell>
        </row>
        <row r="78">
          <cell r="B78" t="str">
            <v>TTA380</v>
          </cell>
          <cell r="C78" t="str">
            <v xml:space="preserve">TRANSFORMADOR TRIFASICO AEREO 160 KVA, 10 KV/BT                                                                                                                                                                                                           </v>
          </cell>
          <cell r="D78">
            <v>3974.71</v>
          </cell>
          <cell r="E78">
            <v>4437.38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TTA31</v>
          </cell>
          <cell r="C79" t="str">
            <v xml:space="preserve">TRANSFORMADOR TRIFASICO AEREO 160 KVA; 10/0.22 KV.                                                                                                                                                                                                        </v>
          </cell>
          <cell r="D79">
            <v>3974.71</v>
          </cell>
          <cell r="E79">
            <v>4437.38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TTV64</v>
          </cell>
          <cell r="C80" t="str">
            <v xml:space="preserve">TRANSFORMADOR DE 175 KVA TRIFASICO  10 / 0.38-0.22 KV                                                                                                                                                                                                     </v>
          </cell>
          <cell r="D80">
            <v>4327.33</v>
          </cell>
          <cell r="E80">
            <v>4817.0600000000004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TTV82</v>
          </cell>
          <cell r="C81" t="str">
            <v xml:space="preserve">TRANSFORMADOR DE 175 KVA TRIFASICO 10/0.44-0.22 KV                                                                                                                                                                                                        </v>
          </cell>
          <cell r="D81">
            <v>4327.33</v>
          </cell>
          <cell r="E81">
            <v>4817.0600000000004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TTC178</v>
          </cell>
          <cell r="C82" t="str">
            <v xml:space="preserve">TRANSFORMADOR TRIFASICO AEREO  175 KVA   10 / 0.38-0.22 KV                                                                                                                                                                                                </v>
          </cell>
          <cell r="D82">
            <v>4327.33</v>
          </cell>
          <cell r="E82">
            <v>4817.0600000000004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TTA87</v>
          </cell>
          <cell r="C83" t="str">
            <v xml:space="preserve">TRANSFORMADOR TRIFASICO AEREO  175 KVA; 10/0.22 KV.                                                                                                                                                                                                       </v>
          </cell>
          <cell r="D83">
            <v>4327.33</v>
          </cell>
          <cell r="E83">
            <v>4817.0600000000004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TTA223</v>
          </cell>
          <cell r="C84" t="str">
            <v xml:space="preserve">TRANSFORMADOR TRIFASICO AEREO  175 KVA; 10/0.44-0.22 KV.                                                                                                                                                                                                  </v>
          </cell>
          <cell r="D84">
            <v>4327.33</v>
          </cell>
          <cell r="E84">
            <v>4817.0600000000004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TTV36</v>
          </cell>
          <cell r="C85" t="str">
    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    </cell>
          <cell r="D85">
            <v>4834.6099999999997</v>
          </cell>
          <cell r="E85">
            <v>5449.8600000000006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TTV38</v>
          </cell>
          <cell r="C86" t="str">
    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    </cell>
          <cell r="D86">
            <v>4834.6099999999997</v>
          </cell>
          <cell r="E86">
            <v>5449.8600000000006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TTA336</v>
          </cell>
          <cell r="C87" t="str">
            <v xml:space="preserve">TRANSFORMADOR DE 200 KVA TRIFASICO, 10 KV/440/220 V                                                                                                                                                                                                       </v>
          </cell>
          <cell r="D87">
            <v>4834.6099999999997</v>
          </cell>
          <cell r="E87">
            <v>5449.8600000000006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TTA255</v>
          </cell>
          <cell r="C88" t="str">
            <v xml:space="preserve">TRANSFORMADOR TRIFASICO 200 KVA 10 /  0.22 KV.                                                                                                                                                                                                            </v>
          </cell>
          <cell r="D88">
            <v>4834.6099999999997</v>
          </cell>
          <cell r="E88">
            <v>5449.8600000000006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TTC08</v>
          </cell>
          <cell r="C89" t="str">
            <v xml:space="preserve">TRANSFORMADOR TRIFASICO 200 kVA, 10/0.38-0.22 kV                                                                                                                                                                                                          </v>
          </cell>
          <cell r="D89">
            <v>4834.6099999999997</v>
          </cell>
          <cell r="E89">
            <v>5449.8600000000006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TTC180</v>
          </cell>
          <cell r="C90" t="str">
            <v xml:space="preserve">TRANSFORMADOR TRIFASICO AEREO  200 KVA   10 / 0.44-0.22 KV                                                                                                                                                                                                </v>
          </cell>
          <cell r="D90">
            <v>4834.6099999999997</v>
          </cell>
          <cell r="E90">
            <v>5449.8600000000006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TTA353</v>
          </cell>
          <cell r="C91" t="str">
            <v xml:space="preserve">TRANSFORMADOR TRIFASICO AEREO  200 KVA, 10 KV/BT                                                                                                                                                                                                          </v>
          </cell>
          <cell r="D91">
            <v>4834.6099999999997</v>
          </cell>
          <cell r="E91">
            <v>5449.8600000000006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TTA92</v>
          </cell>
          <cell r="C92" t="str">
            <v xml:space="preserve">TRANSFORMADOR TRIFASICO AEREO  200 KVA; 10/0.22 KV.                                                                                                                                                                                                       </v>
          </cell>
          <cell r="D92">
            <v>4834.6099999999997</v>
          </cell>
          <cell r="E92">
            <v>5449.8600000000006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TTA227</v>
          </cell>
          <cell r="C93" t="str">
            <v xml:space="preserve">TRANSFORMADOR TRIFASICO AEREO  200 KVA; 10/0.38-0.22 KV.                                                                                                                                                                                                  </v>
          </cell>
          <cell r="D93">
            <v>4834.6099999999997</v>
          </cell>
          <cell r="E93">
            <v>5449.8600000000006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TTV39</v>
          </cell>
          <cell r="C94" t="str">
            <v xml:space="preserve">TRANSFORMADOR DE 220 KVA TRIFASICO 10 / 0.38-0.22 KV                                                                                                                                                                                                      </v>
          </cell>
          <cell r="D94">
            <v>5385.19</v>
          </cell>
          <cell r="E94">
            <v>5956.1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TTV92</v>
          </cell>
          <cell r="C95" t="str">
            <v xml:space="preserve">TRANSFORMADOR DE 220 KVA TRIFASICO 10/0.44-0.22 KV                                                                                                                                                                                                        </v>
          </cell>
          <cell r="D95">
            <v>5385.19</v>
          </cell>
          <cell r="E95">
            <v>5956.1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TTA337</v>
          </cell>
          <cell r="C96" t="str">
            <v xml:space="preserve">TRANSFORMADOR DE 220 KVA TRIFASICO, 10 KV/440/220 V                                                                                                                                                                                                       </v>
          </cell>
          <cell r="D96">
            <v>5385.19</v>
          </cell>
          <cell r="E96">
            <v>5956.1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TTC182</v>
          </cell>
          <cell r="C97" t="str">
            <v xml:space="preserve">TRANSFORMADOR TRIFASICO AEREO  220 KVA   10 / 0.38-0.22 KV                                                                                                                                                                                                </v>
          </cell>
          <cell r="D97">
            <v>5385.19</v>
          </cell>
          <cell r="E97">
            <v>5956.1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TTA97</v>
          </cell>
          <cell r="C98" t="str">
            <v xml:space="preserve">TRANSFORMADOR TRIFASICO AEREO  220 KVA; 10/0.22 KV.                                                                                                                                                                                                       </v>
          </cell>
          <cell r="D98">
            <v>5385.19</v>
          </cell>
          <cell r="E98">
            <v>5956.1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TTA229</v>
          </cell>
          <cell r="C99" t="str">
            <v xml:space="preserve">TRANSFORMADOR TRIFASICO AEREO  220 KVA; 10/0.44-0.22 KV.                                                                                                                                                                                                  </v>
          </cell>
          <cell r="D99">
            <v>5385.19</v>
          </cell>
          <cell r="E99">
            <v>5956.1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TTC183</v>
          </cell>
          <cell r="C100" t="str">
            <v xml:space="preserve">TRANSFORMADOR TRIFASICO AEREO  225 KVA   10 / 0.38-0.22 KV                                                                                                                                                                                                </v>
          </cell>
          <cell r="D100">
            <v>5502.73</v>
          </cell>
          <cell r="E100">
            <v>6082.66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TTA102</v>
          </cell>
          <cell r="C101" t="str">
            <v xml:space="preserve">TRANSFORMADOR TRIFASICO AEREO  225 KVA; 10/0.22 KV.                                                                                                                                                                                                       </v>
          </cell>
          <cell r="D101">
            <v>5502.73</v>
          </cell>
          <cell r="E101">
            <v>6082.66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TTA231</v>
          </cell>
          <cell r="C102" t="str">
            <v xml:space="preserve">TRANSFORMADOR TRIFASICO AEREO  225 KVA; 10/0.44-0.22 KV.                                                                                                                                                                                                  </v>
          </cell>
          <cell r="D102">
            <v>5502.73</v>
          </cell>
          <cell r="E102">
            <v>6082.66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TTV40</v>
          </cell>
          <cell r="C103" t="str">
            <v xml:space="preserve">TRANSFORMADOR DE 250 KVA TRIFASICO 10 / 0.38-0.22 KV                                                                                                                                                                                                      </v>
          </cell>
          <cell r="D103">
            <v>6090.43</v>
          </cell>
          <cell r="E103">
            <v>6956.04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TTV41</v>
          </cell>
          <cell r="C104" t="str">
            <v xml:space="preserve">TRANSFORMADOR DE 250 KVA TRIFASICO 10 / 0.44-0.22 KV                                                                                                                                                                                                      </v>
          </cell>
          <cell r="D104">
            <v>6090.43</v>
          </cell>
          <cell r="E104">
            <v>6956.04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TTA338</v>
          </cell>
          <cell r="C105" t="str">
            <v xml:space="preserve">TRANSFORMADOR DE 250 KVA TRIFASICO, 10 KV/BT                                                                                                                                                                                                              </v>
          </cell>
          <cell r="D105">
            <v>6090.43</v>
          </cell>
          <cell r="E105">
            <v>6956.04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TTA140</v>
          </cell>
          <cell r="C106" t="str">
            <v xml:space="preserve">TRANSFORMADOR TRIFASICO 250 KVA 10 / 0.40 - 0.23 KV.                                                                                                                                                                                                      </v>
          </cell>
          <cell r="D106">
            <v>6090.43</v>
          </cell>
          <cell r="E106">
            <v>6956.04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TTC09</v>
          </cell>
          <cell r="C107" t="str">
            <v xml:space="preserve">TRANSFORMADOR TRIFASICO 250 kVA, 10/0.38-0.22 kV                                                                                                                                                                                                          </v>
          </cell>
          <cell r="D107">
            <v>6090.43</v>
          </cell>
          <cell r="E107">
            <v>6956.04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TTA232</v>
          </cell>
          <cell r="C108" t="str">
            <v xml:space="preserve">TRANSFORMADOR TRIFASICO AEREO  250 KVA; 10/0.38-0.22 KV.                                                                                                                                                                                                  </v>
          </cell>
          <cell r="D108">
            <v>6090.43</v>
          </cell>
          <cell r="E108">
            <v>6956.04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TTA233</v>
          </cell>
          <cell r="C109" t="str">
            <v xml:space="preserve">TRANSFORMADOR TRIFASICO AEREO  250 KVA; 10/0.44-0.22 KV.                                                                                                                                                                                                  </v>
          </cell>
          <cell r="D109">
            <v>6090.43</v>
          </cell>
          <cell r="E109">
            <v>6956.04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TTA382</v>
          </cell>
          <cell r="C110" t="str">
            <v xml:space="preserve">TRANSFORMADOR TRIFASICO AEREO 250 KVA, 10 KV/BT                                                                                                                                                                                                           </v>
          </cell>
          <cell r="D110">
            <v>6090.43</v>
          </cell>
          <cell r="E110">
            <v>6956.04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TTA36</v>
          </cell>
          <cell r="C111" t="str">
            <v xml:space="preserve">TRANSFORMADOR TRIFASICO AEREO 250 KVA; 10/0.22 KV.                                                                                                                                                                                                        </v>
          </cell>
          <cell r="D111">
            <v>6090.43</v>
          </cell>
          <cell r="E111">
            <v>6956.04</v>
          </cell>
          <cell r="F111" t="str">
            <v>S</v>
          </cell>
          <cell r="G111">
            <v>9</v>
          </cell>
          <cell r="H111" t="str">
            <v>Factura 0001-0018328</v>
          </cell>
          <cell r="I111" t="str">
            <v>Individual</v>
          </cell>
          <cell r="J111" t="str">
            <v>EDPE</v>
          </cell>
          <cell r="K111" t="str">
            <v>I &amp; T ELECTRIC S.A.C</v>
          </cell>
          <cell r="L111">
            <v>42948</v>
          </cell>
          <cell r="M111">
            <v>9</v>
          </cell>
          <cell r="N111" t="str">
            <v>Sustento</v>
          </cell>
          <cell r="O111">
            <v>9</v>
          </cell>
          <cell r="P111" t="str">
            <v>S</v>
          </cell>
        </row>
        <row r="112">
          <cell r="B112" t="str">
            <v>TTA356</v>
          </cell>
          <cell r="C112" t="str">
            <v xml:space="preserve">TRANSFORMADOR TRIFASICO AEREO  275 KVA, 10 KV/440/220 V                                                                                                                                                                                                   </v>
          </cell>
          <cell r="D112">
            <v>6678.13</v>
          </cell>
          <cell r="E112">
            <v>7348.26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TTA107</v>
          </cell>
          <cell r="C113" t="str">
            <v xml:space="preserve">TRANSFORMADOR TRIFASICO AEREO  275 KVA; 10/0.22 KV.                                                                                                                                                                                                       </v>
          </cell>
          <cell r="D113">
            <v>6678.13</v>
          </cell>
          <cell r="E113">
            <v>7348.26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TTV68</v>
          </cell>
          <cell r="C114" t="str">
            <v xml:space="preserve">TRANSFORMADOR DE 300 KVA TRIFASICO  10 / 0.38-0.22 KV                                                                                                                                                                                                     </v>
          </cell>
          <cell r="D114">
            <v>7265.83</v>
          </cell>
          <cell r="E114">
            <v>7981.06</v>
          </cell>
          <cell r="F114" t="str">
            <v>E</v>
          </cell>
          <cell r="G114" t="str">
            <v/>
          </cell>
          <cell r="H114" t="str">
            <v>Estimado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Estimado</v>
          </cell>
          <cell r="O114" t="str">
            <v/>
          </cell>
          <cell r="P114" t="str">
            <v>E</v>
          </cell>
        </row>
        <row r="115">
          <cell r="B115" t="str">
            <v>TTV42</v>
          </cell>
          <cell r="C115" t="str">
            <v xml:space="preserve">TRANSFORMADOR DE 300 KVA TRIFASICO 10 / 0.44-0.22 KV                                                                                                                                                                                                      </v>
          </cell>
          <cell r="D115">
            <v>7265.83</v>
          </cell>
          <cell r="E115">
            <v>7981.06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TTA259</v>
          </cell>
          <cell r="C116" t="str">
            <v xml:space="preserve">TRANSFORMADOR TRIFASICO 300 KVA 10 /  0.22 KV.                                                                                                                                                                                                            </v>
          </cell>
          <cell r="D116">
            <v>7265.83</v>
          </cell>
          <cell r="E116">
            <v>7981.06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TTA112</v>
          </cell>
          <cell r="C117" t="str">
            <v xml:space="preserve">TRANSFORMADOR TRIFASICO AEREO  300 KVA; 10/0.22 KV.                                                                                                                                                                                                       </v>
          </cell>
          <cell r="D117">
            <v>7265.83</v>
          </cell>
          <cell r="E117">
            <v>7981.06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TTA235</v>
          </cell>
          <cell r="C118" t="str">
            <v xml:space="preserve">TRANSFORMADOR TRIFASICO AEREO  300 KVA; 10/0.38-0.22 KV.                                                                                                                                                                                                  </v>
          </cell>
          <cell r="D118">
            <v>7265.83</v>
          </cell>
          <cell r="E118">
            <v>7981.06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TTA404</v>
          </cell>
          <cell r="C119" t="str">
            <v xml:space="preserve">TRANSFORMADOR TRIFASICO AEREO 300 KVA; 10/0.44-0.22 KV.                                                                                                                                                                                                   </v>
          </cell>
          <cell r="D119">
            <v>7265.83</v>
          </cell>
          <cell r="E119">
            <v>7981.06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TTV43</v>
          </cell>
          <cell r="C120" t="str">
            <v xml:space="preserve">TRANSFORMADOR DE 315 KVA TRIFASICO 10 / 0.38-0.22 KV                                                                                                                                                                                                      </v>
          </cell>
          <cell r="D120">
            <v>7618.45</v>
          </cell>
          <cell r="E120">
            <v>8360.74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TTV44</v>
          </cell>
          <cell r="C121" t="str">
            <v xml:space="preserve">TRANSFORMADOR DE 315 KVA TRIFASICO 10 / 0.44-0.22 KV                                                                                                                                                                                                      </v>
          </cell>
          <cell r="D121">
            <v>7618.45</v>
          </cell>
          <cell r="E121">
            <v>8360.74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TTC185</v>
          </cell>
          <cell r="C122" t="str">
            <v xml:space="preserve">TRANSFORMADOR TRIFASICO AEREO  315 KVA   10 / 0.38-0.22 KV                                                                                                                                                                                                </v>
          </cell>
          <cell r="D122">
            <v>7618.45</v>
          </cell>
          <cell r="E122">
            <v>8360.74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TTC186</v>
          </cell>
          <cell r="C123" t="str">
            <v xml:space="preserve">TRANSFORMADOR TRIFASICO AEREO  315 KVA   10 / 0.44-0.22 KV                                                                                                                                                                                                </v>
          </cell>
          <cell r="D123">
            <v>7618.45</v>
          </cell>
          <cell r="E123">
            <v>8360.74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TTA117</v>
          </cell>
          <cell r="C124" t="str">
            <v xml:space="preserve">TRANSFORMADOR TRIFASICO AEREO  315 KVA; 10/0.22 KV.                                                                                                                                                                                                       </v>
          </cell>
          <cell r="D124">
            <v>7618.45</v>
          </cell>
          <cell r="E124">
            <v>8360.74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TTV46</v>
          </cell>
          <cell r="C125" t="str">
            <v xml:space="preserve">TRANSFORMADOR DE 320 KVA TRIFASICO 10 / 0.38-0.22 KV                                                                                                                                                                                                      </v>
          </cell>
          <cell r="D125">
            <v>7735.99</v>
          </cell>
          <cell r="E125">
            <v>8487.2999999999993</v>
          </cell>
          <cell r="F125" t="str">
            <v>E</v>
          </cell>
          <cell r="G125" t="str">
            <v/>
          </cell>
          <cell r="H125" t="str">
            <v>Estimado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>Estimado</v>
          </cell>
          <cell r="O125" t="str">
            <v/>
          </cell>
          <cell r="P125" t="str">
            <v>E</v>
          </cell>
        </row>
        <row r="126">
          <cell r="B126" t="str">
            <v>TTV47</v>
          </cell>
          <cell r="C126" t="str">
            <v xml:space="preserve">TRANSFORMADOR DE 320 KVA TRIFASICO 10 / 0.44-0.22 KV                                                                                                                                                                                                      </v>
          </cell>
          <cell r="D126">
            <v>7735.99</v>
          </cell>
          <cell r="E126">
            <v>8487.2999999999993</v>
          </cell>
          <cell r="F126" t="str">
            <v>E</v>
          </cell>
          <cell r="G126" t="str">
            <v/>
          </cell>
          <cell r="H126" t="str">
            <v>Estimado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Estimado</v>
          </cell>
          <cell r="O126" t="str">
            <v/>
          </cell>
          <cell r="P126" t="str">
            <v>E</v>
          </cell>
        </row>
        <row r="127">
          <cell r="B127" t="str">
            <v>TTA261</v>
          </cell>
          <cell r="C127" t="str">
            <v xml:space="preserve">TRANSFORMADOR TRIFASICO 320 KVA 10 /  0.22 KV.                                                                                                                                                                                                            </v>
          </cell>
          <cell r="D127">
            <v>7735.99</v>
          </cell>
          <cell r="E127">
            <v>8487.2999999999993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TTC188</v>
          </cell>
          <cell r="C128" t="str">
            <v xml:space="preserve">TRANSFORMADOR TRIFASICO AEREO  320 KVA   10 / 0.44-0.22 KV                                                                                                                                                                                                </v>
          </cell>
          <cell r="D128">
            <v>7735.99</v>
          </cell>
          <cell r="E128">
            <v>8487.2999999999993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TTA359</v>
          </cell>
          <cell r="C129" t="str">
            <v xml:space="preserve">TRANSFORMADOR TRIFASICO AEREO  320 KVA, 10 KV/380/220 V                                                                                                                                                                                                   </v>
          </cell>
          <cell r="D129">
            <v>7735.99</v>
          </cell>
          <cell r="E129">
            <v>8487.2999999999993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TTA122</v>
          </cell>
          <cell r="C130" t="str">
            <v xml:space="preserve">TRANSFORMADOR TRIFASICO AEREO  320 KVA; 10/0.22 KV.                                                                                                                                                                                                       </v>
          </cell>
          <cell r="D130">
            <v>7735.99</v>
          </cell>
          <cell r="E130">
            <v>8487.2999999999993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TTV48</v>
          </cell>
          <cell r="C131" t="str">
            <v xml:space="preserve">TRANSFORMADOR DE 350 KVA TRIFASICO 10 / 0.38-0.22 KV                                                                                                                                                                                                      </v>
          </cell>
          <cell r="D131">
            <v>8441.23</v>
          </cell>
          <cell r="E131">
            <v>9246.66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TTA339</v>
          </cell>
          <cell r="C132" t="str">
            <v xml:space="preserve">TRANSFORMADOR DE 350 KVA TRIFASICO, 10 KV/440/220 V                                                                                                                                                                                                       </v>
          </cell>
          <cell r="D132">
            <v>8441.23</v>
          </cell>
          <cell r="E132">
            <v>9246.66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TTV71</v>
          </cell>
          <cell r="C133" t="str">
            <v xml:space="preserve">TRANSFORMADOR DE 375 KVA TRIFASICO 10 / 0.38-0.22 KV                                                                                                                                                                                                      </v>
          </cell>
          <cell r="D133">
            <v>9028.93</v>
          </cell>
          <cell r="E133">
            <v>9385.4869999999992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TTV85</v>
          </cell>
          <cell r="C134" t="str">
            <v xml:space="preserve">TRANSFORMADOR DE 375 KVA TRIFASICO 10/0.44-0.22 KV                                                                                                                                                                                                        </v>
          </cell>
          <cell r="D134">
            <v>9028.93</v>
          </cell>
          <cell r="E134">
            <v>9385.4869999999992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TTA385</v>
          </cell>
          <cell r="C135" t="str">
            <v xml:space="preserve">TRANSFORMADOR TRIFASICO 375 KVA 10 / 0.22 KV.                                                                                                                                                                                                             </v>
          </cell>
          <cell r="D135">
            <v>9028.93</v>
          </cell>
          <cell r="E135">
            <v>9385.4869999999992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TTA360</v>
          </cell>
          <cell r="C136" t="str">
            <v xml:space="preserve">TRANSFORMADOR TRIFASICO AEREO  375 KVA, 10 KV/380/220 V                                                                                                                                                                                                   </v>
          </cell>
          <cell r="D136">
            <v>9028.93</v>
          </cell>
          <cell r="E136">
            <v>9385.4869999999992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TTA127</v>
          </cell>
          <cell r="C137" t="str">
            <v xml:space="preserve">TRANSFORMADOR TRIFASICO AEREO  375 KVA; 10/0.22 KV.                                                                                                                                                                                                       </v>
          </cell>
          <cell r="D137">
            <v>9028.93</v>
          </cell>
          <cell r="E137">
            <v>9385.4869999999992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TTA405</v>
          </cell>
          <cell r="C138" t="str">
            <v xml:space="preserve">TRANSFORMADOR TRIFASICO AEREO 375 KVA; 10/0.44-0.22 KV.                                                                                                                                                                                                   </v>
          </cell>
          <cell r="D138">
            <v>9028.93</v>
          </cell>
          <cell r="E138">
            <v>9385.4869999999992</v>
          </cell>
          <cell r="F138" t="str">
            <v>E</v>
          </cell>
          <cell r="G138" t="str">
            <v/>
          </cell>
          <cell r="H138" t="str">
            <v>Estimado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Estimado</v>
          </cell>
          <cell r="O138" t="str">
            <v/>
          </cell>
          <cell r="P138" t="str">
            <v>E</v>
          </cell>
        </row>
        <row r="139">
          <cell r="B139" t="str">
            <v>TTV49</v>
          </cell>
          <cell r="C139" t="str">
            <v xml:space="preserve">TRANSFORMADOR DE 400 KVA TRIFASICO 10 / 0.38-0.22 KV                                                                                                                                                                                                      </v>
          </cell>
          <cell r="D139">
            <v>9616.6299999999992</v>
          </cell>
          <cell r="E139">
            <v>9660.9699999999993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TTV50</v>
          </cell>
          <cell r="C140" t="str">
            <v xml:space="preserve">TRANSFORMADOR DE 400 KVA TRIFASICO 10 / 0.44-0.22 KV                                                                                                                                                                                                      </v>
          </cell>
          <cell r="D140">
            <v>9616.6299999999992</v>
          </cell>
          <cell r="E140">
            <v>9660.9699999999993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TTA340</v>
          </cell>
          <cell r="C141" t="str">
            <v xml:space="preserve">TRANSFORMADOR DE 400 KVA TRIFASICO, 10 KV/BT                                                                                                                                                                                                              </v>
          </cell>
          <cell r="D141">
            <v>9616.6299999999992</v>
          </cell>
          <cell r="E141">
            <v>9660.9699999999993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TTC189</v>
          </cell>
          <cell r="C142" t="str">
            <v xml:space="preserve">TRANSFORMADOR TRIFASICO AEREO 400 KVA 10 / 0.38-0.22 KV                                                                                                                                                                                                   </v>
          </cell>
          <cell r="D142">
            <v>9616.6299999999992</v>
          </cell>
          <cell r="E142">
            <v>9660.9699999999993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TTA384</v>
          </cell>
          <cell r="C143" t="str">
            <v xml:space="preserve">TRANSFORMADOR TRIFASICO AEREO 400 KVA, 10 KV/BT                                                                                                                                                                                                           </v>
          </cell>
          <cell r="D143">
            <v>9616.6299999999992</v>
          </cell>
          <cell r="E143">
            <v>9660.9699999999993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TTA41</v>
          </cell>
          <cell r="C144" t="str">
            <v xml:space="preserve">TRANSFORMADOR TRIFASICO AEREO 400 KVA; 10/0.22 KV.                                                                                                                                                                                                        </v>
          </cell>
          <cell r="D144">
            <v>9616.6299999999992</v>
          </cell>
          <cell r="E144">
            <v>9660.9699999999993</v>
          </cell>
          <cell r="F144" t="str">
            <v>S</v>
          </cell>
          <cell r="G144">
            <v>6</v>
          </cell>
          <cell r="H144" t="str">
            <v>Factura 0001-0018592</v>
          </cell>
          <cell r="I144" t="str">
            <v>Individual</v>
          </cell>
          <cell r="J144" t="str">
            <v>EDPE</v>
          </cell>
          <cell r="K144" t="str">
            <v>I &amp; T ELECTRIC S.A.C</v>
          </cell>
          <cell r="L144">
            <v>43061</v>
          </cell>
          <cell r="M144">
            <v>6</v>
          </cell>
          <cell r="N144" t="str">
            <v>Sustento</v>
          </cell>
          <cell r="O144">
            <v>6</v>
          </cell>
          <cell r="P144" t="str">
            <v>S</v>
          </cell>
        </row>
        <row r="145">
          <cell r="B145" t="str">
            <v>TTA407</v>
          </cell>
          <cell r="C145" t="str">
            <v xml:space="preserve">TRANSFORMADOR TRIFASICO AEREO 400 KVA; 10/0.44-0.22 KV.                                                                                                                                                                                                   </v>
          </cell>
          <cell r="D145">
            <v>9616.6299999999992</v>
          </cell>
          <cell r="E145">
            <v>9660.9699999999993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TTA341</v>
          </cell>
          <cell r="C146" t="str">
            <v xml:space="preserve">TRANSFORMADOR DE 480 KVA TRIFASICO, 10 KV/220 V                                                                                                                                                                                                           </v>
          </cell>
          <cell r="D146">
            <v>11497.27</v>
          </cell>
          <cell r="E146">
            <v>12537.22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  <row r="147">
          <cell r="B147" t="str">
            <v>TTV53</v>
          </cell>
          <cell r="C147" t="str">
            <v xml:space="preserve">TRANSFORMADOR DE 500 KVA TRIFASICO 10 / 0.38-0.22 KV                                                                                                                                                                                                      </v>
          </cell>
          <cell r="D147">
            <v>11967.43</v>
          </cell>
          <cell r="E147">
            <v>13043.46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TTV54</v>
          </cell>
          <cell r="C148" t="str">
            <v xml:space="preserve">TRANSFORMADOR DE 500 KVA TRIFASICO 10 / 0.44-0.22 KV                                                                                                                                                                                                      </v>
          </cell>
          <cell r="D148">
            <v>11967.43</v>
          </cell>
          <cell r="E148">
            <v>13043.46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TTA343</v>
          </cell>
          <cell r="C149" t="str">
            <v xml:space="preserve">TRANSFORMADOR DE 500 KVA TRIFASICO, 10 KV/BT                                                                                                                                                                                                              </v>
          </cell>
          <cell r="D149">
            <v>11967.43</v>
          </cell>
          <cell r="E149">
            <v>13043.46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TTV55</v>
          </cell>
          <cell r="C150" t="str">
            <v xml:space="preserve">TRANSFORMADOR DE 550 KVA TRIFASICO 10 / 0.38-0.22 KV                                                                                                                                                                                                      </v>
          </cell>
          <cell r="D150">
            <v>13142.83</v>
          </cell>
          <cell r="E150">
            <v>14309.06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TTA344</v>
          </cell>
          <cell r="C151" t="str">
            <v xml:space="preserve">TRANSFORMADOR DE 550 KVA TRIFASICO, 10 KV/440/220 V                                                                                                                                                                                                       </v>
          </cell>
          <cell r="D151">
            <v>13142.83</v>
          </cell>
          <cell r="E151">
            <v>14309.06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TTV56</v>
          </cell>
          <cell r="C152" t="str">
            <v xml:space="preserve">TRANSFORMADOR DE 630 KVA TRIFASICO 10 / 0.38-0.22 KV                                                                                                                                                                                                      </v>
          </cell>
          <cell r="D152">
            <v>15055.88</v>
          </cell>
          <cell r="E152">
            <v>16764.849999999999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TTA46</v>
          </cell>
          <cell r="C153" t="str">
            <v xml:space="preserve">TRANSFORMADOR TRIFASICO AEREO 630 KVA; 10/0.22 KV.                                                                                                                                                                                                        </v>
          </cell>
          <cell r="D153">
            <v>15055.88</v>
          </cell>
          <cell r="E153">
            <v>16764.849999999999</v>
          </cell>
          <cell r="F153" t="str">
            <v>S</v>
          </cell>
          <cell r="G153">
            <v>8</v>
          </cell>
          <cell r="H153" t="str">
            <v>Factura F017-0000020</v>
          </cell>
          <cell r="I153" t="str">
            <v>Individual</v>
          </cell>
          <cell r="J153" t="str">
            <v>EDPE</v>
          </cell>
          <cell r="K153" t="str">
            <v>EPLI S.A.C</v>
          </cell>
          <cell r="L153">
            <v>42382</v>
          </cell>
          <cell r="M153">
            <v>8</v>
          </cell>
          <cell r="N153" t="str">
            <v>Sustento</v>
          </cell>
          <cell r="O153">
            <v>8</v>
          </cell>
          <cell r="P153" t="str">
            <v>S</v>
          </cell>
        </row>
        <row r="154">
          <cell r="B154" t="str">
            <v>TTA237</v>
          </cell>
          <cell r="C154" t="str">
            <v xml:space="preserve">TRANSFORMADOR TRIFASICO AEREO 630 KVA; 10/0.38-0.22 KV.                                                                                                                                                                                                   </v>
          </cell>
          <cell r="D154">
            <v>15055.88</v>
          </cell>
          <cell r="E154">
            <v>16764.849999999999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TTA409</v>
          </cell>
          <cell r="C155" t="str">
            <v xml:space="preserve">TRANSFORMADOR TRIFASICO AEREO 630 KVA; 10/0.44-0.22 KV.                                                                                                                                                                                                   </v>
          </cell>
          <cell r="D155">
            <v>15055.88</v>
          </cell>
          <cell r="E155">
            <v>16764.849999999999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TTV75</v>
          </cell>
          <cell r="C156" t="str">
            <v xml:space="preserve">TRANSFORMADOR DE 640 KVA TRIFASICO  10 / 0.44-0.22 KV                                                                                                                                                                                                     </v>
          </cell>
          <cell r="D156">
            <v>15258.55</v>
          </cell>
          <cell r="E156">
            <v>17416.496999999999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TTV57</v>
          </cell>
          <cell r="C157" t="str">
            <v xml:space="preserve">TRANSFORMADOR DE 640 KVA TRIFASICO 10 / 0.38-0.22 KV                                                                                                                                                                                                      </v>
          </cell>
          <cell r="D157">
            <v>15258.55</v>
          </cell>
          <cell r="E157">
            <v>17416.496999999999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TTV77</v>
          </cell>
          <cell r="C158" t="str">
            <v xml:space="preserve">TRANSFORMADOR DE 700 KVA TRIFASICO 10 / 0.38-0.22 KV                                                                                                                                                                                                      </v>
          </cell>
          <cell r="D158">
            <v>16669.03</v>
          </cell>
          <cell r="E158">
            <v>18105.86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TTV94</v>
          </cell>
          <cell r="C159" t="str">
            <v xml:space="preserve">TRANSFORMADOR DE 700 KVA TRIFASICO 10/0.44-0.22 KV                                                                                                                                                                                                        </v>
          </cell>
          <cell r="D159">
            <v>16669.03</v>
          </cell>
          <cell r="E159">
            <v>18105.86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TTA345</v>
          </cell>
          <cell r="C160" t="str">
            <v xml:space="preserve">TRANSFORMADOR DE 700 KVA TRIFASICO, 10 KV/440/220 V                                                                                                                                                                                                       </v>
          </cell>
          <cell r="D160">
            <v>16669.03</v>
          </cell>
          <cell r="E160">
            <v>18105.86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TTV95</v>
          </cell>
          <cell r="C161" t="str">
            <v xml:space="preserve">TRANSFORMADOR DE 1000 KVA TRIFASICO 10/0.22 KV                                                                                                                                                                                                            </v>
          </cell>
          <cell r="D161">
            <v>23721.43</v>
          </cell>
          <cell r="E161">
            <v>25699.46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TTV96</v>
          </cell>
          <cell r="C162" t="str">
            <v xml:space="preserve">TRANSFORMADOR DE 1000 KVA TRIFASICO 10/0.38-0.22 KV                                                                                                                                                                                                       </v>
          </cell>
          <cell r="D162">
            <v>23721.43</v>
          </cell>
          <cell r="E162">
            <v>25699.46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TTV97</v>
          </cell>
          <cell r="C163" t="str">
            <v xml:space="preserve">TRANSFORMADOR DE 1000 KVA TRIFASICO 10/0.44-0.22 KV                                                                                                                                                                                                       </v>
          </cell>
          <cell r="D163">
            <v>23721.43</v>
          </cell>
          <cell r="E163">
            <v>25699.46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TTA401</v>
          </cell>
          <cell r="C164" t="str">
            <v xml:space="preserve">TRANSFORMADOR TRIFASICO AEREO  3 KVA; 22.9/0.22 KV.                                                                                                                                                                                                       </v>
          </cell>
          <cell r="D164">
            <v>2009.68</v>
          </cell>
          <cell r="E164">
            <v>764.70499999999993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TTA402</v>
          </cell>
          <cell r="C165" t="str">
            <v xml:space="preserve">TRANSFORMADOR TRIFASICO AEREO  3 KVA; 22.9/0.38-0.22 KV.                                                                                                                                                                                                  </v>
          </cell>
          <cell r="D165">
            <v>2009.68</v>
          </cell>
          <cell r="E165">
            <v>764.70499999999993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TTA397</v>
          </cell>
          <cell r="C166" t="str">
            <v xml:space="preserve">TRANSFORMADOR TRIFASICO AEREO  5 KVA; 22.9/0.22 KV.                                                                                                                                                                                                       </v>
          </cell>
          <cell r="D166">
            <v>2072.4699999999998</v>
          </cell>
          <cell r="E166">
            <v>828.31499999999994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TTA398</v>
          </cell>
          <cell r="C167" t="str">
            <v xml:space="preserve">TRANSFORMADOR TRIFASICO AEREO  5 KVA; 22.9/0.38-0.22 KV.                                                                                                                                                                                                  </v>
          </cell>
          <cell r="D167">
            <v>2072.4699999999998</v>
          </cell>
          <cell r="E167">
            <v>828.31499999999994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TTV81</v>
          </cell>
          <cell r="C168" t="str">
            <v xml:space="preserve">TRANSFORMADOR DE 10 KVA TRIFASICO 22.9/0.38-0.22 KV                                                                                                                                                                                                       </v>
          </cell>
          <cell r="D168">
            <v>2229.44</v>
          </cell>
          <cell r="E168">
            <v>987.33999999999992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TTA04</v>
          </cell>
          <cell r="C169" t="str">
            <v xml:space="preserve">TRANSFORMADOR TRIFASICO AEREO  10 KVA; 22.9/0.22 KV.                                                                                                                                                                                                      </v>
          </cell>
          <cell r="D169">
            <v>2229.44</v>
          </cell>
          <cell r="E169">
            <v>987.33999999999992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TTA05</v>
          </cell>
          <cell r="C170" t="str">
            <v xml:space="preserve">TRANSFORMADOR TRIFASICO AEREO  10 KVA; 22.9/0.38-0.22 KV.                                                                                                                                                                                                 </v>
          </cell>
          <cell r="D170">
            <v>2229.44</v>
          </cell>
          <cell r="E170">
            <v>987.33999999999992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TTA162</v>
          </cell>
          <cell r="C171" t="str">
            <v xml:space="preserve">TRANSFORMADOR TRIFASICO AEREO  10 KVA; 22.9/0.44-0.22 KV.                                                                                                                                                                                                 </v>
          </cell>
          <cell r="D171">
            <v>2229.44</v>
          </cell>
          <cell r="E171">
            <v>987.33999999999992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TTA09</v>
          </cell>
          <cell r="C172" t="str">
            <v xml:space="preserve">TRANSFORMADOR TRIFASICO AEREO  15 KVA; 22.9/0.22 KV.                                                                                                                                                                                                      </v>
          </cell>
          <cell r="D172">
            <v>2386.41</v>
          </cell>
          <cell r="E172">
            <v>1146.365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TTA10</v>
          </cell>
          <cell r="C173" t="str">
            <v xml:space="preserve">TRANSFORMADOR TRIFASICO AEREO  15 KVA; 22.9/0.38-0.22 KV.                                                                                                                                                                                                 </v>
          </cell>
          <cell r="D173">
            <v>2331.42</v>
          </cell>
          <cell r="E173">
            <v>1146.365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TTA167</v>
          </cell>
          <cell r="C174" t="str">
            <v xml:space="preserve">TRANSFORMADOR TRIFASICO AEREO  15 KVA; 22.9/0.44-0.22 KV.                                                                                                                                                                                                 </v>
          </cell>
          <cell r="D174">
            <v>2386.41</v>
          </cell>
          <cell r="E174">
            <v>1146.365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TTA241</v>
          </cell>
          <cell r="C175" t="str">
            <v xml:space="preserve">TRANSFORMADOR TRIFASICO 25 KVA 22.9 /  0.22 KV.                                                                                                                                                                                                           </v>
          </cell>
          <cell r="D175">
            <v>2700.35</v>
          </cell>
          <cell r="E175">
            <v>1536.44</v>
          </cell>
          <cell r="F175" t="str">
            <v>S</v>
          </cell>
          <cell r="G175">
            <v>50</v>
          </cell>
          <cell r="H175" t="str">
            <v>Contrato AD/LO 017-2017-SEAL</v>
          </cell>
          <cell r="I175" t="str">
            <v>Corporativa</v>
          </cell>
          <cell r="J175" t="str">
            <v>SEAL</v>
          </cell>
          <cell r="K175" t="str">
            <v>EPLI S.A.C.</v>
          </cell>
          <cell r="L175">
            <v>42760</v>
          </cell>
          <cell r="M175">
            <v>50</v>
          </cell>
          <cell r="N175" t="str">
            <v>Sustento</v>
          </cell>
          <cell r="O175">
            <v>50</v>
          </cell>
          <cell r="P175" t="str">
            <v>S</v>
          </cell>
        </row>
        <row r="176">
          <cell r="B176" t="str">
            <v>TTA14</v>
          </cell>
          <cell r="C176" t="str">
            <v xml:space="preserve">TRANSFORMADOR TRIFASICO AEREO  25 KVA; 22.9/0.22 KV.                                                                                                                                                                                                      </v>
          </cell>
          <cell r="D176">
            <v>2700.35</v>
          </cell>
          <cell r="E176">
            <v>1464.415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TTA15</v>
          </cell>
          <cell r="C177" t="str">
            <v xml:space="preserve">TRANSFORMADOR TRIFASICO AEREO  25 KVA; 22.9/0.38-0.22 KV.                                                                                                                                                                                                 </v>
          </cell>
          <cell r="D177">
            <v>2700.35</v>
          </cell>
          <cell r="E177">
            <v>1464.415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TTA174</v>
          </cell>
          <cell r="C178" t="str">
            <v xml:space="preserve">TRANSFORMADOR TRIFASICO AEREO  25 KVA; 22.9/0.44-0.22 KV                                                                                                                                                                                                  </v>
          </cell>
          <cell r="D178">
            <v>2700.35</v>
          </cell>
          <cell r="E178">
            <v>1536.44</v>
          </cell>
          <cell r="F178" t="str">
            <v>S</v>
          </cell>
          <cell r="G178">
            <v>2</v>
          </cell>
          <cell r="H178" t="str">
            <v>Factura F017-0001617</v>
          </cell>
          <cell r="I178" t="str">
            <v>Individual</v>
          </cell>
          <cell r="J178" t="str">
            <v>ELOR</v>
          </cell>
          <cell r="K178" t="str">
            <v>EPLI S.A.C.</v>
          </cell>
          <cell r="L178">
            <v>43000</v>
          </cell>
          <cell r="M178">
            <v>2</v>
          </cell>
          <cell r="N178" t="str">
            <v>Sustento</v>
          </cell>
          <cell r="O178">
            <v>2</v>
          </cell>
          <cell r="P178" t="str">
            <v>S</v>
          </cell>
        </row>
        <row r="179">
          <cell r="B179" t="str">
            <v>TTA151</v>
          </cell>
          <cell r="C179" t="str">
            <v xml:space="preserve">TRANSFORMADOR TRIFASICO 25 KVA 13.2 - 22.9  / 0.40 - 0.23 KV.                                                                                                                                                                                             </v>
          </cell>
          <cell r="D179">
            <v>2700.35</v>
          </cell>
          <cell r="E179">
            <v>1464.415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TTA150</v>
          </cell>
          <cell r="C180" t="str">
            <v xml:space="preserve">TRANSFORMADOR TRIFASICO 25 KVA 22.9 - 10 / 0.40 - 0.23 KV.                                                                                                                                                                                                </v>
          </cell>
          <cell r="D180">
            <v>2700.35</v>
          </cell>
          <cell r="E180">
            <v>1536.44</v>
          </cell>
          <cell r="F180" t="str">
            <v>S</v>
          </cell>
          <cell r="G180">
            <v>2</v>
          </cell>
          <cell r="H180" t="str">
            <v>Orden de Compra 3214002228</v>
          </cell>
          <cell r="I180" t="str">
            <v>Individual</v>
          </cell>
          <cell r="J180" t="str">
            <v>ELNM</v>
          </cell>
          <cell r="K180" t="str">
            <v>EPLI S.A.C</v>
          </cell>
          <cell r="L180">
            <v>42842</v>
          </cell>
          <cell r="M180">
            <v>2</v>
          </cell>
          <cell r="N180" t="str">
            <v>Sustento</v>
          </cell>
          <cell r="O180">
            <v>2</v>
          </cell>
          <cell r="P180" t="str">
            <v>S</v>
          </cell>
        </row>
        <row r="181">
          <cell r="B181" t="str">
            <v>TTA55</v>
          </cell>
          <cell r="C181" t="str">
            <v xml:space="preserve">TRANSFORMADOR TRIFASICO AEREO  30 KVA; 22.9/0.22 KV.                                                                                                                                                                                                      </v>
          </cell>
          <cell r="D181">
            <v>2857.32</v>
          </cell>
          <cell r="E181">
            <v>1623.44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TTA56</v>
          </cell>
          <cell r="C182" t="str">
            <v xml:space="preserve">TRANSFORMADOR TRIFASICO AEREO  30 KVA; 22.9/0.38-0.22 KV.                                                                                                                                                                                                 </v>
          </cell>
          <cell r="D182">
            <v>2857.32</v>
          </cell>
          <cell r="E182">
            <v>1623.44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TTA177</v>
          </cell>
          <cell r="C183" t="str">
            <v xml:space="preserve">TRANSFORMADOR TRIFASICO AEREO  30 KVA; 22.9/0.44-0.22 KV.                                                                                                                                                                                                 </v>
          </cell>
          <cell r="D183">
            <v>2857.32</v>
          </cell>
          <cell r="E183">
            <v>1623.44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TTA60</v>
          </cell>
          <cell r="C184" t="str">
            <v xml:space="preserve">TRANSFORMADOR TRIFASICO AEREO  37 KVA; 22.9/0.22 KV.                                                                                                                                                                                                      </v>
          </cell>
          <cell r="D184">
            <v>3077.08</v>
          </cell>
          <cell r="E184">
            <v>1846.075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TTA61</v>
          </cell>
          <cell r="C185" t="str">
            <v xml:space="preserve">TRANSFORMADOR TRIFASICO AEREO  37 KVA; 22.9/0.38-0.22 KV.                                                                                                                                                                                                 </v>
          </cell>
          <cell r="D185">
            <v>3077.08</v>
          </cell>
          <cell r="E185">
            <v>1846.075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TTA181</v>
          </cell>
          <cell r="C186" t="str">
            <v xml:space="preserve">TRANSFORMADOR TRIFASICO AEREO  37 KVA; 22.9/0.44-0.22 KV.                                                                                                                                                                                                 </v>
          </cell>
          <cell r="D186">
            <v>3077.08</v>
          </cell>
          <cell r="E186">
            <v>1846.075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TTA309</v>
          </cell>
          <cell r="C187" t="str">
            <v xml:space="preserve">TRANSFORMADOR TRIFASICO AEREO  40 KVA, 22.9 KV/220 V                                                                                                                                                                                                      </v>
          </cell>
          <cell r="D187">
            <v>3171.26</v>
          </cell>
          <cell r="E187">
            <v>1941.49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TTA310</v>
          </cell>
          <cell r="C188" t="str">
            <v xml:space="preserve">TRANSFORMADOR TRIFASICO AEREO  40 KVA, 22.9 KV/440/220 V                                                                                                                                                                                                  </v>
          </cell>
          <cell r="D188">
            <v>3171.26</v>
          </cell>
          <cell r="E188">
            <v>1941.49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TTA65</v>
          </cell>
          <cell r="C189" t="str">
            <v xml:space="preserve">TRANSFORMADOR TRIFASICO AEREO  40 KVA; 22.9/0.22 KV.                                                                                                                                                                                                      </v>
          </cell>
          <cell r="D189">
            <v>3171.26</v>
          </cell>
          <cell r="E189">
            <v>1941.49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TTA66</v>
          </cell>
          <cell r="C190" t="str">
            <v xml:space="preserve">TRANSFORMADOR TRIFASICO AEREO  40 KVA; 22.9/0.38-0.22 KV.                                                                                                                                                                                                 </v>
          </cell>
          <cell r="D190">
            <v>3171.26</v>
          </cell>
          <cell r="E190">
            <v>1941.49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TTA246</v>
          </cell>
          <cell r="C191" t="str">
            <v xml:space="preserve">TRANSFORMADOR TRIFASICO 50 KVA 22.9 /  0.38-0.22 KV.                                                                                                                                                                                                      </v>
          </cell>
          <cell r="D191">
            <v>3485.2</v>
          </cell>
          <cell r="E191">
            <v>2430</v>
          </cell>
          <cell r="F191" t="str">
            <v>S</v>
          </cell>
          <cell r="G191">
            <v>3</v>
          </cell>
          <cell r="H191" t="str">
            <v>Orden de Compra OC-304077</v>
          </cell>
          <cell r="I191" t="str">
            <v>Individual</v>
          </cell>
          <cell r="J191" t="str">
            <v>ELDU</v>
          </cell>
          <cell r="K191" t="str">
            <v>I &amp; T ELECTRIC S.A.C</v>
          </cell>
          <cell r="L191">
            <v>42985</v>
          </cell>
          <cell r="M191">
            <v>3</v>
          </cell>
          <cell r="N191" t="str">
            <v>Sustento</v>
          </cell>
          <cell r="O191">
            <v>3</v>
          </cell>
          <cell r="P191" t="str">
            <v>S</v>
          </cell>
        </row>
        <row r="192">
          <cell r="B192" t="str">
            <v>TTA282</v>
          </cell>
          <cell r="C192" t="str">
            <v xml:space="preserve">TRANSFORMADOR TRIFASICO 50 KVA 22.9/0.22 KV                                                                                                                                                                                                               </v>
          </cell>
          <cell r="D192">
            <v>3485.2</v>
          </cell>
          <cell r="E192">
            <v>2259.54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TTA312</v>
          </cell>
          <cell r="C193" t="str">
            <v xml:space="preserve">TRANSFORMADOR TRIFASICO AEREO  50 KVA, 22.9 KV/BT                                                                                                                                                                                                         </v>
          </cell>
          <cell r="D193">
            <v>3485.2</v>
          </cell>
          <cell r="E193">
            <v>2259.54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TTA19</v>
          </cell>
          <cell r="C194" t="str">
            <v xml:space="preserve">TRANSFORMADOR TRIFASICO AEREO  50 KVA; 22.9/0.22 KV.                                                                                                                                                                                                      </v>
          </cell>
          <cell r="D194">
            <v>3204.67</v>
          </cell>
          <cell r="E194">
            <v>2259.54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TTA20</v>
          </cell>
          <cell r="C195" t="str">
            <v xml:space="preserve">TRANSFORMADOR TRIFASICO AEREO  50 KVA; 22.9/0.38-0.22 KV.                                                                                                                                                                                                 </v>
          </cell>
          <cell r="D195">
            <v>3485.2</v>
          </cell>
          <cell r="E195">
            <v>2259.54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TTA187</v>
          </cell>
          <cell r="C196" t="str">
            <v xml:space="preserve">TRANSFORMADOR TRIFASICO AEREO  50 KVA; 22.9/0.44-0.22 KV.                                                                                                                                                                                                 </v>
          </cell>
          <cell r="D196">
            <v>3485.2</v>
          </cell>
          <cell r="E196">
            <v>2259.54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TTA148</v>
          </cell>
          <cell r="C197" t="str">
            <v xml:space="preserve">TRANSFORMADOR TRIFASICO 50 KVA 13.2 - 22.9  / 0.40 - 0.23 KV.                                                                                                                                                                                             </v>
          </cell>
          <cell r="D197">
            <v>3485.2</v>
          </cell>
          <cell r="E197">
            <v>2259.54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TTA147</v>
          </cell>
          <cell r="C198" t="str">
            <v xml:space="preserve">TRANSFORMADOR TRIFASICO 50 KVA 22.9 - 10 / 0.40 - 0.23 KV.                                                                                                                                                                                                </v>
          </cell>
          <cell r="D198">
            <v>3485.2</v>
          </cell>
          <cell r="E198">
            <v>2259.54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TTA24</v>
          </cell>
          <cell r="C199" t="str">
            <v xml:space="preserve">TRANSFORMADOR TRIFASICO AEREO  75 KVA; 22.9/0.22 KV.                                                                                                                                                                                                      </v>
          </cell>
          <cell r="D199">
            <v>4270.05</v>
          </cell>
          <cell r="E199">
            <v>3054.665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TTA25</v>
          </cell>
          <cell r="C200" t="str">
            <v xml:space="preserve">TRANSFORMADOR TRIFASICO AEREO  75 KVA; 22.9/0.38-0.22 KV.                                                                                                                                                                                                 </v>
          </cell>
          <cell r="D200">
            <v>4270.05</v>
          </cell>
          <cell r="E200">
            <v>3054.665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TTA194</v>
          </cell>
          <cell r="C201" t="str">
            <v xml:space="preserve">TRANSFORMADOR TRIFASICO AEREO  75 KVA; 22.9/0.44-0.22 KV.                                                                                                                                                                                                 </v>
          </cell>
          <cell r="D201">
            <v>4270.05</v>
          </cell>
          <cell r="E201">
            <v>3054.665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TTA70</v>
          </cell>
          <cell r="C202" t="str">
            <v xml:space="preserve">TRANSFORMADOR TRIFASICO AEREO  80 KVA; 22.9/0.22 KV.                                                                                                                                                                                                      </v>
          </cell>
          <cell r="D202">
            <v>4427.0200000000004</v>
          </cell>
          <cell r="E202">
            <v>3213.69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TTA71</v>
          </cell>
          <cell r="C203" t="str">
            <v xml:space="preserve">TRANSFORMADOR TRIFASICO AEREO  80 KVA; 22.9/0.38-0.22 KV.                                                                                                                                                                                                 </v>
          </cell>
          <cell r="D203">
            <v>4427.0200000000004</v>
          </cell>
          <cell r="E203">
            <v>3360</v>
          </cell>
          <cell r="F203" t="str">
            <v>S</v>
          </cell>
          <cell r="G203">
            <v>1</v>
          </cell>
          <cell r="H203" t="str">
            <v>Orden de Compra OC-1201</v>
          </cell>
          <cell r="I203" t="str">
            <v>Individual</v>
          </cell>
          <cell r="J203" t="str">
            <v>ELDU</v>
          </cell>
          <cell r="K203" t="str">
            <v>I &amp; T ELECTRIC S.A.C</v>
          </cell>
          <cell r="L203">
            <v>42565</v>
          </cell>
          <cell r="M203">
            <v>1</v>
          </cell>
          <cell r="N203" t="str">
            <v>Sustento</v>
          </cell>
          <cell r="O203">
            <v>1</v>
          </cell>
          <cell r="P203" t="str">
            <v>S</v>
          </cell>
        </row>
        <row r="204">
          <cell r="B204" t="str">
            <v>TTA199</v>
          </cell>
          <cell r="C204" t="str">
            <v xml:space="preserve">TRANSFORMADOR TRIFASICO AEREO  80 KVA; 22.9/0.44-0.22 KV.                                                                                                                                                                                                 </v>
          </cell>
          <cell r="D204">
            <v>4427.0200000000004</v>
          </cell>
          <cell r="E204">
            <v>3213.69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TTA75</v>
          </cell>
          <cell r="C205" t="str">
            <v xml:space="preserve">TRANSFORMADOR TRIFASICO AEREO  90 KVA; 22.9/0.22 KV.                                                                                                                                                                                                      </v>
          </cell>
          <cell r="D205">
            <v>4740.96</v>
          </cell>
          <cell r="E205">
            <v>3531.74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TTA76</v>
          </cell>
          <cell r="C206" t="str">
            <v xml:space="preserve">TRANSFORMADOR TRIFASICO AEREO  90 KVA; 22.9/0.38-0.22 KV.                                                                                                                                                                                                 </v>
          </cell>
          <cell r="D206">
            <v>4740.96</v>
          </cell>
          <cell r="E206">
            <v>3531.74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TTA204</v>
          </cell>
          <cell r="C207" t="str">
            <v xml:space="preserve">TRANSFORMADOR TRIFASICO AEREO  90 KVA; 22.9/0.44-0.22 KV.                                                                                                                                                                                                 </v>
          </cell>
          <cell r="D207">
            <v>4740.96</v>
          </cell>
          <cell r="E207">
            <v>3531.74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TTA248</v>
          </cell>
          <cell r="C208" t="str">
            <v xml:space="preserve">TRANSFORMADOR TRIFASICO 100 KVA 22.9 /  0.22 KV.                                                                                                                                                                                                          </v>
          </cell>
          <cell r="D208">
            <v>5054.8999999999996</v>
          </cell>
          <cell r="E208">
            <v>3849.79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TTA249</v>
          </cell>
          <cell r="C209" t="str">
            <v xml:space="preserve">TRANSFORMADOR TRIFASICO 100 KVA 22.9 /  0.38-0.22 KV.                                                                                                                                                                                                     </v>
          </cell>
          <cell r="D209">
            <v>5054.8999999999996</v>
          </cell>
          <cell r="E209">
            <v>3849.79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TTA265</v>
          </cell>
          <cell r="C210" t="str">
            <v xml:space="preserve">TRANSFORMADOR TRIFASICO 100 KVA 22.9/0.44-0.22 KV.                                                                                                                                                                                                        </v>
          </cell>
          <cell r="D210">
            <v>5054.8999999999996</v>
          </cell>
          <cell r="E210">
            <v>3849.79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TTA209</v>
          </cell>
          <cell r="C211" t="str">
            <v xml:space="preserve">TRANSFORMADOR TRIFASICO AEREO  100 KVA;  22.9/0.44-0.22 KV.                                                                                                                                                                                               </v>
          </cell>
          <cell r="D211">
            <v>5054.8999999999996</v>
          </cell>
          <cell r="E211">
            <v>3849.79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TTA325</v>
          </cell>
          <cell r="C212" t="str">
            <v xml:space="preserve">TRANSFORMADOR TRIFASICO AEREO 100 KVA, 22.9 KV/BT                                                                                                                                                                                                         </v>
          </cell>
          <cell r="D212">
            <v>5054.8999999999996</v>
          </cell>
          <cell r="E212">
            <v>3849.79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TTA29</v>
          </cell>
          <cell r="C213" t="str">
            <v xml:space="preserve">TRANSFORMADOR TRIFASICO AEREO 100 KVA; 22.9/0.22 KV.                                                                                                                                                                                                      </v>
          </cell>
          <cell r="D213">
            <v>5054.8999999999996</v>
          </cell>
          <cell r="E213">
            <v>3849.79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TTA30</v>
          </cell>
          <cell r="C214" t="str">
            <v xml:space="preserve">TRANSFORMADOR TRIFASICO AEREO 100 KVA; 22.9/0.38-0.22 KV.                                                                                                                                                                                                 </v>
          </cell>
          <cell r="D214">
            <v>5054.8999999999996</v>
          </cell>
          <cell r="E214">
            <v>3849.79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TTA145</v>
          </cell>
          <cell r="C215" t="str">
            <v xml:space="preserve">TRANSFORMADOR TRIFASICO 100 KVA 13.2 - 22.9  / 0.40 - 0.23 KV.                                                                                                                                                                                            </v>
          </cell>
          <cell r="D215">
            <v>5054.8999999999996</v>
          </cell>
          <cell r="E215">
            <v>3849.79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TTA144</v>
          </cell>
          <cell r="C216" t="str">
            <v xml:space="preserve">TRANSFORMADOR TRIFASICO 100 KVA 22.9 - 10 / 0.40 - 0.23 KV.                                                                                                                                                                                               </v>
          </cell>
          <cell r="D216">
            <v>5054.8999999999996</v>
          </cell>
          <cell r="E216">
            <v>3849.79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TTA80</v>
          </cell>
          <cell r="C217" t="str">
            <v xml:space="preserve">TRANSFORMADOR TRIFASICO AEREO  125 KVA; 22.9/0.22 KV.                                                                                                                                                                                                     </v>
          </cell>
          <cell r="D217">
            <v>5839.75</v>
          </cell>
          <cell r="E217">
            <v>4644.915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TTA81</v>
          </cell>
          <cell r="C218" t="str">
            <v xml:space="preserve">TRANSFORMADOR TRIFASICO AEREO  125 KVA; 22.9/0.38-0.22 KV.                                                                                                                                                                                                </v>
          </cell>
          <cell r="D218">
            <v>5839.75</v>
          </cell>
          <cell r="E218">
            <v>4644.915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TTA214</v>
          </cell>
          <cell r="C219" t="str">
            <v xml:space="preserve">TRANSFORMADOR TRIFASICO AEREO  125 KVA; 22.9/0.44-0.22 KV.                                                                                                                                                                                                </v>
          </cell>
          <cell r="D219">
            <v>5839.75</v>
          </cell>
          <cell r="E219">
            <v>4644.915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TTA85</v>
          </cell>
          <cell r="C220" t="str">
            <v xml:space="preserve">TRANSFORMADOR TRIFASICO AEREO  150 KVA; 22.9/0.22 KV.                                                                                                                                                                                                     </v>
          </cell>
          <cell r="D220">
            <v>6624.6</v>
          </cell>
          <cell r="E220">
            <v>5440.04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TTA86</v>
          </cell>
          <cell r="C221" t="str">
            <v xml:space="preserve">TRANSFORMADOR TRIFASICO AEREO  150 KVA; 22.9/0.38-0.22 KV.                                                                                                                                                                                                </v>
          </cell>
          <cell r="D221">
            <v>6624.6</v>
          </cell>
          <cell r="E221">
            <v>5440.04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TTA217</v>
          </cell>
          <cell r="C222" t="str">
            <v xml:space="preserve">TRANSFORMADOR TRIFASICO AEREO  150 KVA; 22.9/0.44-0.22 KV.                                                                                                                                                                                                </v>
          </cell>
          <cell r="D222">
            <v>6624.6</v>
          </cell>
          <cell r="E222">
            <v>5440.04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TTA254</v>
          </cell>
          <cell r="C223" t="str">
            <v xml:space="preserve">TRANSFORMADOR TRIFASICO 160 KVA 22.9 /  0.22 KV.                                                                                                                                                                                                          </v>
          </cell>
          <cell r="D223">
            <v>6938.54</v>
          </cell>
          <cell r="E223">
            <v>5758.09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TTA222</v>
          </cell>
          <cell r="C224" t="str">
            <v xml:space="preserve">TRANSFORMADOR TRIFASICO AEREO  160 KVA; 22.9/0.44-0.22 KV.                                                                                                                                                                                                </v>
          </cell>
          <cell r="D224">
            <v>6938.54</v>
          </cell>
          <cell r="E224">
            <v>5758.09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TTA34</v>
          </cell>
          <cell r="C225" t="str">
            <v xml:space="preserve">TRANSFORMADOR TRIFASICO AEREO 160 KVA; 22.9/0.22 KV.                                                                                                                                                                                                      </v>
          </cell>
          <cell r="D225">
            <v>6938.54</v>
          </cell>
          <cell r="E225">
            <v>5758.09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TTA35</v>
          </cell>
          <cell r="C226" t="str">
            <v xml:space="preserve">TRANSFORMADOR TRIFASICO AEREO 160 KVA; 22.9/0.38-0.22 KV.                                                                                                                                                                                                 </v>
          </cell>
          <cell r="D226">
            <v>6938.54</v>
          </cell>
          <cell r="E226">
            <v>5355.04</v>
          </cell>
          <cell r="F226" t="str">
            <v>S</v>
          </cell>
          <cell r="G226" t="str">
            <v>DGER/MEM</v>
          </cell>
          <cell r="H226" t="str">
            <v xml:space="preserve">DGER/MEM </v>
          </cell>
          <cell r="I226" t="str">
            <v>DGER/MEM</v>
          </cell>
          <cell r="J226" t="str">
            <v>DGER/MEM</v>
          </cell>
          <cell r="K226" t="str">
            <v>DGER/MEM</v>
          </cell>
          <cell r="L226">
            <v>43038</v>
          </cell>
          <cell r="M226" t="str">
            <v>DGER/MEM</v>
          </cell>
          <cell r="N226" t="str">
            <v>Sustento</v>
          </cell>
          <cell r="O226" t="str">
            <v>DGER/MEM</v>
          </cell>
          <cell r="P226" t="str">
            <v>S</v>
          </cell>
        </row>
        <row r="227">
          <cell r="B227" t="str">
            <v>TTA142</v>
          </cell>
          <cell r="C227" t="str">
            <v xml:space="preserve">TRANSFORMADOR TRIFASICO 160 KVA 13.2 - 22.9  / 0.40 - 0.23 KV.                                                                                                                                                                                            </v>
          </cell>
          <cell r="D227">
            <v>6938.54</v>
          </cell>
          <cell r="E227">
            <v>5758.09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TTA141</v>
          </cell>
          <cell r="C228" t="str">
            <v xml:space="preserve">TRANSFORMADOR TRIFASICO 160 KVA 22.9 - 10 / 0.40 - 0.23 KV.                                                                                                                                                                                               </v>
          </cell>
          <cell r="D228">
            <v>6938.54</v>
          </cell>
          <cell r="E228">
            <v>5758.09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TTA90</v>
          </cell>
          <cell r="C229" t="str">
            <v xml:space="preserve">TRANSFORMADOR TRIFASICO AEREO  175 KVA; 22.9/0.22 KV.                                                                                                                                                                                                     </v>
          </cell>
          <cell r="D229">
            <v>7409.45</v>
          </cell>
          <cell r="E229">
            <v>6235.165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TTA91</v>
          </cell>
          <cell r="C230" t="str">
            <v xml:space="preserve">TRANSFORMADOR TRIFASICO AEREO  175 KVA; 22.9/0.38-0.22 KV.                                                                                                                                                                                                </v>
          </cell>
          <cell r="D230">
            <v>7409.45</v>
          </cell>
          <cell r="E230">
            <v>6235.165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TTV65</v>
          </cell>
          <cell r="C231" t="str">
            <v xml:space="preserve">TRANSFORMADOR DE 200 KVA TRIFASICO  22.9 / 0.38-0.22 KV                                                                                                                                                                                                   </v>
          </cell>
          <cell r="D231">
            <v>8194.2999999999993</v>
          </cell>
          <cell r="E231">
            <v>7030.29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TTA95</v>
          </cell>
          <cell r="C232" t="str">
            <v xml:space="preserve">TRANSFORMADOR TRIFASICO AEREO  200 KVA; 22.9/0.22 KV.                                                                                                                                                                                                     </v>
          </cell>
          <cell r="D232">
            <v>8194.2999999999993</v>
          </cell>
          <cell r="E232">
            <v>7030.29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TTA96</v>
          </cell>
          <cell r="C233" t="str">
            <v xml:space="preserve">TRANSFORMADOR TRIFASICO AEREO  200 KVA; 22.9/0.38-0.22 KV.                                                                                                                                                                                                </v>
          </cell>
          <cell r="D233">
            <v>8194.2999999999993</v>
          </cell>
          <cell r="E233">
            <v>7030.29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TTA298</v>
          </cell>
          <cell r="C234" t="str">
            <v xml:space="preserve">TRANSFORMADOR TRIFASICO AEREO  200 KVA; 22.9/0.44-0.22 KV.                                                                                                                                                                                                </v>
          </cell>
          <cell r="D234">
            <v>8194.2999999999993</v>
          </cell>
          <cell r="E234">
            <v>7030.29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TTA100</v>
          </cell>
          <cell r="C235" t="str">
            <v xml:space="preserve">TRANSFORMADOR TRIFASICO AEREO  220 KVA; 22.9/0.22 KV.                                                                                                                                                                                                     </v>
          </cell>
          <cell r="D235">
            <v>8822.18</v>
          </cell>
          <cell r="E235">
            <v>7666.39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TTA101</v>
          </cell>
          <cell r="C236" t="str">
            <v xml:space="preserve">TRANSFORMADOR TRIFASICO AEREO  220 KVA; 22.9/0.38-0.22 KV.                                                                                                                                                                                                </v>
          </cell>
          <cell r="D236">
            <v>8822.18</v>
          </cell>
          <cell r="E236">
            <v>7666.39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TTA105</v>
          </cell>
          <cell r="C237" t="str">
            <v xml:space="preserve">TRANSFORMADOR TRIFASICO AEREO  225 KVA; 22.9/0.22 KV.                                                                                                                                                                                                     </v>
          </cell>
          <cell r="D237">
            <v>8979.15</v>
          </cell>
          <cell r="E237">
            <v>7825.415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TTA106</v>
          </cell>
          <cell r="C238" t="str">
    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    </cell>
          <cell r="D238">
            <v>8979.15</v>
          </cell>
          <cell r="E238">
            <v>7825.415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TTA300</v>
          </cell>
          <cell r="C239" t="str">
    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    </cell>
          <cell r="D239">
            <v>8979.15</v>
          </cell>
          <cell r="E239">
            <v>7825.415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TTV67</v>
          </cell>
          <cell r="C240" t="str">
            <v xml:space="preserve">TRANSFORMADOR DE 250 KVA TRIFASICO  22.9 / 0.38-0.22 KV                                                                                                                                                                                                   </v>
          </cell>
          <cell r="D240">
            <v>9764</v>
          </cell>
          <cell r="E240">
            <v>8620.5400000000009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TTA275</v>
          </cell>
          <cell r="C241" t="str">
            <v xml:space="preserve">TRANSFORMADOR TRIFASICO 250 KVA 22.9/0.22 KV                                                                                                                                                                                                              </v>
          </cell>
          <cell r="D241">
            <v>9764</v>
          </cell>
          <cell r="E241">
            <v>8620.5400000000009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TTA234</v>
          </cell>
          <cell r="C242" t="str">
            <v xml:space="preserve">TRANSFORMADOR TRIFASICO AEREO  250 KVA; 22.9/0.38-0.22 KV.                                                                                                                                                                                                </v>
          </cell>
          <cell r="D242">
            <v>9764</v>
          </cell>
          <cell r="E242">
            <v>8620.5400000000009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TTA39</v>
          </cell>
          <cell r="C243" t="str">
            <v xml:space="preserve">TRANSFORMADOR TRIFASICO AEREO 250 KVA; 22.9/0.22 KV.                                                                                                                                                                                                      </v>
          </cell>
          <cell r="D243">
            <v>9764</v>
          </cell>
          <cell r="E243">
            <v>8620.5400000000009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TTA40</v>
          </cell>
          <cell r="C244" t="str">
            <v xml:space="preserve">TRANSFORMADOR TRIFASICO AEREO 250 KVA; 22.9/0.38 KV.                                                                                                                                                                                                      </v>
          </cell>
          <cell r="D244">
            <v>9764</v>
          </cell>
          <cell r="E244">
            <v>8620.5400000000009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TTA258</v>
          </cell>
          <cell r="C245" t="str">
            <v xml:space="preserve">TRANSFORMADOR TRIFASICO 275 KVA 22.9 /  0.22 KV.                                                                                                                                                                                                          </v>
          </cell>
          <cell r="D245">
            <v>10548.85</v>
          </cell>
          <cell r="E245">
            <v>9415.6650000000009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TTA110</v>
          </cell>
          <cell r="C246" t="str">
            <v xml:space="preserve">TRANSFORMADOR TRIFASICO AEREO  275 KVA; 22.9/0.22 KV.                                                                                                                                                                                                     </v>
          </cell>
          <cell r="D246">
            <v>10548.85</v>
          </cell>
          <cell r="E246">
            <v>9415.6650000000009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TTA111</v>
          </cell>
          <cell r="C247" t="str">
            <v xml:space="preserve">TRANSFORMADOR TRIFASICO AEREO  275 KVA; 22.9/0.38-0.22 KV.                                                                                                                                                                                                </v>
          </cell>
          <cell r="D247">
            <v>10548.85</v>
          </cell>
          <cell r="E247">
            <v>9415.6650000000009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TTA115</v>
          </cell>
          <cell r="C248" t="str">
            <v xml:space="preserve">TRANSFORMADOR TRIFASICO AEREO  300 KVA; 22.9/0.22 KV.                                                                                                                                                                                                     </v>
          </cell>
          <cell r="D248">
            <v>11333.7</v>
          </cell>
          <cell r="E248">
            <v>10210.790000000001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TTA116</v>
          </cell>
          <cell r="C249" t="str">
            <v xml:space="preserve">TRANSFORMADOR TRIFASICO AEREO  300 KVA; 22.9/0.38-0.22 KV.                                                                                                                                                                                                </v>
          </cell>
          <cell r="D249">
            <v>11333.7</v>
          </cell>
          <cell r="E249">
            <v>10210.790000000001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TTA120</v>
          </cell>
          <cell r="C250" t="str">
            <v xml:space="preserve">TRANSFORMADOR TRIFASICO AEREO  315 KVA; 22.9/0.22 KV.                                                                                                                                                                                                     </v>
          </cell>
          <cell r="D250">
            <v>11804.61</v>
          </cell>
          <cell r="E250">
            <v>10687.865000000002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TTA121</v>
          </cell>
          <cell r="C251" t="str">
            <v xml:space="preserve">TRANSFORMADOR TRIFASICO AEREO  315 KVA; 22.9/0.38-0.22 KV.                                                                                                                                                                                                </v>
          </cell>
          <cell r="D251">
            <v>11804.61</v>
          </cell>
          <cell r="E251">
            <v>10687.865000000002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TTV69</v>
          </cell>
          <cell r="C252" t="str">
            <v xml:space="preserve">TRANSFORMADOR DE 320 KVA TRIFASICO  22.9 / 0.22 KV                                                                                                                                                                                                        </v>
          </cell>
          <cell r="D252">
            <v>11961.58</v>
          </cell>
          <cell r="E252">
            <v>10846.89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TTA125</v>
          </cell>
          <cell r="C253" t="str">
            <v xml:space="preserve">TRANSFORMADOR TRIFASICO AEREO  320 KVA; 22.9/0.22 KV.                                                                                                                                                                                                     </v>
          </cell>
          <cell r="D253">
            <v>11961.58</v>
          </cell>
          <cell r="E253">
            <v>10846.89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TTA126</v>
          </cell>
          <cell r="C254" t="str">
            <v xml:space="preserve">TRANSFORMADOR TRIFASICO AEREO  320 KVA; 22.9/0.38-0.22 KV.                                                                                                                                                                                                </v>
          </cell>
          <cell r="D254">
            <v>11961.58</v>
          </cell>
          <cell r="E254">
            <v>10846.89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TTV70</v>
          </cell>
          <cell r="C255" t="str">
            <v xml:space="preserve">TRANSFORMADOR DE 350 KVA TRIFASICO  22.9 / 0.22 KV                                                                                                                                                                                                        </v>
          </cell>
          <cell r="D255">
            <v>12903.4</v>
          </cell>
          <cell r="E255">
            <v>11801.04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TTA130</v>
          </cell>
          <cell r="C256" t="str">
            <v xml:space="preserve">TRANSFORMADOR TRIFASICO AEREO  375 KVA; 22.9/0.22 KV.                                                                                                                                                                                                     </v>
          </cell>
          <cell r="D256">
            <v>13688.25</v>
          </cell>
          <cell r="E256">
            <v>12596.165000000001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TTA131</v>
          </cell>
          <cell r="C257" t="str">
            <v xml:space="preserve">TRANSFORMADOR TRIFASICO AEREO  375 KVA; 22.9/0.38-0.22 KV.                                                                                                                                                                                                </v>
          </cell>
          <cell r="D257">
            <v>13688.25</v>
          </cell>
          <cell r="E257">
            <v>12596.165000000001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TTA406</v>
          </cell>
          <cell r="C258" t="str">
            <v xml:space="preserve">TRANSFORMADOR TRIFASICO AEREO 375 KVA; 22.9/0.44-0.22 KV.                                                                                                                                                                                                 </v>
          </cell>
          <cell r="D258">
            <v>13688.25</v>
          </cell>
          <cell r="E258">
            <v>12596.165000000001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TTV72</v>
          </cell>
          <cell r="C259" t="str">
            <v xml:space="preserve">TRANSFORMADOR DE 400 KVA TRIFASICO  22.9 / BT KV                                                                                                                                                                                                          </v>
          </cell>
          <cell r="D259">
            <v>14473.1</v>
          </cell>
          <cell r="E259">
            <v>13391.29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TTA44</v>
          </cell>
          <cell r="C260" t="str">
            <v xml:space="preserve">TRANSFORMADOR TRIFASICO AEREO 400 KVA; 22.9/0.22 KV.                                                                                                                                                                                                      </v>
          </cell>
          <cell r="D260">
            <v>14473.1</v>
          </cell>
          <cell r="E260">
            <v>13391.29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TTA45</v>
          </cell>
          <cell r="C261" t="str">
            <v xml:space="preserve">TRANSFORMADOR TRIFASICO AEREO 400 KVA; 22.9/0.38 KV.                                                                                                                                                                                                      </v>
          </cell>
          <cell r="D261">
            <v>14473.1</v>
          </cell>
          <cell r="E261">
            <v>13391.29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TTA408</v>
          </cell>
          <cell r="C262" t="str">
            <v xml:space="preserve">TRANSFORMADOR TRIFASICO AEREO 400 KVA; 22.9/0.44-0.22 KV.                                                                                                                                                                                                 </v>
          </cell>
          <cell r="D262">
            <v>14473.1</v>
          </cell>
          <cell r="E262">
            <v>13391.29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TTV73</v>
          </cell>
          <cell r="C263" t="str">
            <v xml:space="preserve">TRANSFORMADOR DE 500 KVA TRIFASICO  22.9 / 0.22 KV                                                                                                                                                                                                        </v>
          </cell>
          <cell r="D263">
            <v>17612.5</v>
          </cell>
          <cell r="E263">
            <v>16571.79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TTA411</v>
          </cell>
          <cell r="C264" t="str">
            <v xml:space="preserve">TRANSFORMADOR TRIFASICO AEREO 500 KVA; 22.9/0.44-0.22 KV.                                                                                                                                                                                                 </v>
          </cell>
          <cell r="D264">
            <v>17612.5</v>
          </cell>
          <cell r="E264">
            <v>16571.79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TTV74</v>
          </cell>
          <cell r="C265" t="str">
            <v xml:space="preserve">TRANSFORMADOR DE 550 KVA TRIFASICO  22.9 / BT KV                                                                                                                                                                                                          </v>
          </cell>
          <cell r="D265">
            <v>19182.2</v>
          </cell>
          <cell r="E265">
            <v>18162.04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TTV88</v>
          </cell>
          <cell r="C266" t="str">
            <v xml:space="preserve">TRANSFORMADOR DE 630 KVA TRIFASICO 22.9/0.44-0.22 KV                                                                                                                                                                                                      </v>
          </cell>
          <cell r="D266">
            <v>21693.72</v>
          </cell>
          <cell r="E266">
            <v>20706.440000000002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TTA410</v>
          </cell>
          <cell r="C267" t="str">
            <v xml:space="preserve">TRANSFORMADOR TRIFASICO AEREO 630 KVA; 22.9/0.44-0.22 KV.                                                                                                                                                                                                 </v>
          </cell>
          <cell r="D267">
            <v>21693.72</v>
          </cell>
          <cell r="E267">
            <v>20706.440000000002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TTA50</v>
          </cell>
          <cell r="C268" t="str">
            <v xml:space="preserve">TRANSFORMADOR TRIFASICO AEREO 630 KVA; 22.92/0.22 KV.                                                                                                                                                                                                     </v>
          </cell>
          <cell r="D268">
            <v>21693.72</v>
          </cell>
          <cell r="E268">
            <v>20706.440000000002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TTA51</v>
          </cell>
          <cell r="C269" t="str">
            <v xml:space="preserve">TRANSFORMADOR TRIFASICO AEREO 630 KVA; 22.92/0.38 KV.                                                                                                                                                                                                     </v>
          </cell>
          <cell r="D269">
            <v>21693.72</v>
          </cell>
          <cell r="E269">
            <v>20706.440000000002</v>
          </cell>
          <cell r="F269" t="str">
            <v>E</v>
          </cell>
          <cell r="G269" t="str">
            <v/>
          </cell>
          <cell r="H269" t="str">
            <v>Estimado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Estimado</v>
          </cell>
          <cell r="O269" t="str">
            <v/>
          </cell>
          <cell r="P269" t="str">
            <v>E</v>
          </cell>
        </row>
        <row r="270">
          <cell r="B270" t="str">
            <v>TTV79</v>
          </cell>
          <cell r="C270" t="str">
            <v xml:space="preserve">TRANSFORMADOR DE 700 KVA TRIFASICO 22.9 / BT KV                                                                                                                                                                                                           </v>
          </cell>
          <cell r="D270">
            <v>23891.3</v>
          </cell>
          <cell r="E270">
            <v>22932.79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TTE03</v>
          </cell>
          <cell r="C271" t="str">
            <v xml:space="preserve">TRANSFORMADOR DE 3 MVA TRIFASICO 10KV/22,9KV                                                                                                                                                                                                              </v>
          </cell>
          <cell r="D271">
            <v>96097.5</v>
          </cell>
          <cell r="E271">
            <v>96084.29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TTV80</v>
          </cell>
          <cell r="C272" t="str">
            <v xml:space="preserve">TRANSFORMADOR DE 3000 KVA TRIFASICO 22.9 / 10 KV                                                                                                                                                                                                          </v>
          </cell>
          <cell r="D272">
            <v>96097.5</v>
          </cell>
          <cell r="E272">
            <v>96084.29</v>
          </cell>
          <cell r="F272" t="str">
            <v>E</v>
          </cell>
          <cell r="G272" t="str">
            <v/>
          </cell>
          <cell r="H272" t="str">
            <v>Estimado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Estimado</v>
          </cell>
          <cell r="O272" t="str">
            <v/>
          </cell>
          <cell r="P272" t="str">
            <v>E</v>
          </cell>
        </row>
        <row r="273">
          <cell r="B273" t="str">
            <v>TTA158</v>
          </cell>
          <cell r="C273" t="str">
            <v xml:space="preserve">TRANSFORMADOR TRIFASICO AEREO  10 KVA; 12/0.38-0.22 KV.                                                                                                                                                                                                   </v>
          </cell>
          <cell r="D273">
            <v>2044.51</v>
          </cell>
          <cell r="E273">
            <v>552.97997904104136</v>
          </cell>
          <cell r="F273" t="str">
            <v>E</v>
          </cell>
          <cell r="G273" t="str">
            <v/>
          </cell>
          <cell r="H273" t="str">
            <v>Estimado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Estimado</v>
          </cell>
          <cell r="O273" t="str">
            <v/>
          </cell>
          <cell r="P273" t="str">
            <v>E</v>
          </cell>
        </row>
        <row r="274">
          <cell r="B274" t="str">
            <v>TTA159</v>
          </cell>
          <cell r="C274" t="str">
            <v xml:space="preserve">TRANSFORMADOR TRIFASICO AEREO  10 KVA; 12/0.44-0.22 KV.                                                                                                                                                                                                   </v>
          </cell>
          <cell r="D274">
            <v>2044.51</v>
          </cell>
          <cell r="E274">
            <v>552.97997904104136</v>
          </cell>
          <cell r="F274" t="str">
            <v>E</v>
          </cell>
          <cell r="G274" t="str">
            <v/>
          </cell>
          <cell r="H274" t="str">
            <v>Estimado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Estimado</v>
          </cell>
          <cell r="O274" t="str">
            <v/>
          </cell>
          <cell r="P274" t="str">
            <v>E</v>
          </cell>
        </row>
        <row r="275">
          <cell r="B275" t="str">
            <v>TTA02</v>
          </cell>
          <cell r="C275" t="str">
            <v xml:space="preserve">TRANSFORMADOR TRIFASICO AEREO  10 KVA; 13.2/0.22 KV.                                                                                                                                                                                                      </v>
          </cell>
          <cell r="D275">
            <v>2044.51</v>
          </cell>
          <cell r="E275">
            <v>552.97997904104136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TTA03</v>
          </cell>
          <cell r="C276" t="str">
            <v xml:space="preserve">TRANSFORMADOR TRIFASICO AEREO  10 KVA; 13.2/0.38 KV.                                                                                                                                                                                                      </v>
          </cell>
          <cell r="D276">
            <v>2044.51</v>
          </cell>
          <cell r="E276">
            <v>552.97997904104136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TTA160</v>
          </cell>
          <cell r="C277" t="str">
            <v xml:space="preserve">TRANSFORMADOR TRIFASICO AEREO  10 KVA; 13.2/0.38-0.22 KV.                                                                                                                                                                                                 </v>
          </cell>
          <cell r="D277">
            <v>2044.51</v>
          </cell>
          <cell r="E277">
            <v>552.97997904104136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  <row r="278">
          <cell r="B278" t="str">
            <v>TTA161</v>
          </cell>
          <cell r="C278" t="str">
            <v xml:space="preserve">TRANSFORMADOR TRIFASICO AEREO  10 KVA; 13.2/0.44-0.22 KV.                                                                                                                                                                                                 </v>
          </cell>
          <cell r="D278">
            <v>2044.51</v>
          </cell>
          <cell r="E278">
            <v>552.97997904104136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TTC132</v>
          </cell>
          <cell r="C279" t="str">
            <v xml:space="preserve">TRANSFORMADOR TRIFASICO AEREO  15 KVA 13.2 / 0.38-0.22 KV                                                                                                                                                                                                 </v>
          </cell>
          <cell r="D279">
            <v>2579.2199999999998</v>
          </cell>
          <cell r="E279">
            <v>755.21526302766154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TTC133</v>
          </cell>
          <cell r="C280" t="str">
            <v xml:space="preserve">TRANSFORMADOR TRIFASICO AEREO  15 KVA 13.2 / 0.44-0.22 KV                                                                                                                                                                                                 </v>
          </cell>
          <cell r="D280">
            <v>2579.2199999999998</v>
          </cell>
          <cell r="E280">
            <v>755.21526302766154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TTA07</v>
          </cell>
          <cell r="C281" t="str">
            <v xml:space="preserve">TRANSFORMADOR TRIFASICO AEREO  15 KVA; 13.2/0.22 KV.                                                                                                                                                                                                      </v>
          </cell>
          <cell r="D281">
            <v>2579.2199999999998</v>
          </cell>
          <cell r="E281">
            <v>755.21526302766154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TTA08</v>
          </cell>
          <cell r="C282" t="str">
            <v xml:space="preserve">TRANSFORMADOR TRIFASICO AEREO  15 KVA; 13.2/0.38 KV.                                                                                                                                                                                                      </v>
          </cell>
          <cell r="D282">
            <v>2579.2199999999998</v>
          </cell>
          <cell r="E282">
            <v>755.21526302766154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TTA172</v>
          </cell>
          <cell r="C283" t="str">
            <v xml:space="preserve">TRANSFORMADOR TRIFASICO AEREO  25 KVA; 12/0.22 KV                                                                                                                                                                                                         </v>
          </cell>
          <cell r="D283">
            <v>3242.05</v>
          </cell>
          <cell r="E283">
            <v>1118.4224920479342</v>
          </cell>
          <cell r="F283" t="str">
            <v>E</v>
          </cell>
          <cell r="G283" t="str">
            <v/>
          </cell>
          <cell r="H283" t="str">
            <v>Estimado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>Estimado</v>
          </cell>
          <cell r="O283" t="str">
            <v/>
          </cell>
          <cell r="P283" t="str">
            <v>E</v>
          </cell>
        </row>
        <row r="284">
          <cell r="B284" t="str">
            <v>TTA173</v>
          </cell>
          <cell r="C284" t="str">
            <v xml:space="preserve">TRANSFORMADOR TRIFASICO AEREO  25 KVA; 12/0.44-0.22 KV                                                                                                                                                                                                    </v>
          </cell>
          <cell r="D284">
            <v>3242.05</v>
          </cell>
          <cell r="E284">
            <v>1118.4224920479342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TTA239</v>
          </cell>
          <cell r="C285" t="str">
            <v xml:space="preserve">TRANSFORMADOR TRIFASICO 25 KVA 13.2 /  0.22 KV.                                                                                                                                                                                                           </v>
          </cell>
          <cell r="D285">
            <v>3242.05</v>
          </cell>
          <cell r="E285">
            <v>1118.4224920479342</v>
          </cell>
          <cell r="F285" t="str">
            <v>E</v>
          </cell>
          <cell r="G285" t="str">
            <v/>
          </cell>
          <cell r="H285" t="str">
            <v>Estimado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>Estimado</v>
          </cell>
          <cell r="O285" t="str">
            <v/>
          </cell>
          <cell r="P285" t="str">
            <v>E</v>
          </cell>
        </row>
        <row r="286">
          <cell r="B286" t="str">
            <v>TTA240</v>
          </cell>
          <cell r="C286" t="str">
            <v xml:space="preserve">TRANSFORMADOR TRIFASICO 25 KVA 13.2 /  0.38-0.22 KV.                                                                                                                                                                                                      </v>
          </cell>
          <cell r="D286">
            <v>3242.05</v>
          </cell>
          <cell r="E286">
            <v>1118.4224920479342</v>
          </cell>
          <cell r="F286" t="str">
            <v>E</v>
          </cell>
          <cell r="G286" t="str">
            <v/>
          </cell>
          <cell r="H286" t="str">
            <v>Estimado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>Estimado</v>
          </cell>
          <cell r="O286" t="str">
            <v/>
          </cell>
          <cell r="P286" t="str">
            <v>E</v>
          </cell>
        </row>
        <row r="287">
          <cell r="B287" t="str">
            <v>TTC135</v>
          </cell>
          <cell r="C287" t="str">
            <v xml:space="preserve">TRANSFORMADOR TRIFASICO AEREO  25 KVA 13.2 / 0.38-0.22 KV                                                                                                                                                                                                 </v>
          </cell>
          <cell r="D287">
            <v>3242.05</v>
          </cell>
          <cell r="E287">
            <v>1118.4224920479342</v>
          </cell>
          <cell r="F287" t="str">
            <v>E</v>
          </cell>
          <cell r="G287" t="str">
            <v/>
          </cell>
          <cell r="H287" t="str">
            <v>Estimado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>Estimado</v>
          </cell>
          <cell r="O287" t="str">
            <v/>
          </cell>
          <cell r="P287" t="str">
            <v>E</v>
          </cell>
        </row>
        <row r="288">
          <cell r="B288" t="str">
            <v>TTC136</v>
          </cell>
          <cell r="C288" t="str">
            <v xml:space="preserve">TRANSFORMADOR TRIFASICO AEREO  25 KVA 13.2 / 0.44-0.22 KV                                                                                                                                                                                                 </v>
          </cell>
          <cell r="D288">
            <v>3242.05</v>
          </cell>
          <cell r="E288">
            <v>1118.4224920479342</v>
          </cell>
          <cell r="F288" t="str">
            <v>E</v>
          </cell>
          <cell r="G288" t="str">
            <v/>
          </cell>
          <cell r="H288" t="str">
            <v>Estimado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Estimado</v>
          </cell>
          <cell r="O288" t="str">
            <v/>
          </cell>
          <cell r="P288" t="str">
            <v>E</v>
          </cell>
        </row>
        <row r="289">
          <cell r="B289" t="str">
            <v>TTA12</v>
          </cell>
          <cell r="C289" t="str">
            <v xml:space="preserve">TRANSFORMADOR TRIFASICO AEREO  25 KVA; 13.2/0.22 KV.                                                                                                                                                                                                      </v>
          </cell>
          <cell r="D289">
            <v>3242.05</v>
          </cell>
          <cell r="E289">
            <v>1118.4224920479342</v>
          </cell>
          <cell r="F289" t="str">
            <v>E</v>
          </cell>
          <cell r="G289" t="str">
            <v/>
          </cell>
          <cell r="H289" t="str">
            <v>Estimado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>Estimado</v>
          </cell>
          <cell r="O289" t="str">
            <v/>
          </cell>
          <cell r="P289" t="str">
            <v>E</v>
          </cell>
        </row>
        <row r="290">
          <cell r="B290" t="str">
            <v>TTA13</v>
          </cell>
          <cell r="C290" t="str">
            <v xml:space="preserve">TRANSFORMADOR TRIFASICO AEREO  25 KVA; 13.2/0.38 KV.                                                                                                                                                                                                      </v>
          </cell>
          <cell r="D290">
            <v>3242.05</v>
          </cell>
          <cell r="E290">
            <v>1118.4224920479342</v>
          </cell>
          <cell r="F290" t="str">
            <v>E</v>
          </cell>
          <cell r="G290" t="str">
            <v/>
          </cell>
          <cell r="H290" t="str">
            <v>Estimado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>Estimado</v>
          </cell>
          <cell r="O290" t="str">
            <v/>
          </cell>
          <cell r="P290" t="str">
            <v>E</v>
          </cell>
        </row>
        <row r="291">
          <cell r="B291" t="str">
            <v>TTC139</v>
          </cell>
          <cell r="C291" t="str">
            <v xml:space="preserve">TRANSFORMADOR TRIFASICO AEREO  30 KVA 13.2 / 0.38-0.22 KV                                                                                                                                                                                                 </v>
          </cell>
          <cell r="D291">
            <v>3358.7</v>
          </cell>
          <cell r="E291">
            <v>1286.6858241303107</v>
          </cell>
          <cell r="F291" t="str">
            <v>E</v>
          </cell>
          <cell r="G291" t="str">
            <v/>
          </cell>
          <cell r="H291" t="str">
            <v>Estimado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Estimado</v>
          </cell>
          <cell r="O291" t="str">
            <v/>
          </cell>
          <cell r="P291" t="str">
            <v>E</v>
          </cell>
        </row>
        <row r="292">
          <cell r="B292" t="str">
            <v>TTA53</v>
          </cell>
          <cell r="C292" t="str">
            <v xml:space="preserve">TRANSFORMADOR TRIFASICO AEREO  30 KVA; 13.2/0.22 KV.                                                                                                                                                                                                      </v>
          </cell>
          <cell r="D292">
            <v>3358.7</v>
          </cell>
          <cell r="E292">
            <v>1286.6858241303107</v>
          </cell>
          <cell r="F292" t="str">
            <v>E</v>
          </cell>
          <cell r="G292" t="str">
            <v/>
          </cell>
          <cell r="H292" t="str">
            <v>Estimado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>Estimado</v>
          </cell>
          <cell r="O292" t="str">
            <v/>
          </cell>
          <cell r="P292" t="str">
            <v>E</v>
          </cell>
        </row>
        <row r="293">
          <cell r="B293" t="str">
            <v>TTA54</v>
          </cell>
          <cell r="C293" t="str">
            <v xml:space="preserve">TRANSFORMADOR TRIFASICO AEREO  30 KVA; 13.2/0.38 KV.                                                                                                                                                                                                      </v>
          </cell>
          <cell r="D293">
            <v>3358.7</v>
          </cell>
          <cell r="E293">
            <v>1286.6858241303107</v>
          </cell>
          <cell r="F293" t="str">
            <v>E</v>
          </cell>
          <cell r="G293" t="str">
            <v/>
          </cell>
          <cell r="H293" t="str">
            <v>Estimado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Estimado</v>
          </cell>
          <cell r="O293" t="str">
            <v/>
          </cell>
          <cell r="P293" t="str">
            <v>E</v>
          </cell>
        </row>
        <row r="294">
          <cell r="B294" t="str">
            <v>TTA176</v>
          </cell>
          <cell r="C294" t="str">
            <v xml:space="preserve">TRANSFORMADOR TRIFASICO AEREO  30 KVA; 13.2/0.44-0.22 KV.                                                                                                                                                                                                 </v>
          </cell>
          <cell r="D294">
            <v>3358.7</v>
          </cell>
          <cell r="E294">
            <v>1286.6858241303107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TTA179</v>
          </cell>
          <cell r="C295" t="str">
            <v xml:space="preserve">TRANSFORMADOR TRIFASICO AEREO  37 KVA; 12/0.22 KV.                                                                                                                                                                                                        </v>
          </cell>
          <cell r="D295">
            <v>3522.01</v>
          </cell>
          <cell r="E295">
            <v>1511.7712189403396</v>
          </cell>
          <cell r="F295" t="str">
            <v>E</v>
          </cell>
          <cell r="G295" t="str">
            <v/>
          </cell>
          <cell r="H295" t="str">
            <v>Estimado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>Estimado</v>
          </cell>
          <cell r="O295" t="str">
            <v/>
          </cell>
          <cell r="P295" t="str">
            <v>E</v>
          </cell>
        </row>
        <row r="296">
          <cell r="B296" t="str">
            <v>TTA180</v>
          </cell>
          <cell r="C296" t="str">
            <v xml:space="preserve">TRANSFORMADOR TRIFASICO AEREO  37 KVA; 12/0.38-0.22 KV.                                                                                                                                                                                                   </v>
          </cell>
          <cell r="D296">
            <v>3522.01</v>
          </cell>
          <cell r="E296">
            <v>1511.7712189403396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  <row r="297">
          <cell r="B297" t="str">
            <v>TTA386</v>
          </cell>
          <cell r="C297" t="str">
            <v xml:space="preserve">TRANSFORMADOR TRIFASICO AEREO  37 KVA; 12/0.44-0.22 KV.                                                                                                                                                                                                   </v>
          </cell>
          <cell r="D297">
            <v>3522.01</v>
          </cell>
          <cell r="E297">
            <v>1511.7712189403396</v>
          </cell>
          <cell r="F297" t="str">
            <v>E</v>
          </cell>
          <cell r="G297" t="str">
            <v/>
          </cell>
          <cell r="H297" t="str">
            <v>Estimado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>Estimado</v>
          </cell>
          <cell r="O297" t="str">
            <v/>
          </cell>
          <cell r="P297" t="str">
            <v>E</v>
          </cell>
        </row>
        <row r="298">
          <cell r="B298" t="str">
            <v>TTC157</v>
          </cell>
          <cell r="C298" t="str">
            <v xml:space="preserve">TRANSFORMADOR TRIFASICO AEREO  37 KVA 13.2 / 0.38-0.22 KV                                                                                                                                                                                                 </v>
          </cell>
          <cell r="D298">
            <v>3522.01</v>
          </cell>
          <cell r="E298">
            <v>1511.7712189403396</v>
          </cell>
          <cell r="F298" t="str">
            <v>E</v>
          </cell>
          <cell r="G298" t="str">
            <v/>
          </cell>
          <cell r="H298" t="str">
            <v>Estimado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>Estimado</v>
          </cell>
          <cell r="O298" t="str">
            <v/>
          </cell>
          <cell r="P298" t="str">
            <v>E</v>
          </cell>
        </row>
        <row r="299">
          <cell r="B299" t="str">
            <v>TTC158</v>
          </cell>
          <cell r="C299" t="str">
            <v xml:space="preserve">TRANSFORMADOR TRIFASICO AEREO  37 KVA 13.2 / 0.44-0.22 KV                                                                                                                                                                                                 </v>
          </cell>
          <cell r="D299">
            <v>3522.01</v>
          </cell>
          <cell r="E299">
            <v>1511.7712189403396</v>
          </cell>
          <cell r="F299" t="str">
            <v>E</v>
          </cell>
          <cell r="G299" t="str">
            <v/>
          </cell>
          <cell r="H299" t="str">
            <v>Estimado</v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>Estimado</v>
          </cell>
          <cell r="O299" t="str">
            <v/>
          </cell>
          <cell r="P299" t="str">
            <v>E</v>
          </cell>
        </row>
        <row r="300">
          <cell r="B300" t="str">
            <v>TTA58</v>
          </cell>
          <cell r="C300" t="str">
            <v xml:space="preserve">TRANSFORMADOR TRIFASICO AEREO  37 KVA; 13.2/0.22 KV.                                                                                                                                                                                                      </v>
          </cell>
          <cell r="D300">
            <v>3522.01</v>
          </cell>
          <cell r="E300">
            <v>1511.7712189403396</v>
          </cell>
          <cell r="F300" t="str">
            <v>E</v>
          </cell>
          <cell r="G300" t="str">
            <v/>
          </cell>
          <cell r="H300" t="str">
            <v>Estimado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>Estimado</v>
          </cell>
          <cell r="O300" t="str">
            <v/>
          </cell>
          <cell r="P300" t="str">
            <v>E</v>
          </cell>
        </row>
        <row r="301">
          <cell r="B301" t="str">
            <v>TTA59</v>
          </cell>
          <cell r="C301" t="str">
            <v xml:space="preserve">TRANSFORMADOR TRIFASICO AEREO  37 KVA; 13.2/0.38 KV.                                                                                                                                                                                                      </v>
          </cell>
          <cell r="D301">
            <v>3522.01</v>
          </cell>
          <cell r="E301">
            <v>1511.7712189403396</v>
          </cell>
          <cell r="F301" t="str">
            <v>E</v>
          </cell>
          <cell r="G301" t="str">
            <v/>
          </cell>
          <cell r="H301" t="str">
            <v>Estimado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>Estimado</v>
          </cell>
          <cell r="O301" t="str">
            <v/>
          </cell>
          <cell r="P301" t="str">
            <v>E</v>
          </cell>
        </row>
        <row r="302">
          <cell r="B302" t="str">
            <v>TTC161</v>
          </cell>
          <cell r="C302" t="str">
            <v xml:space="preserve">TRANSFORMADOR TRIFASICO AEREO  40 KVA 13.2 / 0.38-0.22 KV                                                                                                                                                                                                 </v>
          </cell>
          <cell r="D302">
            <v>3592</v>
          </cell>
          <cell r="E302">
            <v>1605.1400205774125</v>
          </cell>
          <cell r="F302" t="str">
            <v>E</v>
          </cell>
          <cell r="G302" t="str">
            <v/>
          </cell>
          <cell r="H302" t="str">
            <v>Estimado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>Estimado</v>
          </cell>
          <cell r="O302" t="str">
            <v/>
          </cell>
          <cell r="P302" t="str">
            <v>E</v>
          </cell>
        </row>
        <row r="303">
          <cell r="B303" t="str">
            <v>TTA307</v>
          </cell>
          <cell r="C303" t="str">
            <v xml:space="preserve">TRANSFORMADOR TRIFASICO AEREO  40 KVA; 13.2 KB/BT                                                                                                                                                                                                         </v>
          </cell>
          <cell r="D303">
            <v>3592</v>
          </cell>
          <cell r="E303">
            <v>1605.1400205774125</v>
          </cell>
          <cell r="F303" t="str">
            <v>E</v>
          </cell>
          <cell r="G303" t="str">
            <v/>
          </cell>
          <cell r="H303" t="str">
            <v>Estimado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>Estimado</v>
          </cell>
          <cell r="O303" t="str">
            <v/>
          </cell>
          <cell r="P303" t="str">
            <v>E</v>
          </cell>
        </row>
        <row r="304">
          <cell r="B304" t="str">
            <v>TTA63</v>
          </cell>
          <cell r="C304" t="str">
            <v xml:space="preserve">TRANSFORMADOR TRIFASICO AEREO  40 KVA; 13.2/0.22 KV.                                                                                                                                                                                                      </v>
          </cell>
          <cell r="D304">
            <v>3592</v>
          </cell>
          <cell r="E304">
            <v>1605.1400205774125</v>
          </cell>
          <cell r="F304" t="str">
            <v>E</v>
          </cell>
          <cell r="G304" t="str">
            <v/>
          </cell>
          <cell r="H304" t="str">
            <v>Estimado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>Estimado</v>
          </cell>
          <cell r="O304" t="str">
            <v/>
          </cell>
          <cell r="P304" t="str">
            <v>E</v>
          </cell>
        </row>
        <row r="305">
          <cell r="B305" t="str">
            <v>TTA64</v>
          </cell>
          <cell r="C305" t="str">
            <v xml:space="preserve">TRANSFORMADOR TRIFASICO AEREO  40 KVA; 13.2/0.38 KV.                                                                                                                                                                                                      </v>
          </cell>
          <cell r="D305">
            <v>3592</v>
          </cell>
          <cell r="E305">
            <v>1605.1400205774125</v>
          </cell>
          <cell r="F305" t="str">
            <v>E</v>
          </cell>
          <cell r="G305" t="str">
            <v/>
          </cell>
          <cell r="H305" t="str">
            <v>Estimado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>Estimado</v>
          </cell>
          <cell r="O305" t="str">
            <v/>
          </cell>
          <cell r="P305" t="str">
            <v>E</v>
          </cell>
        </row>
        <row r="306">
          <cell r="B306" t="str">
            <v>TTA306</v>
          </cell>
          <cell r="C306" t="str">
            <v xml:space="preserve">TRANSFORMADOR TRIFASICO AEREO  40 KVA; 13.2/0.44-0.22 KV.                                                                                                                                                                                                 </v>
          </cell>
          <cell r="D306">
            <v>3592</v>
          </cell>
          <cell r="E306">
            <v>1605.1400205774125</v>
          </cell>
          <cell r="F306" t="str">
            <v>E</v>
          </cell>
          <cell r="G306" t="str">
            <v/>
          </cell>
          <cell r="H306" t="str">
            <v>Estimado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>Estimado</v>
          </cell>
          <cell r="O306" t="str">
            <v/>
          </cell>
          <cell r="P306" t="str">
            <v>E</v>
          </cell>
        </row>
        <row r="307">
          <cell r="B307" t="str">
            <v>TTA362</v>
          </cell>
          <cell r="C307" t="str">
            <v xml:space="preserve">TRANSFORMADOR TRIFASICO AEREO  50 KVA, 12 KV/380/220 V                                                                                                                                                                                                    </v>
          </cell>
          <cell r="D307">
            <v>3825.3</v>
          </cell>
          <cell r="E307">
            <v>1905.4942826994532</v>
          </cell>
          <cell r="F307" t="str">
            <v>E</v>
          </cell>
          <cell r="G307" t="str">
            <v/>
          </cell>
          <cell r="H307" t="str">
            <v>Estimado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>Estimado</v>
          </cell>
          <cell r="O307" t="str">
            <v/>
          </cell>
          <cell r="P307" t="str">
            <v>E</v>
          </cell>
        </row>
        <row r="308">
          <cell r="B308" t="str">
            <v>TTA363</v>
          </cell>
          <cell r="C308" t="str">
            <v xml:space="preserve">TRANSFORMADOR TRIFASICO AEREO  50 KVA, 12 KV/440/220 V                                                                                                                                                                                                    </v>
          </cell>
          <cell r="D308">
            <v>3825.3</v>
          </cell>
          <cell r="E308">
            <v>1905.4942826994532</v>
          </cell>
          <cell r="F308" t="str">
            <v>E</v>
          </cell>
          <cell r="G308" t="str">
            <v/>
          </cell>
          <cell r="H308" t="str">
            <v>Estimado</v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>Estimado</v>
          </cell>
          <cell r="O308" t="str">
            <v/>
          </cell>
          <cell r="P308" t="str">
            <v>E</v>
          </cell>
        </row>
        <row r="309">
          <cell r="B309" t="str">
            <v>TTA186</v>
          </cell>
          <cell r="C309" t="str">
            <v xml:space="preserve">TRANSFORMADOR TRIFASICO AEREO  50 KVA; 12/0.22 KV.                                                                                                                                                                                                        </v>
          </cell>
          <cell r="D309">
            <v>3825.3</v>
          </cell>
          <cell r="E309">
            <v>1905.4942826994532</v>
          </cell>
          <cell r="F309" t="str">
            <v>E</v>
          </cell>
          <cell r="G309" t="str">
            <v/>
          </cell>
          <cell r="H309" t="str">
            <v>Estimado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>Estimado</v>
          </cell>
          <cell r="O309" t="str">
            <v/>
          </cell>
          <cell r="P309" t="str">
            <v>E</v>
          </cell>
        </row>
        <row r="310">
          <cell r="B310" t="str">
            <v>TTV58</v>
          </cell>
          <cell r="C310" t="str">
            <v xml:space="preserve">TRANSFORMADOR DE 50 KVA TRIFASICO  13.2 / 0.22 KV                                                                                                                                                                                                         </v>
          </cell>
          <cell r="D310">
            <v>3825.3</v>
          </cell>
          <cell r="E310">
            <v>1905.4942826994532</v>
          </cell>
          <cell r="F310" t="str">
            <v>E</v>
          </cell>
          <cell r="G310" t="str">
            <v/>
          </cell>
          <cell r="H310" t="str">
            <v>Estimado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>Estimado</v>
          </cell>
          <cell r="O310" t="str">
            <v/>
          </cell>
          <cell r="P310" t="str">
            <v>E</v>
          </cell>
        </row>
        <row r="311">
          <cell r="B311" t="str">
            <v>TTA245</v>
          </cell>
          <cell r="C311" t="str">
            <v xml:space="preserve">TRANSFORMADOR TRIFASICO 50 KVA 13.2 /  0.44-0.22 KV.                                                                                                                                                                                                      </v>
          </cell>
          <cell r="D311">
            <v>3825.3</v>
          </cell>
          <cell r="E311">
            <v>1905.4942826994532</v>
          </cell>
          <cell r="F311" t="str">
            <v>E</v>
          </cell>
          <cell r="G311" t="str">
            <v/>
          </cell>
          <cell r="H311" t="str">
            <v>Estimado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>Estimado</v>
          </cell>
          <cell r="O311" t="str">
            <v/>
          </cell>
          <cell r="P311" t="str">
            <v>E</v>
          </cell>
        </row>
        <row r="312">
          <cell r="B312" t="str">
            <v>TTA281</v>
          </cell>
          <cell r="C312" t="str">
            <v xml:space="preserve">TRANSFORMADOR TRIFASICO 50 KVA 13.2/0.38-0.22 KV                                                                                                                                                                                                          </v>
          </cell>
          <cell r="D312">
            <v>3825.3</v>
          </cell>
          <cell r="E312">
            <v>1905.4942826994532</v>
          </cell>
          <cell r="F312" t="str">
            <v>E</v>
          </cell>
          <cell r="G312" t="str">
            <v/>
          </cell>
          <cell r="H312" t="str">
            <v>Estimado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>Estimado</v>
          </cell>
          <cell r="O312" t="str">
            <v/>
          </cell>
          <cell r="P312" t="str">
            <v>E</v>
          </cell>
        </row>
        <row r="313">
          <cell r="B313" t="str">
            <v>TTC164</v>
          </cell>
          <cell r="C313" t="str">
            <v xml:space="preserve">TRANSFORMADOR TRIFASICO AEREO  50 KVA 13.2 / 0.38-0.22 KV                                                                                                                                                                                                 </v>
          </cell>
          <cell r="D313">
            <v>3825.3</v>
          </cell>
          <cell r="E313">
            <v>1905.4942826994532</v>
          </cell>
          <cell r="F313" t="str">
            <v>E</v>
          </cell>
          <cell r="G313" t="str">
            <v/>
          </cell>
          <cell r="H313" t="str">
            <v>Estimado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>Estimado</v>
          </cell>
          <cell r="O313" t="str">
            <v/>
          </cell>
          <cell r="P313" t="str">
            <v>E</v>
          </cell>
        </row>
        <row r="314">
          <cell r="B314" t="str">
            <v>TTC165</v>
          </cell>
          <cell r="C314" t="str">
            <v xml:space="preserve">TRANSFORMADOR TRIFASICO AEREO  50 KVA 13.2 / 0.44-0.22 KV                                                                                                                                                                                                 </v>
          </cell>
          <cell r="D314">
            <v>3825.3</v>
          </cell>
          <cell r="E314">
            <v>1905.4942826994532</v>
          </cell>
          <cell r="F314" t="str">
            <v>E</v>
          </cell>
          <cell r="G314" t="str">
            <v/>
          </cell>
          <cell r="H314" t="str">
            <v>Estimado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>Estimado</v>
          </cell>
          <cell r="O314" t="str">
            <v/>
          </cell>
          <cell r="P314" t="str">
            <v>E</v>
          </cell>
        </row>
        <row r="315">
          <cell r="B315" t="str">
            <v>TTA17</v>
          </cell>
          <cell r="C315" t="str">
            <v xml:space="preserve">TRANSFORMADOR TRIFASICO AEREO  50 KVA; 13.2/0.22 KV.                                                                                                                                                                                                      </v>
          </cell>
          <cell r="D315">
            <v>3825.3</v>
          </cell>
          <cell r="E315">
            <v>1905.4942826994532</v>
          </cell>
          <cell r="F315" t="str">
            <v>E</v>
          </cell>
          <cell r="G315" t="str">
            <v/>
          </cell>
          <cell r="H315" t="str">
            <v>Estimado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>Estimado</v>
          </cell>
          <cell r="O315" t="str">
            <v/>
          </cell>
          <cell r="P315" t="str">
            <v>E</v>
          </cell>
        </row>
        <row r="316">
          <cell r="B316" t="str">
            <v>TTA18</v>
          </cell>
          <cell r="C316" t="str">
            <v xml:space="preserve">TRANSFORMADOR TRIFASICO AEREO  50 KVA; 13.2/0.38 KV.                                                                                                                                                                                                      </v>
          </cell>
          <cell r="D316">
            <v>3825.3</v>
          </cell>
          <cell r="E316">
            <v>1905.4942826994532</v>
          </cell>
          <cell r="F316" t="str">
            <v>E</v>
          </cell>
          <cell r="G316" t="str">
            <v/>
          </cell>
          <cell r="H316" t="str">
            <v>Estimado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>Estimado</v>
          </cell>
          <cell r="O316" t="str">
            <v/>
          </cell>
          <cell r="P316" t="str">
            <v>E</v>
          </cell>
        </row>
        <row r="317">
          <cell r="B317" t="str">
            <v>TTA190</v>
          </cell>
          <cell r="C317" t="str">
            <v xml:space="preserve">TRANSFORMADOR TRIFASICO AEREO  75 KVA; 12/0.22 KV.                                                                                                                                                                                                        </v>
          </cell>
          <cell r="D317">
            <v>4408.55</v>
          </cell>
          <cell r="E317">
            <v>2602.369742937416</v>
          </cell>
          <cell r="F317" t="str">
            <v>E</v>
          </cell>
          <cell r="G317" t="str">
            <v/>
          </cell>
          <cell r="H317" t="str">
            <v>Estimado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Estimado</v>
          </cell>
          <cell r="O317" t="str">
            <v/>
          </cell>
          <cell r="P317" t="str">
            <v>E</v>
          </cell>
        </row>
        <row r="318">
          <cell r="B318" t="str">
            <v>TTA191</v>
          </cell>
          <cell r="C318" t="str">
            <v xml:space="preserve">TRANSFORMADOR TRIFASICO AEREO  75 KVA; 12/0.38-0.22 KV.                                                                                                                                                                                                   </v>
          </cell>
          <cell r="D318">
            <v>4408.55</v>
          </cell>
          <cell r="E318">
            <v>2602.369742937416</v>
          </cell>
          <cell r="F318" t="str">
            <v>E</v>
          </cell>
          <cell r="G318" t="str">
            <v/>
          </cell>
          <cell r="H318" t="str">
            <v>Estimado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>Estimado</v>
          </cell>
          <cell r="O318" t="str">
            <v/>
          </cell>
          <cell r="P318" t="str">
            <v>E</v>
          </cell>
        </row>
        <row r="319">
          <cell r="B319" t="str">
            <v>TTA192</v>
          </cell>
          <cell r="C319" t="str">
            <v xml:space="preserve">TRANSFORMADOR TRIFASICO AEREO  75 KVA; 12/0.44-0.22 KV.                                                                                                                                                                                                   </v>
          </cell>
          <cell r="D319">
            <v>4408.55</v>
          </cell>
          <cell r="E319">
            <v>2602.369742937416</v>
          </cell>
          <cell r="F319" t="str">
            <v>E</v>
          </cell>
          <cell r="G319" t="str">
            <v/>
          </cell>
          <cell r="H319" t="str">
            <v>Estimado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Estimado</v>
          </cell>
          <cell r="O319" t="str">
            <v/>
          </cell>
          <cell r="P319" t="str">
            <v>E</v>
          </cell>
        </row>
        <row r="320">
          <cell r="B320" t="str">
            <v>TTC168</v>
          </cell>
          <cell r="C320" t="str">
            <v xml:space="preserve">TRANSFORMADOR TRIFASICO AEREO  75 KVA 13.2 / 0.38-0.22 KV                                                                                                                                                                                                 </v>
          </cell>
          <cell r="D320">
            <v>4408.55</v>
          </cell>
          <cell r="E320">
            <v>2602.369742937416</v>
          </cell>
          <cell r="F320" t="str">
            <v>E</v>
          </cell>
          <cell r="G320" t="str">
            <v/>
          </cell>
          <cell r="H320" t="str">
            <v>Estimado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>Estimado</v>
          </cell>
          <cell r="O320" t="str">
            <v/>
          </cell>
          <cell r="P320" t="str">
            <v>E</v>
          </cell>
        </row>
        <row r="321">
          <cell r="B321" t="str">
            <v>TTA22</v>
          </cell>
          <cell r="C321" t="str">
            <v xml:space="preserve">TRANSFORMADOR TRIFASICO AEREO  75 KVA; 13.2/0.22 KV.                                                                                                                                                                                                      </v>
          </cell>
          <cell r="D321">
            <v>4408.55</v>
          </cell>
          <cell r="E321">
            <v>2602.369742937416</v>
          </cell>
          <cell r="F321" t="str">
            <v>E</v>
          </cell>
          <cell r="G321" t="str">
            <v/>
          </cell>
          <cell r="H321" t="str">
            <v>Estimado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>Estimado</v>
          </cell>
          <cell r="O321" t="str">
            <v/>
          </cell>
          <cell r="P321" t="str">
            <v>E</v>
          </cell>
        </row>
        <row r="322">
          <cell r="B322" t="str">
            <v>TTA23</v>
          </cell>
          <cell r="C322" t="str">
            <v xml:space="preserve">TRANSFORMADOR TRIFASICO AEREO  75 KVA; 13.2/0.38 KV.                                                                                                                                                                                                      </v>
          </cell>
          <cell r="D322">
            <v>4408.55</v>
          </cell>
          <cell r="E322">
            <v>2602.369742937416</v>
          </cell>
          <cell r="F322" t="str">
            <v>E</v>
          </cell>
          <cell r="G322" t="str">
            <v/>
          </cell>
          <cell r="H322" t="str">
            <v>Estimado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>Estimado</v>
          </cell>
          <cell r="O322" t="str">
            <v/>
          </cell>
          <cell r="P322" t="str">
            <v>E</v>
          </cell>
        </row>
        <row r="323">
          <cell r="B323" t="str">
            <v>TTA193</v>
          </cell>
          <cell r="C323" t="str">
            <v xml:space="preserve">TRANSFORMADOR TRIFASICO AEREO  75 KVA; 13.2/0.44-0.22 KV.                                                                                                                                                                                                 </v>
          </cell>
          <cell r="D323">
            <v>4408.55</v>
          </cell>
          <cell r="E323">
            <v>2602.369742937416</v>
          </cell>
          <cell r="F323" t="str">
            <v>E</v>
          </cell>
          <cell r="G323" t="str">
            <v/>
          </cell>
          <cell r="H323" t="str">
            <v>Estimado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>Estimado</v>
          </cell>
          <cell r="O323" t="str">
            <v/>
          </cell>
          <cell r="P323" t="str">
            <v>E</v>
          </cell>
        </row>
        <row r="324">
          <cell r="B324" t="str">
            <v>TTA369</v>
          </cell>
          <cell r="C324" t="str">
            <v xml:space="preserve">TRANSFORMADOR TRIFASICO AEREO  80 KVA, 12 KV/220 V                                                                                                                                                                                                        </v>
          </cell>
          <cell r="D324">
            <v>4525.2</v>
          </cell>
          <cell r="E324">
            <v>2734.7314220601816</v>
          </cell>
          <cell r="F324" t="str">
            <v>E</v>
          </cell>
          <cell r="G324" t="str">
            <v/>
          </cell>
          <cell r="H324" t="str">
            <v>Estimado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>Estimado</v>
          </cell>
          <cell r="O324" t="str">
            <v/>
          </cell>
          <cell r="P324" t="str">
            <v>E</v>
          </cell>
        </row>
        <row r="325">
          <cell r="B325" t="str">
            <v>TTA197</v>
          </cell>
          <cell r="C325" t="str">
            <v xml:space="preserve">TRANSFORMADOR TRIFASICO AEREO  80 KVA; 12/0.38-0.22 KV.                                                                                                                                                                                                   </v>
          </cell>
          <cell r="D325">
            <v>4525.2</v>
          </cell>
          <cell r="E325">
            <v>2734.7314220601816</v>
          </cell>
          <cell r="F325" t="str">
            <v>E</v>
          </cell>
          <cell r="G325" t="str">
            <v/>
          </cell>
          <cell r="H325" t="str">
            <v>Estimado</v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>Estimado</v>
          </cell>
          <cell r="O325" t="str">
            <v/>
          </cell>
          <cell r="P325" t="str">
            <v>E</v>
          </cell>
        </row>
        <row r="326">
          <cell r="B326" t="str">
            <v>TTA286</v>
          </cell>
          <cell r="C326" t="str">
            <v xml:space="preserve">TRANSFORMADOR TRIFASICO 80 KVA 13.2/0.22 KV                                                                                                                                                                                                               </v>
          </cell>
          <cell r="D326">
            <v>4525.2</v>
          </cell>
          <cell r="E326">
            <v>2734.7314220601816</v>
          </cell>
          <cell r="F326" t="str">
            <v>E</v>
          </cell>
          <cell r="G326" t="str">
            <v/>
          </cell>
          <cell r="H326" t="str">
            <v>Estimado</v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>Estimado</v>
          </cell>
          <cell r="O326" t="str">
            <v/>
          </cell>
          <cell r="P326" t="str">
            <v>E</v>
          </cell>
        </row>
        <row r="327">
          <cell r="B327" t="str">
            <v>TTA287</v>
          </cell>
          <cell r="C327" t="str">
            <v xml:space="preserve">TRANSFORMADOR TRIFASICO 80 KVA 13.2/0.38-0.22 KV                                                                                                                                                                                                          </v>
          </cell>
          <cell r="D327">
            <v>4525.2</v>
          </cell>
          <cell r="E327">
            <v>2734.7314220601816</v>
          </cell>
          <cell r="F327" t="str">
            <v>E</v>
          </cell>
          <cell r="G327" t="str">
            <v/>
          </cell>
          <cell r="H327" t="str">
            <v>Estimado</v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>Estimado</v>
          </cell>
          <cell r="O327" t="str">
            <v/>
          </cell>
          <cell r="P327" t="str">
            <v>E</v>
          </cell>
        </row>
        <row r="328">
          <cell r="B328" t="str">
            <v>TTC171</v>
          </cell>
          <cell r="C328" t="str">
            <v xml:space="preserve">TRANSFORMADOR TRIFASICO AEREO  80 KVA 13.2 / 0.38-0.22 KV                                                                                                                                                                                                 </v>
          </cell>
          <cell r="D328">
            <v>4525.2</v>
          </cell>
          <cell r="E328">
            <v>2734.7314220601816</v>
          </cell>
          <cell r="F328" t="str">
            <v>E</v>
          </cell>
          <cell r="G328" t="str">
            <v/>
          </cell>
          <cell r="H328" t="str">
            <v>Estimado</v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>Estimado</v>
          </cell>
          <cell r="O328" t="str">
            <v/>
          </cell>
          <cell r="P328" t="str">
            <v>E</v>
          </cell>
        </row>
        <row r="329">
          <cell r="B329" t="str">
            <v>TTA316</v>
          </cell>
          <cell r="C329" t="str">
            <v xml:space="preserve">TRANSFORMADOR TRIFASICO AEREO  80 KVA, 13.2 KV/BT                                                                                                                                                                                                         </v>
          </cell>
          <cell r="D329">
            <v>4525.2</v>
          </cell>
          <cell r="E329">
            <v>2734.7314220601816</v>
          </cell>
          <cell r="F329" t="str">
            <v>E</v>
          </cell>
          <cell r="G329" t="str">
            <v/>
          </cell>
          <cell r="H329" t="str">
            <v>Estimado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>Estimado</v>
          </cell>
          <cell r="O329" t="str">
            <v/>
          </cell>
          <cell r="P329" t="str">
            <v>E</v>
          </cell>
        </row>
        <row r="330">
          <cell r="B330" t="str">
            <v>TTA68</v>
          </cell>
          <cell r="C330" t="str">
            <v xml:space="preserve">TRANSFORMADOR TRIFASICO AEREO  80 KVA; 13.2/0.22 KV.                                                                                                                                                                                                      </v>
          </cell>
          <cell r="D330">
            <v>4525.2</v>
          </cell>
          <cell r="E330">
            <v>2734.7314220601816</v>
          </cell>
          <cell r="F330" t="str">
            <v>E</v>
          </cell>
          <cell r="G330" t="str">
            <v/>
          </cell>
          <cell r="H330" t="str">
            <v>Estimado</v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>Estimado</v>
          </cell>
          <cell r="O330" t="str">
            <v/>
          </cell>
          <cell r="P330" t="str">
            <v>E</v>
          </cell>
        </row>
        <row r="331">
          <cell r="B331" t="str">
            <v>TTA69</v>
          </cell>
          <cell r="C331" t="str">
            <v xml:space="preserve">TRANSFORMADOR TRIFASICO AEREO  80 KVA; 13.2/0.38 KV.                                                                                                                                                                                                      </v>
          </cell>
          <cell r="D331">
            <v>4525.2</v>
          </cell>
          <cell r="E331">
            <v>2734.7314220601816</v>
          </cell>
          <cell r="F331" t="str">
            <v>E</v>
          </cell>
          <cell r="G331" t="str">
            <v/>
          </cell>
          <cell r="H331" t="str">
            <v>Estimado</v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>Estimado</v>
          </cell>
          <cell r="O331" t="str">
            <v/>
          </cell>
          <cell r="P331" t="str">
            <v>E</v>
          </cell>
        </row>
        <row r="332">
          <cell r="B332" t="str">
            <v>TTA198</v>
          </cell>
          <cell r="C332" t="str">
            <v xml:space="preserve">TRANSFORMADOR TRIFASICO AEREO  80 KVA; 13.2/0.44-0.22 KV.                                                                                                                                                                                                 </v>
          </cell>
          <cell r="D332">
            <v>4525.2</v>
          </cell>
          <cell r="E332">
            <v>2734.7314220601816</v>
          </cell>
          <cell r="F332" t="str">
            <v>E</v>
          </cell>
          <cell r="G332" t="str">
            <v/>
          </cell>
          <cell r="H332" t="str">
            <v>Estimado</v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>Estimado</v>
          </cell>
          <cell r="O332" t="str">
            <v/>
          </cell>
          <cell r="P332" t="str">
            <v>E</v>
          </cell>
        </row>
        <row r="333">
          <cell r="B333" t="str">
            <v>TTA201</v>
          </cell>
          <cell r="C333" t="str">
            <v xml:space="preserve">TRANSFORMADOR TRIFASICO AEREO  90 KVA; 12/0.22 KV.                                                                                                                                                                                                        </v>
          </cell>
          <cell r="D333">
            <v>4758.5</v>
          </cell>
          <cell r="E333">
            <v>2993.8885181501723</v>
          </cell>
          <cell r="F333" t="str">
            <v>E</v>
          </cell>
          <cell r="G333" t="str">
            <v/>
          </cell>
          <cell r="H333" t="str">
            <v>Estimado</v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>Estimado</v>
          </cell>
          <cell r="O333" t="str">
            <v/>
          </cell>
          <cell r="P333" t="str">
            <v>E</v>
          </cell>
        </row>
        <row r="334">
          <cell r="B334" t="str">
            <v>TTA73</v>
          </cell>
          <cell r="C334" t="str">
            <v xml:space="preserve">TRANSFORMADOR TRIFASICO AEREO  90 KVA; 13.2/0.22 KV.                                                                                                                                                                                                      </v>
          </cell>
          <cell r="D334">
            <v>4758.5</v>
          </cell>
          <cell r="E334">
            <v>2993.8885181501723</v>
          </cell>
          <cell r="F334" t="str">
            <v>E</v>
          </cell>
          <cell r="G334" t="str">
            <v/>
          </cell>
          <cell r="H334" t="str">
            <v>Estimado</v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>Estimado</v>
          </cell>
          <cell r="O334" t="str">
            <v/>
          </cell>
          <cell r="P334" t="str">
            <v>E</v>
          </cell>
        </row>
        <row r="335">
          <cell r="B335" t="str">
            <v>TTA74</v>
          </cell>
          <cell r="C335" t="str">
            <v xml:space="preserve">TRANSFORMADOR TRIFASICO AEREO  90 KVA; 13.2/0.38 KV.                                                                                                                                                                                                      </v>
          </cell>
          <cell r="D335">
            <v>4758.5</v>
          </cell>
          <cell r="E335">
            <v>2993.8885181501723</v>
          </cell>
          <cell r="F335" t="str">
            <v>E</v>
          </cell>
          <cell r="G335" t="str">
            <v/>
          </cell>
          <cell r="H335" t="str">
            <v>Estimado</v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>Estimado</v>
          </cell>
          <cell r="O335" t="str">
            <v/>
          </cell>
          <cell r="P335" t="str">
            <v>E</v>
          </cell>
        </row>
        <row r="336">
          <cell r="B336" t="str">
            <v>TTA202</v>
          </cell>
          <cell r="C336" t="str">
            <v xml:space="preserve">TRANSFORMADOR TRIFASICO AEREO  90 KVA; 13.2/0.38-0.22 KV.                                                                                                                                                                                                 </v>
          </cell>
          <cell r="D336">
            <v>4758.5</v>
          </cell>
          <cell r="E336">
            <v>2993.8885181501723</v>
          </cell>
          <cell r="F336" t="str">
            <v>E</v>
          </cell>
          <cell r="G336" t="str">
            <v/>
          </cell>
          <cell r="H336" t="str">
            <v>Estimado</v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>Estimado</v>
          </cell>
          <cell r="O336" t="str">
            <v/>
          </cell>
          <cell r="P336" t="str">
            <v>E</v>
          </cell>
        </row>
        <row r="337">
          <cell r="B337" t="str">
            <v>TTA203</v>
          </cell>
          <cell r="C337" t="str">
            <v xml:space="preserve">TRANSFORMADOR TRIFASICO AEREO  90 KVA; 13.2/0.44-0.22 KV.                                                                                                                                                                                                 </v>
          </cell>
          <cell r="D337">
            <v>4758.5</v>
          </cell>
          <cell r="E337">
            <v>2993.8885181501723</v>
          </cell>
          <cell r="F337" t="str">
            <v>E</v>
          </cell>
          <cell r="G337" t="str">
            <v/>
          </cell>
          <cell r="H337" t="str">
            <v>Estimado</v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>Estimado</v>
          </cell>
          <cell r="O337" t="str">
            <v/>
          </cell>
          <cell r="P337" t="str">
            <v>E</v>
          </cell>
        </row>
        <row r="338">
          <cell r="B338" t="str">
            <v>TTA375</v>
          </cell>
          <cell r="C338" t="str">
            <v xml:space="preserve">TRANSFORMADOR TRIFASICO AEREO 100 KVA, 12 KV/220 V                                                                                                                                                                                                        </v>
          </cell>
          <cell r="D338">
            <v>4991.8</v>
          </cell>
          <cell r="E338">
            <v>3246.4551519808733</v>
          </cell>
          <cell r="F338" t="str">
            <v>E</v>
          </cell>
          <cell r="G338" t="str">
            <v/>
          </cell>
          <cell r="H338" t="str">
            <v>Estimado</v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>Estimado</v>
          </cell>
          <cell r="O338" t="str">
            <v/>
          </cell>
          <cell r="P338" t="str">
            <v>E</v>
          </cell>
        </row>
        <row r="339">
          <cell r="B339" t="str">
            <v>TTA376</v>
          </cell>
          <cell r="C339" t="str">
            <v xml:space="preserve">TRANSFORMADOR TRIFASICO AEREO 100 KVA, 12 KV/380/220 V                                                                                                                                                                                                    </v>
          </cell>
          <cell r="D339">
            <v>4991.8</v>
          </cell>
          <cell r="E339">
            <v>3246.4551519808733</v>
          </cell>
          <cell r="F339" t="str">
            <v>E</v>
          </cell>
          <cell r="G339" t="str">
            <v/>
          </cell>
          <cell r="H339" t="str">
            <v>Estimado</v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>Estimado</v>
          </cell>
          <cell r="O339" t="str">
            <v/>
          </cell>
          <cell r="P339" t="str">
            <v>E</v>
          </cell>
        </row>
        <row r="340">
          <cell r="B340" t="str">
            <v>TTV59</v>
          </cell>
          <cell r="C340" t="str">
            <v xml:space="preserve">TRANSFORMADOR DE 100 KVA TRIFASICO  13.2 / 0.22 KV                                                                                                                                                                                                        </v>
          </cell>
          <cell r="D340">
            <v>4991.8</v>
          </cell>
          <cell r="E340">
            <v>3246.4551519808733</v>
          </cell>
          <cell r="F340" t="str">
            <v>E</v>
          </cell>
          <cell r="G340" t="str">
            <v/>
          </cell>
          <cell r="H340" t="str">
            <v>Estimado</v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>Estimado</v>
          </cell>
          <cell r="O340" t="str">
            <v/>
          </cell>
          <cell r="P340" t="str">
            <v>E</v>
          </cell>
        </row>
        <row r="341">
          <cell r="B341" t="str">
            <v>TTV60</v>
          </cell>
          <cell r="C341" t="str">
            <v xml:space="preserve">TRANSFORMADOR DE 100 KVA TRIFASICO  13.2 / 0.38-0.22 KV                                                                                                                                                                                                   </v>
          </cell>
          <cell r="D341">
            <v>4991.8</v>
          </cell>
          <cell r="E341">
            <v>3246.4551519808733</v>
          </cell>
          <cell r="F341" t="str">
            <v>E</v>
          </cell>
          <cell r="G341" t="str">
            <v/>
          </cell>
          <cell r="H341" t="str">
            <v>Estimado</v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>Estimado</v>
          </cell>
          <cell r="O341" t="str">
            <v/>
          </cell>
          <cell r="P341" t="str">
            <v>E</v>
          </cell>
        </row>
        <row r="342">
          <cell r="B342" t="str">
            <v>TTA263</v>
          </cell>
          <cell r="C342" t="str">
            <v xml:space="preserve">TRANSFORMADOR TRIFASICO 100 KVA 13.2 KV/ BT                                                                                                                                                                                                               </v>
          </cell>
          <cell r="D342">
            <v>4991.8</v>
          </cell>
          <cell r="E342">
            <v>3246.4551519808733</v>
          </cell>
          <cell r="F342" t="str">
            <v>E</v>
          </cell>
          <cell r="G342" t="str">
            <v/>
          </cell>
          <cell r="H342" t="str">
            <v>Estimado</v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>Estimado</v>
          </cell>
          <cell r="O342" t="str">
            <v/>
          </cell>
          <cell r="P342" t="str">
            <v>E</v>
          </cell>
        </row>
        <row r="343">
          <cell r="B343" t="str">
            <v>TTA262</v>
          </cell>
          <cell r="C343" t="str">
            <v xml:space="preserve">TRANSFORMADOR TRIFASICO 100 KVA 13.2/0.44-0.22 KV.                                                                                                                                                                                                        </v>
          </cell>
          <cell r="D343">
            <v>4991.8</v>
          </cell>
          <cell r="E343">
            <v>3246.4551519808733</v>
          </cell>
          <cell r="F343" t="str">
            <v>E</v>
          </cell>
          <cell r="G343" t="str">
            <v/>
          </cell>
          <cell r="H343" t="str">
            <v>Estimado</v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>Estimado</v>
          </cell>
          <cell r="O343" t="str">
            <v/>
          </cell>
          <cell r="P343" t="str">
            <v>E</v>
          </cell>
        </row>
        <row r="344">
          <cell r="B344" t="str">
            <v>TTA208</v>
          </cell>
          <cell r="C344" t="str">
            <v xml:space="preserve">TRANSFORMADOR TRIFASICO AEREO  100 KVA;  13.2/0.44-0.22 KV.                                                                                                                                                                                               </v>
          </cell>
          <cell r="D344">
            <v>4991.8</v>
          </cell>
          <cell r="E344">
            <v>3198.42</v>
          </cell>
          <cell r="F344" t="str">
            <v>S</v>
          </cell>
          <cell r="G344">
            <v>3</v>
          </cell>
          <cell r="H344" t="str">
            <v>Orden de Compra 3210012658</v>
          </cell>
          <cell r="I344" t="str">
            <v>Individual</v>
          </cell>
          <cell r="J344" t="str">
            <v>ELNM</v>
          </cell>
          <cell r="K344" t="str">
            <v>COMPOÑIA ELECTROANDINO S.A.C</v>
          </cell>
          <cell r="L344">
            <v>42633</v>
          </cell>
          <cell r="M344">
            <v>3</v>
          </cell>
          <cell r="N344" t="str">
            <v>Sustento</v>
          </cell>
          <cell r="O344">
            <v>3</v>
          </cell>
          <cell r="P344" t="str">
            <v>S</v>
          </cell>
        </row>
        <row r="345">
          <cell r="B345" t="str">
            <v>TTA27</v>
          </cell>
          <cell r="C345" t="str">
            <v xml:space="preserve">TRANSFORMADOR TRIFASICO AEREO 100 KVA; 13.2/0.22 KV.                                                                                                                                                                                                      </v>
          </cell>
          <cell r="D345">
            <v>4991.8</v>
          </cell>
          <cell r="E345">
            <v>3246.4551519808733</v>
          </cell>
          <cell r="F345" t="str">
            <v>E</v>
          </cell>
          <cell r="G345" t="str">
            <v/>
          </cell>
          <cell r="H345" t="str">
            <v>Estimado</v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>Estimado</v>
          </cell>
          <cell r="O345" t="str">
            <v/>
          </cell>
          <cell r="P345" t="str">
            <v>E</v>
          </cell>
        </row>
        <row r="346">
          <cell r="B346" t="str">
            <v>TTA28</v>
          </cell>
          <cell r="C346" t="str">
            <v xml:space="preserve">TRANSFORMADOR TRIFASICO AEREO 100 KVA; 13.2/0.38-0.22 KV.                                                                                                                                                                                                 </v>
          </cell>
          <cell r="D346">
            <v>4991.8</v>
          </cell>
          <cell r="E346">
            <v>3246.4551519808733</v>
          </cell>
          <cell r="F346" t="str">
            <v>E</v>
          </cell>
          <cell r="G346" t="str">
            <v/>
          </cell>
          <cell r="H346" t="str">
            <v>Estimado</v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>Estimado</v>
          </cell>
          <cell r="O346" t="str">
            <v/>
          </cell>
          <cell r="P346" t="str">
            <v>E</v>
          </cell>
        </row>
        <row r="347">
          <cell r="B347" t="str">
            <v>TTA212</v>
          </cell>
          <cell r="C347" t="str">
            <v xml:space="preserve">TRANSFORMADOR TRIFASICO AEREO  125 KVA; 12/0.38-0.22 KV.                                                                                                                                                                                                  </v>
          </cell>
          <cell r="D347">
            <v>5575.05</v>
          </cell>
          <cell r="E347">
            <v>3853.9327733629284</v>
          </cell>
          <cell r="F347" t="str">
            <v>E</v>
          </cell>
          <cell r="G347" t="str">
            <v/>
          </cell>
          <cell r="H347" t="str">
            <v>Estimado</v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>Estimado</v>
          </cell>
          <cell r="O347" t="str">
            <v/>
          </cell>
          <cell r="P347" t="str">
            <v>E</v>
          </cell>
        </row>
        <row r="348">
          <cell r="B348" t="str">
            <v>TTV61</v>
          </cell>
          <cell r="C348" t="str">
            <v xml:space="preserve">TRANSFORMADOR DE 125 KVA TRIFASICO  13.2 / 0.22 KV                                                                                                                                                                                                        </v>
          </cell>
          <cell r="D348">
            <v>5575.05</v>
          </cell>
          <cell r="E348">
            <v>3853.9327733629284</v>
          </cell>
          <cell r="F348" t="str">
            <v>E</v>
          </cell>
          <cell r="G348" t="str">
            <v/>
          </cell>
          <cell r="H348" t="str">
            <v>Estimado</v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>Estimado</v>
          </cell>
          <cell r="O348" t="str">
            <v/>
          </cell>
          <cell r="P348" t="str">
            <v>E</v>
          </cell>
        </row>
        <row r="349">
          <cell r="B349" t="str">
            <v>TTC174</v>
          </cell>
          <cell r="C349" t="str">
            <v xml:space="preserve">TRANSFORMADOR TRIFASICO AEREO  125 KVA  13.2 / 0.38-0.22 KV                                                                                                                                                                                               </v>
          </cell>
          <cell r="D349">
            <v>5575.05</v>
          </cell>
          <cell r="E349">
            <v>3853.9327733629284</v>
          </cell>
          <cell r="F349" t="str">
            <v>E</v>
          </cell>
          <cell r="G349" t="str">
            <v/>
          </cell>
          <cell r="H349" t="str">
            <v>Estimado</v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>Estimado</v>
          </cell>
          <cell r="O349" t="str">
            <v/>
          </cell>
          <cell r="P349" t="str">
            <v>E</v>
          </cell>
        </row>
        <row r="350">
          <cell r="B350" t="str">
            <v>TTA78</v>
          </cell>
          <cell r="C350" t="str">
            <v xml:space="preserve">TRANSFORMADOR TRIFASICO AEREO  125 KVA; 13.2/0.22 KV.                                                                                                                                                                                                     </v>
          </cell>
          <cell r="D350">
            <v>5575.05</v>
          </cell>
          <cell r="E350">
            <v>3853.9327733629284</v>
          </cell>
          <cell r="F350" t="str">
            <v>E</v>
          </cell>
          <cell r="G350" t="str">
            <v/>
          </cell>
          <cell r="H350" t="str">
            <v>Estimado</v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>Estimado</v>
          </cell>
          <cell r="O350" t="str">
            <v/>
          </cell>
          <cell r="P350" t="str">
            <v>E</v>
          </cell>
        </row>
        <row r="351">
          <cell r="B351" t="str">
            <v>TTA79</v>
          </cell>
          <cell r="C351" t="str">
            <v xml:space="preserve">TRANSFORMADOR TRIFASICO AEREO  125 KVA; 13.2/0.38 KV.                                                                                                                                                                                                     </v>
          </cell>
          <cell r="D351">
            <v>5575.05</v>
          </cell>
          <cell r="E351">
            <v>3853.9327733629284</v>
          </cell>
          <cell r="F351" t="str">
            <v>E</v>
          </cell>
          <cell r="G351" t="str">
            <v/>
          </cell>
          <cell r="H351" t="str">
            <v>Estimado</v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>Estimado</v>
          </cell>
          <cell r="O351" t="str">
            <v/>
          </cell>
          <cell r="P351" t="str">
            <v>E</v>
          </cell>
        </row>
        <row r="352">
          <cell r="B352" t="str">
            <v>TTA213</v>
          </cell>
          <cell r="C352" t="str">
            <v xml:space="preserve">TRANSFORMADOR TRIFASICO AEREO  125 KVA; 13.2/0.44-0.22 KV.                                                                                                                                                                                                </v>
          </cell>
          <cell r="D352">
            <v>5575.05</v>
          </cell>
          <cell r="E352">
            <v>3853.9327733629284</v>
          </cell>
          <cell r="F352" t="str">
            <v>E</v>
          </cell>
          <cell r="G352" t="str">
            <v/>
          </cell>
          <cell r="H352" t="str">
            <v>Estimado</v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>Estimado</v>
          </cell>
          <cell r="O352" t="str">
            <v/>
          </cell>
          <cell r="P352" t="str">
            <v>E</v>
          </cell>
        </row>
        <row r="353">
          <cell r="B353" t="str">
            <v>TTV98</v>
          </cell>
          <cell r="C353" t="str">
            <v xml:space="preserve">TRANSFORMADOR DE 137 KVA TRIFASICO 13.2/0.38-0.22 KV                                                                                                                                                                                                      </v>
          </cell>
          <cell r="D353">
            <v>5855.01</v>
          </cell>
          <cell r="E353">
            <v>4135.2951082908467</v>
          </cell>
          <cell r="F353" t="str">
            <v>E</v>
          </cell>
          <cell r="G353" t="str">
            <v/>
          </cell>
          <cell r="H353" t="str">
            <v>Estimado</v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>Estimado</v>
          </cell>
          <cell r="O353" t="str">
            <v/>
          </cell>
          <cell r="P353" t="str">
            <v>E</v>
          </cell>
        </row>
        <row r="354">
          <cell r="B354" t="str">
            <v>TTV33</v>
          </cell>
          <cell r="C354" t="str">
            <v xml:space="preserve">TRANSFORMADOR DE 150 KVA TRIFASICO 13.2 / 0.22 KV                                                                                                                                                                                                         </v>
          </cell>
          <cell r="D354">
            <v>6158.3</v>
          </cell>
          <cell r="E354">
            <v>4433.7454780234893</v>
          </cell>
          <cell r="F354" t="str">
            <v>E</v>
          </cell>
          <cell r="G354" t="str">
            <v/>
          </cell>
          <cell r="H354" t="str">
            <v>Estimado</v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>Estimado</v>
          </cell>
          <cell r="O354" t="str">
            <v/>
          </cell>
          <cell r="P354" t="str">
            <v>E</v>
          </cell>
        </row>
        <row r="355">
          <cell r="B355" t="str">
            <v>TTA267</v>
          </cell>
          <cell r="C355" t="str">
            <v xml:space="preserve">TRANSFORMADOR TRIFASICO 150 KVA 13.2 KV/ BT                                                                                                                                                                                                               </v>
          </cell>
          <cell r="D355">
            <v>6158.3</v>
          </cell>
          <cell r="E355">
            <v>4433.7454780234893</v>
          </cell>
          <cell r="F355" t="str">
            <v>E</v>
          </cell>
          <cell r="G355" t="str">
            <v/>
          </cell>
          <cell r="H355" t="str">
            <v>Estimado</v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>Estimado</v>
          </cell>
          <cell r="O355" t="str">
            <v/>
          </cell>
          <cell r="P355" t="str">
            <v>E</v>
          </cell>
        </row>
        <row r="356">
          <cell r="B356" t="str">
            <v>TTA266</v>
          </cell>
          <cell r="C356" t="str">
            <v xml:space="preserve">TRANSFORMADOR TRIFASICO 150 KVA 13.2/0.44-0.22 KV.                                                                                                                                                                                                        </v>
          </cell>
          <cell r="D356">
            <v>6158.3</v>
          </cell>
          <cell r="E356">
            <v>4433.7454780234893</v>
          </cell>
          <cell r="F356" t="str">
            <v>E</v>
          </cell>
          <cell r="G356" t="str">
            <v/>
          </cell>
          <cell r="H356" t="str">
            <v>Estimado</v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>Estimado</v>
          </cell>
          <cell r="O356" t="str">
            <v/>
          </cell>
          <cell r="P356" t="str">
            <v>E</v>
          </cell>
        </row>
        <row r="357">
          <cell r="B357" t="str">
            <v>TTC177</v>
          </cell>
          <cell r="C357" t="str">
            <v xml:space="preserve">TRANSFORMADOR TRIFASICO AEREO  150 KVA  13.2 / 0.38-0.22 KV                                                                                                                                                                                               </v>
          </cell>
          <cell r="D357">
            <v>6158.3</v>
          </cell>
          <cell r="E357">
            <v>4433.7454780234893</v>
          </cell>
          <cell r="F357" t="str">
            <v>E</v>
          </cell>
          <cell r="G357" t="str">
            <v/>
          </cell>
          <cell r="H357" t="str">
            <v>Estimado</v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>Estimado</v>
          </cell>
          <cell r="O357" t="str">
            <v/>
          </cell>
          <cell r="P357" t="str">
            <v>E</v>
          </cell>
        </row>
        <row r="358">
          <cell r="B358" t="str">
            <v>TTA83</v>
          </cell>
          <cell r="C358" t="str">
            <v xml:space="preserve">TRANSFORMADOR TRIFASICO AEREO  150 KVA; 13.2/0.22 KV.                                                                                                                                                                                                     </v>
          </cell>
          <cell r="D358">
            <v>6158.3</v>
          </cell>
          <cell r="E358">
            <v>4433.7454780234893</v>
          </cell>
          <cell r="F358" t="str">
            <v>E</v>
          </cell>
          <cell r="G358" t="str">
            <v/>
          </cell>
          <cell r="H358" t="str">
            <v>Estimado</v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>Estimado</v>
          </cell>
          <cell r="O358" t="str">
            <v/>
          </cell>
          <cell r="P358" t="str">
            <v>E</v>
          </cell>
        </row>
        <row r="359">
          <cell r="B359" t="str">
            <v>TTA84</v>
          </cell>
          <cell r="C359" t="str">
            <v xml:space="preserve">TRANSFORMADOR TRIFASICO AEREO  150 KVA; 13.2/0.38 KV.                                                                                                                                                                                                     </v>
          </cell>
          <cell r="D359">
            <v>6158.3</v>
          </cell>
          <cell r="E359">
            <v>4433.7454780234893</v>
          </cell>
          <cell r="F359" t="str">
            <v>E</v>
          </cell>
          <cell r="G359" t="str">
            <v/>
          </cell>
          <cell r="H359" t="str">
            <v>Estimado</v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>Estimado</v>
          </cell>
          <cell r="O359" t="str">
            <v/>
          </cell>
          <cell r="P359" t="str">
            <v>E</v>
          </cell>
        </row>
        <row r="360">
          <cell r="B360" t="str">
            <v>TTA216</v>
          </cell>
          <cell r="C360" t="str">
            <v xml:space="preserve">TRANSFORMADOR TRIFASICO AEREO  150 KVA; 13.2/0.44-0.22 KV.                                                                                                                                                                                                </v>
          </cell>
          <cell r="D360">
            <v>6158.3</v>
          </cell>
          <cell r="E360">
            <v>4433.7454780234893</v>
          </cell>
          <cell r="F360" t="str">
            <v>E</v>
          </cell>
          <cell r="G360" t="str">
            <v/>
          </cell>
          <cell r="H360" t="str">
            <v>Estimado</v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>Estimado</v>
          </cell>
          <cell r="O360" t="str">
            <v/>
          </cell>
          <cell r="P360" t="str">
            <v>E</v>
          </cell>
        </row>
        <row r="361">
          <cell r="B361" t="str">
            <v>TTA220</v>
          </cell>
          <cell r="C361" t="str">
            <v xml:space="preserve">TRANSFORMADOR TRIFASICO AEREO  160 KVA; 12/0.38-0.22 KV.                                                                                                                                                                                                  </v>
          </cell>
          <cell r="D361">
            <v>6391.6</v>
          </cell>
          <cell r="E361">
            <v>4659.2545540749752</v>
          </cell>
          <cell r="F361" t="str">
            <v>E</v>
          </cell>
          <cell r="G361" t="str">
            <v/>
          </cell>
          <cell r="H361" t="str">
            <v>Estimado</v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>Estimado</v>
          </cell>
          <cell r="O361" t="str">
            <v/>
          </cell>
          <cell r="P361" t="str">
            <v>E</v>
          </cell>
        </row>
        <row r="362">
          <cell r="B362" t="str">
            <v>TTV62</v>
          </cell>
          <cell r="C362" t="str">
            <v xml:space="preserve">TRANSFORMADOR DE 160 KVA TRIFASICO  13.2 / 0.22 KV                                                                                                                                                                                                        </v>
          </cell>
          <cell r="D362">
            <v>6391.6</v>
          </cell>
          <cell r="E362">
            <v>4659.2545540749752</v>
          </cell>
          <cell r="F362" t="str">
            <v>E</v>
          </cell>
          <cell r="G362" t="str">
            <v/>
          </cell>
          <cell r="H362" t="str">
            <v>Estimado</v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>Estimado</v>
          </cell>
          <cell r="O362" t="str">
            <v/>
          </cell>
          <cell r="P362" t="str">
            <v>E</v>
          </cell>
        </row>
        <row r="363">
          <cell r="B363" t="str">
            <v>TTV63</v>
          </cell>
          <cell r="C363" t="str">
            <v xml:space="preserve">TRANSFORMADOR DE 160 KVA TRIFASICO  13.2 / 0.38-0.22 KV                                                                                                                                                                                                   </v>
          </cell>
          <cell r="D363">
            <v>6391.6</v>
          </cell>
          <cell r="E363">
            <v>4659.2545540749752</v>
          </cell>
          <cell r="F363" t="str">
            <v>E</v>
          </cell>
          <cell r="G363" t="str">
            <v/>
          </cell>
          <cell r="H363" t="str">
            <v>Estimado</v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>Estimado</v>
          </cell>
          <cell r="O363" t="str">
            <v/>
          </cell>
          <cell r="P363" t="str">
            <v>E</v>
          </cell>
        </row>
        <row r="364">
          <cell r="B364" t="str">
            <v>TTV89</v>
          </cell>
          <cell r="C364" t="str">
            <v xml:space="preserve">TRANSFORMADOR DE 160 KVA TRIFASICO 13.2/0.44-0.22 KV                                                                                                                                                                                                      </v>
          </cell>
          <cell r="D364">
            <v>6391.6</v>
          </cell>
          <cell r="E364">
            <v>4659.2545540749752</v>
          </cell>
          <cell r="F364" t="str">
            <v>E</v>
          </cell>
          <cell r="G364" t="str">
            <v/>
          </cell>
          <cell r="H364" t="str">
            <v>Estimado</v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>Estimado</v>
          </cell>
          <cell r="O364" t="str">
            <v/>
          </cell>
          <cell r="P364" t="str">
            <v>E</v>
          </cell>
        </row>
        <row r="365">
          <cell r="B365" t="str">
            <v>TTA221</v>
          </cell>
          <cell r="C365" t="str">
            <v xml:space="preserve">TRANSFORMADOR TRIFASICO AEREO  160 KVA; 13.2/0.44-0.22 KV.                                                                                                                                                                                                </v>
          </cell>
          <cell r="D365">
            <v>6391.6</v>
          </cell>
          <cell r="E365">
            <v>4752.0424999999996</v>
          </cell>
          <cell r="F365" t="str">
            <v>S</v>
          </cell>
          <cell r="G365" t="str">
            <v>DGER/MEM</v>
          </cell>
          <cell r="H365" t="str">
            <v xml:space="preserve">DGER/MEM </v>
          </cell>
          <cell r="I365" t="str">
            <v>DGER/MEM</v>
          </cell>
          <cell r="J365" t="str">
            <v>DGER/MEM</v>
          </cell>
          <cell r="K365" t="str">
            <v>DGER/MEM</v>
          </cell>
          <cell r="L365">
            <v>43038</v>
          </cell>
          <cell r="M365" t="str">
            <v>DGER/MEM</v>
          </cell>
          <cell r="N365" t="str">
            <v>Sustento</v>
          </cell>
          <cell r="O365" t="str">
            <v>DGER/MEM</v>
          </cell>
          <cell r="P365" t="str">
            <v>S</v>
          </cell>
        </row>
        <row r="366">
          <cell r="B366" t="str">
            <v>TTA32</v>
          </cell>
          <cell r="C366" t="str">
            <v xml:space="preserve">TRANSFORMADOR TRIFASICO AEREO 160 KVA; 13.2/0.22 KV.                                                                                                                                                                                                      </v>
          </cell>
          <cell r="D366">
            <v>6391.6</v>
          </cell>
          <cell r="E366">
            <v>4659.2545540749752</v>
          </cell>
          <cell r="F366" t="str">
            <v>E</v>
          </cell>
          <cell r="G366" t="str">
            <v/>
          </cell>
          <cell r="H366" t="str">
            <v>Estimado</v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>Estimado</v>
          </cell>
          <cell r="O366" t="str">
            <v/>
          </cell>
          <cell r="P366" t="str">
            <v>E</v>
          </cell>
        </row>
        <row r="367">
          <cell r="B367" t="str">
            <v>TTA33</v>
          </cell>
          <cell r="C367" t="str">
            <v xml:space="preserve">TRANSFORMADOR TRIFASICO AEREO 160 KVA; 13.2/0.38-0.22 KV.                                                                                                                                                                                                 </v>
          </cell>
          <cell r="D367">
            <v>6391.6</v>
          </cell>
          <cell r="E367">
            <v>4659.2545540749752</v>
          </cell>
          <cell r="F367" t="str">
            <v>E</v>
          </cell>
          <cell r="G367" t="str">
            <v/>
          </cell>
          <cell r="H367" t="str">
            <v>Estimado</v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>Estimado</v>
          </cell>
          <cell r="O367" t="str">
            <v/>
          </cell>
          <cell r="P367" t="str">
            <v>E</v>
          </cell>
        </row>
        <row r="368">
          <cell r="B368" t="str">
            <v>TTV83</v>
          </cell>
          <cell r="C368" t="str">
            <v xml:space="preserve">TRANSFORMADOR DE 175 KVA TRIFASICO 13.2/0.44-0.22 KV                                                                                                                                                                                                      </v>
          </cell>
          <cell r="D368">
            <v>6741.55</v>
          </cell>
          <cell r="E368">
            <v>4991.5193121268958</v>
          </cell>
          <cell r="F368" t="str">
            <v>E</v>
          </cell>
          <cell r="G368" t="str">
            <v/>
          </cell>
          <cell r="H368" t="str">
            <v>Estimado</v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>Estimado</v>
          </cell>
          <cell r="O368" t="str">
            <v/>
          </cell>
          <cell r="P368" t="str">
            <v>E</v>
          </cell>
        </row>
        <row r="369">
          <cell r="B369" t="str">
            <v>TTA88</v>
          </cell>
          <cell r="C369" t="str">
            <v xml:space="preserve">TRANSFORMADOR TRIFASICO AEREO  175 KVA; 13.2/0.22 KV.                                                                                                                                                                                                     </v>
          </cell>
          <cell r="D369">
            <v>6741.55</v>
          </cell>
          <cell r="E369">
            <v>4991.5193121268958</v>
          </cell>
          <cell r="F369" t="str">
            <v>E</v>
          </cell>
          <cell r="G369" t="str">
            <v/>
          </cell>
          <cell r="H369" t="str">
            <v>Estimado</v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>Estimado</v>
          </cell>
          <cell r="O369" t="str">
            <v/>
          </cell>
          <cell r="P369" t="str">
            <v>E</v>
          </cell>
        </row>
        <row r="370">
          <cell r="B370" t="str">
            <v>TTA89</v>
          </cell>
          <cell r="C370" t="str">
            <v xml:space="preserve">TRANSFORMADOR TRIFASICO AEREO  175 KVA; 13.2/0.38 KV.                                                                                                                                                                                                     </v>
          </cell>
          <cell r="D370">
            <v>6741.55</v>
          </cell>
          <cell r="E370">
            <v>4991.5193121268958</v>
          </cell>
          <cell r="F370" t="str">
            <v>E</v>
          </cell>
          <cell r="G370" t="str">
            <v/>
          </cell>
          <cell r="H370" t="str">
            <v>Estimado</v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>Estimado</v>
          </cell>
          <cell r="O370" t="str">
            <v/>
          </cell>
          <cell r="P370" t="str">
            <v>E</v>
          </cell>
        </row>
        <row r="371">
          <cell r="B371" t="str">
            <v>TTA224</v>
          </cell>
          <cell r="C371" t="str">
            <v xml:space="preserve">TRANSFORMADOR TRIFASICO AEREO  175 KVA; 13.2/0.38-0.22 KV.                                                                                                                                                                                                </v>
          </cell>
          <cell r="D371">
            <v>6741.55</v>
          </cell>
          <cell r="E371">
            <v>4991.5193121268958</v>
          </cell>
          <cell r="F371" t="str">
            <v>E</v>
          </cell>
          <cell r="G371" t="str">
            <v/>
          </cell>
          <cell r="H371" t="str">
            <v>Estimado</v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>Estimado</v>
          </cell>
          <cell r="O371" t="str">
            <v/>
          </cell>
          <cell r="P371" t="str">
            <v>E</v>
          </cell>
        </row>
        <row r="372">
          <cell r="B372" t="str">
            <v>TTA225</v>
          </cell>
          <cell r="C372" t="str">
            <v xml:space="preserve">TRANSFORMADOR TRIFASICO AEREO  175 KVA; 13.2/0.44-0.22 KV.                                                                                                                                                                                                </v>
          </cell>
          <cell r="D372">
            <v>6741.55</v>
          </cell>
          <cell r="E372">
            <v>4991.5193121268958</v>
          </cell>
          <cell r="F372" t="str">
            <v>E</v>
          </cell>
          <cell r="G372" t="str">
            <v/>
          </cell>
          <cell r="H372" t="str">
            <v>Estimado</v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>Estimado</v>
          </cell>
          <cell r="O372" t="str">
            <v/>
          </cell>
          <cell r="P372" t="str">
            <v>E</v>
          </cell>
        </row>
        <row r="373">
          <cell r="B373" t="str">
            <v>TTV37</v>
          </cell>
          <cell r="C373" t="str">
            <v xml:space="preserve">TRANSFORMADOR DE 200 KVA TRIFASICO 13.2 / 0.22 KV                                                                                                                                                                                                         </v>
          </cell>
          <cell r="D373">
            <v>7324.8</v>
          </cell>
          <cell r="E373">
            <v>5531.0956057512876</v>
          </cell>
          <cell r="F373" t="str">
            <v>E</v>
          </cell>
          <cell r="G373" t="str">
            <v/>
          </cell>
          <cell r="H373" t="str">
            <v>Estimado</v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>Estimado</v>
          </cell>
          <cell r="O373" t="str">
            <v/>
          </cell>
          <cell r="P373" t="str">
            <v>E</v>
          </cell>
        </row>
        <row r="374">
          <cell r="B374" t="str">
            <v>TTV90</v>
          </cell>
          <cell r="C374" t="str">
            <v xml:space="preserve">TRANSFORMADOR DE 200 KVA TRIFASICO 13.2/0.44-0.22 KV                                                                                                                                                                                                      </v>
          </cell>
          <cell r="D374">
            <v>7324.8</v>
          </cell>
          <cell r="E374">
            <v>5531.0956057512876</v>
          </cell>
          <cell r="F374" t="str">
            <v>E</v>
          </cell>
          <cell r="G374" t="str">
            <v/>
          </cell>
          <cell r="H374" t="str">
            <v>Estimado</v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>Estimado</v>
          </cell>
          <cell r="O374" t="str">
            <v/>
          </cell>
          <cell r="P374" t="str">
            <v>E</v>
          </cell>
        </row>
        <row r="375">
          <cell r="B375" t="str">
            <v>TTA270</v>
          </cell>
          <cell r="C375" t="str">
            <v xml:space="preserve">TRANSFORMADOR TRIFASICO 200 KVA 13.2 KV/ BT                                                                                                                                                                                                               </v>
          </cell>
          <cell r="D375">
            <v>7324.8</v>
          </cell>
          <cell r="E375">
            <v>5531.0956057512876</v>
          </cell>
          <cell r="F375" t="str">
            <v>E</v>
          </cell>
          <cell r="G375" t="str">
            <v/>
          </cell>
          <cell r="H375" t="str">
            <v>Estimado</v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>Estimado</v>
          </cell>
          <cell r="O375" t="str">
            <v/>
          </cell>
          <cell r="P375" t="str">
            <v>E</v>
          </cell>
        </row>
        <row r="376">
          <cell r="B376" t="str">
            <v>TTC181</v>
          </cell>
          <cell r="C376" t="str">
            <v xml:space="preserve">TRANSFORMADOR TRIFASICO AEREO  200 KVA  13.2 / 0.38-0.22 KV                                                                                                                                                                                               </v>
          </cell>
          <cell r="D376">
            <v>7324.8</v>
          </cell>
          <cell r="E376">
            <v>5531.0956057512876</v>
          </cell>
          <cell r="F376" t="str">
            <v>E</v>
          </cell>
          <cell r="G376" t="str">
            <v/>
          </cell>
          <cell r="H376" t="str">
            <v>Estimado</v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>Estimado</v>
          </cell>
          <cell r="O376" t="str">
            <v/>
          </cell>
          <cell r="P376" t="str">
            <v>E</v>
          </cell>
        </row>
        <row r="377">
          <cell r="B377" t="str">
            <v>TTA93</v>
          </cell>
          <cell r="C377" t="str">
            <v xml:space="preserve">TRANSFORMADOR TRIFASICO AEREO  200 KVA; 13.2/0.22 KV.                                                                                                                                                                                                     </v>
          </cell>
          <cell r="D377">
            <v>7324.8</v>
          </cell>
          <cell r="E377">
            <v>5531.0956057512876</v>
          </cell>
          <cell r="F377" t="str">
            <v>E</v>
          </cell>
          <cell r="G377" t="str">
            <v/>
          </cell>
          <cell r="H377" t="str">
            <v>Estimado</v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>Estimado</v>
          </cell>
          <cell r="O377" t="str">
            <v/>
          </cell>
          <cell r="P377" t="str">
            <v>E</v>
          </cell>
        </row>
        <row r="378">
          <cell r="B378" t="str">
            <v>TTA94</v>
          </cell>
          <cell r="C378" t="str">
            <v xml:space="preserve">TRANSFORMADOR TRIFASICO AEREO  200 KVA; 13.2/0.38 KV.                                                                                                                                                                                                     </v>
          </cell>
          <cell r="D378">
            <v>7324.8</v>
          </cell>
          <cell r="E378">
            <v>5531.0956057512876</v>
          </cell>
          <cell r="F378" t="str">
            <v>E</v>
          </cell>
          <cell r="G378" t="str">
            <v/>
          </cell>
          <cell r="H378" t="str">
            <v>Estimado</v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>Estimado</v>
          </cell>
          <cell r="O378" t="str">
            <v/>
          </cell>
          <cell r="P378" t="str">
            <v>E</v>
          </cell>
        </row>
        <row r="379">
          <cell r="B379" t="str">
            <v>TTA228</v>
          </cell>
          <cell r="C379" t="str">
            <v xml:space="preserve">TRANSFORMADOR TRIFASICO AEREO  200 KVA; 13.2/0.44-0.22 KV.                                                                                                                                                                                                </v>
          </cell>
          <cell r="D379">
            <v>7324.8</v>
          </cell>
          <cell r="E379">
            <v>5531.0956057512876</v>
          </cell>
          <cell r="F379" t="str">
            <v>E</v>
          </cell>
          <cell r="G379" t="str">
            <v/>
          </cell>
          <cell r="H379" t="str">
            <v>Estimado</v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>Estimado</v>
          </cell>
          <cell r="O379" t="str">
            <v/>
          </cell>
          <cell r="P379" t="str">
            <v>E</v>
          </cell>
        </row>
        <row r="380">
          <cell r="B380" t="str">
            <v>TTV93</v>
          </cell>
          <cell r="C380" t="str">
            <v xml:space="preserve">TRANSFORMADOR DE 220 KVA TRIFASICO 13.2/0.44-0.22 KV                                                                                                                                                                                                      </v>
          </cell>
          <cell r="D380">
            <v>7791.4</v>
          </cell>
          <cell r="E380">
            <v>5951.5450107088482</v>
          </cell>
          <cell r="F380" t="str">
            <v>E</v>
          </cell>
          <cell r="G380" t="str">
            <v/>
          </cell>
          <cell r="H380" t="str">
            <v>Estimado</v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>Estimado</v>
          </cell>
          <cell r="O380" t="str">
            <v/>
          </cell>
          <cell r="P380" t="str">
            <v>E</v>
          </cell>
        </row>
        <row r="381">
          <cell r="B381" t="str">
            <v>TTA256</v>
          </cell>
          <cell r="C381" t="str">
            <v xml:space="preserve">TRANSFORMADOR TRIFASICO 220 KVA 13.2 /  0.22 KV.                                                                                                                                                                                                          </v>
          </cell>
          <cell r="D381">
            <v>7791.4</v>
          </cell>
          <cell r="E381">
            <v>5951.5450107088482</v>
          </cell>
          <cell r="F381" t="str">
            <v>E</v>
          </cell>
          <cell r="G381" t="str">
            <v/>
          </cell>
          <cell r="H381" t="str">
            <v>Estimado</v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>Estimado</v>
          </cell>
          <cell r="O381" t="str">
            <v/>
          </cell>
          <cell r="P381" t="str">
            <v>E</v>
          </cell>
        </row>
        <row r="382">
          <cell r="B382" t="str">
            <v>TTA98</v>
          </cell>
          <cell r="C382" t="str">
            <v xml:space="preserve">TRANSFORMADOR TRIFASICO AEREO  220 KVA; 13.2/0.22 KV.                                                                                                                                                                                                     </v>
          </cell>
          <cell r="D382">
            <v>7791.4</v>
          </cell>
          <cell r="E382">
            <v>5951.5450107088482</v>
          </cell>
          <cell r="F382" t="str">
            <v>E</v>
          </cell>
          <cell r="G382" t="str">
            <v/>
          </cell>
          <cell r="H382" t="str">
            <v>Estimado</v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>Estimado</v>
          </cell>
          <cell r="O382" t="str">
            <v/>
          </cell>
          <cell r="P382" t="str">
            <v>E</v>
          </cell>
        </row>
        <row r="383">
          <cell r="B383" t="str">
            <v>TTA99</v>
          </cell>
          <cell r="C383" t="str">
            <v xml:space="preserve">TRANSFORMADOR TRIFASICO AEREO  220 KVA; 13.2/0.38 KV.                                                                                                                                                                                                     </v>
          </cell>
          <cell r="D383">
            <v>7791.4</v>
          </cell>
          <cell r="E383">
            <v>5951.5450107088482</v>
          </cell>
          <cell r="F383" t="str">
            <v>E</v>
          </cell>
          <cell r="G383" t="str">
            <v/>
          </cell>
          <cell r="H383" t="str">
            <v>Estimado</v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>Estimado</v>
          </cell>
          <cell r="O383" t="str">
            <v/>
          </cell>
          <cell r="P383" t="str">
            <v>E</v>
          </cell>
        </row>
        <row r="384">
          <cell r="B384" t="str">
            <v>TTA230</v>
          </cell>
          <cell r="C384" t="str">
            <v xml:space="preserve">TRANSFORMADOR TRIFASICO AEREO  220 KVA; 13.2/0.44-0.22 KV.                                                                                                                                                                                                </v>
          </cell>
          <cell r="D384">
            <v>7791.4</v>
          </cell>
          <cell r="E384">
            <v>5951.5450107088482</v>
          </cell>
          <cell r="F384" t="str">
            <v>E</v>
          </cell>
          <cell r="G384" t="str">
            <v/>
          </cell>
          <cell r="H384" t="str">
            <v>Estimado</v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>Estimado</v>
          </cell>
          <cell r="O384" t="str">
            <v/>
          </cell>
          <cell r="P384" t="str">
            <v>E</v>
          </cell>
        </row>
        <row r="385">
          <cell r="B385" t="str">
            <v>TTA103</v>
          </cell>
          <cell r="C385" t="str">
            <v xml:space="preserve">TRANSFORMADOR TRIFASICO AEREO  225 KVA; 13.2/0.22 KV.                                                                                                                                                                                                     </v>
          </cell>
          <cell r="D385">
            <v>7908.05</v>
          </cell>
          <cell r="E385">
            <v>6055.2504327370971</v>
          </cell>
          <cell r="F385" t="str">
            <v>E</v>
          </cell>
          <cell r="G385" t="str">
            <v/>
          </cell>
          <cell r="H385" t="str">
            <v>Estimado</v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>Estimado</v>
          </cell>
          <cell r="O385" t="str">
            <v/>
          </cell>
          <cell r="P385" t="str">
            <v>E</v>
          </cell>
        </row>
        <row r="386">
          <cell r="B386" t="str">
            <v>TTA104</v>
          </cell>
          <cell r="C386" t="str">
            <v xml:space="preserve">TRANSFORMADOR TRIFASICO AEREO  225 KVA; 13.2/0.38 KV.                                                                                                                                                                                                     </v>
          </cell>
          <cell r="D386">
            <v>7908.05</v>
          </cell>
          <cell r="E386">
            <v>6055.2504327370971</v>
          </cell>
          <cell r="F386" t="str">
            <v>E</v>
          </cell>
          <cell r="G386" t="str">
            <v/>
          </cell>
          <cell r="H386" t="str">
            <v>Estimado</v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>Estimado</v>
          </cell>
          <cell r="O386" t="str">
            <v/>
          </cell>
          <cell r="P386" t="str">
            <v>E</v>
          </cell>
        </row>
        <row r="387">
          <cell r="B387" t="str">
            <v>TTA299</v>
          </cell>
          <cell r="C387" t="str">
            <v xml:space="preserve">TRANSFORMADOR TRIFASICO AEREO  225 KVA; 13.2/0.38-0.22 KV.                                                                                                                                                                                                </v>
          </cell>
          <cell r="D387">
            <v>7908.05</v>
          </cell>
          <cell r="E387">
            <v>6055.2504327370971</v>
          </cell>
          <cell r="F387" t="str">
            <v>E</v>
          </cell>
          <cell r="G387" t="str">
            <v/>
          </cell>
          <cell r="H387" t="str">
            <v>Estimado</v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>Estimado</v>
          </cell>
          <cell r="O387" t="str">
            <v/>
          </cell>
          <cell r="P387" t="str">
            <v>E</v>
          </cell>
        </row>
        <row r="388">
          <cell r="B388" t="str">
            <v>TTV66</v>
          </cell>
          <cell r="C388" t="str">
            <v xml:space="preserve">TRANSFORMADOR DE 250 KVA TRIFASICO  13.2 / 0.22 KV                                                                                                                                                                                                        </v>
          </cell>
          <cell r="D388">
            <v>8491.2999999999993</v>
          </cell>
          <cell r="E388">
            <v>6566.0758056682234</v>
          </cell>
          <cell r="F388" t="str">
            <v>E</v>
          </cell>
          <cell r="G388" t="str">
            <v/>
          </cell>
          <cell r="H388" t="str">
            <v>Estimado</v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>Estimado</v>
          </cell>
          <cell r="O388" t="str">
            <v/>
          </cell>
          <cell r="P388" t="str">
            <v>E</v>
          </cell>
        </row>
        <row r="389">
          <cell r="B389" t="str">
            <v>TTA257</v>
          </cell>
          <cell r="C389" t="str">
            <v xml:space="preserve">TRANSFORMADOR TRIFASICO 250 KVA 13.2 /  0.38-0.22 KV.                                                                                                                                                                                                     </v>
          </cell>
          <cell r="D389">
            <v>8491.2999999999993</v>
          </cell>
          <cell r="E389">
            <v>6566.0758056682234</v>
          </cell>
          <cell r="F389" t="str">
            <v>E</v>
          </cell>
          <cell r="G389" t="str">
            <v/>
          </cell>
          <cell r="H389" t="str">
            <v>Estimado</v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>Estimado</v>
          </cell>
          <cell r="O389" t="str">
            <v/>
          </cell>
          <cell r="P389" t="str">
            <v>E</v>
          </cell>
        </row>
        <row r="390">
          <cell r="B390" t="str">
            <v>TTA274</v>
          </cell>
          <cell r="C390" t="str">
            <v xml:space="preserve">TRANSFORMADOR TRIFASICO 250 KVA 13.2 KV/ BT                                                                                                                                                                                                               </v>
          </cell>
          <cell r="D390">
            <v>8491.2999999999993</v>
          </cell>
          <cell r="E390">
            <v>6566.0758056682234</v>
          </cell>
          <cell r="F390" t="str">
            <v>E</v>
          </cell>
          <cell r="G390" t="str">
            <v/>
          </cell>
          <cell r="H390" t="str">
            <v>Estimado</v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>Estimado</v>
          </cell>
          <cell r="O390" t="str">
            <v/>
          </cell>
          <cell r="P390" t="str">
            <v>E</v>
          </cell>
        </row>
        <row r="391">
          <cell r="B391" t="str">
            <v>TTA273</v>
          </cell>
          <cell r="C391" t="str">
            <v xml:space="preserve">TRANSFORMADOR TRIFASICO 250 KVA 13.2/0.44-0.22 KV                                                                                                                                                                                                         </v>
          </cell>
          <cell r="D391">
            <v>8491.2999999999993</v>
          </cell>
          <cell r="E391">
            <v>6566.0758056682234</v>
          </cell>
          <cell r="F391" t="str">
            <v>E</v>
          </cell>
          <cell r="G391" t="str">
            <v/>
          </cell>
          <cell r="H391" t="str">
            <v>Estimado</v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>Estimado</v>
          </cell>
          <cell r="O391" t="str">
            <v/>
          </cell>
          <cell r="P391" t="str">
            <v>E</v>
          </cell>
        </row>
        <row r="392">
          <cell r="B392" t="str">
            <v>TTC184</v>
          </cell>
          <cell r="C392" t="str">
            <v xml:space="preserve">TRANSFORMADOR TRIFASICO AEREO 250 KVA 13.2 / 0.38-0.22 KV                                                                                                                                                                                                 </v>
          </cell>
          <cell r="D392">
            <v>8491.2999999999993</v>
          </cell>
          <cell r="E392">
            <v>6566.0758056682234</v>
          </cell>
          <cell r="F392" t="str">
            <v>E</v>
          </cell>
          <cell r="G392" t="str">
            <v/>
          </cell>
          <cell r="H392" t="str">
            <v>Estimado</v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>Estimado</v>
          </cell>
          <cell r="O392" t="str">
            <v/>
          </cell>
          <cell r="P392" t="str">
            <v>E</v>
          </cell>
        </row>
        <row r="393">
          <cell r="B393" t="str">
            <v>TTA331</v>
          </cell>
          <cell r="C393" t="str">
            <v xml:space="preserve">TRANSFORMADOR TRIFASICO AEREO 250 KVA, 13.2 KV/440/220 V                                                                                                                                                                                                  </v>
          </cell>
          <cell r="D393">
            <v>8491.2999999999993</v>
          </cell>
          <cell r="E393">
            <v>6566.0758056682234</v>
          </cell>
          <cell r="F393" t="str">
            <v>E</v>
          </cell>
          <cell r="G393" t="str">
            <v/>
          </cell>
          <cell r="H393" t="str">
            <v>Estimado</v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>Estimado</v>
          </cell>
          <cell r="O393" t="str">
            <v/>
          </cell>
          <cell r="P393" t="str">
            <v>E</v>
          </cell>
        </row>
        <row r="394">
          <cell r="B394" t="str">
            <v>TTA332</v>
          </cell>
          <cell r="C394" t="str">
            <v xml:space="preserve">TRANSFORMADOR TRIFASICO AEREO 250 KVA, 13.2 KV/BT                                                                                                                                                                                                         </v>
          </cell>
          <cell r="D394">
            <v>8491.2999999999993</v>
          </cell>
          <cell r="E394">
            <v>6566.0758056682234</v>
          </cell>
          <cell r="F394" t="str">
            <v>E</v>
          </cell>
          <cell r="G394" t="str">
            <v/>
          </cell>
          <cell r="H394" t="str">
            <v>Estimado</v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>Estimado</v>
          </cell>
          <cell r="O394" t="str">
            <v/>
          </cell>
          <cell r="P394" t="str">
            <v>E</v>
          </cell>
        </row>
        <row r="395">
          <cell r="B395" t="str">
            <v>TTA37</v>
          </cell>
          <cell r="C395" t="str">
            <v xml:space="preserve">TRANSFORMADOR TRIFASICO AEREO 250 KVA; 13.2/0.22 KV.                                                                                                                                                                                                      </v>
          </cell>
          <cell r="D395">
            <v>8491.2999999999993</v>
          </cell>
          <cell r="E395">
            <v>6566.0758056682234</v>
          </cell>
          <cell r="F395" t="str">
            <v>E</v>
          </cell>
          <cell r="G395" t="str">
            <v/>
          </cell>
          <cell r="H395" t="str">
            <v>Estimado</v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>Estimado</v>
          </cell>
          <cell r="O395" t="str">
            <v/>
          </cell>
          <cell r="P395" t="str">
            <v>E</v>
          </cell>
        </row>
        <row r="396">
          <cell r="B396" t="str">
            <v>TTA38</v>
          </cell>
          <cell r="C396" t="str">
            <v xml:space="preserve">TRANSFORMADOR TRIFASICO AEREO 250 KVA; 13.2/0.38 KV.                                                                                                                                                                                                      </v>
          </cell>
          <cell r="D396">
            <v>8491.2999999999993</v>
          </cell>
          <cell r="E396">
            <v>6566.0758056682234</v>
          </cell>
          <cell r="F396" t="str">
            <v>E</v>
          </cell>
          <cell r="G396" t="str">
            <v/>
          </cell>
          <cell r="H396" t="str">
            <v>Estimado</v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>Estimado</v>
          </cell>
          <cell r="O396" t="str">
            <v/>
          </cell>
          <cell r="P396" t="str">
            <v>E</v>
          </cell>
        </row>
        <row r="397">
          <cell r="B397" t="str">
            <v>TTV84</v>
          </cell>
          <cell r="C397" t="str">
            <v xml:space="preserve">TRANSFORMADOR DE 275 KVA TRIFASICO 13.2/0.44-0.22 KV                                                                                                                                                                                                      </v>
          </cell>
          <cell r="D397">
            <v>9074.5499999999993</v>
          </cell>
          <cell r="E397">
            <v>7065.1998241590327</v>
          </cell>
          <cell r="F397" t="str">
            <v>E</v>
          </cell>
          <cell r="G397" t="str">
            <v/>
          </cell>
          <cell r="H397" t="str">
            <v>Estimado</v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>Estimado</v>
          </cell>
          <cell r="O397" t="str">
            <v/>
          </cell>
          <cell r="P397" t="str">
            <v>E</v>
          </cell>
        </row>
        <row r="398">
          <cell r="B398" t="str">
            <v>TTA108</v>
          </cell>
          <cell r="C398" t="str">
            <v xml:space="preserve">TRANSFORMADOR TRIFASICO AEREO  275 KVA; 13.2/0.22 KV.                                                                                                                                                                                                     </v>
          </cell>
          <cell r="D398">
            <v>9074.5499999999993</v>
          </cell>
          <cell r="E398">
            <v>7065.1998241590327</v>
          </cell>
          <cell r="F398" t="str">
            <v>E</v>
          </cell>
          <cell r="G398" t="str">
            <v/>
          </cell>
          <cell r="H398" t="str">
            <v>Estimado</v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>Estimado</v>
          </cell>
          <cell r="O398" t="str">
            <v/>
          </cell>
          <cell r="P398" t="str">
            <v>E</v>
          </cell>
        </row>
        <row r="399">
          <cell r="B399" t="str">
            <v>TTA109</v>
          </cell>
          <cell r="C399" t="str">
            <v xml:space="preserve">TRANSFORMADOR TRIFASICO AEREO  275 KVA; 13.2/0.38 KV.                                                                                                                                                                                                     </v>
          </cell>
          <cell r="D399">
            <v>9074.5499999999993</v>
          </cell>
          <cell r="E399">
            <v>7065.1998241590327</v>
          </cell>
          <cell r="F399" t="str">
            <v>E</v>
          </cell>
          <cell r="G399" t="str">
            <v/>
          </cell>
          <cell r="H399" t="str">
            <v>Estimado</v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>Estimado</v>
          </cell>
          <cell r="O399" t="str">
            <v/>
          </cell>
          <cell r="P399" t="str">
            <v>E</v>
          </cell>
        </row>
        <row r="400">
          <cell r="B400" t="str">
            <v>TTA276</v>
          </cell>
          <cell r="C400" t="str">
            <v xml:space="preserve">TRANSFORMADOR TRIFASICO 300 KVA 13.2/0.44-0.22 KV                                                                                                                                                                                                         </v>
          </cell>
          <cell r="D400">
            <v>9657.7999999999993</v>
          </cell>
          <cell r="E400">
            <v>7553.9223499058726</v>
          </cell>
          <cell r="F400" t="str">
            <v>E</v>
          </cell>
          <cell r="G400" t="str">
            <v/>
          </cell>
          <cell r="H400" t="str">
            <v>Estimado</v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>Estimado</v>
          </cell>
          <cell r="O400" t="str">
            <v/>
          </cell>
          <cell r="P400" t="str">
            <v>E</v>
          </cell>
        </row>
        <row r="401">
          <cell r="B401" t="str">
            <v>TTA113</v>
          </cell>
          <cell r="C401" t="str">
            <v xml:space="preserve">TRANSFORMADOR TRIFASICO AEREO  300 KVA; 13.2/0.22 KV.                                                                                                                                                                                                     </v>
          </cell>
          <cell r="D401">
            <v>9657.7999999999993</v>
          </cell>
          <cell r="E401">
            <v>7553.9223499058726</v>
          </cell>
          <cell r="F401" t="str">
            <v>E</v>
          </cell>
          <cell r="G401" t="str">
            <v/>
          </cell>
          <cell r="H401" t="str">
            <v>Estimado</v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>Estimado</v>
          </cell>
          <cell r="O401" t="str">
            <v/>
          </cell>
          <cell r="P401" t="str">
            <v>E</v>
          </cell>
        </row>
        <row r="402">
          <cell r="B402" t="str">
            <v>TTA114</v>
          </cell>
          <cell r="C402" t="str">
            <v xml:space="preserve">TRANSFORMADOR TRIFASICO AEREO  300 KVA; 13.2/0.38 KV.                                                                                                                                                                                                     </v>
          </cell>
          <cell r="D402">
            <v>9657.7999999999993</v>
          </cell>
          <cell r="E402">
            <v>7553.9223499058726</v>
          </cell>
          <cell r="F402" t="str">
            <v>E</v>
          </cell>
          <cell r="G402" t="str">
            <v/>
          </cell>
          <cell r="H402" t="str">
            <v>Estimado</v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>Estimado</v>
          </cell>
          <cell r="O402" t="str">
            <v/>
          </cell>
          <cell r="P402" t="str">
            <v>E</v>
          </cell>
        </row>
        <row r="403">
          <cell r="B403" t="str">
            <v>TTV91</v>
          </cell>
          <cell r="C403" t="str">
            <v xml:space="preserve">TRANSFORMADOR DE 315 KVA TRIFASICO 13.2/0.44-0.22 KV                                                                                                                                                                                                      </v>
          </cell>
          <cell r="D403">
            <v>10007.75</v>
          </cell>
          <cell r="E403">
            <v>7842.6120153616012</v>
          </cell>
          <cell r="F403" t="str">
            <v>E</v>
          </cell>
          <cell r="G403" t="str">
            <v/>
          </cell>
          <cell r="H403" t="str">
            <v>Estimado</v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>Estimado</v>
          </cell>
          <cell r="O403" t="str">
            <v/>
          </cell>
          <cell r="P403" t="str">
            <v>E</v>
          </cell>
        </row>
        <row r="404">
          <cell r="B404" t="str">
            <v>TTA260</v>
          </cell>
          <cell r="C404" t="str">
            <v xml:space="preserve">TRANSFORMADOR TRIFASICO 315 KVA 13.2 /  0.22 KV.                                                                                                                                                                                                          </v>
          </cell>
          <cell r="D404">
            <v>10007.75</v>
          </cell>
          <cell r="E404">
            <v>7842.6120153616012</v>
          </cell>
          <cell r="F404" t="str">
            <v>E</v>
          </cell>
          <cell r="G404" t="str">
            <v/>
          </cell>
          <cell r="H404" t="str">
            <v>Estimado</v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>Estimado</v>
          </cell>
          <cell r="O404" t="str">
            <v/>
          </cell>
          <cell r="P404" t="str">
            <v>E</v>
          </cell>
        </row>
        <row r="405">
          <cell r="B405" t="str">
            <v>TTA278</v>
          </cell>
          <cell r="C405" t="str">
            <v xml:space="preserve">TRANSFORMADOR TRIFASICO 315 KVA 13.2/0.38-0.22 KV                                                                                                                                                                                                         </v>
          </cell>
          <cell r="D405">
            <v>10007.75</v>
          </cell>
          <cell r="E405">
            <v>7842.6120153616012</v>
          </cell>
          <cell r="F405" t="str">
            <v>E</v>
          </cell>
          <cell r="G405" t="str">
            <v/>
          </cell>
          <cell r="H405" t="str">
            <v>Estimado</v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>Estimado</v>
          </cell>
          <cell r="O405" t="str">
            <v/>
          </cell>
          <cell r="P405" t="str">
            <v>E</v>
          </cell>
        </row>
        <row r="406">
          <cell r="B406" t="str">
            <v>TTC187</v>
          </cell>
          <cell r="C406" t="str">
            <v xml:space="preserve">TRANSFORMADOR TRIFASICO AEREO  315 KVA  13.2 / 0.38-0.22 KV                                                                                                                                                                                               </v>
          </cell>
          <cell r="D406">
            <v>10007.75</v>
          </cell>
          <cell r="E406">
            <v>7842.6120153616012</v>
          </cell>
          <cell r="F406" t="str">
            <v>E</v>
          </cell>
          <cell r="G406" t="str">
            <v/>
          </cell>
          <cell r="H406" t="str">
            <v>Estimado</v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>Estimado</v>
          </cell>
          <cell r="O406" t="str">
            <v/>
          </cell>
          <cell r="P406" t="str">
            <v>E</v>
          </cell>
        </row>
        <row r="407">
          <cell r="B407" t="str">
            <v>TTA118</v>
          </cell>
          <cell r="C407" t="str">
            <v xml:space="preserve">TRANSFORMADOR TRIFASICO AEREO  315 KVA; 13.2/0.22 KV.                                                                                                                                                                                                     </v>
          </cell>
          <cell r="D407">
            <v>10007.75</v>
          </cell>
          <cell r="E407">
            <v>7842.6120153616012</v>
          </cell>
          <cell r="F407" t="str">
            <v>E</v>
          </cell>
          <cell r="G407" t="str">
            <v/>
          </cell>
          <cell r="H407" t="str">
            <v>Estimado</v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>Estimado</v>
          </cell>
          <cell r="O407" t="str">
            <v/>
          </cell>
          <cell r="P407" t="str">
            <v>E</v>
          </cell>
        </row>
        <row r="408">
          <cell r="B408" t="str">
            <v>TTA119</v>
          </cell>
          <cell r="C408" t="str">
            <v xml:space="preserve">TRANSFORMADOR TRIFASICO AEREO  315 KVA; 13.2/0.38 KV.                                                                                                                                                                                                     </v>
          </cell>
          <cell r="D408">
            <v>10007.75</v>
          </cell>
          <cell r="E408">
            <v>7842.6120153616012</v>
          </cell>
          <cell r="F408" t="str">
            <v>E</v>
          </cell>
          <cell r="G408" t="str">
            <v/>
          </cell>
          <cell r="H408" t="str">
            <v>Estimado</v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>Estimado</v>
          </cell>
          <cell r="O408" t="str">
            <v/>
          </cell>
          <cell r="P408" t="str">
            <v>E</v>
          </cell>
        </row>
        <row r="409">
          <cell r="B409" t="str">
            <v>TTA123</v>
          </cell>
          <cell r="C409" t="str">
            <v xml:space="preserve">TRANSFORMADOR TRIFASICO AEREO  320 KVA; 13.2/0.22 KV.                                                                                                                                                                                                     </v>
          </cell>
          <cell r="D409">
            <v>10124.4</v>
          </cell>
          <cell r="E409">
            <v>7938.1298011760146</v>
          </cell>
          <cell r="F409" t="str">
            <v>E</v>
          </cell>
          <cell r="G409" t="str">
            <v/>
          </cell>
          <cell r="H409" t="str">
            <v>Estimado</v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>Estimado</v>
          </cell>
          <cell r="O409" t="str">
            <v/>
          </cell>
          <cell r="P409" t="str">
            <v>E</v>
          </cell>
        </row>
        <row r="410">
          <cell r="B410" t="str">
            <v>TTA124</v>
          </cell>
          <cell r="C410" t="str">
            <v xml:space="preserve">TRANSFORMADOR TRIFASICO AEREO  320 KVA; 13.2/0.38 KV.                                                                                                                                                                                                     </v>
          </cell>
          <cell r="D410">
            <v>10124.4</v>
          </cell>
          <cell r="E410">
            <v>7938.1298011760146</v>
          </cell>
          <cell r="F410" t="str">
            <v>E</v>
          </cell>
          <cell r="G410" t="str">
            <v/>
          </cell>
          <cell r="H410" t="str">
            <v>Estimado</v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>Estimado</v>
          </cell>
          <cell r="O410" t="str">
            <v/>
          </cell>
          <cell r="P410" t="str">
            <v>E</v>
          </cell>
        </row>
        <row r="411">
          <cell r="B411" t="str">
            <v>TTA304</v>
          </cell>
          <cell r="C411" t="str">
            <v xml:space="preserve">TRANSFORMADOR TRIFASICO AEREO  320 KVA; 13.2/0.38-0.22 KV.                                                                                                                                                                                                </v>
          </cell>
          <cell r="D411">
            <v>10124.4</v>
          </cell>
          <cell r="E411">
            <v>7938.1298011760146</v>
          </cell>
          <cell r="F411" t="str">
            <v>E</v>
          </cell>
          <cell r="G411" t="str">
            <v/>
          </cell>
          <cell r="H411" t="str">
            <v>Estimado</v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>Estimado</v>
          </cell>
          <cell r="O411" t="str">
            <v/>
          </cell>
          <cell r="P411" t="str">
            <v>E</v>
          </cell>
        </row>
        <row r="412">
          <cell r="B412" t="str">
            <v>TTA305</v>
          </cell>
          <cell r="C412" t="str">
            <v xml:space="preserve">TRANSFORMADOR TRIFASICO AEREO  320 KVA; 13.2/0.44-0.22 KV.                                                                                                                                                                                                </v>
          </cell>
          <cell r="D412">
            <v>10124.4</v>
          </cell>
          <cell r="E412">
            <v>7938.1298011760146</v>
          </cell>
          <cell r="F412" t="str">
            <v>E</v>
          </cell>
          <cell r="G412" t="str">
            <v/>
          </cell>
          <cell r="H412" t="str">
            <v>Estimado</v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>Estimado</v>
          </cell>
          <cell r="O412" t="str">
            <v/>
          </cell>
          <cell r="P412" t="str">
            <v>E</v>
          </cell>
        </row>
        <row r="413">
          <cell r="B413" t="str">
            <v>TTV86</v>
          </cell>
          <cell r="C413" t="str">
            <v xml:space="preserve">TRANSFORMADOR DE 375 KVA TRIFASICO 13.2/0.44-0.22 KV                                                                                                                                                                                                      </v>
          </cell>
          <cell r="D413">
            <v>11407.55</v>
          </cell>
          <cell r="E413">
            <v>8967.4144717439376</v>
          </cell>
          <cell r="F413" t="str">
            <v>E</v>
          </cell>
          <cell r="G413" t="str">
            <v/>
          </cell>
          <cell r="H413" t="str">
            <v>Estimado</v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>Estimado</v>
          </cell>
          <cell r="O413" t="str">
            <v/>
          </cell>
          <cell r="P413" t="str">
            <v>E</v>
          </cell>
        </row>
        <row r="414">
          <cell r="B414" t="str">
            <v>TTA128</v>
          </cell>
          <cell r="C414" t="str">
            <v xml:space="preserve">TRANSFORMADOR TRIFASICO AEREO  375 KVA; 13.2/0.22 KV.                                                                                                                                                                                                     </v>
          </cell>
          <cell r="D414">
            <v>11407.55</v>
          </cell>
          <cell r="E414">
            <v>8967.4144717439376</v>
          </cell>
          <cell r="F414" t="str">
            <v>E</v>
          </cell>
          <cell r="G414" t="str">
            <v/>
          </cell>
          <cell r="H414" t="str">
            <v>Estimado</v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>Estimado</v>
          </cell>
          <cell r="O414" t="str">
            <v/>
          </cell>
          <cell r="P414" t="str">
            <v>E</v>
          </cell>
        </row>
        <row r="415">
          <cell r="B415" t="str">
            <v>TTA129</v>
          </cell>
          <cell r="C415" t="str">
            <v xml:space="preserve">TRANSFORMADOR TRIFASICO AEREO  375 KVA; 13.2/0.38 KV.                                                                                                                                                                                                     </v>
          </cell>
          <cell r="D415">
            <v>11407.55</v>
          </cell>
          <cell r="E415">
            <v>8967.4144717439376</v>
          </cell>
          <cell r="F415" t="str">
            <v>E</v>
          </cell>
          <cell r="G415" t="str">
            <v/>
          </cell>
          <cell r="H415" t="str">
            <v>Estimado</v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>Estimado</v>
          </cell>
          <cell r="O415" t="str">
            <v/>
          </cell>
          <cell r="P415" t="str">
            <v>E</v>
          </cell>
        </row>
        <row r="416">
          <cell r="B416" t="str">
            <v>TTV51</v>
          </cell>
          <cell r="C416" t="str">
            <v xml:space="preserve">TRANSFORMADOR DE 400 KVA TRIFASICO 13.2 / 0.22 KV                                                                                                                                                                                                         </v>
          </cell>
          <cell r="D416">
            <v>11990.8</v>
          </cell>
          <cell r="E416">
            <v>9423.5149317539235</v>
          </cell>
          <cell r="F416" t="str">
            <v>E</v>
          </cell>
          <cell r="G416" t="str">
            <v/>
          </cell>
          <cell r="H416" t="str">
            <v>Estimado</v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>Estimado</v>
          </cell>
          <cell r="O416" t="str">
            <v/>
          </cell>
          <cell r="P416" t="str">
            <v>E</v>
          </cell>
        </row>
        <row r="417">
          <cell r="B417" t="str">
            <v>TTV52</v>
          </cell>
          <cell r="C417" t="str">
            <v xml:space="preserve">TRANSFORMADOR DE 400 KVA TRIFASICO 13.2 / 0.38-0.22 KV                                                                                                                                                                                                    </v>
          </cell>
          <cell r="D417">
            <v>11990.8</v>
          </cell>
          <cell r="E417">
            <v>9423.5149317539235</v>
          </cell>
          <cell r="F417" t="str">
            <v>E</v>
          </cell>
          <cell r="G417" t="str">
            <v/>
          </cell>
          <cell r="H417" t="str">
            <v>Estimado</v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>Estimado</v>
          </cell>
          <cell r="O417" t="str">
            <v/>
          </cell>
          <cell r="P417" t="str">
            <v>E</v>
          </cell>
        </row>
        <row r="418">
          <cell r="B418" t="str">
            <v>TTA280</v>
          </cell>
          <cell r="C418" t="str">
            <v xml:space="preserve">TRANSFORMADOR TRIFASICO 400 KVA 13.2/0.44-0.22 KV                                                                                                                                                                                                         </v>
          </cell>
          <cell r="D418">
            <v>11990.8</v>
          </cell>
          <cell r="E418">
            <v>9423.5149317539235</v>
          </cell>
          <cell r="F418" t="str">
            <v>E</v>
          </cell>
          <cell r="G418" t="str">
            <v/>
          </cell>
          <cell r="H418" t="str">
            <v>Estimado</v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>Estimado</v>
          </cell>
          <cell r="O418" t="str">
            <v/>
          </cell>
          <cell r="P418" t="str">
            <v>E</v>
          </cell>
        </row>
        <row r="419">
          <cell r="B419" t="str">
            <v>TTA42</v>
          </cell>
          <cell r="C419" t="str">
            <v xml:space="preserve">TRANSFORMADOR TRIFASICO AEREO 400 KVA; 13.2/0.22 KV.                                                                                                                                                                                                      </v>
          </cell>
          <cell r="D419">
            <v>11990.8</v>
          </cell>
          <cell r="E419">
            <v>9423.5149317539235</v>
          </cell>
          <cell r="F419" t="str">
            <v>E</v>
          </cell>
          <cell r="G419" t="str">
            <v/>
          </cell>
          <cell r="H419" t="str">
            <v>Estimado</v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>Estimado</v>
          </cell>
          <cell r="O419" t="str">
            <v/>
          </cell>
          <cell r="P419" t="str">
            <v>E</v>
          </cell>
        </row>
        <row r="420">
          <cell r="B420" t="str">
            <v>TTA43</v>
          </cell>
          <cell r="C420" t="str">
            <v xml:space="preserve">TRANSFORMADOR TRIFASICO AEREO 400 KVA; 13.2/0.38 KV.                                                                                                                                                                                                      </v>
          </cell>
          <cell r="D420">
            <v>11990.8</v>
          </cell>
          <cell r="E420">
            <v>9423.5149317539235</v>
          </cell>
          <cell r="F420" t="str">
            <v>E</v>
          </cell>
          <cell r="G420" t="str">
            <v/>
          </cell>
          <cell r="H420" t="str">
            <v>Estimado</v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>Estimado</v>
          </cell>
          <cell r="O420" t="str">
            <v/>
          </cell>
          <cell r="P420" t="str">
            <v>E</v>
          </cell>
        </row>
        <row r="421">
          <cell r="B421" t="str">
            <v>TTA283</v>
          </cell>
          <cell r="C421" t="str">
            <v xml:space="preserve">TRANSFORMADOR TRIFASICO 500 KVA 13.2/0.22 KV                                                                                                                                                                                                              </v>
          </cell>
          <cell r="D421">
            <v>14323.8</v>
          </cell>
          <cell r="E421">
            <v>11186.845755008088</v>
          </cell>
          <cell r="F421" t="str">
            <v>E</v>
          </cell>
          <cell r="G421" t="str">
            <v/>
          </cell>
          <cell r="H421" t="str">
            <v>Estimado</v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>Estimado</v>
          </cell>
          <cell r="O421" t="str">
            <v/>
          </cell>
          <cell r="P421" t="str">
            <v>E</v>
          </cell>
        </row>
        <row r="422">
          <cell r="B422" t="str">
            <v>TTA284</v>
          </cell>
          <cell r="C422" t="str">
            <v xml:space="preserve">TRANSFORMADOR TRIFASICO 500 KVA 13.2/0.44-0.22 KV                                                                                                                                                                                                         </v>
          </cell>
          <cell r="D422">
            <v>14323.8</v>
          </cell>
          <cell r="E422">
            <v>11186.845755008088</v>
          </cell>
          <cell r="F422" t="str">
            <v>E</v>
          </cell>
          <cell r="G422" t="str">
            <v/>
          </cell>
          <cell r="H422" t="str">
            <v>Estimado</v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>Estimado</v>
          </cell>
          <cell r="O422" t="str">
            <v/>
          </cell>
          <cell r="P422" t="str">
            <v>E</v>
          </cell>
        </row>
        <row r="423">
          <cell r="B423" t="str">
            <v>TTV87</v>
          </cell>
          <cell r="C423" t="str">
            <v xml:space="preserve">TRANSFORMADOR DE 550 KVA TRIFASICO 13.2/0.44-0.22 KV                                                                                                                                                                                                      </v>
          </cell>
          <cell r="D423">
            <v>15490.3</v>
          </cell>
          <cell r="E423">
            <v>12037.220251546236</v>
          </cell>
          <cell r="F423" t="str">
            <v>E</v>
          </cell>
          <cell r="G423" t="str">
            <v/>
          </cell>
          <cell r="H423" t="str">
            <v>Estimado</v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>Estimado</v>
          </cell>
          <cell r="O423" t="str">
            <v/>
          </cell>
          <cell r="P423" t="str">
            <v>E</v>
          </cell>
        </row>
        <row r="424">
          <cell r="B424" t="str">
            <v>TTA285</v>
          </cell>
          <cell r="C424" t="str">
            <v xml:space="preserve">TRANSFORMADOR TRIFASICO 550 KVA 13.2 KV/ BT                                                                                                                                                                                                               </v>
          </cell>
          <cell r="D424">
            <v>15490.3</v>
          </cell>
          <cell r="E424">
            <v>12037.220251546236</v>
          </cell>
          <cell r="F424" t="str">
            <v>E</v>
          </cell>
          <cell r="G424" t="str">
            <v/>
          </cell>
          <cell r="H424" t="str">
            <v>Estimado</v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>Estimado</v>
          </cell>
          <cell r="O424" t="str">
            <v/>
          </cell>
          <cell r="P424" t="str">
            <v>E</v>
          </cell>
        </row>
        <row r="425">
          <cell r="B425" t="str">
            <v>TTA48</v>
          </cell>
          <cell r="C425" t="str">
            <v xml:space="preserve">TRANSFORMADOR TRIFASICO AEREO 630 KVA; 13.2/0.22 KV.                                                                                                                                                                                                      </v>
          </cell>
          <cell r="D425">
            <v>17356.7</v>
          </cell>
          <cell r="E425">
            <v>13361.723734058343</v>
          </cell>
          <cell r="F425" t="str">
            <v>E</v>
          </cell>
          <cell r="G425" t="str">
            <v/>
          </cell>
          <cell r="H425" t="str">
            <v>Estimado</v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>Estimado</v>
          </cell>
          <cell r="O425" t="str">
            <v/>
          </cell>
          <cell r="P425" t="str">
            <v>E</v>
          </cell>
        </row>
        <row r="426">
          <cell r="B426" t="str">
            <v>TTA49</v>
          </cell>
          <cell r="C426" t="str">
            <v xml:space="preserve">TRANSFORMADOR TRIFASICO AEREO 630 KVA; 13.2/0.38 KV.                                                                                                                                                                                                      </v>
          </cell>
          <cell r="D426">
            <v>17356.7</v>
          </cell>
          <cell r="E426">
            <v>13361.723734058343</v>
          </cell>
          <cell r="F426" t="str">
            <v>E</v>
          </cell>
          <cell r="G426" t="str">
            <v/>
          </cell>
          <cell r="H426" t="str">
            <v>Estimado</v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>Estimado</v>
          </cell>
          <cell r="O426" t="str">
            <v/>
          </cell>
          <cell r="P426" t="str">
            <v>E</v>
          </cell>
        </row>
        <row r="427">
          <cell r="B427" t="str">
            <v>TTV78</v>
          </cell>
          <cell r="C427" t="str">
            <v xml:space="preserve">TRANSFORMADOR DE 700 KVA TRIFASICO 13.2 / BT KV                                                                                                                                                                                                           </v>
          </cell>
          <cell r="D427">
            <v>18989.8</v>
          </cell>
          <cell r="E427">
            <v>14488.928559898675</v>
          </cell>
          <cell r="F427" t="str">
            <v>E</v>
          </cell>
          <cell r="G427" t="str">
            <v/>
          </cell>
          <cell r="H427" t="str">
            <v>Estimado</v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>Estimado</v>
          </cell>
          <cell r="O427" t="str">
            <v/>
          </cell>
          <cell r="P427" t="str">
            <v>E</v>
          </cell>
        </row>
        <row r="428">
          <cell r="B428" t="str">
            <v>TTA347</v>
          </cell>
          <cell r="C428" t="str">
            <v xml:space="preserve">TRANSFORMADOR TRIFASICO AEREO  10 KVA, MT/380/220 V                                                                                                                                                                                                       </v>
          </cell>
          <cell r="D428">
            <v>1924.74</v>
          </cell>
          <cell r="E428">
            <v>1206.6091944705854</v>
          </cell>
          <cell r="F428" t="str">
            <v>E</v>
          </cell>
          <cell r="G428" t="str">
            <v/>
          </cell>
          <cell r="H428" t="str">
            <v>Estimado</v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>Estimado</v>
          </cell>
          <cell r="O428" t="str">
            <v/>
          </cell>
          <cell r="P428" t="str">
            <v>E</v>
          </cell>
        </row>
        <row r="429">
          <cell r="B429" t="str">
            <v>TTA351</v>
          </cell>
          <cell r="C429" t="str">
            <v xml:space="preserve">TRANSFORMADOR TRIFASICO AEREO  15 KVA, MT/380/220 V                                                                                                                                                                                                       </v>
          </cell>
          <cell r="D429">
            <v>2589.64</v>
          </cell>
          <cell r="E429">
            <v>1579.85</v>
          </cell>
          <cell r="F429" t="str">
            <v>E</v>
          </cell>
          <cell r="G429" t="str">
            <v/>
          </cell>
          <cell r="H429" t="str">
            <v>Estimado</v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>Estimado</v>
          </cell>
          <cell r="O429" t="str">
            <v/>
          </cell>
          <cell r="P429" t="str">
            <v>E</v>
          </cell>
        </row>
        <row r="430">
          <cell r="B430" t="str">
            <v>TTA355</v>
          </cell>
          <cell r="C430" t="str">
            <v xml:space="preserve">TRANSFORMADOR TRIFASICO AEREO  25 KVA, MT/380/220 V                                                                                                                                                                                                       </v>
          </cell>
          <cell r="D430">
            <v>2852.13</v>
          </cell>
          <cell r="E430">
            <v>1747.95</v>
          </cell>
          <cell r="F430" t="str">
            <v>E</v>
          </cell>
          <cell r="G430" t="str">
            <v/>
          </cell>
          <cell r="H430" t="str">
            <v>Estimado</v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>Estimado</v>
          </cell>
          <cell r="O430" t="str">
            <v/>
          </cell>
          <cell r="P430" t="str">
            <v>E</v>
          </cell>
        </row>
        <row r="431">
          <cell r="B431" t="str">
            <v>TTA357</v>
          </cell>
          <cell r="C431" t="str">
            <v xml:space="preserve">TRANSFORMADOR TRIFASICO AEREO  30 KVA, MT/220 V                                                                                                                                                                                                           </v>
          </cell>
          <cell r="D431">
            <v>2983.37</v>
          </cell>
          <cell r="E431">
            <v>1832</v>
          </cell>
          <cell r="F431" t="str">
            <v>E</v>
          </cell>
          <cell r="G431" t="str">
            <v/>
          </cell>
          <cell r="H431" t="str">
            <v>Estimado</v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>Estimado</v>
          </cell>
          <cell r="O431" t="str">
            <v/>
          </cell>
          <cell r="P431" t="str">
            <v>E</v>
          </cell>
        </row>
        <row r="432">
          <cell r="B432" t="str">
            <v>TTA358</v>
          </cell>
          <cell r="C432" t="str">
            <v xml:space="preserve">TRANSFORMADOR TRIFASICO AEREO  30 KVA, MT/380/220 V                                                                                                                                                                                                       </v>
          </cell>
          <cell r="D432">
            <v>2983.37</v>
          </cell>
          <cell r="E432">
            <v>1832</v>
          </cell>
          <cell r="F432" t="str">
            <v>E</v>
          </cell>
          <cell r="G432" t="str">
            <v/>
          </cell>
          <cell r="H432" t="str">
            <v>Estimado</v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>Estimado</v>
          </cell>
          <cell r="O432" t="str">
            <v/>
          </cell>
          <cell r="P432" t="str">
            <v>E</v>
          </cell>
        </row>
        <row r="433">
          <cell r="B433" t="str">
            <v>TTA342</v>
          </cell>
          <cell r="C433" t="str">
            <v xml:space="preserve">TRANSFORMADOR DE 50 KVA TRIFASICO, MT/220 V                                                                                                                                                                                                               </v>
          </cell>
          <cell r="D433">
            <v>3508.35</v>
          </cell>
          <cell r="E433">
            <v>2168.1999999999998</v>
          </cell>
          <cell r="F433" t="str">
            <v>E</v>
          </cell>
          <cell r="G433" t="str">
            <v/>
          </cell>
          <cell r="H433" t="str">
            <v>Estimado</v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>Estimado</v>
          </cell>
          <cell r="O433" t="str">
            <v/>
          </cell>
          <cell r="P433" t="str">
            <v>E</v>
          </cell>
        </row>
        <row r="434">
          <cell r="B434" t="str">
            <v>TTA364</v>
          </cell>
          <cell r="C434" t="str">
            <v xml:space="preserve">TRANSFORMADOR TRIFASICO AEREO  50 KVA, MT/220 V                                                                                                                                                                                                           </v>
          </cell>
          <cell r="D434">
            <v>3508.35</v>
          </cell>
          <cell r="E434">
            <v>2168.1999999999998</v>
          </cell>
          <cell r="F434" t="str">
            <v>E</v>
          </cell>
          <cell r="G434" t="str">
            <v/>
          </cell>
          <cell r="H434" t="str">
            <v>Estimado</v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>Estimado</v>
          </cell>
          <cell r="O434" t="str">
            <v/>
          </cell>
          <cell r="P434" t="str">
            <v>E</v>
          </cell>
        </row>
        <row r="435">
          <cell r="B435" t="str">
            <v>TTA365</v>
          </cell>
          <cell r="C435" t="str">
            <v xml:space="preserve">TRANSFORMADOR TRIFASICO AEREO  50 KVA, MT/380/220 V                                                                                                                                                                                                       </v>
          </cell>
          <cell r="D435">
            <v>3508.35</v>
          </cell>
          <cell r="E435">
            <v>2168.1999999999998</v>
          </cell>
          <cell r="F435" t="str">
            <v>E</v>
          </cell>
          <cell r="G435" t="str">
            <v/>
          </cell>
          <cell r="H435" t="str">
            <v>Estimado</v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>Estimado</v>
          </cell>
          <cell r="O435" t="str">
            <v/>
          </cell>
          <cell r="P435" t="str">
            <v>E</v>
          </cell>
        </row>
        <row r="436">
          <cell r="B436" t="str">
            <v>TTA366</v>
          </cell>
          <cell r="C436" t="str">
            <v xml:space="preserve">TRANSFORMADOR TRIFASICO AEREO  75 KVA, MT/220 V                                                                                                                                                                                                           </v>
          </cell>
          <cell r="D436">
            <v>4390.68</v>
          </cell>
          <cell r="E436">
            <v>2588.4499999999998</v>
          </cell>
          <cell r="F436" t="str">
            <v>E</v>
          </cell>
          <cell r="G436" t="str">
            <v/>
          </cell>
          <cell r="H436" t="str">
            <v>Estimado</v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>Estimado</v>
          </cell>
          <cell r="O436" t="str">
            <v/>
          </cell>
          <cell r="P436" t="str">
            <v>E</v>
          </cell>
        </row>
        <row r="437">
          <cell r="B437" t="str">
            <v>TTA367</v>
          </cell>
          <cell r="C437" t="str">
            <v xml:space="preserve">TRANSFORMADOR TRIFASICO AEREO  75 KVA, MT/380/220 V                                                                                                                                                                                                       </v>
          </cell>
          <cell r="D437">
            <v>4390.68</v>
          </cell>
          <cell r="E437">
            <v>2588.4499999999998</v>
          </cell>
          <cell r="F437" t="str">
            <v>E</v>
          </cell>
          <cell r="G437" t="str">
            <v/>
          </cell>
          <cell r="H437" t="str">
            <v>Estimado</v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>Estimado</v>
          </cell>
          <cell r="O437" t="str">
            <v/>
          </cell>
          <cell r="P437" t="str">
            <v>E</v>
          </cell>
        </row>
        <row r="438">
          <cell r="B438" t="str">
            <v>TTA368</v>
          </cell>
          <cell r="C438" t="str">
            <v xml:space="preserve">TRANSFORMADOR TRIFASICO AEREO  75 KVA, MT/440/220 V                                                                                                                                                                                                       </v>
          </cell>
          <cell r="D438">
            <v>4390.68</v>
          </cell>
          <cell r="E438">
            <v>2588.4499999999998</v>
          </cell>
          <cell r="F438" t="str">
            <v>E</v>
          </cell>
          <cell r="G438" t="str">
            <v/>
          </cell>
          <cell r="H438" t="str">
            <v>Estimado</v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>Estimado</v>
          </cell>
          <cell r="O438" t="str">
            <v/>
          </cell>
          <cell r="P438" t="str">
            <v>E</v>
          </cell>
        </row>
        <row r="439">
          <cell r="B439" t="str">
            <v>TTA370</v>
          </cell>
          <cell r="C439" t="str">
            <v xml:space="preserve">TRANSFORMADOR TRIFASICO AEREO  80 KVA, MT/220 V                                                                                                                                                                                                           </v>
          </cell>
          <cell r="D439">
            <v>4295.82</v>
          </cell>
          <cell r="E439">
            <v>2672.5</v>
          </cell>
          <cell r="F439" t="str">
            <v>E</v>
          </cell>
          <cell r="G439" t="str">
            <v/>
          </cell>
          <cell r="H439" t="str">
            <v>Estimado</v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>Estimado</v>
          </cell>
          <cell r="O439" t="str">
            <v/>
          </cell>
          <cell r="P439" t="str">
            <v>E</v>
          </cell>
        </row>
        <row r="440">
          <cell r="B440" t="str">
            <v>TTA371</v>
          </cell>
          <cell r="C440" t="str">
            <v xml:space="preserve">TRANSFORMADOR TRIFASICO AEREO  80 KVA, MT/380/220 V                                                                                                                                                                                                       </v>
          </cell>
          <cell r="D440">
            <v>4295.82</v>
          </cell>
          <cell r="E440">
            <v>2672.5</v>
          </cell>
          <cell r="F440" t="str">
            <v>E</v>
          </cell>
          <cell r="G440" t="str">
            <v/>
          </cell>
          <cell r="H440" t="str">
            <v>Estimado</v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>Estimado</v>
          </cell>
          <cell r="O440" t="str">
            <v/>
          </cell>
          <cell r="P440" t="str">
            <v>E</v>
          </cell>
        </row>
        <row r="441">
          <cell r="B441" t="str">
            <v>TTA372</v>
          </cell>
          <cell r="C441" t="str">
            <v xml:space="preserve">TRANSFORMADOR TRIFASICO AEREO  90 KVA, MT/220 V                                                                                                                                                                                                           </v>
          </cell>
          <cell r="D441">
            <v>4558.3100000000004</v>
          </cell>
          <cell r="E441">
            <v>2840.6</v>
          </cell>
          <cell r="F441" t="str">
            <v>E</v>
          </cell>
          <cell r="G441" t="str">
            <v/>
          </cell>
          <cell r="H441" t="str">
            <v>Estimado</v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>Estimado</v>
          </cell>
          <cell r="O441" t="str">
            <v/>
          </cell>
          <cell r="P441" t="str">
            <v>E</v>
          </cell>
        </row>
        <row r="442">
          <cell r="B442" t="str">
            <v>TTA373</v>
          </cell>
          <cell r="C442" t="str">
            <v xml:space="preserve">TRANSFORMADOR TRIFASICO AEREO  90 KVA, MT/380/220 V                                                                                                                                                                                                       </v>
          </cell>
          <cell r="D442">
            <v>4558.3100000000004</v>
          </cell>
          <cell r="E442">
            <v>2840.6</v>
          </cell>
          <cell r="F442" t="str">
            <v>E</v>
          </cell>
          <cell r="G442" t="str">
            <v/>
          </cell>
          <cell r="H442" t="str">
            <v>Estimado</v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>Estimado</v>
          </cell>
          <cell r="O442" t="str">
            <v/>
          </cell>
          <cell r="P442" t="str">
            <v>E</v>
          </cell>
        </row>
        <row r="443">
          <cell r="B443" t="str">
            <v>TTA377</v>
          </cell>
          <cell r="C443" t="str">
            <v xml:space="preserve">TRANSFORMADOR TRIFASICO AEREO 100 KVA, MT/220 V                                                                                                                                                                                                           </v>
          </cell>
          <cell r="D443">
            <v>4820.8</v>
          </cell>
          <cell r="E443">
            <v>3008.7</v>
          </cell>
          <cell r="F443" t="str">
            <v>E</v>
          </cell>
          <cell r="G443" t="str">
            <v/>
          </cell>
          <cell r="H443" t="str">
            <v>Estimado</v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>Estimado</v>
          </cell>
          <cell r="O443" t="str">
            <v/>
          </cell>
          <cell r="P443" t="str">
            <v>E</v>
          </cell>
        </row>
        <row r="444">
          <cell r="B444" t="str">
            <v>TTA378</v>
          </cell>
          <cell r="C444" t="str">
            <v xml:space="preserve">TRANSFORMADOR TRIFASICO AEREO 100 KVA, MT/380/220 V                                                                                                                                                                                                       </v>
          </cell>
          <cell r="D444">
            <v>4820.8</v>
          </cell>
          <cell r="E444">
            <v>3008.7</v>
          </cell>
          <cell r="F444" t="str">
            <v>E</v>
          </cell>
          <cell r="G444" t="str">
            <v/>
          </cell>
          <cell r="H444" t="str">
            <v>Estimado</v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>Estimado</v>
          </cell>
          <cell r="O444" t="str">
            <v/>
          </cell>
          <cell r="P444" t="str">
            <v>E</v>
          </cell>
        </row>
        <row r="445">
          <cell r="B445" t="str">
            <v>TTA379</v>
          </cell>
          <cell r="C445" t="str">
            <v xml:space="preserve">TRANSFORMADOR TRIFASICO AEREO 100 KVA, MT/440/220 V                                                                                                                                                                                                       </v>
          </cell>
          <cell r="D445">
            <v>4820.8</v>
          </cell>
          <cell r="E445">
            <v>3008.7</v>
          </cell>
          <cell r="F445" t="str">
            <v>E</v>
          </cell>
          <cell r="G445" t="str">
            <v/>
          </cell>
          <cell r="H445" t="str">
            <v>Estimado</v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>Estimado</v>
          </cell>
          <cell r="O445" t="str">
            <v/>
          </cell>
          <cell r="P445" t="str">
            <v>E</v>
          </cell>
        </row>
        <row r="446">
          <cell r="B446" t="str">
            <v>TTA348</v>
          </cell>
          <cell r="C446" t="str">
            <v xml:space="preserve">TRANSFORMADOR TRIFASICO AEREO  125 KVA, MT/220 V                                                                                                                                                                                                          </v>
          </cell>
          <cell r="D446">
            <v>5477.03</v>
          </cell>
          <cell r="E446">
            <v>3428.95</v>
          </cell>
          <cell r="F446" t="str">
            <v>E</v>
          </cell>
          <cell r="G446" t="str">
            <v/>
          </cell>
          <cell r="H446" t="str">
            <v>Estimado</v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>Estimado</v>
          </cell>
          <cell r="O446" t="str">
            <v/>
          </cell>
          <cell r="P446" t="str">
            <v>E</v>
          </cell>
        </row>
        <row r="447">
          <cell r="B447" t="str">
            <v>TTA349</v>
          </cell>
          <cell r="C447" t="str">
            <v xml:space="preserve">TRANSFORMADOR TRIFASICO AEREO  125 KVA, MT/380/220 V                                                                                                                                                                                                      </v>
          </cell>
          <cell r="D447">
            <v>5477.03</v>
          </cell>
          <cell r="E447">
            <v>3428.95</v>
          </cell>
          <cell r="F447" t="str">
            <v>E</v>
          </cell>
          <cell r="G447" t="str">
            <v/>
          </cell>
          <cell r="H447" t="str">
            <v>Estimado</v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>Estimado</v>
          </cell>
          <cell r="O447" t="str">
            <v/>
          </cell>
          <cell r="P447" t="str">
            <v>E</v>
          </cell>
        </row>
        <row r="448">
          <cell r="B448" t="str">
            <v>TTA352</v>
          </cell>
          <cell r="C448" t="str">
            <v xml:space="preserve">TRANSFORMADOR TRIFASICO AEREO  150 KVA, MT/220 V                                                                                                                                                                                                          </v>
          </cell>
          <cell r="D448">
            <v>6133.25</v>
          </cell>
          <cell r="E448">
            <v>3849.2</v>
          </cell>
          <cell r="F448" t="str">
            <v>E</v>
          </cell>
          <cell r="G448" t="str">
            <v/>
          </cell>
          <cell r="H448" t="str">
            <v>Estimado</v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>Estimado</v>
          </cell>
          <cell r="O448" t="str">
            <v/>
          </cell>
          <cell r="P448" t="str">
            <v>E</v>
          </cell>
        </row>
        <row r="449">
          <cell r="B449" t="str">
            <v>TTA381</v>
          </cell>
          <cell r="C449" t="str">
            <v xml:space="preserve">TRANSFORMADOR TRIFASICO AEREO 160 KVA, MT/380/220 V                                                                                                                                                                                                       </v>
          </cell>
          <cell r="D449">
            <v>6395.74</v>
          </cell>
          <cell r="E449">
            <v>4017.3</v>
          </cell>
          <cell r="F449" t="str">
            <v>E</v>
          </cell>
          <cell r="G449" t="str">
            <v/>
          </cell>
          <cell r="H449" t="str">
            <v>Estimado</v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>Estimado</v>
          </cell>
          <cell r="O449" t="str">
            <v/>
          </cell>
          <cell r="P449" t="str">
            <v>E</v>
          </cell>
        </row>
        <row r="450">
          <cell r="B450" t="str">
            <v>TTA354</v>
          </cell>
          <cell r="C450" t="str">
            <v xml:space="preserve">TRANSFORMADOR TRIFASICO AEREO  225 KVA, MT/220 V                                                                                                                                                                                                          </v>
          </cell>
          <cell r="D450">
            <v>8101.93</v>
          </cell>
          <cell r="E450">
            <v>5109.95</v>
          </cell>
          <cell r="F450" t="str">
            <v>E</v>
          </cell>
          <cell r="G450" t="str">
            <v/>
          </cell>
          <cell r="H450" t="str">
            <v>Estimado</v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>Estimado</v>
          </cell>
          <cell r="O450" t="str">
            <v/>
          </cell>
          <cell r="P450" t="str">
            <v>E</v>
          </cell>
        </row>
        <row r="451">
          <cell r="B451" t="str">
            <v>TTA383</v>
          </cell>
          <cell r="C451" t="str">
            <v xml:space="preserve">TRANSFORMADOR TRIFASICO AEREO 250 KVA, MT/380/220 V                                                                                                                                                                                                       </v>
          </cell>
          <cell r="D451">
            <v>8758.15</v>
          </cell>
          <cell r="E451">
            <v>5530.2</v>
          </cell>
          <cell r="F451" t="str">
            <v>E</v>
          </cell>
          <cell r="G451" t="str">
            <v/>
          </cell>
          <cell r="H451" t="str">
            <v>Estimado</v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>Estimado</v>
          </cell>
          <cell r="O451" t="str">
            <v/>
          </cell>
          <cell r="P451" t="str">
            <v>E</v>
          </cell>
        </row>
        <row r="452">
          <cell r="B452" t="str">
            <v>TTV01</v>
          </cell>
          <cell r="C452" t="str">
            <v xml:space="preserve">TRANSFORMADOR DE 25 KVA TRIFASICO                                                                                                                                                                                                                         </v>
          </cell>
          <cell r="D452">
            <v>3368.43</v>
          </cell>
          <cell r="E452">
            <v>2521.5749999999998</v>
          </cell>
          <cell r="F452" t="str">
            <v>E</v>
          </cell>
          <cell r="G452" t="str">
            <v/>
          </cell>
          <cell r="H452" t="str">
            <v>Estimado</v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>Estimado</v>
          </cell>
          <cell r="O452" t="str">
            <v/>
          </cell>
          <cell r="P452" t="str">
            <v>E</v>
          </cell>
        </row>
        <row r="453">
          <cell r="B453" t="str">
            <v>TTV02</v>
          </cell>
          <cell r="C453" t="str">
            <v xml:space="preserve">TRANSFORMADOR DE 50 KVA TRIFASICO                                                                                                                                                                                                                         </v>
          </cell>
          <cell r="D453">
            <v>4098.45</v>
          </cell>
          <cell r="E453">
            <v>3077.6499999999996</v>
          </cell>
          <cell r="F453" t="str">
            <v>E</v>
          </cell>
          <cell r="G453" t="str">
            <v/>
          </cell>
          <cell r="H453" t="str">
            <v>Estimado</v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>Estimado</v>
          </cell>
          <cell r="O453" t="str">
            <v/>
          </cell>
          <cell r="P453" t="str">
            <v>E</v>
          </cell>
        </row>
        <row r="454">
          <cell r="B454" t="str">
            <v>TTV03</v>
          </cell>
          <cell r="C454" t="str">
            <v xml:space="preserve">TRANSFORMADOR DE 80 KVA TRIFASICO                                                                                                                                                                                                                         </v>
          </cell>
          <cell r="D454">
            <v>4974.4799999999996</v>
          </cell>
          <cell r="E454">
            <v>3744.9399999999996</v>
          </cell>
          <cell r="F454" t="str">
            <v>E</v>
          </cell>
          <cell r="G454" t="str">
            <v/>
          </cell>
          <cell r="H454" t="str">
            <v>Estimado</v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>Estimado</v>
          </cell>
          <cell r="O454" t="str">
            <v/>
          </cell>
          <cell r="P454" t="str">
            <v>E</v>
          </cell>
        </row>
        <row r="455">
          <cell r="B455" t="str">
            <v>TTV04</v>
          </cell>
          <cell r="C455" t="str">
            <v xml:space="preserve">TRANSFORMADOR DE 100 KVA TRIFASICO                                                                                                                                                                                                                        </v>
          </cell>
          <cell r="D455">
            <v>5558.5</v>
          </cell>
          <cell r="E455">
            <v>4189.7999999999993</v>
          </cell>
          <cell r="F455" t="str">
            <v>E</v>
          </cell>
          <cell r="G455" t="str">
            <v/>
          </cell>
          <cell r="H455" t="str">
            <v>Estimado</v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>Estimado</v>
          </cell>
          <cell r="O455" t="str">
            <v/>
          </cell>
          <cell r="P455" t="str">
            <v>E</v>
          </cell>
        </row>
        <row r="456">
          <cell r="B456" t="str">
            <v>TTV05</v>
          </cell>
          <cell r="C456" t="str">
            <v xml:space="preserve">TRANSFORMADOR DE 125 KVA TRIFASICO                                                                                                                                                                                                                        </v>
          </cell>
          <cell r="D456">
            <v>6288.53</v>
          </cell>
          <cell r="E456">
            <v>4745.875</v>
          </cell>
          <cell r="F456" t="str">
            <v>E</v>
          </cell>
          <cell r="G456" t="str">
            <v/>
          </cell>
          <cell r="H456" t="str">
            <v>Estimado</v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>Estimado</v>
          </cell>
          <cell r="O456" t="str">
            <v/>
          </cell>
          <cell r="P456" t="str">
            <v>E</v>
          </cell>
        </row>
        <row r="457">
          <cell r="B457" t="str">
            <v>TTV06</v>
          </cell>
          <cell r="C457" t="str">
            <v xml:space="preserve">TRANSFORMADOR DE 137 KVA TRIFASICO                                                                                                                                                                                                                        </v>
          </cell>
          <cell r="D457">
            <v>6239.69</v>
          </cell>
          <cell r="E457">
            <v>5012.7909999999993</v>
          </cell>
          <cell r="F457" t="str">
            <v>E</v>
          </cell>
          <cell r="G457" t="str">
            <v/>
          </cell>
          <cell r="H457" t="str">
            <v>Estimado</v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>Estimado</v>
          </cell>
          <cell r="O457" t="str">
            <v/>
          </cell>
          <cell r="P457" t="str">
            <v>E</v>
          </cell>
        </row>
        <row r="458">
          <cell r="B458" t="str">
            <v>TTV07</v>
          </cell>
          <cell r="C458" t="str">
            <v xml:space="preserve">TRANSFORMADOR DE 150 KVA TRIFASICO                                                                                                                                                                                                                        </v>
          </cell>
          <cell r="D458">
            <v>7018.55</v>
          </cell>
          <cell r="E458">
            <v>5301.95</v>
          </cell>
          <cell r="F458" t="str">
            <v>E</v>
          </cell>
          <cell r="G458" t="str">
            <v/>
          </cell>
          <cell r="H458" t="str">
            <v>Estimado</v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>Estimado</v>
          </cell>
          <cell r="O458" t="str">
            <v/>
          </cell>
          <cell r="P458" t="str">
            <v>E</v>
          </cell>
        </row>
        <row r="459">
          <cell r="B459" t="str">
            <v>TTV08</v>
          </cell>
          <cell r="C459" t="str">
            <v xml:space="preserve">TRANSFORMADOR DE 160 KVA TRIFASICO                                                                                                                                                                                                                        </v>
          </cell>
          <cell r="D459">
            <v>7310.56</v>
          </cell>
          <cell r="E459">
            <v>5524.3799999999992</v>
          </cell>
          <cell r="F459" t="str">
            <v>E</v>
          </cell>
          <cell r="G459" t="str">
            <v/>
          </cell>
          <cell r="H459" t="str">
            <v>Estimado</v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>Estimado</v>
          </cell>
          <cell r="O459" t="str">
            <v/>
          </cell>
          <cell r="P459" t="str">
            <v>E</v>
          </cell>
        </row>
        <row r="460">
          <cell r="B460" t="str">
            <v>TTV09</v>
          </cell>
          <cell r="C460" t="str">
            <v xml:space="preserve">TRANSFORMADOR DE 175 KVA TRIFASICO                                                                                                                                                                                                                        </v>
          </cell>
          <cell r="D460">
            <v>7646.45</v>
          </cell>
          <cell r="E460">
            <v>5858.0249999999996</v>
          </cell>
          <cell r="F460" t="str">
            <v>E</v>
          </cell>
          <cell r="G460" t="str">
            <v/>
          </cell>
          <cell r="H460" t="str">
            <v>Estimado</v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>Estimado</v>
          </cell>
          <cell r="O460" t="str">
            <v/>
          </cell>
          <cell r="P460" t="str">
            <v>E</v>
          </cell>
        </row>
        <row r="461">
          <cell r="B461" t="str">
            <v>TTV10</v>
          </cell>
          <cell r="C461" t="str">
            <v xml:space="preserve">TRANSFORMADOR DE 200 KVA TRIFASICO                                                                                                                                                                                                                        </v>
          </cell>
          <cell r="D461">
            <v>8478.6</v>
          </cell>
          <cell r="E461">
            <v>6414.0999999999995</v>
          </cell>
          <cell r="F461" t="str">
            <v>E</v>
          </cell>
          <cell r="G461" t="str">
            <v/>
          </cell>
          <cell r="H461" t="str">
            <v>Estimado</v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>Estimado</v>
          </cell>
          <cell r="O461" t="str">
            <v/>
          </cell>
          <cell r="P461" t="str">
            <v>E</v>
          </cell>
        </row>
        <row r="462">
          <cell r="B462" t="str">
            <v>TTV11</v>
          </cell>
          <cell r="C462" t="str">
            <v xml:space="preserve">TRANSFORMADOR DE 220 KVA TRIFASICO                                                                                                                                                                                                                        </v>
          </cell>
          <cell r="D462">
            <v>9062.6200000000008</v>
          </cell>
          <cell r="E462">
            <v>6858.96</v>
          </cell>
          <cell r="F462" t="str">
            <v>E</v>
          </cell>
          <cell r="G462" t="str">
            <v/>
          </cell>
          <cell r="H462" t="str">
            <v>Estimado</v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>Estimado</v>
          </cell>
          <cell r="O462" t="str">
            <v/>
          </cell>
          <cell r="P462" t="str">
            <v>E</v>
          </cell>
        </row>
        <row r="463">
          <cell r="B463" t="str">
            <v>TTV12</v>
          </cell>
          <cell r="C463" t="str">
            <v xml:space="preserve">TRANSFORMADOR DE 250 KVA TRIFASICO                                                                                                                                                                                                                        </v>
          </cell>
          <cell r="D463">
            <v>9938.65</v>
          </cell>
          <cell r="E463">
            <v>7526.25</v>
          </cell>
          <cell r="F463" t="str">
            <v>E</v>
          </cell>
          <cell r="G463" t="str">
            <v/>
          </cell>
          <cell r="H463" t="str">
            <v>Estimado</v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>Estimado</v>
          </cell>
          <cell r="O463" t="str">
            <v/>
          </cell>
          <cell r="P463" t="str">
            <v>E</v>
          </cell>
        </row>
        <row r="464">
          <cell r="B464" t="str">
            <v>TTV13</v>
          </cell>
          <cell r="C464" t="str">
            <v xml:space="preserve">TRANSFORMADOR DE 275 KVA TRIFASICO                                                                                                                                                                                                                        </v>
          </cell>
          <cell r="D464">
            <v>10668.68</v>
          </cell>
          <cell r="E464">
            <v>8082.3249999999998</v>
          </cell>
          <cell r="F464" t="str">
            <v>E</v>
          </cell>
          <cell r="G464" t="str">
            <v/>
          </cell>
          <cell r="H464" t="str">
            <v>Estimado</v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>Estimado</v>
          </cell>
          <cell r="O464" t="str">
            <v/>
          </cell>
          <cell r="P464" t="str">
            <v>E</v>
          </cell>
        </row>
        <row r="465">
          <cell r="B465" t="str">
            <v>TTV14</v>
          </cell>
          <cell r="C465" t="str">
            <v xml:space="preserve">TRANSFORMADOR DE 300 KVA TRIFASICO                                                                                                                                                                                                                        </v>
          </cell>
          <cell r="D465">
            <v>11398.7</v>
          </cell>
          <cell r="E465">
            <v>8638.4</v>
          </cell>
          <cell r="F465" t="str">
            <v>E</v>
          </cell>
          <cell r="G465" t="str">
            <v/>
          </cell>
          <cell r="H465" t="str">
            <v>Estimado</v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>Estimado</v>
          </cell>
          <cell r="O465" t="str">
            <v/>
          </cell>
          <cell r="P465" t="str">
            <v>E</v>
          </cell>
        </row>
        <row r="466">
          <cell r="B466" t="str">
            <v>TTV15</v>
          </cell>
          <cell r="C466" t="str">
            <v xml:space="preserve">TRANSFORMADOR DE 315 KVA TRIFASICO                                                                                                                                                                                                                        </v>
          </cell>
          <cell r="D466">
            <v>11836.72</v>
          </cell>
          <cell r="E466">
            <v>8972.0449999999983</v>
          </cell>
          <cell r="F466" t="str">
            <v>E</v>
          </cell>
          <cell r="G466" t="str">
            <v/>
          </cell>
          <cell r="H466" t="str">
            <v>Estimado</v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>Estimado</v>
          </cell>
          <cell r="O466" t="str">
            <v/>
          </cell>
          <cell r="P466" t="str">
            <v>E</v>
          </cell>
        </row>
        <row r="467">
          <cell r="B467" t="str">
            <v>TTV16</v>
          </cell>
          <cell r="C467" t="str">
            <v xml:space="preserve">TRANSFORMADOR DE 320 KVA TRIFASICO                                                                                                                                                                                                                        </v>
          </cell>
          <cell r="D467">
            <v>11982.72</v>
          </cell>
          <cell r="E467">
            <v>9083.2599999999984</v>
          </cell>
          <cell r="F467" t="str">
            <v>E</v>
          </cell>
          <cell r="G467" t="str">
            <v/>
          </cell>
          <cell r="H467" t="str">
            <v>Estimado</v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>Estimado</v>
          </cell>
          <cell r="O467" t="str">
            <v/>
          </cell>
          <cell r="P467" t="str">
            <v>E</v>
          </cell>
        </row>
        <row r="468">
          <cell r="B468" t="str">
            <v>TTV17</v>
          </cell>
          <cell r="C468" t="str">
            <v xml:space="preserve">TRANSFORMADOR DE 350 KVA TRIFASICO                                                                                                                                                                                                                        </v>
          </cell>
          <cell r="D468">
            <v>12858.75</v>
          </cell>
          <cell r="E468">
            <v>9750.5499999999993</v>
          </cell>
          <cell r="F468" t="str">
            <v>E</v>
          </cell>
          <cell r="G468" t="str">
            <v/>
          </cell>
          <cell r="H468" t="str">
            <v>Estimado</v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>Estimado</v>
          </cell>
          <cell r="O468" t="str">
            <v/>
          </cell>
          <cell r="P468" t="str">
            <v>E</v>
          </cell>
        </row>
        <row r="469">
          <cell r="B469" t="str">
            <v>TTV18</v>
          </cell>
          <cell r="C469" t="str">
            <v xml:space="preserve">TRANSFORMADOR DE 375 KVA TRIFASICO                                                                                                                                                                                                                        </v>
          </cell>
          <cell r="D469">
            <v>13588.78</v>
          </cell>
          <cell r="E469">
            <v>10306.625</v>
          </cell>
          <cell r="F469" t="str">
            <v>E</v>
          </cell>
          <cell r="G469" t="str">
            <v/>
          </cell>
          <cell r="H469" t="str">
            <v>Estimado</v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>Estimado</v>
          </cell>
          <cell r="O469" t="str">
            <v/>
          </cell>
          <cell r="P469" t="str">
            <v>E</v>
          </cell>
        </row>
        <row r="470">
          <cell r="B470" t="str">
            <v>TTV19</v>
          </cell>
          <cell r="C470" t="str">
            <v xml:space="preserve">TRANSFORMADOR DE 400 KVA TRIFASICO                                                                                                                                                                                                                        </v>
          </cell>
          <cell r="D470">
            <v>14318.8</v>
          </cell>
          <cell r="E470">
            <v>10862.699999999999</v>
          </cell>
          <cell r="F470" t="str">
            <v>S</v>
          </cell>
          <cell r="G470">
            <v>5</v>
          </cell>
          <cell r="H470" t="str">
            <v>Factura 0001-0018328</v>
          </cell>
          <cell r="I470" t="str">
            <v>Individual</v>
          </cell>
          <cell r="J470" t="str">
            <v>EDPE</v>
          </cell>
          <cell r="K470" t="str">
            <v>I &amp; T ELECTRIC S.A.C</v>
          </cell>
          <cell r="L470">
            <v>42948</v>
          </cell>
          <cell r="M470">
            <v>5</v>
          </cell>
          <cell r="N470" t="str">
            <v>Sustento</v>
          </cell>
          <cell r="O470">
            <v>5</v>
          </cell>
          <cell r="P470" t="str">
            <v>S</v>
          </cell>
        </row>
        <row r="471">
          <cell r="B471" t="str">
            <v>TTV20</v>
          </cell>
          <cell r="C471" t="str">
            <v xml:space="preserve">TRANSFORMADOR DE 480 KVA TRIFASICO                                                                                                                                                                                                                        </v>
          </cell>
          <cell r="D471">
            <v>16654.88</v>
          </cell>
          <cell r="E471">
            <v>12642.14</v>
          </cell>
          <cell r="F471" t="str">
            <v>E</v>
          </cell>
          <cell r="G471" t="str">
            <v/>
          </cell>
          <cell r="H471" t="str">
            <v>Estimado</v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>Estimado</v>
          </cell>
          <cell r="O471" t="str">
            <v/>
          </cell>
          <cell r="P471" t="str">
            <v>E</v>
          </cell>
        </row>
        <row r="472">
          <cell r="B472" t="str">
            <v>TTV21</v>
          </cell>
          <cell r="C472" t="str">
            <v xml:space="preserve">TRANSFORMADOR DE 500 KVA TRIFASICO                                                                                                                                                                                                                        </v>
          </cell>
          <cell r="D472">
            <v>17238.900000000001</v>
          </cell>
          <cell r="E472">
            <v>13087</v>
          </cell>
          <cell r="F472" t="str">
            <v>E</v>
          </cell>
          <cell r="G472" t="str">
            <v/>
          </cell>
          <cell r="H472" t="str">
            <v>Estimado</v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>Estimado</v>
          </cell>
          <cell r="O472" t="str">
            <v/>
          </cell>
          <cell r="P472" t="str">
            <v>E</v>
          </cell>
        </row>
        <row r="473">
          <cell r="B473" t="str">
            <v>TTV22</v>
          </cell>
          <cell r="C473" t="str">
            <v xml:space="preserve">TRANSFORMADOR DE 550 KVA TRIFASICO                                                                                                                                                                                                                        </v>
          </cell>
          <cell r="D473">
            <v>18698.95</v>
          </cell>
          <cell r="E473">
            <v>14199.15</v>
          </cell>
          <cell r="F473" t="str">
            <v>E</v>
          </cell>
          <cell r="G473" t="str">
            <v/>
          </cell>
          <cell r="H473" t="str">
            <v>Estimado</v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>Estimado</v>
          </cell>
          <cell r="O473" t="str">
            <v/>
          </cell>
          <cell r="P473" t="str">
            <v>E</v>
          </cell>
        </row>
        <row r="474">
          <cell r="B474" t="str">
            <v>TTV23</v>
          </cell>
          <cell r="C474" t="str">
            <v xml:space="preserve">TRANSFORMADOR DE 630 KVA TRIFASICO                                                                                                                                                                                                                        </v>
          </cell>
          <cell r="D474">
            <v>21035.03</v>
          </cell>
          <cell r="E474">
            <v>15978.589999999998</v>
          </cell>
          <cell r="F474" t="str">
            <v>E</v>
          </cell>
          <cell r="G474" t="str">
            <v/>
          </cell>
          <cell r="H474" t="str">
            <v>Estimado</v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>Estimado</v>
          </cell>
          <cell r="O474" t="str">
            <v/>
          </cell>
          <cell r="P474" t="str">
            <v>E</v>
          </cell>
        </row>
        <row r="475">
          <cell r="B475" t="str">
            <v>TTV24</v>
          </cell>
          <cell r="C475" t="str">
            <v xml:space="preserve">TRANSFORMADOR DE 640 KVA TRIFASICO                                                                                                                                                                                                                        </v>
          </cell>
          <cell r="D475">
            <v>21327.040000000001</v>
          </cell>
          <cell r="E475">
            <v>16201.019999999999</v>
          </cell>
          <cell r="F475" t="str">
            <v>E</v>
          </cell>
          <cell r="G475" t="str">
            <v/>
          </cell>
          <cell r="H475" t="str">
            <v>Estimado</v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>Estimado</v>
          </cell>
          <cell r="O475" t="str">
            <v/>
          </cell>
          <cell r="P475" t="str">
            <v>E</v>
          </cell>
        </row>
        <row r="476">
          <cell r="B476" t="str">
            <v>TTV25</v>
          </cell>
          <cell r="C476" t="str">
            <v xml:space="preserve">TRANSFORMADOR DE 700 KVA TRIFASICO                                                                                                                                                                                                                        </v>
          </cell>
          <cell r="D476">
            <v>23079.1</v>
          </cell>
          <cell r="E476">
            <v>17535.599999999999</v>
          </cell>
          <cell r="F476" t="str">
            <v>E</v>
          </cell>
          <cell r="G476" t="str">
            <v/>
          </cell>
          <cell r="H476" t="str">
            <v>Estimado</v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>Estimado</v>
          </cell>
          <cell r="O476" t="str">
            <v/>
          </cell>
          <cell r="P476" t="str">
            <v>E</v>
          </cell>
        </row>
        <row r="477">
          <cell r="B477" t="str">
            <v>TTA289</v>
          </cell>
          <cell r="C477" t="str">
            <v xml:space="preserve">TRANSFORMADOR TRIFASICO AEREO  10 KVA; 2.3/0.22 KV.                                                                                                                                                                                                       </v>
          </cell>
          <cell r="D477">
            <v>1572.69</v>
          </cell>
          <cell r="E477">
            <v>497.68</v>
          </cell>
          <cell r="F477" t="str">
            <v>E</v>
          </cell>
          <cell r="G477" t="str">
            <v/>
          </cell>
          <cell r="H477" t="str">
            <v>Estimado</v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>Estimado</v>
          </cell>
          <cell r="O477" t="str">
            <v/>
          </cell>
          <cell r="P477" t="str">
            <v>E</v>
          </cell>
        </row>
        <row r="478">
          <cell r="B478" t="str">
            <v>TTA153</v>
          </cell>
          <cell r="C478" t="str">
            <v xml:space="preserve">TRANSFORMADOR TRIFASICO AEREO  10 KVA; 2.3/0.44-0.22 KV.                                                                                                                                                                                                  </v>
          </cell>
          <cell r="D478">
            <v>1572.69</v>
          </cell>
          <cell r="E478">
            <v>497.68</v>
          </cell>
          <cell r="F478" t="str">
            <v>E</v>
          </cell>
          <cell r="G478" t="str">
            <v/>
          </cell>
          <cell r="H478" t="str">
            <v>Estimado</v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>Estimado</v>
          </cell>
          <cell r="O478" t="str">
            <v/>
          </cell>
          <cell r="P478" t="str">
            <v>E</v>
          </cell>
        </row>
        <row r="479">
          <cell r="B479" t="str">
            <v>TTC47</v>
          </cell>
          <cell r="C479" t="str">
            <v xml:space="preserve">TRANSFORMADOR TRIFASICO AEREO  15 KVA 2.3 / 0.44-0.22 KV                                                                                                                                                                                                  </v>
          </cell>
          <cell r="D479">
            <v>2757.33</v>
          </cell>
          <cell r="E479">
            <v>600.03</v>
          </cell>
          <cell r="F479" t="str">
            <v>E</v>
          </cell>
          <cell r="G479" t="str">
            <v/>
          </cell>
          <cell r="H479" t="str">
            <v>Estimado</v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>Estimado</v>
          </cell>
          <cell r="O479" t="str">
            <v/>
          </cell>
          <cell r="P479" t="str">
            <v>E</v>
          </cell>
        </row>
        <row r="480">
          <cell r="B480" t="str">
            <v>TTA293</v>
          </cell>
          <cell r="C480" t="str">
            <v xml:space="preserve">TRANSFORMADOR TRIFASICO AEREO  15 KVA; 2.3/0.22 KV.                                                                                                                                                                                                       </v>
          </cell>
          <cell r="D480">
            <v>2757.33</v>
          </cell>
          <cell r="E480">
            <v>600.03</v>
          </cell>
          <cell r="F480" t="str">
            <v>E</v>
          </cell>
          <cell r="G480" t="str">
            <v/>
          </cell>
          <cell r="H480" t="str">
            <v>Estimado</v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>Estimado</v>
          </cell>
          <cell r="O480" t="str">
            <v/>
          </cell>
          <cell r="P480" t="str">
            <v>E</v>
          </cell>
        </row>
        <row r="481">
          <cell r="B481" t="str">
            <v>TTA163</v>
          </cell>
          <cell r="C481" t="str">
            <v xml:space="preserve">TRANSFORMADOR TRIFASICO AEREO  15 KVA; 2.3/0.38-0.22 KV.                                                                                                                                                                                                  </v>
          </cell>
          <cell r="D481">
            <v>2757.33</v>
          </cell>
          <cell r="E481">
            <v>600.03</v>
          </cell>
          <cell r="F481" t="str">
            <v>E</v>
          </cell>
          <cell r="G481" t="str">
            <v/>
          </cell>
          <cell r="H481" t="str">
            <v>Estimado</v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>Estimado</v>
          </cell>
          <cell r="O481" t="str">
            <v/>
          </cell>
          <cell r="P481" t="str">
            <v>E</v>
          </cell>
        </row>
        <row r="482">
          <cell r="B482" t="str">
            <v>TTA238</v>
          </cell>
          <cell r="C482" t="str">
            <v xml:space="preserve">TRANSFORMADOR TRIFASICO 25 KVA 2.3 /  0.22 KV.                                                                                                                                                                                                            </v>
          </cell>
          <cell r="D482">
            <v>3192.75</v>
          </cell>
          <cell r="E482">
            <v>804.73</v>
          </cell>
          <cell r="F482" t="str">
            <v>E</v>
          </cell>
          <cell r="G482" t="str">
            <v/>
          </cell>
          <cell r="H482" t="str">
            <v>Estimado</v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>Estimado</v>
          </cell>
          <cell r="O482" t="str">
            <v/>
          </cell>
          <cell r="P482" t="str">
            <v>E</v>
          </cell>
        </row>
        <row r="483">
          <cell r="B483" t="str">
            <v>TTC134</v>
          </cell>
          <cell r="C483" t="str">
            <v xml:space="preserve">TRANSFORMADOR TRIFASICO AEREO  25 KVA 2.3 / 0.22 KV                                                                                                                                                                                                       </v>
          </cell>
          <cell r="D483">
            <v>3192.75</v>
          </cell>
          <cell r="E483">
            <v>804.73</v>
          </cell>
          <cell r="F483" t="str">
            <v>E</v>
          </cell>
          <cell r="G483" t="str">
            <v/>
          </cell>
          <cell r="H483" t="str">
            <v>Estimado</v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>Estimado</v>
          </cell>
          <cell r="O483" t="str">
            <v/>
          </cell>
          <cell r="P483" t="str">
            <v>E</v>
          </cell>
        </row>
        <row r="484">
          <cell r="B484" t="str">
            <v>TTC137</v>
          </cell>
          <cell r="C484" t="str">
            <v xml:space="preserve">TRANSFORMADOR TRIFASICO AEREO  25 KVA 2.3 / 0.44-0.22 KV                                                                                                                                                                                                  </v>
          </cell>
          <cell r="D484">
            <v>3192.75</v>
          </cell>
          <cell r="E484">
            <v>804.73</v>
          </cell>
          <cell r="F484" t="str">
            <v>E</v>
          </cell>
          <cell r="G484" t="str">
            <v/>
          </cell>
          <cell r="H484" t="str">
            <v>Estimado</v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>Estimado</v>
          </cell>
          <cell r="O484" t="str">
            <v/>
          </cell>
          <cell r="P484" t="str">
            <v>E</v>
          </cell>
        </row>
        <row r="485">
          <cell r="B485" t="str">
            <v>TTA301</v>
          </cell>
          <cell r="C485" t="str">
            <v xml:space="preserve">TRANSFORMADOR TRIFASICO AEREO  25 KVA; 2.3/0.38-0.22 KV.                                                                                                                                                                                                  </v>
          </cell>
          <cell r="D485">
            <v>3192.75</v>
          </cell>
          <cell r="E485">
            <v>804.73</v>
          </cell>
          <cell r="F485" t="str">
            <v>E</v>
          </cell>
          <cell r="G485" t="str">
            <v/>
          </cell>
          <cell r="H485" t="str">
            <v>Estimado</v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>Estimado</v>
          </cell>
          <cell r="O485" t="str">
            <v/>
          </cell>
          <cell r="P485" t="str">
            <v>E</v>
          </cell>
        </row>
        <row r="486">
          <cell r="B486" t="str">
            <v>TTC138</v>
          </cell>
          <cell r="C486" t="str">
            <v xml:space="preserve">TRANSFORMADOR TRIFASICO AEREO  30 KVA 2.3 / 0.22 KV                                                                                                                                                                                                       </v>
          </cell>
          <cell r="D486">
            <v>3294.86</v>
          </cell>
          <cell r="E486">
            <v>907.07999999999993</v>
          </cell>
          <cell r="F486" t="str">
            <v>E</v>
          </cell>
          <cell r="G486" t="str">
            <v/>
          </cell>
          <cell r="H486" t="str">
            <v>Estimado</v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>Estimado</v>
          </cell>
          <cell r="O486" t="str">
            <v/>
          </cell>
          <cell r="P486" t="str">
            <v>E</v>
          </cell>
        </row>
        <row r="487">
          <cell r="B487" t="str">
            <v>TTA302</v>
          </cell>
          <cell r="C487" t="str">
            <v xml:space="preserve">TRANSFORMADOR TRIFASICO AEREO  30 KVA; 2.3/0.44-0.22 KV.                                                                                                                                                                                                  </v>
          </cell>
          <cell r="D487">
            <v>3294.86</v>
          </cell>
          <cell r="E487">
            <v>907.07999999999993</v>
          </cell>
          <cell r="F487" t="str">
            <v>E</v>
          </cell>
          <cell r="G487" t="str">
            <v/>
          </cell>
          <cell r="H487" t="str">
            <v>Estimado</v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>Estimado</v>
          </cell>
          <cell r="O487" t="str">
            <v/>
          </cell>
          <cell r="P487" t="str">
            <v>E</v>
          </cell>
        </row>
        <row r="488">
          <cell r="B488" t="str">
            <v>TTC159</v>
          </cell>
          <cell r="C488" t="str">
            <v xml:space="preserve">TRANSFORMADOR TRIFASICO AEREO  37 KVA 2.3 / 0.22 KV                                                                                                                                                                                                       </v>
          </cell>
          <cell r="D488">
            <v>3437.81</v>
          </cell>
          <cell r="E488">
            <v>1050.3699999999999</v>
          </cell>
          <cell r="F488" t="str">
            <v>E</v>
          </cell>
          <cell r="G488" t="str">
            <v/>
          </cell>
          <cell r="H488" t="str">
            <v>Estimado</v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>Estimado</v>
          </cell>
          <cell r="O488" t="str">
            <v/>
          </cell>
          <cell r="P488" t="str">
            <v>E</v>
          </cell>
        </row>
        <row r="489">
          <cell r="B489" t="str">
            <v>TTC154</v>
          </cell>
          <cell r="C489" t="str">
            <v xml:space="preserve">TRANSFORMADOR TRIFASICO AEREO  37 KVA 2.3 / 0.38-0.22 KV                                                                                                                                                                                                  </v>
          </cell>
          <cell r="D489">
            <v>3437.81</v>
          </cell>
          <cell r="E489">
            <v>1050.3699999999999</v>
          </cell>
          <cell r="F489" t="str">
            <v>E</v>
          </cell>
          <cell r="G489" t="str">
            <v/>
          </cell>
          <cell r="H489" t="str">
            <v>Estimado</v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>Estimado</v>
          </cell>
          <cell r="O489" t="str">
            <v/>
          </cell>
          <cell r="P489" t="str">
            <v>E</v>
          </cell>
        </row>
        <row r="490">
          <cell r="B490" t="str">
            <v>TTA308</v>
          </cell>
          <cell r="C490" t="str">
            <v xml:space="preserve">TRANSFORMADOR TRIFASICO AEREO  40 KVA; 2.3/0.22 KV.                                                                                                                                                                                                       </v>
          </cell>
          <cell r="D490">
            <v>3499.08</v>
          </cell>
          <cell r="E490">
            <v>1111.78</v>
          </cell>
          <cell r="F490" t="str">
            <v>E</v>
          </cell>
          <cell r="G490" t="str">
            <v/>
          </cell>
          <cell r="H490" t="str">
            <v>Estimado</v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>Estimado</v>
          </cell>
          <cell r="O490" t="str">
            <v/>
          </cell>
          <cell r="P490" t="str">
            <v>E</v>
          </cell>
        </row>
        <row r="491">
          <cell r="B491" t="str">
            <v>TTA242</v>
          </cell>
          <cell r="C491" t="str">
            <v xml:space="preserve">TRANSFORMADOR TRIFASICO 50 KVA 2.3 /  0.22 KV.                                                                                                                                                                                                            </v>
          </cell>
          <cell r="D491">
            <v>3703.3</v>
          </cell>
          <cell r="E491">
            <v>1316.48</v>
          </cell>
          <cell r="F491" t="str">
            <v>E</v>
          </cell>
          <cell r="G491" t="str">
            <v/>
          </cell>
          <cell r="H491" t="str">
            <v>Estimado</v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>Estimado</v>
          </cell>
          <cell r="O491" t="str">
            <v/>
          </cell>
          <cell r="P491" t="str">
            <v>E</v>
          </cell>
        </row>
        <row r="492">
          <cell r="B492" t="str">
            <v>TTA243</v>
          </cell>
          <cell r="C492" t="str">
            <v xml:space="preserve">TRANSFORMADOR TRIFASICO 50 KVA 2.3 / 0.38- 0.22 KV.                                                                                                                                                                                                       </v>
          </cell>
          <cell r="D492">
            <v>3703.3</v>
          </cell>
          <cell r="E492">
            <v>1316.48</v>
          </cell>
          <cell r="F492" t="str">
            <v>E</v>
          </cell>
          <cell r="G492" t="str">
            <v/>
          </cell>
          <cell r="H492" t="str">
            <v>Estimado</v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>Estimado</v>
          </cell>
          <cell r="O492" t="str">
            <v/>
          </cell>
          <cell r="P492" t="str">
            <v>E</v>
          </cell>
        </row>
        <row r="493">
          <cell r="B493" t="str">
            <v>TTC162</v>
          </cell>
          <cell r="C493" t="str">
            <v xml:space="preserve">TRANSFORMADOR TRIFASICO AEREO  50 KVA 2.3 / 0.22 KV                                                                                                                                                                                                       </v>
          </cell>
          <cell r="D493">
            <v>3703.3</v>
          </cell>
          <cell r="E493">
            <v>1316.48</v>
          </cell>
          <cell r="F493" t="str">
            <v>E</v>
          </cell>
          <cell r="G493" t="str">
            <v/>
          </cell>
          <cell r="H493" t="str">
            <v>Estimado</v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>Estimado</v>
          </cell>
          <cell r="O493" t="str">
            <v/>
          </cell>
          <cell r="P493" t="str">
            <v>E</v>
          </cell>
        </row>
        <row r="494">
          <cell r="B494" t="str">
            <v>TTA311</v>
          </cell>
          <cell r="C494" t="str">
            <v xml:space="preserve">TRANSFORMADOR TRIFASICO AEREO  50 KVA, 2.3 KV/440/220 V                                                                                                                                                                                                   </v>
          </cell>
          <cell r="D494">
            <v>3703.3</v>
          </cell>
          <cell r="E494">
            <v>1316.48</v>
          </cell>
          <cell r="F494" t="str">
            <v>E</v>
          </cell>
          <cell r="G494" t="str">
            <v/>
          </cell>
          <cell r="H494" t="str">
            <v>Estimado</v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>Estimado</v>
          </cell>
          <cell r="O494" t="str">
            <v/>
          </cell>
          <cell r="P494" t="str">
            <v>E</v>
          </cell>
        </row>
        <row r="495">
          <cell r="B495" t="str">
            <v>TTA182</v>
          </cell>
          <cell r="C495" t="str">
            <v xml:space="preserve">TRANSFORMADOR TRIFASICO AEREO  50 KVA; 2.3/0.38-0.22 KV.                                                                                                                                                                                                  </v>
          </cell>
          <cell r="D495">
            <v>3703.3</v>
          </cell>
          <cell r="E495">
            <v>1316.48</v>
          </cell>
          <cell r="F495" t="str">
            <v>E</v>
          </cell>
          <cell r="G495" t="str">
            <v/>
          </cell>
          <cell r="H495" t="str">
            <v>Estimado</v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>Estimado</v>
          </cell>
          <cell r="O495" t="str">
            <v/>
          </cell>
          <cell r="P495" t="str">
            <v>E</v>
          </cell>
        </row>
        <row r="496">
          <cell r="B496" t="str">
            <v>TTA313</v>
          </cell>
          <cell r="C496" t="str">
            <v xml:space="preserve">TRANSFORMADOR TRIFASICO AEREO  75 KVA, 2.3 KV/220 V                                                                                                                                                                                                       </v>
          </cell>
          <cell r="D496">
            <v>4213.8500000000004</v>
          </cell>
          <cell r="E496">
            <v>1828.23</v>
          </cell>
          <cell r="F496" t="str">
            <v>E</v>
          </cell>
          <cell r="G496" t="str">
            <v/>
          </cell>
          <cell r="H496" t="str">
            <v>Estimado</v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>Estimado</v>
          </cell>
          <cell r="O496" t="str">
            <v/>
          </cell>
          <cell r="P496" t="str">
            <v>E</v>
          </cell>
        </row>
        <row r="497">
          <cell r="B497" t="str">
            <v>TTA314</v>
          </cell>
          <cell r="C497" t="str">
            <v xml:space="preserve">TRANSFORMADOR TRIFASICO AEREO  75 KVA, 2.3 KV/380/220 V                                                                                                                                                                                                   </v>
          </cell>
          <cell r="D497">
            <v>4213.8500000000004</v>
          </cell>
          <cell r="E497">
            <v>1828.23</v>
          </cell>
          <cell r="F497" t="str">
            <v>E</v>
          </cell>
          <cell r="G497" t="str">
            <v/>
          </cell>
          <cell r="H497" t="str">
            <v>Estimado</v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>Estimado</v>
          </cell>
          <cell r="O497" t="str">
            <v/>
          </cell>
          <cell r="P497" t="str">
            <v>E</v>
          </cell>
        </row>
        <row r="498">
          <cell r="B498" t="str">
            <v>TTA315</v>
          </cell>
          <cell r="C498" t="str">
            <v xml:space="preserve">TRANSFORMADOR TRIFASICO AEREO  75 KVA, 2.3 KV/440/220 V                                                                                                                                                                                                   </v>
          </cell>
          <cell r="D498">
            <v>4213.8500000000004</v>
          </cell>
          <cell r="E498">
            <v>1828.23</v>
          </cell>
          <cell r="F498" t="str">
            <v>E</v>
          </cell>
          <cell r="G498" t="str">
            <v/>
          </cell>
          <cell r="H498" t="str">
            <v>Estimado</v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>Estimado</v>
          </cell>
          <cell r="O498" t="str">
            <v/>
          </cell>
          <cell r="P498" t="str">
            <v>E</v>
          </cell>
        </row>
        <row r="499">
          <cell r="B499" t="str">
            <v>TTA288</v>
          </cell>
          <cell r="C499" t="str">
            <v xml:space="preserve">TRANSFORMADOR TRIFASICO 80 KVA 2.3/0.22 KV                                                                                                                                                                                                                </v>
          </cell>
          <cell r="D499">
            <v>4315.96</v>
          </cell>
          <cell r="E499">
            <v>1930.58</v>
          </cell>
          <cell r="F499" t="str">
            <v>E</v>
          </cell>
          <cell r="G499" t="str">
            <v/>
          </cell>
          <cell r="H499" t="str">
            <v>Estimado</v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>Estimado</v>
          </cell>
          <cell r="O499" t="str">
            <v/>
          </cell>
          <cell r="P499" t="str">
            <v>E</v>
          </cell>
        </row>
        <row r="500">
          <cell r="B500" t="str">
            <v>TTC169</v>
          </cell>
          <cell r="C500" t="str">
            <v xml:space="preserve">TRANSFORMADOR TRIFASICO AEREO  80 KVA 2.3 / 0.38-0.22 KV                                                                                                                                                                                                  </v>
          </cell>
          <cell r="D500">
            <v>4315.96</v>
          </cell>
          <cell r="E500">
            <v>1930.58</v>
          </cell>
          <cell r="F500" t="str">
            <v>E</v>
          </cell>
          <cell r="G500" t="str">
            <v/>
          </cell>
          <cell r="H500" t="str">
            <v>Estimado</v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>Estimado</v>
          </cell>
          <cell r="O500" t="str">
            <v/>
          </cell>
          <cell r="P500" t="str">
            <v>E</v>
          </cell>
        </row>
        <row r="501">
          <cell r="B501" t="str">
            <v>TTA317</v>
          </cell>
          <cell r="C501" t="str">
            <v xml:space="preserve">TRANSFORMADOR TRIFASICO AEREO  80 KVA, 2.3 KV/220 V                                                                                                                                                                                                       </v>
          </cell>
          <cell r="D501">
            <v>4315.96</v>
          </cell>
          <cell r="E501">
            <v>1930.58</v>
          </cell>
          <cell r="F501" t="str">
            <v>E</v>
          </cell>
          <cell r="G501" t="str">
            <v/>
          </cell>
          <cell r="H501" t="str">
            <v>Estimado</v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>Estimado</v>
          </cell>
          <cell r="O501" t="str">
            <v/>
          </cell>
          <cell r="P501" t="str">
            <v>E</v>
          </cell>
        </row>
        <row r="502">
          <cell r="B502" t="str">
            <v>TTA318</v>
          </cell>
          <cell r="C502" t="str">
            <v xml:space="preserve">TRANSFORMADOR TRIFASICO AEREO  80 KVA, 2.3 KV/440/220 V                                                                                                                                                                                                   </v>
          </cell>
          <cell r="D502">
            <v>4315.96</v>
          </cell>
          <cell r="E502">
            <v>1930.58</v>
          </cell>
          <cell r="F502" t="str">
            <v>E</v>
          </cell>
          <cell r="G502" t="str">
            <v/>
          </cell>
          <cell r="H502" t="str">
            <v>Estimado</v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>Estimado</v>
          </cell>
          <cell r="O502" t="str">
            <v/>
          </cell>
          <cell r="P502" t="str">
            <v>E</v>
          </cell>
        </row>
        <row r="503">
          <cell r="B503" t="str">
            <v>TTA319</v>
          </cell>
          <cell r="C503" t="str">
            <v xml:space="preserve">TRANSFORMADOR TRIFASICO AEREO  90 KVA, 2.3 KV/220 V                                                                                                                                                                                                       </v>
          </cell>
          <cell r="D503">
            <v>4520.18</v>
          </cell>
          <cell r="E503">
            <v>2135.2799999999997</v>
          </cell>
          <cell r="F503" t="str">
            <v>E</v>
          </cell>
          <cell r="G503" t="str">
            <v/>
          </cell>
          <cell r="H503" t="str">
            <v>Estimado</v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>Estimado</v>
          </cell>
          <cell r="O503" t="str">
            <v/>
          </cell>
          <cell r="P503" t="str">
            <v>E</v>
          </cell>
        </row>
        <row r="504">
          <cell r="B504" t="str">
            <v>TTA320</v>
          </cell>
          <cell r="C504" t="str">
            <v xml:space="preserve">TRANSFORMADOR TRIFASICO AEREO  90 KVA, 2.3 KV/440/220 V                                                                                                                                                                                                   </v>
          </cell>
          <cell r="D504">
            <v>4520.18</v>
          </cell>
          <cell r="E504">
            <v>2135.2799999999997</v>
          </cell>
          <cell r="F504" t="str">
            <v>E</v>
          </cell>
          <cell r="G504" t="str">
            <v/>
          </cell>
          <cell r="H504" t="str">
            <v>Estimado</v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>Estimado</v>
          </cell>
          <cell r="O504" t="str">
            <v/>
          </cell>
          <cell r="P504" t="str">
            <v>E</v>
          </cell>
        </row>
        <row r="505">
          <cell r="B505" t="str">
            <v>TTA264</v>
          </cell>
          <cell r="C505" t="str">
            <v xml:space="preserve">TRANSFORMADOR TRIFASICO 100 KVA 2.3/0.44-0.22 KV.                                                                                                                                                                                                         </v>
          </cell>
          <cell r="D505">
            <v>4724.3999999999996</v>
          </cell>
          <cell r="E505">
            <v>2339.98</v>
          </cell>
          <cell r="F505" t="str">
            <v>E</v>
          </cell>
          <cell r="G505" t="str">
            <v/>
          </cell>
          <cell r="H505" t="str">
            <v>Estimado</v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>Estimado</v>
          </cell>
          <cell r="O505" t="str">
            <v/>
          </cell>
          <cell r="P505" t="str">
            <v>E</v>
          </cell>
        </row>
        <row r="506">
          <cell r="B506" t="str">
            <v>TTA322</v>
          </cell>
          <cell r="C506" t="str">
            <v xml:space="preserve">TRANSFORMADOR TRIFASICO AEREO 100 KVA, 2.3 KV/220 V                                                                                                                                                                                                       </v>
          </cell>
          <cell r="D506">
            <v>4724.3999999999996</v>
          </cell>
          <cell r="E506">
            <v>2339.98</v>
          </cell>
          <cell r="F506" t="str">
            <v>E</v>
          </cell>
          <cell r="G506" t="str">
            <v/>
          </cell>
          <cell r="H506" t="str">
            <v>Estimado</v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>Estimado</v>
          </cell>
          <cell r="O506" t="str">
            <v/>
          </cell>
          <cell r="P506" t="str">
            <v>E</v>
          </cell>
        </row>
        <row r="507">
          <cell r="B507" t="str">
            <v>TTA323</v>
          </cell>
          <cell r="C507" t="str">
            <v xml:space="preserve">TRANSFORMADOR TRIFASICO AEREO 100 KVA, 2.3 KV/380/220 V                                                                                                                                                                                                   </v>
          </cell>
          <cell r="D507">
            <v>4724.3999999999996</v>
          </cell>
          <cell r="E507">
            <v>2339.98</v>
          </cell>
          <cell r="F507" t="str">
            <v>E</v>
          </cell>
          <cell r="G507" t="str">
            <v/>
          </cell>
          <cell r="H507" t="str">
            <v>Estimado</v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>Estimado</v>
          </cell>
          <cell r="O507" t="str">
            <v/>
          </cell>
          <cell r="P507" t="str">
            <v>E</v>
          </cell>
        </row>
        <row r="508">
          <cell r="B508" t="str">
            <v>TTA324</v>
          </cell>
          <cell r="C508" t="str">
            <v xml:space="preserve">TRANSFORMADOR TRIFASICO AEREO 100 KVA, 2.3 KV/440/220 V                                                                                                                                                                                                   </v>
          </cell>
          <cell r="D508">
            <v>4724.3999999999996</v>
          </cell>
          <cell r="E508">
            <v>2339.98</v>
          </cell>
          <cell r="F508" t="str">
            <v>E</v>
          </cell>
          <cell r="G508" t="str">
            <v/>
          </cell>
          <cell r="H508" t="str">
            <v>Estimado</v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>Estimado</v>
          </cell>
          <cell r="O508" t="str">
            <v/>
          </cell>
          <cell r="P508" t="str">
            <v>E</v>
          </cell>
        </row>
        <row r="509">
          <cell r="B509" t="str">
            <v>TTA250</v>
          </cell>
          <cell r="C509" t="str">
            <v xml:space="preserve">TRANSFORMADOR TRIFASICO 125 KVA 2.3 /  0.22 KV.                                                                                                                                                                                                           </v>
          </cell>
          <cell r="D509">
            <v>5234.95</v>
          </cell>
          <cell r="E509">
            <v>2851.73</v>
          </cell>
          <cell r="F509" t="str">
            <v>E</v>
          </cell>
          <cell r="G509" t="str">
            <v/>
          </cell>
          <cell r="H509" t="str">
            <v>Estimado</v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>Estimado</v>
          </cell>
          <cell r="O509" t="str">
            <v/>
          </cell>
          <cell r="P509" t="str">
            <v>E</v>
          </cell>
        </row>
        <row r="510">
          <cell r="B510" t="str">
            <v>TTC173</v>
          </cell>
          <cell r="C510" t="str">
            <v xml:space="preserve">TRANSFORMADOR TRIFASICO AEREO  125 KVA   2.3 / 0.22 KV                                                                                                                                                                                                    </v>
          </cell>
          <cell r="D510">
            <v>5234.95</v>
          </cell>
          <cell r="E510">
            <v>2851.73</v>
          </cell>
          <cell r="F510" t="str">
            <v>E</v>
          </cell>
          <cell r="G510" t="str">
            <v/>
          </cell>
          <cell r="H510" t="str">
            <v>Estimado</v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>Estimado</v>
          </cell>
          <cell r="O510" t="str">
            <v/>
          </cell>
          <cell r="P510" t="str">
            <v>E</v>
          </cell>
        </row>
        <row r="511">
          <cell r="B511" t="str">
            <v>TTA292</v>
          </cell>
          <cell r="C511" t="str">
            <v xml:space="preserve">TRANSFORMADOR TRIFASICO AEREO  125 KVA; 2.3/0.38-0.22 KV.                                                                                                                                                                                                 </v>
          </cell>
          <cell r="D511">
            <v>5234.95</v>
          </cell>
          <cell r="E511">
            <v>2851.73</v>
          </cell>
          <cell r="F511" t="str">
            <v>E</v>
          </cell>
          <cell r="G511" t="str">
            <v/>
          </cell>
          <cell r="H511" t="str">
            <v>Estimado</v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>Estimado</v>
          </cell>
          <cell r="O511" t="str">
            <v/>
          </cell>
          <cell r="P511" t="str">
            <v>E</v>
          </cell>
        </row>
        <row r="512">
          <cell r="B512" t="str">
            <v>TTA252</v>
          </cell>
          <cell r="C512" t="str">
            <v xml:space="preserve">TRANSFORMADOR TRIFASICO 150 KVA 2.3 / 0.38- 0.22 KV.                                                                                                                                                                                                      </v>
          </cell>
          <cell r="D512">
            <v>5745.5</v>
          </cell>
          <cell r="E512">
            <v>3363.48</v>
          </cell>
          <cell r="F512" t="str">
            <v>E</v>
          </cell>
          <cell r="G512" t="str">
            <v/>
          </cell>
          <cell r="H512" t="str">
            <v>Estimado</v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>Estimado</v>
          </cell>
          <cell r="O512" t="str">
            <v/>
          </cell>
          <cell r="P512" t="str">
            <v>E</v>
          </cell>
        </row>
        <row r="513">
          <cell r="B513" t="str">
            <v>TTA268</v>
          </cell>
          <cell r="C513" t="str">
            <v xml:space="preserve">TRANSFORMADOR TRIFASICO 150 KVA 2.3/0.22 KV                                                                                                                                                                                                               </v>
          </cell>
          <cell r="D513">
            <v>5745.5</v>
          </cell>
          <cell r="E513">
            <v>3363.48</v>
          </cell>
          <cell r="F513" t="str">
            <v>E</v>
          </cell>
          <cell r="G513" t="str">
            <v/>
          </cell>
          <cell r="H513" t="str">
            <v>Estimado</v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>Estimado</v>
          </cell>
          <cell r="O513" t="str">
            <v/>
          </cell>
          <cell r="P513" t="str">
            <v>E</v>
          </cell>
        </row>
        <row r="514">
          <cell r="B514" t="str">
            <v>TTC175</v>
          </cell>
          <cell r="C514" t="str">
            <v xml:space="preserve">TRANSFORMADOR TRIFASICO AEREO  150 KVA   2.3 / 0.38-0.22 KV                                                                                                                                                                                               </v>
          </cell>
          <cell r="D514">
            <v>5745.5</v>
          </cell>
          <cell r="E514">
            <v>3363.48</v>
          </cell>
          <cell r="F514" t="str">
            <v>E</v>
          </cell>
          <cell r="G514" t="str">
            <v/>
          </cell>
          <cell r="H514" t="str">
            <v>Estimado</v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>Estimado</v>
          </cell>
          <cell r="O514" t="str">
            <v/>
          </cell>
          <cell r="P514" t="str">
            <v>E</v>
          </cell>
        </row>
        <row r="515">
          <cell r="B515" t="str">
            <v>TTA295</v>
          </cell>
          <cell r="C515" t="str">
            <v xml:space="preserve">TRANSFORMADOR TRIFASICO AEREO  150 KVA; 2.3/0.22 KV.                                                                                                                                                                                                      </v>
          </cell>
          <cell r="D515">
            <v>5745.5</v>
          </cell>
          <cell r="E515">
            <v>3363.48</v>
          </cell>
          <cell r="F515" t="str">
            <v>E</v>
          </cell>
          <cell r="G515" t="str">
            <v/>
          </cell>
          <cell r="H515" t="str">
            <v>Estimado</v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>Estimado</v>
          </cell>
          <cell r="O515" t="str">
            <v/>
          </cell>
          <cell r="P515" t="str">
            <v>E</v>
          </cell>
        </row>
        <row r="516">
          <cell r="B516" t="str">
            <v>TTA269</v>
          </cell>
          <cell r="C516" t="str">
            <v xml:space="preserve">TRANSFORMADOR TRIFASICO 160 KVA 2.3/0.38-0.22 KV                                                                                                                                                                                                          </v>
          </cell>
          <cell r="D516">
            <v>5949.72</v>
          </cell>
          <cell r="E516">
            <v>3568.18</v>
          </cell>
          <cell r="F516" t="str">
            <v>E</v>
          </cell>
          <cell r="G516" t="str">
            <v/>
          </cell>
          <cell r="H516" t="str">
            <v>Estimado</v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>Estimado</v>
          </cell>
          <cell r="O516" t="str">
            <v/>
          </cell>
          <cell r="P516" t="str">
            <v>E</v>
          </cell>
        </row>
        <row r="517">
          <cell r="B517" t="str">
            <v>TTA328</v>
          </cell>
          <cell r="C517" t="str">
            <v xml:space="preserve">TRANSFORMADOR TRIFASICO AEREO 160 KVA, 2.3 KV/220 V                                                                                                                                                                                                       </v>
          </cell>
          <cell r="D517">
            <v>5949.72</v>
          </cell>
          <cell r="E517">
            <v>3568.18</v>
          </cell>
          <cell r="F517" t="str">
            <v>E</v>
          </cell>
          <cell r="G517" t="str">
            <v/>
          </cell>
          <cell r="H517" t="str">
            <v>Estimado</v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>Estimado</v>
          </cell>
          <cell r="O517" t="str">
            <v/>
          </cell>
          <cell r="P517" t="str">
            <v>E</v>
          </cell>
        </row>
        <row r="518">
          <cell r="B518" t="str">
            <v>TTA329</v>
          </cell>
          <cell r="C518" t="str">
            <v xml:space="preserve">TRANSFORMADOR TRIFASICO AEREO 160 KVA, 2.3 KV/380/220 V                                                                                                                                                                                                   </v>
          </cell>
          <cell r="D518">
            <v>5949.72</v>
          </cell>
          <cell r="E518">
            <v>3568.18</v>
          </cell>
          <cell r="F518" t="str">
            <v>E</v>
          </cell>
          <cell r="G518" t="str">
            <v/>
          </cell>
          <cell r="H518" t="str">
            <v>Estimado</v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>Estimado</v>
          </cell>
          <cell r="O518" t="str">
            <v/>
          </cell>
          <cell r="P518" t="str">
            <v>E</v>
          </cell>
        </row>
        <row r="519">
          <cell r="B519" t="str">
            <v>TTA330</v>
          </cell>
          <cell r="C519" t="str">
            <v xml:space="preserve">TRANSFORMADOR TRIFASICO AEREO 160 KVA, 2.3 KV/440/220 V                                                                                                                                                                                                   </v>
          </cell>
          <cell r="D519">
            <v>5949.72</v>
          </cell>
          <cell r="E519">
            <v>3568.18</v>
          </cell>
          <cell r="F519" t="str">
            <v>E</v>
          </cell>
          <cell r="G519" t="str">
            <v/>
          </cell>
          <cell r="H519" t="str">
            <v>Estimado</v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>Estimado</v>
          </cell>
          <cell r="O519" t="str">
            <v/>
          </cell>
          <cell r="P519" t="str">
            <v>E</v>
          </cell>
        </row>
        <row r="520">
          <cell r="B520" t="str">
            <v>TTA297</v>
          </cell>
          <cell r="C520" t="str">
            <v xml:space="preserve">TRANSFORMADOR TRIFASICO AEREO  175 KVA; 2.3/0.22 KV.                                                                                                                                                                                                      </v>
          </cell>
          <cell r="D520">
            <v>6256.05</v>
          </cell>
          <cell r="E520">
            <v>3875.23</v>
          </cell>
          <cell r="F520" t="str">
            <v>E</v>
          </cell>
          <cell r="G520" t="str">
            <v/>
          </cell>
          <cell r="H520" t="str">
            <v>Estimado</v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>Estimado</v>
          </cell>
          <cell r="O520" t="str">
            <v/>
          </cell>
          <cell r="P520" t="str">
            <v>E</v>
          </cell>
        </row>
        <row r="521">
          <cell r="B521" t="str">
            <v>TTA271</v>
          </cell>
          <cell r="C521" t="str">
            <v xml:space="preserve">TRANSFORMADOR TRIFASICO 200 KVA 2.3/0.38-0.22 KV                                                                                                                                                                                                          </v>
          </cell>
          <cell r="D521">
            <v>6766.6</v>
          </cell>
          <cell r="E521">
            <v>4386.9799999999996</v>
          </cell>
          <cell r="F521" t="str">
            <v>E</v>
          </cell>
          <cell r="G521" t="str">
            <v/>
          </cell>
          <cell r="H521" t="str">
            <v>Estimado</v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>Estimado</v>
          </cell>
          <cell r="O521" t="str">
            <v/>
          </cell>
          <cell r="P521" t="str">
            <v>E</v>
          </cell>
        </row>
        <row r="522">
          <cell r="B522" t="str">
            <v>TTC179</v>
          </cell>
          <cell r="C522" t="str">
            <v xml:space="preserve">TRANSFORMADOR TRIFASICO AEREO  200 KVA   2.3 / 0.22 KV                                                                                                                                                                                                    </v>
          </cell>
          <cell r="D522">
            <v>6766.6</v>
          </cell>
          <cell r="E522">
            <v>4386.9799999999996</v>
          </cell>
          <cell r="F522" t="str">
            <v>E</v>
          </cell>
          <cell r="G522" t="str">
            <v/>
          </cell>
          <cell r="H522" t="str">
            <v>Estimado</v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>Estimado</v>
          </cell>
          <cell r="O522" t="str">
            <v/>
          </cell>
          <cell r="P522" t="str">
            <v>E</v>
          </cell>
        </row>
        <row r="523">
          <cell r="B523" t="str">
            <v>TTA226</v>
          </cell>
          <cell r="C523" t="str">
            <v xml:space="preserve">TRANSFORMADOR TRIFASICO AEREO  200 KVA; 2.3/0.38-0.22 KV.                                                                                                                                                                                                 </v>
          </cell>
          <cell r="D523">
            <v>6766.6</v>
          </cell>
          <cell r="E523">
            <v>4386.9799999999996</v>
          </cell>
          <cell r="F523" t="str">
            <v>E</v>
          </cell>
          <cell r="G523" t="str">
            <v/>
          </cell>
          <cell r="H523" t="str">
            <v>Estimado</v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>Estimado</v>
          </cell>
          <cell r="O523" t="str">
            <v/>
          </cell>
          <cell r="P523" t="str">
            <v>E</v>
          </cell>
        </row>
        <row r="524">
          <cell r="B524" t="str">
            <v>TTA272</v>
          </cell>
          <cell r="C524" t="str">
            <v xml:space="preserve">TRANSFORMADOR TRIFASICO 220 KVA 2.3/0.22 KV                                                                                                                                                                                                               </v>
          </cell>
          <cell r="D524">
            <v>7175.04</v>
          </cell>
          <cell r="E524">
            <v>4796.3799999999992</v>
          </cell>
          <cell r="F524" t="str">
            <v>E</v>
          </cell>
          <cell r="G524" t="str">
            <v/>
          </cell>
          <cell r="H524" t="str">
            <v>Estimado</v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>Estimado</v>
          </cell>
          <cell r="O524" t="str">
            <v/>
          </cell>
          <cell r="P524" t="str">
            <v>E</v>
          </cell>
        </row>
        <row r="525">
          <cell r="B525" t="str">
            <v>TTA333</v>
          </cell>
          <cell r="C525" t="str">
            <v xml:space="preserve">TRANSFORMADOR TRIFASICO AEREO 250 KVA, 2.3 KV/220 V                                                                                                                                                                                                       </v>
          </cell>
          <cell r="D525">
            <v>7787.7</v>
          </cell>
          <cell r="E525">
            <v>5410.48</v>
          </cell>
          <cell r="F525" t="str">
            <v>E</v>
          </cell>
          <cell r="G525" t="str">
            <v/>
          </cell>
          <cell r="H525" t="str">
            <v>Estimado</v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>Estimado</v>
          </cell>
          <cell r="O525" t="str">
            <v/>
          </cell>
          <cell r="P525" t="str">
            <v>E</v>
          </cell>
        </row>
        <row r="526">
          <cell r="B526" t="str">
            <v>TTA277</v>
          </cell>
          <cell r="C526" t="str">
            <v xml:space="preserve">TRANSFORMADOR TRIFASICO 300 KVA 2.3/0.22 KV                                                                                                                                                                                                               </v>
          </cell>
          <cell r="D526">
            <v>8808.7999999999993</v>
          </cell>
          <cell r="E526">
            <v>6433.98</v>
          </cell>
          <cell r="F526" t="str">
            <v>E</v>
          </cell>
          <cell r="G526" t="str">
            <v/>
          </cell>
          <cell r="H526" t="str">
            <v>Estimado</v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>Estimado</v>
          </cell>
          <cell r="O526" t="str">
            <v/>
          </cell>
          <cell r="P526" t="str">
            <v>E</v>
          </cell>
        </row>
        <row r="527">
          <cell r="B527" t="str">
            <v>TTA303</v>
          </cell>
          <cell r="C527" t="str">
            <v xml:space="preserve">TRANSFORMADOR TRIFASICO AEREO  300 KVA; 2.3/0.22 KV.                                                                                                                                                                                                      </v>
          </cell>
          <cell r="D527">
            <v>8808.7999999999993</v>
          </cell>
          <cell r="E527">
            <v>6433.98</v>
          </cell>
          <cell r="F527" t="str">
            <v>E</v>
          </cell>
          <cell r="G527" t="str">
            <v/>
          </cell>
          <cell r="H527" t="str">
            <v>Estimado</v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>Estimado</v>
          </cell>
          <cell r="O527" t="str">
            <v/>
          </cell>
          <cell r="P527" t="str">
            <v>E</v>
          </cell>
        </row>
        <row r="528">
          <cell r="B528" t="str">
            <v>TTV45</v>
          </cell>
          <cell r="C528" t="str">
            <v xml:space="preserve">TRANSFORMADOR DE 320 KVA TRIFASICO 2.3 / 0.38-0.22 KV                                                                                                                                                                                                     </v>
          </cell>
          <cell r="D528">
            <v>9217.24</v>
          </cell>
          <cell r="E528">
            <v>6843.3799999999992</v>
          </cell>
          <cell r="F528" t="str">
            <v>E</v>
          </cell>
          <cell r="G528" t="str">
            <v/>
          </cell>
          <cell r="H528" t="str">
            <v>Estimado</v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>Estimado</v>
          </cell>
          <cell r="O528" t="str">
            <v/>
          </cell>
          <cell r="P528" t="str">
            <v>E</v>
          </cell>
        </row>
        <row r="529">
          <cell r="B529" t="str">
            <v>TTA279</v>
          </cell>
          <cell r="C529" t="str">
            <v xml:space="preserve">TRANSFORMADOR TRIFASICO 320 KVA 2.3/0.22 KV                                                                                                                                                                                                               </v>
          </cell>
          <cell r="D529">
            <v>9217.24</v>
          </cell>
          <cell r="E529">
            <v>6843.3799999999992</v>
          </cell>
          <cell r="F529" t="str">
            <v>E</v>
          </cell>
          <cell r="G529" t="str">
            <v/>
          </cell>
          <cell r="H529" t="str">
            <v>Estimado</v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>Estimado</v>
          </cell>
          <cell r="O529" t="str">
            <v/>
          </cell>
          <cell r="P529" t="str">
            <v>E</v>
          </cell>
        </row>
        <row r="530">
          <cell r="B530" t="str">
            <v>TTA236</v>
          </cell>
          <cell r="C530" t="str">
            <v xml:space="preserve">TRANSFORMADOR TRIFASICO AEREO  320 KVA; 2.3/0.38-0.22 KV.                                                                                                                                                                                                 </v>
          </cell>
          <cell r="D530">
            <v>9217.24</v>
          </cell>
          <cell r="E530">
            <v>6843.3799999999992</v>
          </cell>
          <cell r="F530" t="str">
            <v>E</v>
          </cell>
          <cell r="G530" t="str">
            <v/>
          </cell>
          <cell r="H530" t="str">
            <v>Estimado</v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>Estimado</v>
          </cell>
          <cell r="O530" t="str">
            <v/>
          </cell>
          <cell r="P530" t="str">
            <v>E</v>
          </cell>
        </row>
        <row r="531">
          <cell r="B531" t="str">
            <v>TTA334</v>
          </cell>
          <cell r="C531" t="str">
            <v xml:space="preserve">TRANSFORMADOR TRIFASICO AEREO 400 KVA, 2.3 KV/440/220 V                                                                                                                                                                                                   </v>
          </cell>
          <cell r="D531">
            <v>10851</v>
          </cell>
          <cell r="E531">
            <v>8480.98</v>
          </cell>
          <cell r="F531" t="str">
            <v>E</v>
          </cell>
          <cell r="G531" t="str">
            <v/>
          </cell>
          <cell r="H531" t="str">
            <v>Estimado</v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>Estimado</v>
          </cell>
          <cell r="O531" t="str">
            <v/>
          </cell>
          <cell r="P531" t="str">
            <v>E</v>
          </cell>
        </row>
        <row r="532">
          <cell r="B532" t="str">
            <v>TTV76</v>
          </cell>
          <cell r="C532" t="str">
            <v xml:space="preserve">TRANSFORMADOR DE 650 KVA TRIFASICO  2.3 / 10 KV                                                                                                                                                                                                           </v>
          </cell>
          <cell r="D532">
            <v>15956.5</v>
          </cell>
          <cell r="E532">
            <v>13598.48</v>
          </cell>
          <cell r="F532" t="str">
            <v>E</v>
          </cell>
          <cell r="G532" t="str">
            <v/>
          </cell>
          <cell r="H532" t="str">
            <v>Estimado</v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>Estimado</v>
          </cell>
          <cell r="O532" t="str">
            <v/>
          </cell>
          <cell r="P532" t="str">
            <v>E</v>
          </cell>
        </row>
        <row r="533">
          <cell r="B533" t="str">
            <v>TTE01</v>
          </cell>
          <cell r="C533" t="str">
            <v xml:space="preserve">TRANSFORMADOR DE 650 KVA TRIFASICO 2,3KV/10KV                                                                                                                                                                                                             </v>
          </cell>
          <cell r="D533">
            <v>15956.5</v>
          </cell>
          <cell r="E533">
            <v>13598.48</v>
          </cell>
          <cell r="F533" t="str">
            <v>E</v>
          </cell>
          <cell r="G533" t="str">
            <v/>
          </cell>
          <cell r="H533" t="str">
            <v>Estimado</v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>Estimado</v>
          </cell>
          <cell r="O533" t="str">
            <v/>
          </cell>
          <cell r="P533" t="str">
            <v>E</v>
          </cell>
        </row>
        <row r="534">
          <cell r="B534" t="str">
            <v>TTE02</v>
          </cell>
          <cell r="C534" t="str">
            <v xml:space="preserve">TRANSFORMADOR DE 1100 KVA TRIFASICO 2,3KV/10KV                                                                                                                                                                                                            </v>
          </cell>
          <cell r="D534">
            <v>25146.400000000001</v>
          </cell>
          <cell r="E534">
            <v>22809.98</v>
          </cell>
          <cell r="F534" t="str">
            <v>E</v>
          </cell>
          <cell r="G534" t="str">
            <v/>
          </cell>
          <cell r="H534" t="str">
            <v>Estimado</v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>Estimado</v>
          </cell>
          <cell r="O534" t="str">
            <v/>
          </cell>
          <cell r="P534" t="str">
            <v>E</v>
          </cell>
        </row>
        <row r="535">
          <cell r="B535" t="str">
            <v>TTA290</v>
          </cell>
          <cell r="C535" t="str">
            <v xml:space="preserve">TRANSFORMADOR TRIFASICO AEREO  10 KVA; 5.8/0.22 KV.                                                                                                                                                                                                       </v>
          </cell>
          <cell r="D535">
            <v>2671.58</v>
          </cell>
          <cell r="E535">
            <v>525.32999999999993</v>
          </cell>
          <cell r="F535" t="str">
            <v>E</v>
          </cell>
          <cell r="G535" t="str">
            <v/>
          </cell>
          <cell r="H535" t="str">
            <v>Estimado</v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>Estimado</v>
          </cell>
          <cell r="O535" t="str">
            <v/>
          </cell>
          <cell r="P535" t="str">
            <v>E</v>
          </cell>
        </row>
        <row r="536">
          <cell r="B536" t="str">
            <v>TTA291</v>
          </cell>
          <cell r="C536" t="str">
            <v xml:space="preserve">TRANSFORMADOR TRIFASICO AEREO  10 KVA; 5.8/0.38-0.22 KV.                                                                                                                                                                                                  </v>
          </cell>
          <cell r="D536">
            <v>2671.58</v>
          </cell>
          <cell r="E536">
            <v>525.32999999999993</v>
          </cell>
          <cell r="F536" t="str">
            <v>E</v>
          </cell>
          <cell r="G536" t="str">
            <v/>
          </cell>
          <cell r="H536" t="str">
            <v>Estimado</v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>Estimado</v>
          </cell>
          <cell r="O536" t="str">
            <v/>
          </cell>
          <cell r="P536" t="str">
            <v>E</v>
          </cell>
        </row>
        <row r="537">
          <cell r="B537" t="str">
            <v>TTA154</v>
          </cell>
          <cell r="C537" t="str">
            <v xml:space="preserve">TRANSFORMADOR TRIFASICO AEREO  10 KVA; 7.62/0.22 KV.                                                                                                                                                                                                      </v>
          </cell>
          <cell r="D537">
            <v>2671.58</v>
          </cell>
          <cell r="E537">
            <v>525.32999999999993</v>
          </cell>
          <cell r="F537" t="str">
            <v>E</v>
          </cell>
          <cell r="G537" t="str">
            <v/>
          </cell>
          <cell r="H537" t="str">
            <v>Estimado</v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>Estimado</v>
          </cell>
          <cell r="O537" t="str">
            <v/>
          </cell>
          <cell r="P537" t="str">
            <v>E</v>
          </cell>
        </row>
        <row r="538">
          <cell r="B538" t="str">
            <v>TTA155</v>
          </cell>
          <cell r="C538" t="str">
            <v xml:space="preserve">TRANSFORMADOR TRIFASICO AEREO  10 KVA; 7.62/0.44-0.22 KV.                                                                                                                                                                                                 </v>
          </cell>
          <cell r="D538">
            <v>2671.58</v>
          </cell>
          <cell r="E538">
            <v>525.32999999999993</v>
          </cell>
          <cell r="F538" t="str">
            <v>E</v>
          </cell>
          <cell r="G538" t="str">
            <v/>
          </cell>
          <cell r="H538" t="str">
            <v>Estimado</v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>Estimado</v>
          </cell>
          <cell r="O538" t="str">
            <v/>
          </cell>
          <cell r="P538" t="str">
            <v>E</v>
          </cell>
        </row>
        <row r="539">
          <cell r="B539" t="str">
            <v>TTA294</v>
          </cell>
          <cell r="C539" t="str">
            <v xml:space="preserve">TRANSFORMADOR TRIFASICO AEREO  15 KVA; 5.8/0.22 KV.                                                                                                                                                                                                       </v>
          </cell>
          <cell r="D539">
            <v>2795.22</v>
          </cell>
          <cell r="E539">
            <v>657</v>
          </cell>
          <cell r="F539" t="str">
            <v>E</v>
          </cell>
          <cell r="G539" t="str">
            <v/>
          </cell>
          <cell r="H539" t="str">
            <v>Estimado</v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>Estimado</v>
          </cell>
          <cell r="O539" t="str">
            <v/>
          </cell>
          <cell r="P539" t="str">
            <v>E</v>
          </cell>
        </row>
        <row r="540">
          <cell r="B540" t="str">
            <v>TTA164</v>
          </cell>
          <cell r="C540" t="str">
            <v xml:space="preserve">TRANSFORMADOR TRIFASICO AEREO  15 KVA; 7.62/0.44-0.22 KV.                                                                                                                                                                                                 </v>
          </cell>
          <cell r="D540">
            <v>2795.22</v>
          </cell>
          <cell r="E540">
            <v>657</v>
          </cell>
          <cell r="F540" t="str">
            <v>E</v>
          </cell>
          <cell r="G540" t="str">
            <v/>
          </cell>
          <cell r="H540" t="str">
            <v>Estimado</v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>Estimado</v>
          </cell>
          <cell r="O540" t="str">
            <v/>
          </cell>
          <cell r="P540" t="str">
            <v>E</v>
          </cell>
        </row>
        <row r="541">
          <cell r="B541" t="str">
            <v>TTA168</v>
          </cell>
          <cell r="C541" t="str">
            <v xml:space="preserve">TRANSFORMADOR TRIFASICO AEREO  25 KVA; 5.8/0.22 KV                                                                                                                                                                                                        </v>
          </cell>
          <cell r="D541">
            <v>3042.5</v>
          </cell>
          <cell r="E541">
            <v>920.34</v>
          </cell>
          <cell r="F541" t="str">
            <v>E</v>
          </cell>
          <cell r="G541" t="str">
            <v/>
          </cell>
          <cell r="H541" t="str">
            <v>Estimado</v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>Estimado</v>
          </cell>
          <cell r="O541" t="str">
            <v/>
          </cell>
          <cell r="P541" t="str">
            <v>E</v>
          </cell>
        </row>
        <row r="542">
          <cell r="B542" t="str">
            <v>TTA169</v>
          </cell>
          <cell r="C542" t="str">
            <v xml:space="preserve">TRANSFORMADOR TRIFASICO AEREO  25 KVA; 7.62/0.22 KV                                                                                                                                                                                                       </v>
          </cell>
          <cell r="D542">
            <v>3042.5</v>
          </cell>
          <cell r="E542">
            <v>920.34</v>
          </cell>
          <cell r="F542" t="str">
            <v>E</v>
          </cell>
          <cell r="G542" t="str">
            <v/>
          </cell>
          <cell r="H542" t="str">
            <v>Estimado</v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>Estimado</v>
          </cell>
          <cell r="O542" t="str">
            <v/>
          </cell>
          <cell r="P542" t="str">
            <v>E</v>
          </cell>
        </row>
        <row r="543">
          <cell r="B543" t="str">
            <v>TTA393</v>
          </cell>
          <cell r="C543" t="str">
            <v xml:space="preserve">TRANSFORMADOR TRIFASICO AEREO  30 KVA; 7.62/0.22 KV.                                                                                                                                                                                                      </v>
          </cell>
          <cell r="D543">
            <v>3166.14</v>
          </cell>
          <cell r="E543">
            <v>1052.01</v>
          </cell>
          <cell r="F543" t="str">
            <v>E</v>
          </cell>
          <cell r="G543" t="str">
            <v/>
          </cell>
          <cell r="H543" t="str">
            <v>Estimado</v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>Estimado</v>
          </cell>
          <cell r="O543" t="str">
            <v/>
          </cell>
          <cell r="P543" t="str">
            <v>E</v>
          </cell>
        </row>
        <row r="544">
          <cell r="B544" t="str">
            <v>TTC155</v>
          </cell>
          <cell r="C544" t="str">
            <v xml:space="preserve">TRANSFORMADOR TRIFASICO AEREO  37 KVA 5.8 / 0.22 KV                                                                                                                                                                                                       </v>
          </cell>
          <cell r="D544">
            <v>3339.24</v>
          </cell>
          <cell r="E544">
            <v>1236.348</v>
          </cell>
          <cell r="F544" t="str">
            <v>E</v>
          </cell>
          <cell r="G544" t="str">
            <v/>
          </cell>
          <cell r="H544" t="str">
            <v>Estimado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Estimado</v>
          </cell>
          <cell r="O544" t="str">
            <v/>
          </cell>
          <cell r="P544" t="str">
            <v>E</v>
          </cell>
        </row>
        <row r="545">
          <cell r="B545" t="str">
            <v>TTA387</v>
          </cell>
          <cell r="C545" t="str">
            <v xml:space="preserve">TRANSFORMADOR TRIFASICO AEREO  37 KVA; 5.8/0.38-0.22 KV.                                                                                                                                                                                                  </v>
          </cell>
          <cell r="D545">
            <v>3339.24</v>
          </cell>
          <cell r="E545">
            <v>1236.348</v>
          </cell>
          <cell r="F545" t="str">
            <v>E</v>
          </cell>
          <cell r="G545" t="str">
            <v/>
          </cell>
          <cell r="H545" t="str">
            <v>Estimado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Estimado</v>
          </cell>
          <cell r="O545" t="str">
            <v/>
          </cell>
          <cell r="P545" t="str">
            <v>E</v>
          </cell>
        </row>
        <row r="546">
          <cell r="B546" t="str">
            <v>TTA394</v>
          </cell>
          <cell r="C546" t="str">
            <v xml:space="preserve">TRANSFORMADOR TRIFASICO AEREO  37 KVA; 7.62/0.22 KV.                                                                                                                                                                                                      </v>
          </cell>
          <cell r="D546">
            <v>3339.24</v>
          </cell>
          <cell r="E546">
            <v>1236.348</v>
          </cell>
          <cell r="F546" t="str">
            <v>E</v>
          </cell>
          <cell r="G546" t="str">
            <v/>
          </cell>
          <cell r="H546" t="str">
            <v>Estimado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>Estimado</v>
          </cell>
          <cell r="O546" t="str">
            <v/>
          </cell>
          <cell r="P546" t="str">
            <v>E</v>
          </cell>
        </row>
        <row r="547">
          <cell r="B547" t="str">
            <v>TTA403</v>
          </cell>
          <cell r="C547" t="str">
            <v xml:space="preserve">TRANSFORMADOR TRIFASICO AEREO 40 KVA; 5.8/0.22 KV.                                                                                                                                                                                                        </v>
          </cell>
          <cell r="D547">
            <v>3413.42</v>
          </cell>
          <cell r="E547">
            <v>1315.35</v>
          </cell>
          <cell r="F547" t="str">
            <v>E</v>
          </cell>
          <cell r="G547" t="str">
            <v/>
          </cell>
          <cell r="H547" t="str">
            <v>Estimado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>Estimado</v>
          </cell>
          <cell r="O547" t="str">
            <v/>
          </cell>
          <cell r="P547" t="str">
            <v>E</v>
          </cell>
        </row>
        <row r="548">
          <cell r="B548" t="str">
            <v>TTV27</v>
          </cell>
          <cell r="C548" t="str">
            <v xml:space="preserve">TRANSFORMADOR DE 50 KVA TRIFASICO  5.8 / 0.22 KV                                                                                                                                                                                                          </v>
          </cell>
          <cell r="D548">
            <v>3660.7</v>
          </cell>
          <cell r="E548">
            <v>1578.69</v>
          </cell>
          <cell r="F548" t="str">
            <v>E</v>
          </cell>
          <cell r="G548" t="str">
            <v/>
          </cell>
          <cell r="H548" t="str">
            <v>Estimado</v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>Estimado</v>
          </cell>
          <cell r="O548" t="str">
            <v/>
          </cell>
          <cell r="P548" t="str">
            <v>E</v>
          </cell>
        </row>
        <row r="549">
          <cell r="B549" t="str">
            <v>TTC163</v>
          </cell>
          <cell r="C549" t="str">
            <v xml:space="preserve">TRANSFORMADOR TRIFASICO AEREO  50 KVA 5.8 / 0.22 KV                                                                                                                                                                                                       </v>
          </cell>
          <cell r="D549">
            <v>3660.7</v>
          </cell>
          <cell r="E549">
            <v>1578.69</v>
          </cell>
          <cell r="F549" t="str">
            <v>E</v>
          </cell>
          <cell r="G549" t="str">
            <v/>
          </cell>
          <cell r="H549" t="str">
            <v>Estimado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>Estimado</v>
          </cell>
          <cell r="O549" t="str">
            <v/>
          </cell>
          <cell r="P549" t="str">
            <v>E</v>
          </cell>
        </row>
        <row r="550">
          <cell r="B550" t="str">
            <v>TTA244</v>
          </cell>
          <cell r="C550" t="str">
            <v xml:space="preserve">TRANSFORMADOR TRIFASICO 50 KVA 7.62 /  0.44-0.22 KV.                                                                                                                                                                                                      </v>
          </cell>
          <cell r="D550">
            <v>3660.7</v>
          </cell>
          <cell r="E550">
            <v>1578.69</v>
          </cell>
          <cell r="F550" t="str">
            <v>E</v>
          </cell>
          <cell r="G550" t="str">
            <v/>
          </cell>
          <cell r="H550" t="str">
            <v>Estimado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>Estimado</v>
          </cell>
          <cell r="O550" t="str">
            <v/>
          </cell>
          <cell r="P550" t="str">
            <v>E</v>
          </cell>
        </row>
        <row r="551">
          <cell r="B551" t="str">
            <v>TTA183</v>
          </cell>
          <cell r="C551" t="str">
            <v xml:space="preserve">TRANSFORMADOR TRIFASICO AEREO  50 KVA; 7.62/0.44-0.22 KV.                                                                                                                                                                                                 </v>
          </cell>
          <cell r="D551">
            <v>3660.7</v>
          </cell>
          <cell r="E551">
            <v>1578.69</v>
          </cell>
          <cell r="F551" t="str">
            <v>E</v>
          </cell>
          <cell r="G551" t="str">
            <v/>
          </cell>
          <cell r="H551" t="str">
            <v>Estimado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>Estimado</v>
          </cell>
          <cell r="O551" t="str">
            <v/>
          </cell>
          <cell r="P551" t="str">
            <v>E</v>
          </cell>
        </row>
        <row r="552">
          <cell r="B552" t="str">
            <v>TTC166</v>
          </cell>
          <cell r="C552" t="str">
            <v xml:space="preserve">TRANSFORMADOR TRIFASICO AEREO  75 KVA 5.8 / 0.22 KV                                                                                                                                                                                                       </v>
          </cell>
          <cell r="D552">
            <v>4278.8999999999996</v>
          </cell>
          <cell r="E552">
            <v>2237.04</v>
          </cell>
          <cell r="F552" t="str">
            <v>E</v>
          </cell>
          <cell r="G552" t="str">
            <v/>
          </cell>
          <cell r="H552" t="str">
            <v>Estimado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>Estimado</v>
          </cell>
          <cell r="O552" t="str">
            <v/>
          </cell>
          <cell r="P552" t="str">
            <v>E</v>
          </cell>
        </row>
        <row r="553">
          <cell r="B553" t="str">
            <v>TTA188</v>
          </cell>
          <cell r="C553" t="str">
            <v xml:space="preserve">TRANSFORMADOR TRIFASICO AEREO  75 KVA; 7.62/0.22 KV.                                                                                                                                                                                                      </v>
          </cell>
          <cell r="D553">
            <v>4278.8999999999996</v>
          </cell>
          <cell r="E553">
            <v>2237.04</v>
          </cell>
          <cell r="F553" t="str">
            <v>E</v>
          </cell>
          <cell r="G553" t="str">
            <v/>
          </cell>
          <cell r="H553" t="str">
            <v>Estimado</v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>Estimado</v>
          </cell>
          <cell r="O553" t="str">
            <v/>
          </cell>
          <cell r="P553" t="str">
            <v>E</v>
          </cell>
        </row>
        <row r="554">
          <cell r="B554" t="str">
            <v>TTA195</v>
          </cell>
          <cell r="C554" t="str">
            <v xml:space="preserve">TRANSFORMADOR TRIFASICO AEREO  80 KVA; 7.62/0.22 KV.                                                                                                                                                                                                      </v>
          </cell>
          <cell r="D554">
            <v>4402.54</v>
          </cell>
          <cell r="E554">
            <v>2368.71</v>
          </cell>
          <cell r="F554" t="str">
            <v>E</v>
          </cell>
          <cell r="G554" t="str">
            <v/>
          </cell>
          <cell r="H554" t="str">
            <v>Estimado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>Estimado</v>
          </cell>
          <cell r="O554" t="str">
            <v/>
          </cell>
          <cell r="P554" t="str">
            <v>E</v>
          </cell>
        </row>
        <row r="555">
          <cell r="B555" t="str">
            <v>TTA321</v>
          </cell>
          <cell r="C555" t="str">
            <v xml:space="preserve">TRANSFORMADOR TRIFASICO AEREO  90 KVA, 5.8 KV/380/220 V                                                                                                                                                                                                   </v>
          </cell>
          <cell r="D555">
            <v>4649.82</v>
          </cell>
          <cell r="E555">
            <v>2632.05</v>
          </cell>
          <cell r="F555" t="str">
            <v>E</v>
          </cell>
          <cell r="G555" t="str">
            <v/>
          </cell>
          <cell r="H555" t="str">
            <v>Estimado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>Estimado</v>
          </cell>
          <cell r="O555" t="str">
            <v/>
          </cell>
          <cell r="P555" t="str">
            <v>E</v>
          </cell>
        </row>
        <row r="556">
          <cell r="B556" t="str">
            <v>TTA388</v>
          </cell>
          <cell r="C556" t="str">
            <v xml:space="preserve">TRANSFORMADOR TRIFASICO AEREO  90 KVA; 7.62/0.22 KV.                                                                                                                                                                                                      </v>
          </cell>
          <cell r="D556">
            <v>4649.82</v>
          </cell>
          <cell r="E556">
            <v>2632.05</v>
          </cell>
          <cell r="F556" t="str">
            <v>E</v>
          </cell>
          <cell r="G556" t="str">
            <v/>
          </cell>
          <cell r="H556" t="str">
            <v>Estimado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>Estimado</v>
          </cell>
          <cell r="O556" t="str">
            <v/>
          </cell>
          <cell r="P556" t="str">
            <v>E</v>
          </cell>
        </row>
        <row r="557">
          <cell r="B557" t="str">
            <v>TTV28</v>
          </cell>
          <cell r="C557" t="str">
            <v xml:space="preserve">TRANSFORMADOR DE 100 KVA TRIFASICO 5.8 / 0.22 KV                                                                                                                                                                                                          </v>
          </cell>
          <cell r="D557">
            <v>4897.1000000000004</v>
          </cell>
          <cell r="E557">
            <v>2895.3900000000003</v>
          </cell>
          <cell r="F557" t="str">
            <v>E</v>
          </cell>
          <cell r="G557" t="str">
            <v/>
          </cell>
          <cell r="H557" t="str">
            <v>Estimado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>Estimado</v>
          </cell>
          <cell r="O557" t="str">
            <v/>
          </cell>
          <cell r="P557" t="str">
            <v>E</v>
          </cell>
        </row>
        <row r="558">
          <cell r="B558" t="str">
            <v>TTA205</v>
          </cell>
          <cell r="C558" t="str">
            <v xml:space="preserve">TRANSFORMADOR TRIFASICO AEREO  100 KVA;  5.8/0.22 KV.                                                                                                                                                                                                     </v>
          </cell>
          <cell r="D558">
            <v>4897.1000000000004</v>
          </cell>
          <cell r="E558">
            <v>2895.3900000000003</v>
          </cell>
          <cell r="F558" t="str">
            <v>E</v>
          </cell>
          <cell r="G558" t="str">
            <v/>
          </cell>
          <cell r="H558" t="str">
            <v>Estimado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>Estimado</v>
          </cell>
          <cell r="O558" t="str">
            <v/>
          </cell>
          <cell r="P558" t="str">
            <v>E</v>
          </cell>
        </row>
        <row r="559">
          <cell r="B559" t="str">
            <v>TTA326</v>
          </cell>
          <cell r="C559" t="str">
            <v xml:space="preserve">TRANSFORMADOR TRIFASICO AEREO 100 KVA, 5.8 KV/380/220 V                                                                                                                                                                                                   </v>
          </cell>
          <cell r="D559">
            <v>4897.1000000000004</v>
          </cell>
          <cell r="E559">
            <v>2895.3900000000003</v>
          </cell>
          <cell r="F559" t="str">
            <v>E</v>
          </cell>
          <cell r="G559" t="str">
            <v/>
          </cell>
          <cell r="H559" t="str">
            <v>Estimado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>Estimado</v>
          </cell>
          <cell r="O559" t="str">
            <v/>
          </cell>
          <cell r="P559" t="str">
            <v>E</v>
          </cell>
        </row>
        <row r="560">
          <cell r="B560" t="str">
            <v>TTA327</v>
          </cell>
          <cell r="C560" t="str">
            <v xml:space="preserve">TRANSFORMADOR TRIFASICO AEREO 100 KVA, 7.62 KV/220 V                                                                                                                                                                                                      </v>
          </cell>
          <cell r="D560">
            <v>4897.1000000000004</v>
          </cell>
          <cell r="E560">
            <v>2895.3900000000003</v>
          </cell>
          <cell r="F560" t="str">
            <v>E</v>
          </cell>
          <cell r="G560" t="str">
            <v/>
          </cell>
          <cell r="H560" t="str">
            <v>Estimado</v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>Estimado</v>
          </cell>
          <cell r="O560" t="str">
            <v/>
          </cell>
          <cell r="P560" t="str">
            <v>E</v>
          </cell>
        </row>
        <row r="561">
          <cell r="B561" t="str">
            <v>TTA389</v>
          </cell>
          <cell r="C561" t="str">
            <v xml:space="preserve">TRANSFORMADOR TRIFASICO AEREO  125 KVA; 5.8/0.38-0.22 KV.                                                                                                                                                                                                 </v>
          </cell>
          <cell r="D561">
            <v>5515.3</v>
          </cell>
          <cell r="E561">
            <v>3553.74</v>
          </cell>
          <cell r="F561" t="str">
            <v>E</v>
          </cell>
          <cell r="G561" t="str">
            <v/>
          </cell>
          <cell r="H561" t="str">
            <v>Estimado</v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>Estimado</v>
          </cell>
          <cell r="O561" t="str">
            <v/>
          </cell>
          <cell r="P561" t="str">
            <v>E</v>
          </cell>
        </row>
        <row r="562">
          <cell r="B562" t="str">
            <v>TTA390</v>
          </cell>
          <cell r="C562" t="str">
            <v xml:space="preserve">TRANSFORMADOR TRIFASICO AEREO  125 KVA; 7.62/0.22 KV.                                                                                                                                                                                                     </v>
          </cell>
          <cell r="D562">
            <v>5515.3</v>
          </cell>
          <cell r="E562">
            <v>3553.74</v>
          </cell>
          <cell r="F562" t="str">
            <v>E</v>
          </cell>
          <cell r="G562" t="str">
            <v/>
          </cell>
          <cell r="H562" t="str">
            <v>Estimado</v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>Estimado</v>
          </cell>
          <cell r="O562" t="str">
            <v/>
          </cell>
          <cell r="P562" t="str">
            <v>E</v>
          </cell>
        </row>
        <row r="563">
          <cell r="B563" t="str">
            <v>TTA391</v>
          </cell>
          <cell r="C563" t="str">
            <v xml:space="preserve">TRANSFORMADOR TRIFASICO AEREO  125 KVA; 7.62/0.38-0.22 KV.                                                                                                                                                                                                </v>
          </cell>
          <cell r="D563">
            <v>5515.3</v>
          </cell>
          <cell r="E563">
            <v>3553.74</v>
          </cell>
          <cell r="F563" t="str">
            <v>E</v>
          </cell>
          <cell r="G563" t="str">
            <v/>
          </cell>
          <cell r="H563" t="str">
            <v>Estimado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>Estimado</v>
          </cell>
          <cell r="O563" t="str">
            <v/>
          </cell>
          <cell r="P563" t="str">
            <v>E</v>
          </cell>
        </row>
        <row r="564">
          <cell r="B564" t="str">
            <v>TTA296</v>
          </cell>
          <cell r="C564" t="str">
            <v xml:space="preserve">TRANSFORMADOR TRIFASICO AEREO  150 KVA; 5.8/0.38-0.22 KV.                                                                                                                                                                                                 </v>
          </cell>
          <cell r="D564">
            <v>6133.5</v>
          </cell>
          <cell r="E564">
            <v>4212.09</v>
          </cell>
          <cell r="F564" t="str">
            <v>E</v>
          </cell>
          <cell r="G564" t="str">
            <v/>
          </cell>
          <cell r="H564" t="str">
            <v>Estimado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>Estimado</v>
          </cell>
          <cell r="O564" t="str">
            <v/>
          </cell>
          <cell r="P564" t="str">
            <v>E</v>
          </cell>
        </row>
        <row r="565">
          <cell r="B565" t="str">
            <v>TTA392</v>
          </cell>
          <cell r="C565" t="str">
            <v xml:space="preserve">TRANSFORMADOR TRIFASICO AEREO  150 KVA; 7.62/0.22 KV.                                                                                                                                                                                                     </v>
          </cell>
          <cell r="D565">
            <v>6133.5</v>
          </cell>
          <cell r="E565">
            <v>4212.09</v>
          </cell>
          <cell r="F565" t="str">
            <v>E</v>
          </cell>
          <cell r="G565" t="str">
            <v/>
          </cell>
          <cell r="H565" t="str">
            <v>Estimado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>Estimado</v>
          </cell>
          <cell r="O565" t="str">
            <v/>
          </cell>
          <cell r="P565" t="str">
            <v>E</v>
          </cell>
        </row>
        <row r="566">
          <cell r="B566" t="str">
            <v>TTA418</v>
          </cell>
          <cell r="C566" t="str">
            <v>TRANSFORMADOR TRIFASICO AEREO  3 KVA, 2.3 KV/220 V</v>
          </cell>
          <cell r="D566">
            <v>283.95</v>
          </cell>
          <cell r="E566">
            <v>283.95</v>
          </cell>
          <cell r="F566" t="str">
            <v>E</v>
          </cell>
          <cell r="G566" t="str">
            <v/>
          </cell>
          <cell r="H566" t="str">
            <v>Estimado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>Estimado</v>
          </cell>
          <cell r="O566" t="str">
            <v/>
          </cell>
          <cell r="P566" t="str">
            <v>E</v>
          </cell>
        </row>
      </sheetData>
      <sheetData sheetId="17">
        <row r="66">
          <cell r="B66" t="str">
            <v>TMB01</v>
          </cell>
          <cell r="C66" t="str">
            <v xml:space="preserve">TRANSFORMADOR COMPACTO BOVEDA DE 50 KVA MONOFASICO                                                                                                                                                                                                        </v>
          </cell>
          <cell r="D66">
            <v>2368.48</v>
          </cell>
          <cell r="E66">
            <v>2368.48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TTB07</v>
          </cell>
          <cell r="C67" t="str">
            <v xml:space="preserve">TRANSFORMADOR COMPACTO BOVEDA DE 37 KVA TRIFASICO                                                                                                                                                                                                         </v>
          </cell>
          <cell r="D67">
            <v>5527.5</v>
          </cell>
          <cell r="E67">
            <v>9068.9089999999997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TTB01</v>
          </cell>
          <cell r="C68" t="str">
            <v xml:space="preserve">TRANSFORMADOR COMPACTO BOVEDA DE  50 KVA TRIFASICO                                                                                                                                                                                                        </v>
          </cell>
          <cell r="D68">
            <v>6080.43</v>
          </cell>
          <cell r="E68">
            <v>9219.15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TTB08</v>
          </cell>
          <cell r="C69" t="str">
            <v xml:space="preserve">TRANSFORMADOR COMPACTO BOVEDA DE 75 KVA TRIFASICO                                                                                                                                                                                                         </v>
          </cell>
          <cell r="D69">
            <v>7143.73</v>
          </cell>
          <cell r="E69">
            <v>9508.0749999999989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TTB02</v>
          </cell>
          <cell r="C70" t="str">
            <v xml:space="preserve">TRANSFORMADOR COMPACTO BOVEDA DE 100 KVA TRIFASICO                                                                                                                                                                                                        </v>
          </cell>
          <cell r="D70">
            <v>8757.7000000000007</v>
          </cell>
          <cell r="E70">
            <v>9797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TTB09</v>
          </cell>
          <cell r="C71" t="str">
            <v xml:space="preserve">TRANSFORMADOR COMPACTO BOVEDA DE 110 KVA TRIFASICO                                                                                                                                                                                                        </v>
          </cell>
          <cell r="D71">
            <v>8900.64</v>
          </cell>
          <cell r="E71">
            <v>9912.57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TTB10</v>
          </cell>
          <cell r="C72" t="str">
            <v xml:space="preserve">TRANSFORMADOR COMPACTO BOVEDA DE 150 KVA TRIFASICO                                                                                                                                                                                                        </v>
          </cell>
          <cell r="D72">
            <v>10333.629999999999</v>
          </cell>
          <cell r="E72">
            <v>10374.849999999999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TTB03</v>
          </cell>
          <cell r="C73" t="str">
            <v xml:space="preserve">TRANSFORMADOR COMPACTO BOVEDA DE 160 KVA TRIFASICO                                                                                                                                                                                                        </v>
          </cell>
          <cell r="D73">
            <v>9931.16</v>
          </cell>
          <cell r="E73">
            <v>10490.42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1</v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TTB11</v>
          </cell>
          <cell r="C74" t="str">
            <v xml:space="preserve">TRANSFORMADOR COMPACTO BOVEDA DE 200 KVA TRIFASICO                                                                                                                                                                                                        </v>
          </cell>
          <cell r="D74">
            <v>12460.24</v>
          </cell>
          <cell r="E74">
            <v>10952.699999999999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TTB04</v>
          </cell>
          <cell r="C75" t="str">
            <v xml:space="preserve">TRANSFORMADOR COMPACTO BOVEDA DE 250 KVA TRIFASICO                                                                                                                                                                                                        </v>
          </cell>
          <cell r="D75">
            <v>12883.62</v>
          </cell>
          <cell r="E75">
            <v>11380.92</v>
          </cell>
          <cell r="F75" t="str">
            <v>S</v>
          </cell>
          <cell r="G75">
            <v>6</v>
          </cell>
          <cell r="H75" t="str">
            <v>Factura 0001-0018291</v>
          </cell>
          <cell r="I75" t="str">
            <v>Individual</v>
          </cell>
          <cell r="J75" t="str">
            <v>EDPE</v>
          </cell>
          <cell r="K75" t="str">
            <v>I &amp; T ELECTRIC S.A.C</v>
          </cell>
          <cell r="L75">
            <v>42969</v>
          </cell>
          <cell r="M75">
            <v>6</v>
          </cell>
          <cell r="N75" t="str">
            <v>Sustento</v>
          </cell>
          <cell r="O75">
            <v>6</v>
          </cell>
          <cell r="P75" t="str">
            <v>S</v>
          </cell>
        </row>
        <row r="76">
          <cell r="B76" t="str">
            <v>TTB12</v>
          </cell>
          <cell r="C76" t="str">
            <v xml:space="preserve">TRANSFORMADOR COMPACTO BOVEDA DE 300 KVA TRIFASICO                                                                                                                                                                                                        </v>
          </cell>
          <cell r="D76">
            <v>16713.45</v>
          </cell>
          <cell r="E76">
            <v>12108.4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TTB13</v>
          </cell>
          <cell r="C77" t="str">
            <v xml:space="preserve">TRANSFORMADOR COMPACTO BOVEDA DE 315 KVA TRIFASICO                                                                                                                                                                                                        </v>
          </cell>
          <cell r="D77">
            <v>17351.43</v>
          </cell>
          <cell r="E77">
            <v>12281.754999999999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TTB14</v>
          </cell>
          <cell r="C78" t="str">
            <v xml:space="preserve">TRANSFORMADOR COMPACTO BOVEDA DE 320 KVA TRIFASICO                                                                                                                                                                                                        </v>
          </cell>
          <cell r="D78">
            <v>17564.09</v>
          </cell>
          <cell r="E78">
            <v>12339.539999999999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TTB05</v>
          </cell>
          <cell r="C79" t="str">
            <v xml:space="preserve">TRANSFORMADOR COMPACTO BOVEDA DE 400 KVA TRIFASICO                                                                                                                                                                                                        </v>
          </cell>
          <cell r="D79">
            <v>21845.38</v>
          </cell>
          <cell r="E79">
            <v>13511.38</v>
          </cell>
          <cell r="F79" t="str">
            <v>S</v>
          </cell>
          <cell r="G79">
            <v>1</v>
          </cell>
          <cell r="H79" t="str">
            <v>Factura 0001-0018090</v>
          </cell>
          <cell r="I79" t="str">
            <v>Individual</v>
          </cell>
          <cell r="J79" t="str">
            <v>EDPE</v>
          </cell>
          <cell r="K79" t="str">
            <v>I &amp; T ELECTRIC S.A.C</v>
          </cell>
          <cell r="L79">
            <v>42914</v>
          </cell>
          <cell r="M79">
            <v>1</v>
          </cell>
          <cell r="N79" t="str">
            <v>Sustento</v>
          </cell>
          <cell r="O79">
            <v>1</v>
          </cell>
          <cell r="P79" t="str">
            <v>S</v>
          </cell>
        </row>
        <row r="80">
          <cell r="B80" t="str">
            <v>TTB15</v>
          </cell>
          <cell r="C80" t="str">
            <v xml:space="preserve">TRANSFORMADOR COMPACTO BOVEDA DE 500 KVA TRIFASICO                                                                                                                                                                                                        </v>
          </cell>
          <cell r="D80">
            <v>25219.87</v>
          </cell>
          <cell r="E80">
            <v>14419.8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TTB06</v>
          </cell>
          <cell r="C81" t="str">
            <v xml:space="preserve">TRANSFORMADOR COMPACTO BOVEDA DE 630 KVA TRIFASICO                                                                                                                                                                                                        </v>
          </cell>
          <cell r="D81">
            <v>30749.040000000001</v>
          </cell>
          <cell r="E81">
            <v>15824.62</v>
          </cell>
          <cell r="F81" t="str">
            <v>S</v>
          </cell>
          <cell r="G81">
            <v>1</v>
          </cell>
          <cell r="H81" t="str">
            <v>Factura F017-0001624</v>
          </cell>
          <cell r="I81" t="str">
            <v>Individual</v>
          </cell>
          <cell r="J81" t="str">
            <v>EDPE</v>
          </cell>
          <cell r="K81" t="str">
            <v>EPLI SAC</v>
          </cell>
          <cell r="L81">
            <v>43004</v>
          </cell>
          <cell r="M81">
            <v>1</v>
          </cell>
          <cell r="N81" t="str">
            <v>Sustento</v>
          </cell>
          <cell r="O81">
            <v>1</v>
          </cell>
          <cell r="P81" t="str">
            <v>S</v>
          </cell>
        </row>
        <row r="82">
          <cell r="B82" t="str">
            <v>TTB16</v>
          </cell>
          <cell r="C82" t="str">
            <v xml:space="preserve">TRANSFORMADOR COMPACTO BOVEDA DE 640 KVA TRIFASICO                                                                                                                                                                                                        </v>
          </cell>
          <cell r="D82">
            <v>31174.36</v>
          </cell>
          <cell r="E82">
            <v>16037.779999999999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TTB17</v>
          </cell>
          <cell r="C83" t="str">
            <v xml:space="preserve">TRANSFORMADOR COMPACTO BOVEDA DE 75 KVA TRIFASICO 10 / 0.38-0.22 KV                                                                                                                                                                                       </v>
          </cell>
          <cell r="D83">
            <v>7073.66</v>
          </cell>
          <cell r="E83">
            <v>7291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TTB18</v>
          </cell>
          <cell r="C84" t="str">
            <v xml:space="preserve">TRANSFORMADOR COMPACTO BOVEDA DE 100 KVA TRIFASICO 10 / 0.44-0.22 KV                                                                                                                                                                                      </v>
          </cell>
          <cell r="D84">
            <v>8671.7999999999993</v>
          </cell>
          <cell r="E84">
            <v>7674.4000000000005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TTB19</v>
          </cell>
          <cell r="C85" t="str">
            <v xml:space="preserve">TRANSFORMADOR COMPACTO BOVEDA DE 160 KVA TRIFASICO 10 / 0.38-0.22 KV                                                                                                                                                                                      </v>
          </cell>
          <cell r="D85">
            <v>10569.16</v>
          </cell>
          <cell r="E85">
            <v>8603.7000000000007</v>
          </cell>
          <cell r="F85" t="str">
            <v>S</v>
          </cell>
          <cell r="G85">
            <v>4</v>
          </cell>
          <cell r="H85" t="str">
            <v>Factura F521-00001015</v>
          </cell>
          <cell r="I85" t="str">
            <v>Individual</v>
          </cell>
          <cell r="J85" t="str">
            <v>LDS</v>
          </cell>
          <cell r="K85" t="str">
            <v>TECSUR</v>
          </cell>
          <cell r="L85">
            <v>42522</v>
          </cell>
          <cell r="M85">
            <v>4</v>
          </cell>
          <cell r="N85" t="str">
            <v>Sustento</v>
          </cell>
          <cell r="O85">
            <v>4</v>
          </cell>
          <cell r="P85" t="str">
            <v>S</v>
          </cell>
        </row>
        <row r="86">
          <cell r="B86" t="str">
            <v>TTB20</v>
          </cell>
          <cell r="C86" t="str">
            <v xml:space="preserve">TRANSFORMADOR COMPACTO BOVEDA DE 250 KVA TRIFASICO 10 / 0.38-0.22 KV                                                                                                                                                                                      </v>
          </cell>
          <cell r="D86">
            <v>12757.25</v>
          </cell>
          <cell r="E86">
            <v>9960.2999999999993</v>
          </cell>
          <cell r="F86" t="str">
            <v>S</v>
          </cell>
          <cell r="G86">
            <v>6</v>
          </cell>
          <cell r="H86" t="str">
            <v xml:space="preserve">Factura F521-00000461 </v>
          </cell>
          <cell r="I86" t="str">
            <v>Individual</v>
          </cell>
          <cell r="J86" t="str">
            <v>LDS</v>
          </cell>
          <cell r="K86" t="str">
            <v>TECSUR</v>
          </cell>
          <cell r="L86">
            <v>42430</v>
          </cell>
          <cell r="M86">
            <v>6</v>
          </cell>
          <cell r="N86" t="str">
            <v>Sustento</v>
          </cell>
          <cell r="O86">
            <v>6</v>
          </cell>
          <cell r="P86" t="str">
            <v>S</v>
          </cell>
        </row>
        <row r="87">
          <cell r="B87" t="str">
            <v>TTB21</v>
          </cell>
          <cell r="C87" t="str">
            <v xml:space="preserve">TRANSFORMADOR COMPACTO BOVEDA DE 320 KVA TRIFASICO 10 / 0.38-0.22 KV                                                                                                                                                                                      </v>
          </cell>
          <cell r="D87">
            <v>17391.8</v>
          </cell>
          <cell r="E87">
            <v>11048.32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TTB22</v>
          </cell>
          <cell r="C88" t="str">
            <v xml:space="preserve">TRANSFORMADOR COMPACTO BOVEDA DE 400 KVA TRIFASICO 10 / 0.38-0.22 KV                                                                                                                                                                                      </v>
          </cell>
          <cell r="D88">
            <v>21631.1</v>
          </cell>
          <cell r="E88">
            <v>12280.8</v>
          </cell>
          <cell r="F88" t="str">
            <v>S</v>
          </cell>
          <cell r="G88">
            <v>5</v>
          </cell>
          <cell r="H88" t="str">
            <v>Factura F521-00000551</v>
          </cell>
          <cell r="I88" t="str">
            <v>Individual</v>
          </cell>
          <cell r="J88" t="str">
            <v>LDS</v>
          </cell>
          <cell r="K88" t="str">
            <v>TECSUR</v>
          </cell>
          <cell r="L88">
            <v>42443</v>
          </cell>
          <cell r="M88">
            <v>5</v>
          </cell>
          <cell r="N88" t="str">
            <v>Sustento</v>
          </cell>
          <cell r="O88">
            <v>5</v>
          </cell>
          <cell r="P88" t="str">
            <v>S</v>
          </cell>
        </row>
        <row r="89">
          <cell r="B89" t="str">
            <v>TTB23</v>
          </cell>
          <cell r="C89" t="str">
            <v>TRANSFORMADOR COMPACTO BOVEDA DE 1000 KVA TRIFASICO</v>
          </cell>
          <cell r="D89" t="str">
            <v>NUEVO</v>
          </cell>
          <cell r="E89">
            <v>20198.3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</sheetData>
      <sheetData sheetId="18">
        <row r="71">
          <cell r="B71" t="str">
            <v>TTP06</v>
          </cell>
          <cell r="C71" t="str">
            <v xml:space="preserve">TRANSFORMADOR COMPACTO PEDESTAL DE 37 KVA TRIFASICO                                                                                                                                                                                                       </v>
          </cell>
          <cell r="D71">
            <v>8522.52</v>
          </cell>
          <cell r="E71">
            <v>7196.9890000000005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TTP07</v>
          </cell>
          <cell r="C72" t="str">
            <v xml:space="preserve">TRANSFORMADOR COMPACTO PEDESTAL DE 50 KVA TRIFASICO                                                                                                                                                                                                       </v>
          </cell>
          <cell r="D72">
            <v>8744.75</v>
          </cell>
          <cell r="E72">
            <v>7430.9500000000007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TTP08</v>
          </cell>
          <cell r="C73" t="str">
            <v xml:space="preserve">TRANSFORMADOR COMPACTO PEDESTAL DE 75 KVA TRIFASICO                                                                                                                                                                                                       </v>
          </cell>
          <cell r="D73">
            <v>9172.1299999999992</v>
          </cell>
          <cell r="E73">
            <v>7880.875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TTP09</v>
          </cell>
          <cell r="C74" t="str">
            <v xml:space="preserve">TRANSFORMADOR COMPACTO PEDESTAL DE 80 KVA TRIFASICO                                                                                                                                                                                                       </v>
          </cell>
          <cell r="D74">
            <v>9257.6</v>
          </cell>
          <cell r="E74">
            <v>7970.8600000000006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TTP01</v>
          </cell>
          <cell r="C75" t="str">
            <v xml:space="preserve">TRANSFORMADOR COMPACTO PEDESTAL DE 100 KVA TRIFASICO                                                                                                                                                                                                      </v>
          </cell>
          <cell r="D75">
            <v>9599.5</v>
          </cell>
          <cell r="E75">
            <v>8330.8000000000011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TTP10</v>
          </cell>
          <cell r="C76" t="str">
            <v xml:space="preserve">TRANSFORMADOR COMPACTO PEDESTAL DE 110 KVA TRIFASICO                                                                                                                                                                                                      </v>
          </cell>
          <cell r="D76">
            <v>9770.4500000000007</v>
          </cell>
          <cell r="E76">
            <v>8510.77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TTP11</v>
          </cell>
          <cell r="C77" t="str">
            <v xml:space="preserve">TRANSFORMADOR COMPACTO PEDESTAL DE 150 KVA TRIFASICO                                                                                                                                                                                                      </v>
          </cell>
          <cell r="D77">
            <v>10454.25</v>
          </cell>
          <cell r="E77">
            <v>9230.6500000000015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TTP02</v>
          </cell>
          <cell r="C78" t="str">
            <v xml:space="preserve">TRANSFORMADOR COMPACTO PEDESTAL DE 160 KVA TRIFASICO                                                                                                                                                                                                      </v>
          </cell>
          <cell r="D78">
            <v>10948</v>
          </cell>
          <cell r="E78">
            <v>9410.6200000000008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4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TTP12</v>
          </cell>
          <cell r="C79" t="str">
            <v xml:space="preserve">TRANSFORMADOR COMPACTO PEDESTAL DE 200 KVA TRIFASICO                                                                                                                                                                                                      </v>
          </cell>
          <cell r="D79">
            <v>11309</v>
          </cell>
          <cell r="E79">
            <v>10130.5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TTP03</v>
          </cell>
          <cell r="C80" t="str">
            <v xml:space="preserve">TRANSFORMADOR COMPACTO PEDESTAL DE 250 KVA TRIFASICO                                                                                                                                                                                                      </v>
          </cell>
          <cell r="D80">
            <v>12602.1</v>
          </cell>
          <cell r="E80">
            <v>11877.85</v>
          </cell>
          <cell r="F80" t="str">
            <v>S</v>
          </cell>
          <cell r="G80">
            <v>1</v>
          </cell>
          <cell r="H80" t="str">
            <v>Factura F017-0001680</v>
          </cell>
          <cell r="I80" t="str">
            <v>Individual</v>
          </cell>
          <cell r="J80" t="str">
            <v>EDPE</v>
          </cell>
          <cell r="K80" t="str">
            <v>EPLI SAC</v>
          </cell>
          <cell r="L80">
            <v>43020</v>
          </cell>
          <cell r="M80">
            <v>3</v>
          </cell>
          <cell r="N80" t="str">
            <v>Sustento</v>
          </cell>
          <cell r="O80">
            <v>1</v>
          </cell>
          <cell r="P80" t="str">
            <v>S</v>
          </cell>
        </row>
        <row r="81">
          <cell r="B81" t="str">
            <v>TTP13</v>
          </cell>
          <cell r="C81" t="str">
            <v xml:space="preserve">TRANSFORMADOR COMPACTO PEDESTAL DE 300 KVA TRIFASICO                                                                                                                                                                                                      </v>
          </cell>
          <cell r="D81">
            <v>13018.5</v>
          </cell>
          <cell r="E81">
            <v>11930.2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TTP14</v>
          </cell>
          <cell r="C82" t="str">
            <v xml:space="preserve">TRANSFORMADOR COMPACTO PEDESTAL DE 315 KVA TRIFASICO                                                                                                                                                                                                      </v>
          </cell>
          <cell r="D82">
            <v>13018.5</v>
          </cell>
          <cell r="E82">
            <v>12200.155000000001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TTP15</v>
          </cell>
          <cell r="C83" t="str">
            <v xml:space="preserve">TRANSFORMADOR COMPACTO PEDESTAL DE 320 KVA TRIFASICO                                                                                                                                                                                                      </v>
          </cell>
          <cell r="D83">
            <v>13360.4</v>
          </cell>
          <cell r="E83">
            <v>12290.14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TTP04</v>
          </cell>
          <cell r="C84" t="str">
            <v xml:space="preserve">TRANSFORMADOR COMPACTO PEDESTAL DE 400 KVA TRIFASICO                                                                                                                                                                                                      </v>
          </cell>
          <cell r="D84">
            <v>13476</v>
          </cell>
          <cell r="E84">
            <v>12329.62</v>
          </cell>
          <cell r="F84" t="str">
            <v>S</v>
          </cell>
          <cell r="G84">
            <v>3</v>
          </cell>
          <cell r="H84" t="str">
            <v>Factura 0001-0018291</v>
          </cell>
          <cell r="I84" t="str">
            <v>Individual</v>
          </cell>
          <cell r="J84" t="str">
            <v>EDPE</v>
          </cell>
          <cell r="K84" t="str">
            <v>I &amp; T ELECTRIC S.A.C</v>
          </cell>
          <cell r="L84">
            <v>42969</v>
          </cell>
          <cell r="M84">
            <v>1</v>
          </cell>
          <cell r="N84" t="str">
            <v>Sustento</v>
          </cell>
          <cell r="O84">
            <v>3</v>
          </cell>
          <cell r="P84" t="str">
            <v>S</v>
          </cell>
        </row>
        <row r="85">
          <cell r="B85" t="str">
            <v>TTP16</v>
          </cell>
          <cell r="C85" t="str">
            <v xml:space="preserve">TRANSFORMADOR COMPACTO PEDESTAL DE 500 KVA TRIFASICO                                                                                                                                                                                                      </v>
          </cell>
          <cell r="D85">
            <v>16437.5</v>
          </cell>
          <cell r="E85">
            <v>15529.6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TTP05</v>
          </cell>
          <cell r="C86" t="str">
            <v xml:space="preserve">TRANSFORMADOR COMPACTO PEDESTAL DE 630 KVA TRIFASICO                                                                                                                                                                                                      </v>
          </cell>
          <cell r="D86">
            <v>18955.87</v>
          </cell>
          <cell r="E86">
            <v>18421.93</v>
          </cell>
          <cell r="F86" t="str">
            <v>S</v>
          </cell>
          <cell r="G86">
            <v>1</v>
          </cell>
          <cell r="H86" t="str">
            <v>Factura F017-0001427</v>
          </cell>
          <cell r="I86" t="str">
            <v>Individual</v>
          </cell>
          <cell r="J86" t="str">
            <v>EDPE</v>
          </cell>
          <cell r="K86" t="str">
            <v>EPLI SAC</v>
          </cell>
          <cell r="L86">
            <v>42968</v>
          </cell>
          <cell r="M86">
            <v>2</v>
          </cell>
          <cell r="N86" t="str">
            <v>Sustento</v>
          </cell>
          <cell r="O86">
            <v>1</v>
          </cell>
          <cell r="P86" t="str">
            <v>S</v>
          </cell>
        </row>
        <row r="87">
          <cell r="B87" t="str">
            <v>TTP17</v>
          </cell>
          <cell r="C87" t="str">
            <v xml:space="preserve">TRANSFORMADOR COMPACTO PEDESTAL DE 640 KVA TRIFASICO                                                                                                                                                                                                      </v>
          </cell>
          <cell r="D87">
            <v>18830.8</v>
          </cell>
          <cell r="E87">
            <v>18951.639000000003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TTP18</v>
          </cell>
          <cell r="C88" t="str">
            <v xml:space="preserve">TRANSFORMADOR COMPACTO PEDESTAL DE 37.5 KVA TRIFASICO 10 / 0.38-0.22 KV                                                                                                                                                                                   </v>
          </cell>
          <cell r="D88">
            <v>8478.5</v>
          </cell>
          <cell r="E88">
            <v>7598.4229393467676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TTP19</v>
          </cell>
          <cell r="C89" t="str">
            <v xml:space="preserve">TRANSFORMADOR COMPACTO PEDESTAL DE 75 KVA TRIFASICO 10 / 0.38-0.22 KV                                                                                                                                                                                     </v>
          </cell>
          <cell r="D89">
            <v>9136.4</v>
          </cell>
          <cell r="E89">
            <v>8188.0322395527282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TTP20</v>
          </cell>
          <cell r="C90" t="str">
            <v xml:space="preserve">TRANSFORMADOR COMPACTO PEDESTAL DE 100 KVA TRIFASICO 10 / 0.38-0.22 KV                                                                                                                                                                                    </v>
          </cell>
          <cell r="D90">
            <v>9569.23</v>
          </cell>
          <cell r="E90">
            <v>8575.9340383187191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TTP21</v>
          </cell>
          <cell r="C91" t="str">
            <v xml:space="preserve">TRANSFORMADOR COMPACTO PEDESTAL DE 150 KVA TRIFASICO 10 / 0.38-0.22 KV                                                                                                                                                                                    </v>
          </cell>
          <cell r="D91">
            <v>10434.89</v>
          </cell>
          <cell r="E91">
            <v>9351.7376358507026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TTP22</v>
          </cell>
          <cell r="C92" t="str">
            <v xml:space="preserve">TRANSFORMADOR COMPACTO PEDESTAL DE 160 KVA TRIFASICO 10 / 0.38-0.22 KV                                                                                                                                                                                    </v>
          </cell>
          <cell r="D92">
            <v>10608.03</v>
          </cell>
          <cell r="E92">
            <v>9506.9055249488356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TTP23</v>
          </cell>
          <cell r="C93" t="str">
            <v xml:space="preserve">TRANSFORMADOR COMPACTO PEDESTAL DE 200 KVA TRIFASICO 10 / 0.38-0.22 KV                                                                                                                                                                                    </v>
          </cell>
          <cell r="D93">
            <v>11300.55</v>
          </cell>
          <cell r="E93">
            <v>10127.541233382686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TTP24</v>
          </cell>
          <cell r="C94" t="str">
            <v xml:space="preserve">TRANSFORMADOR COMPACTO PEDESTAL DE 200 KVA TRIFASICO 10 / 0.44-0.22 KV                                                                                                                                                                                    </v>
          </cell>
          <cell r="D94">
            <v>11300.55</v>
          </cell>
          <cell r="E94">
            <v>10127.541233382686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TTP25</v>
          </cell>
          <cell r="C95" t="str">
            <v xml:space="preserve">TRANSFORMADOR COMPACTO PEDESTAL DE 250 KVA TRIFASICO 10 / 0.38-0.22 KV                                                                                                                                                                                    </v>
          </cell>
          <cell r="D95">
            <v>11830.03</v>
          </cell>
          <cell r="E95">
            <v>10602.060662282296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TTP26</v>
          </cell>
          <cell r="C96" t="str">
            <v xml:space="preserve">TRANSFORMADOR COMPACTO PEDESTAL DE 300 KVA TRIFASICO 10 / 0.38-0.22 KV                                                                                                                                                                                    </v>
          </cell>
          <cell r="D96">
            <v>13031.87</v>
          </cell>
          <cell r="E96">
            <v>11679.148428446655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TTP27</v>
          </cell>
          <cell r="C97" t="str">
            <v xml:space="preserve">TRANSFORMADOR COMPACTO PEDESTAL DE 315 KVA TRIFASICO 10 / 0.38-0.22 KV                                                                                                                                                                                    </v>
          </cell>
          <cell r="D97">
            <v>13291.57</v>
          </cell>
          <cell r="E97">
            <v>11911.891300104182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TTP28</v>
          </cell>
          <cell r="C98" t="str">
            <v xml:space="preserve">TRANSFORMADOR COMPACTO PEDESTAL DE 320 KVA TRIFASICO 10 / 0.38-0.22 KV                                                                                                                                                                                    </v>
          </cell>
          <cell r="D98">
            <v>13378.14</v>
          </cell>
          <cell r="E98">
            <v>11989.475244653248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TTP29</v>
          </cell>
          <cell r="C99" t="str">
            <v xml:space="preserve">TRANSFORMADOR COMPACTO PEDESTAL DE 400 KVA TRIFASICO 10 / 0.38-0.22 KV                                                                                                                                                                                    </v>
          </cell>
          <cell r="D99">
            <v>15320.35</v>
          </cell>
          <cell r="E99">
            <v>13730.081839809076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TTP30</v>
          </cell>
          <cell r="C100" t="str">
            <v xml:space="preserve">TRANSFORMADOR COMPACTO PEDESTAL DE 500 KVA TRIFASICO 10 / 0.38-0.22 KV                                                                                                                                                                                    </v>
          </cell>
          <cell r="D100">
            <v>16494.509999999998</v>
          </cell>
          <cell r="E100">
            <v>14782.362818574587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</sheetData>
      <sheetData sheetId="19">
        <row r="46">
          <cell r="B46" t="str">
            <v>SAB25</v>
          </cell>
          <cell r="C46" t="str">
            <v xml:space="preserve">TRANSFORMADOR DE CORRIENTE 200/5A 220V                                                                                                                                                                                                                    </v>
          </cell>
          <cell r="D46">
            <v>24.09</v>
          </cell>
          <cell r="E46">
            <v>26.821000000000002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3</v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SAB08</v>
          </cell>
          <cell r="C47" t="str">
            <v xml:space="preserve">TRANSFORMADOR DE CORRIENTE 300/5A 220V                                                                                                                                                                                                                    </v>
          </cell>
          <cell r="D47">
            <v>29.24</v>
          </cell>
          <cell r="E47">
            <v>32.659999999999997</v>
          </cell>
          <cell r="F47" t="str">
            <v>S</v>
          </cell>
          <cell r="G47">
            <v>30</v>
          </cell>
          <cell r="H47" t="str">
            <v>Orden de Compra OC-1946</v>
          </cell>
          <cell r="I47" t="str">
            <v>Individual</v>
          </cell>
          <cell r="J47" t="str">
            <v>ELDU</v>
          </cell>
          <cell r="K47" t="str">
            <v>SIGELEC S.A.C.</v>
          </cell>
          <cell r="L47">
            <v>42633</v>
          </cell>
          <cell r="M47">
            <v>30</v>
          </cell>
          <cell r="N47" t="str">
            <v>Sustento</v>
          </cell>
          <cell r="O47">
            <v>30</v>
          </cell>
          <cell r="P47" t="str">
            <v>S</v>
          </cell>
        </row>
        <row r="48">
          <cell r="B48" t="str">
            <v>SAB26</v>
          </cell>
          <cell r="C48" t="str">
            <v xml:space="preserve">TRANSFORMADOR DE CORRIENTE 400/5A 220V                                                                                                                                                                                                                    </v>
          </cell>
          <cell r="D48">
            <v>38.28</v>
          </cell>
          <cell r="E48">
            <v>38.521000000000001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SAB17</v>
          </cell>
          <cell r="C49" t="str">
            <v xml:space="preserve">TRANSFORMADOR DE CORRIENTE 500/5A 220V                                                                                                                                                                                                                    </v>
          </cell>
          <cell r="D49">
            <v>41.11</v>
          </cell>
          <cell r="E49">
            <v>44.371000000000002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1</v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SAB18</v>
          </cell>
          <cell r="C50" t="str">
            <v xml:space="preserve">TRANSFORMADOR DE CORRIENTE 600/5A 220V                                                                                                                                                                                                                    </v>
          </cell>
          <cell r="D50">
            <v>56.36</v>
          </cell>
          <cell r="E50">
            <v>50.221000000000004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SAB09</v>
          </cell>
          <cell r="C51" t="str">
            <v xml:space="preserve">TRANSFORMADOR DE CORRIENTE 750/5A 220V                                                                                                                                                                                                                    </v>
          </cell>
          <cell r="D51">
            <v>69.92</v>
          </cell>
          <cell r="E51">
            <v>58.996000000000002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SAB19</v>
          </cell>
          <cell r="C52" t="str">
            <v xml:space="preserve">TRANSFORMADOR DE CORRIENTE 850/5A 220V                                                                                                                                                                                                                    </v>
          </cell>
          <cell r="D52">
            <v>78.959999999999994</v>
          </cell>
          <cell r="E52">
            <v>64.846000000000004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SAB20</v>
          </cell>
          <cell r="C53" t="str">
            <v xml:space="preserve">TRANSFORMADOR DE CORRIENTE 1000/5A 220V                                                                                                                                                                                                                   </v>
          </cell>
          <cell r="D53">
            <v>94.86</v>
          </cell>
          <cell r="E53">
            <v>73.620999999999995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2</v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SAB21</v>
          </cell>
          <cell r="C54" t="str">
            <v xml:space="preserve">TRANSFORMADOR DE CORRIENTE 1500/5A 220V                                                                                                                                                                                                                   </v>
          </cell>
          <cell r="D54">
            <v>137.72</v>
          </cell>
          <cell r="E54">
            <v>102.871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SAB22</v>
          </cell>
          <cell r="C55" t="str">
            <v xml:space="preserve">TRANSFORMADOR DE CORRIENTE 2000/5A 220V                                                                                                                                                                                                                   </v>
          </cell>
          <cell r="D55">
            <v>182.92</v>
          </cell>
          <cell r="E55">
            <v>132.05000000000001</v>
          </cell>
          <cell r="F55" t="str">
            <v>S</v>
          </cell>
          <cell r="G55">
            <v>42</v>
          </cell>
          <cell r="H55" t="str">
            <v>Factura 003-0020321</v>
          </cell>
          <cell r="I55" t="str">
            <v>Individual</v>
          </cell>
          <cell r="J55" t="str">
            <v>EDPE</v>
          </cell>
          <cell r="K55" t="str">
            <v>GESTION Y SISTEMAS DE CALIDAD ELECTRICA</v>
          </cell>
          <cell r="L55">
            <v>42676</v>
          </cell>
          <cell r="M55">
            <v>42</v>
          </cell>
          <cell r="N55" t="str">
            <v>Sustento</v>
          </cell>
          <cell r="O55">
            <v>42</v>
          </cell>
          <cell r="P55" t="str">
            <v>S</v>
          </cell>
        </row>
        <row r="56">
          <cell r="B56" t="str">
            <v>SAB14</v>
          </cell>
          <cell r="C56" t="str">
            <v xml:space="preserve">TRANSFORMADOR DE CORRIENTE (100-200)/5A 20VA 10KV                                                                                                                                                                                                         </v>
          </cell>
          <cell r="D56">
            <v>993.55</v>
          </cell>
          <cell r="E56">
            <v>905.81947436774328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SAB23</v>
          </cell>
          <cell r="C57" t="str">
            <v xml:space="preserve">TRANSFORMADOR DE CORRIENTE BLOQUE 300/5A 10KV 30VA INTERIOR                                                                                                                                                                                               </v>
          </cell>
          <cell r="D57">
            <v>431.45</v>
          </cell>
          <cell r="E57">
            <v>393.35293867038689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SAB24</v>
          </cell>
          <cell r="C58" t="str">
            <v xml:space="preserve">TRANSFORMADOR DE CORRIENTE TOROIDAL 100-200/1A 10KV DIAMETRO 150MM                                                                                                                                                                                        </v>
          </cell>
          <cell r="D58">
            <v>560.63</v>
          </cell>
          <cell r="E58">
            <v>511.12633678706453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SAB11</v>
          </cell>
          <cell r="C59" t="str">
            <v xml:space="preserve">TRANSFORMADOR DE CORRIENTE 30/5A 30VA 22.9KV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SAB10</v>
          </cell>
          <cell r="C60" t="str">
            <v xml:space="preserve">TRANSFORMADOR DE CORRIENTE TOROIDAL 50/1A 0.7KV 1VA DIAMETRO 100MM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</sheetData>
      <sheetData sheetId="20">
        <row r="20">
          <cell r="B20" t="str">
            <v>SAB13</v>
          </cell>
          <cell r="C20" t="str">
            <v xml:space="preserve">TRANSFORMADOR DE TENSION 22.9/0.12KV INTERIOR                                                    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SAB12</v>
          </cell>
          <cell r="C21" t="str">
            <v xml:space="preserve">TRANSFORMADOR DE TENSION DE 2 DEVANADOS 10KV 30VA CLASE 0.5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</sheetData>
      <sheetData sheetId="2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Varilla PT"/>
      <sheetName val="Pernos"/>
      <sheetName val="Grapas"/>
      <sheetName val="Varillas"/>
    </sheetNames>
    <sheetDataSet>
      <sheetData sheetId="0"/>
      <sheetData sheetId="1"/>
      <sheetData sheetId="2">
        <row r="22">
          <cell r="B22" t="str">
            <v>GVC01</v>
          </cell>
          <cell r="C22" t="str">
            <v xml:space="preserve">VARILLA DE PUESTA A TIERRA DE COBRE O ALEACION DE COBRE, 2400 mm. LONG.; 16 mm. DIAM.                                                                                                                                                                     </v>
          </cell>
          <cell r="D22">
            <v>37.22</v>
          </cell>
          <cell r="E22">
            <v>31.88</v>
          </cell>
          <cell r="F22" t="str">
            <v>S</v>
          </cell>
          <cell r="G22">
            <v>30</v>
          </cell>
          <cell r="H22" t="str">
            <v>Orden de Compra OC-4516</v>
          </cell>
          <cell r="I22" t="str">
            <v>Individual</v>
          </cell>
          <cell r="J22" t="str">
            <v>ELDU</v>
          </cell>
          <cell r="K22" t="str">
            <v>MATERIALES GROUP S.A.C</v>
          </cell>
          <cell r="L22">
            <v>42802</v>
          </cell>
          <cell r="M22">
            <v>1</v>
          </cell>
          <cell r="N22" t="str">
            <v>Sustento</v>
          </cell>
          <cell r="O22">
            <v>30</v>
          </cell>
          <cell r="P22" t="str">
            <v>S</v>
          </cell>
        </row>
        <row r="23">
          <cell r="B23" t="str">
            <v>GVW01</v>
          </cell>
          <cell r="C23" t="str">
            <v xml:space="preserve">VARILLA DE PUESTA A TIERRA DE COPPERWELD, 2400 mm. LONG.; 16 mm. DIAM.                                                                                                                                                                                    </v>
          </cell>
          <cell r="D23">
            <v>7.98</v>
          </cell>
          <cell r="E23">
            <v>8.65</v>
          </cell>
          <cell r="F23" t="str">
            <v>S</v>
          </cell>
          <cell r="G23">
            <v>400</v>
          </cell>
          <cell r="H23" t="str">
            <v>Orden de Compra 1210014819</v>
          </cell>
          <cell r="I23" t="str">
            <v>Individual</v>
          </cell>
          <cell r="J23" t="str">
            <v>ELNO</v>
          </cell>
          <cell r="K23" t="str">
            <v>MATERIALES GROUP S.A.C.</v>
          </cell>
          <cell r="L23">
            <v>43080</v>
          </cell>
          <cell r="M23">
            <v>1</v>
          </cell>
          <cell r="N23" t="str">
            <v>Sustento</v>
          </cell>
          <cell r="O23">
            <v>400</v>
          </cell>
          <cell r="P23" t="str">
            <v>S</v>
          </cell>
        </row>
      </sheetData>
      <sheetData sheetId="3">
        <row r="221">
          <cell r="B221" t="str">
            <v>FPX25</v>
          </cell>
          <cell r="C221" t="str">
            <v xml:space="preserve">PERNO ACERO GALVANIZADO  5/8 X 3 CON TUERCA                                                                                                                                                                                                               </v>
          </cell>
          <cell r="D221">
            <v>0.33</v>
          </cell>
          <cell r="E221">
            <v>0.41</v>
          </cell>
          <cell r="F221" t="str">
            <v>S</v>
          </cell>
          <cell r="G221">
            <v>20</v>
          </cell>
          <cell r="H221" t="str">
            <v>Orden de Compra OC-3929</v>
          </cell>
          <cell r="I221" t="str">
            <v>Individual</v>
          </cell>
          <cell r="J221" t="str">
            <v>ELDU</v>
          </cell>
          <cell r="K221" t="str">
            <v>MATERIALES GROUP S.A.C</v>
          </cell>
          <cell r="L221">
            <v>42765</v>
          </cell>
          <cell r="M221">
            <v>20</v>
          </cell>
          <cell r="N221" t="str">
            <v>Sustento</v>
          </cell>
          <cell r="O221">
            <v>20</v>
          </cell>
          <cell r="P221" t="str">
            <v>S</v>
          </cell>
        </row>
        <row r="222">
          <cell r="B222" t="str">
            <v>FPX30</v>
          </cell>
          <cell r="C222" t="str">
            <v xml:space="preserve">PERNO ACERO GALVANIZADO 1/2X1.1/2P C/TUERCA                                                                                                                                                                                                               </v>
          </cell>
          <cell r="D222">
            <v>0.15</v>
          </cell>
          <cell r="E222">
            <v>1.25</v>
          </cell>
          <cell r="F222" t="str">
            <v>S</v>
          </cell>
          <cell r="G222">
            <v>3</v>
          </cell>
          <cell r="H222" t="str">
            <v>Orden de Compra OC-362238</v>
          </cell>
          <cell r="I222" t="str">
            <v>Individual</v>
          </cell>
          <cell r="J222" t="str">
            <v>ELDU</v>
          </cell>
          <cell r="K222" t="str">
            <v>REPRESENTACIONES COMERCIALES R &amp; M E.I.R.L.</v>
          </cell>
          <cell r="L222">
            <v>43018</v>
          </cell>
          <cell r="M222">
            <v>3</v>
          </cell>
          <cell r="N222" t="str">
            <v>Sustento</v>
          </cell>
          <cell r="O222">
            <v>3</v>
          </cell>
          <cell r="P222" t="str">
            <v>S</v>
          </cell>
        </row>
        <row r="223">
          <cell r="B223" t="str">
            <v>RVV01</v>
          </cell>
          <cell r="C223" t="str">
            <v xml:space="preserve">PERNO DE ANCLAJE DE COPPERWELD O ALEACION DE COBRE DE 2400 mm DE LONG.                                                                                                                                                                                    </v>
          </cell>
          <cell r="D223">
            <v>12.78</v>
          </cell>
          <cell r="E223">
            <v>14.290626122000365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AXP02</v>
          </cell>
          <cell r="C224" t="str">
            <v xml:space="preserve">PERNO DOBLE BORDE DE 13-1/8 PULG. LONG.; 5/8 PULG. DIAM. PARA AISLADOR CARRETE 53-2                                                                                                                                                                       </v>
          </cell>
          <cell r="D224">
            <v>1.1100000000000001</v>
          </cell>
          <cell r="E224">
            <v>1.6740397779676517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AXP03</v>
          </cell>
          <cell r="C225" t="str">
            <v xml:space="preserve">PERNO DOBLE BORDE DE 14-1/8 PULG. LONG.; 5/8 PULG. DIAM. PARA AISLADOR CARRETE 53-2                                                                                                                                                                       </v>
          </cell>
          <cell r="D225">
            <v>1.66</v>
          </cell>
          <cell r="E225">
            <v>2.5035189472309018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AXP04</v>
          </cell>
          <cell r="C226" t="str">
            <v xml:space="preserve">PERNO DOBLE BORDE DE 15-1/8 PULG. LONG.; 5/8 PULG. DIAM. PARA AISLADOR CARRETE 53-2                                                                                                                                                                       </v>
          </cell>
          <cell r="D226">
            <v>1.8</v>
          </cell>
          <cell r="E226">
            <v>2.7146590994070023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AXP05</v>
          </cell>
          <cell r="C227" t="str">
            <v xml:space="preserve">PERNO DOBLE BORDE DE 16-1/8 PULG. LONG.; 5/8 PULG. DIAM. PARA AISLADOR CARRETE 53-2                                                                                                                                                                       </v>
          </cell>
          <cell r="D227">
            <v>2.13</v>
          </cell>
          <cell r="E227">
            <v>3.2123466009649526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FKP01</v>
          </cell>
          <cell r="C228" t="str">
            <v xml:space="preserve">PERNO GANCHO DE SUSPENSION DE 200 mm X 16 mm2 DIAM.                                                                                                                                                                                                       </v>
          </cell>
          <cell r="D228">
            <v>2.5</v>
          </cell>
          <cell r="E228">
            <v>1.51</v>
          </cell>
          <cell r="F228" t="str">
            <v>S</v>
          </cell>
          <cell r="G228">
            <v>1500</v>
          </cell>
          <cell r="H228" t="str">
            <v>Contrato AD/LO 025-2016-SEAL</v>
          </cell>
          <cell r="I228" t="str">
            <v>Individual</v>
          </cell>
          <cell r="J228" t="str">
            <v>SEAL</v>
          </cell>
          <cell r="K228" t="str">
            <v>SEMAPI E.I.R.L</v>
          </cell>
          <cell r="L228">
            <v>42618</v>
          </cell>
          <cell r="M228">
            <v>1500</v>
          </cell>
          <cell r="N228" t="str">
            <v>Sustento</v>
          </cell>
          <cell r="O228">
            <v>1500</v>
          </cell>
          <cell r="P228" t="str">
            <v>S</v>
          </cell>
        </row>
        <row r="229">
          <cell r="B229" t="str">
            <v>FKP02</v>
          </cell>
          <cell r="C229" t="str">
            <v xml:space="preserve">PERNO GANCHO DE SUSPENSION DE 200 mm X 20 mm2 DIAM.                                                                                                                                                                                                       </v>
          </cell>
          <cell r="D229">
            <v>2.99</v>
          </cell>
          <cell r="E229">
            <v>1.96</v>
          </cell>
          <cell r="F229" t="str">
            <v>S</v>
          </cell>
          <cell r="G229">
            <v>20</v>
          </cell>
          <cell r="H229" t="str">
            <v>Factura 001-001963</v>
          </cell>
          <cell r="I229" t="str">
            <v>Individual</v>
          </cell>
          <cell r="J229" t="str">
            <v>SERS</v>
          </cell>
          <cell r="K229" t="str">
            <v>ELSERCOR E.I.R.L</v>
          </cell>
          <cell r="L229">
            <v>42849</v>
          </cell>
          <cell r="M229">
            <v>20</v>
          </cell>
          <cell r="N229" t="str">
            <v>Sustento</v>
          </cell>
          <cell r="O229">
            <v>20</v>
          </cell>
          <cell r="P229" t="str">
            <v>S</v>
          </cell>
        </row>
        <row r="230">
          <cell r="B230" t="str">
            <v>FKP03</v>
          </cell>
          <cell r="C230" t="str">
            <v xml:space="preserve">PERNO GANCHO DE SUSPENSION DE 240 mm X 16 mm2 DIAM.                                                                                                                                                                                                       </v>
          </cell>
          <cell r="D230">
            <v>3.3</v>
          </cell>
          <cell r="E230">
            <v>2.4700000000000002</v>
          </cell>
          <cell r="F230" t="str">
            <v>S</v>
          </cell>
          <cell r="G230" t="str">
            <v>DGER/MEM</v>
          </cell>
          <cell r="H230" t="str">
            <v xml:space="preserve">DGER/MEM </v>
          </cell>
          <cell r="I230" t="str">
            <v>DGER/MEM</v>
          </cell>
          <cell r="J230" t="str">
            <v>DGER/MEM</v>
          </cell>
          <cell r="K230" t="str">
            <v>DGER/MEM</v>
          </cell>
          <cell r="L230">
            <v>43038</v>
          </cell>
          <cell r="M230" t="str">
            <v>DGER/MEM</v>
          </cell>
          <cell r="N230" t="str">
            <v>Sustento</v>
          </cell>
          <cell r="O230" t="str">
            <v>DGER/MEM</v>
          </cell>
          <cell r="P230" t="str">
            <v>S</v>
          </cell>
        </row>
        <row r="231">
          <cell r="B231" t="str">
            <v>FKP04</v>
          </cell>
          <cell r="C231" t="str">
            <v xml:space="preserve">PERNO GANCHO DE SUSPENSION DE 240 mm X 20 mm2 DIAM.                                                                                                                                                                                                       </v>
          </cell>
          <cell r="D231">
            <v>3.33</v>
          </cell>
          <cell r="E231">
            <v>3.63</v>
          </cell>
          <cell r="F231" t="str">
            <v>S</v>
          </cell>
          <cell r="G231">
            <v>10</v>
          </cell>
          <cell r="H231" t="str">
            <v>Orden de Compra OC-4516</v>
          </cell>
          <cell r="I231" t="str">
            <v>Individual</v>
          </cell>
          <cell r="J231" t="str">
            <v>ELDU</v>
          </cell>
          <cell r="K231" t="str">
            <v>MATERIALES GROUP S.A.C</v>
          </cell>
          <cell r="L231">
            <v>42802</v>
          </cell>
          <cell r="M231">
            <v>10</v>
          </cell>
          <cell r="N231" t="str">
            <v>Sustento</v>
          </cell>
          <cell r="O231">
            <v>10</v>
          </cell>
          <cell r="P231" t="str">
            <v>S</v>
          </cell>
        </row>
        <row r="232">
          <cell r="B232" t="str">
            <v>FKP05</v>
          </cell>
          <cell r="C232" t="str">
            <v xml:space="preserve">PERNO GANCHO DE SUSPENSION DE 320 mm X 16 mm2 DIAM.                                                                                                                                                                                                       </v>
          </cell>
          <cell r="D232">
            <v>2.27</v>
          </cell>
          <cell r="E232">
            <v>1.73</v>
          </cell>
          <cell r="F232" t="str">
            <v>S</v>
          </cell>
          <cell r="G232">
            <v>800</v>
          </cell>
          <cell r="H232" t="str">
            <v>Contrato AD/LO 025-2016-SEAL</v>
          </cell>
          <cell r="I232" t="str">
            <v>Individual</v>
          </cell>
          <cell r="J232" t="str">
            <v>SEAL</v>
          </cell>
          <cell r="K232" t="str">
            <v>SEMAPI E.I.R.L</v>
          </cell>
          <cell r="L232">
            <v>42618</v>
          </cell>
          <cell r="M232">
            <v>800</v>
          </cell>
          <cell r="N232" t="str">
            <v>Sustento</v>
          </cell>
          <cell r="O232">
            <v>800</v>
          </cell>
          <cell r="P232" t="str">
            <v>S</v>
          </cell>
        </row>
        <row r="233">
          <cell r="B233" t="str">
            <v>FKP06</v>
          </cell>
          <cell r="C233" t="str">
            <v xml:space="preserve">PERNO GANCHO DE SUSPENSION DE 320 mm X 20 mm2 DIAM.                                                                                                                                                                                                       </v>
          </cell>
          <cell r="D233">
            <v>3.26</v>
          </cell>
          <cell r="E233">
            <v>4.9165492578149035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FKP07</v>
          </cell>
          <cell r="C234" t="str">
            <v xml:space="preserve">PERNO GANCHO DE SUSPENSION DE 350 mm X 20 mm2 DIAM.                                                                                                                                                                                                       </v>
          </cell>
          <cell r="D234">
            <v>3.26</v>
          </cell>
          <cell r="E234">
            <v>4.9165492578149035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FKP08</v>
          </cell>
          <cell r="C235" t="str">
            <v xml:space="preserve">PERNO GANCHO TIRAFON                                                                                                                                                                                                                                      </v>
          </cell>
          <cell r="D235">
            <v>0.57999999999999996</v>
          </cell>
          <cell r="E235">
            <v>0.87472348758670071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FPM01</v>
          </cell>
          <cell r="C236" t="str">
            <v xml:space="preserve">PERNO MAQUINADO DE  6 PULG. LONG. X  1/2 PULG. DIAM.                                                                                                                                                                                                      </v>
          </cell>
          <cell r="D236">
            <v>0.62</v>
          </cell>
          <cell r="E236">
            <v>1.19</v>
          </cell>
          <cell r="F236" t="str">
            <v>S</v>
          </cell>
          <cell r="G236">
            <v>100</v>
          </cell>
          <cell r="H236" t="str">
            <v>Factura 001-000793</v>
          </cell>
          <cell r="I236" t="str">
            <v>Individual</v>
          </cell>
          <cell r="J236" t="str">
            <v>ELOR</v>
          </cell>
          <cell r="K236" t="str">
            <v>DIPACO S.A.C.</v>
          </cell>
          <cell r="L236">
            <v>42655</v>
          </cell>
          <cell r="M236">
            <v>100</v>
          </cell>
          <cell r="N236" t="str">
            <v>Sustento</v>
          </cell>
          <cell r="O236">
            <v>100</v>
          </cell>
          <cell r="P236" t="str">
            <v>S</v>
          </cell>
        </row>
        <row r="237">
          <cell r="B237" t="str">
            <v>FPM02</v>
          </cell>
          <cell r="C237" t="str">
            <v xml:space="preserve">PERNO MAQUINADO DE  6 PULG. LONG. X  5/8  PULG. DIAM.                                                                                                                                                                                                     </v>
          </cell>
          <cell r="D237">
            <v>1.39</v>
          </cell>
          <cell r="E237">
            <v>0.9</v>
          </cell>
          <cell r="F237" t="str">
            <v>S</v>
          </cell>
          <cell r="G237">
            <v>25</v>
          </cell>
          <cell r="H237" t="str">
            <v>Orden de Compra 4210008945</v>
          </cell>
          <cell r="I237" t="str">
            <v>Individual</v>
          </cell>
          <cell r="J237" t="str">
            <v>ELC</v>
          </cell>
          <cell r="K237" t="str">
            <v>PROMOTORES ELECTRICOS MILAGROS Y CE</v>
          </cell>
          <cell r="L237">
            <v>42600</v>
          </cell>
          <cell r="M237">
            <v>25</v>
          </cell>
          <cell r="N237" t="str">
            <v>Sustento</v>
          </cell>
          <cell r="O237">
            <v>25</v>
          </cell>
          <cell r="P237" t="str">
            <v>S</v>
          </cell>
        </row>
        <row r="238">
          <cell r="B238" t="str">
            <v>FPM03</v>
          </cell>
          <cell r="C238" t="str">
            <v xml:space="preserve">PERNO MAQUINADO DE  6 PULG. LONG. X 3/4  PULG. DIAM.                                                                                                                                                                                                      </v>
          </cell>
          <cell r="D238">
            <v>1.4</v>
          </cell>
          <cell r="E238">
            <v>2.1114015217610018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FPM04</v>
          </cell>
          <cell r="C239" t="str">
            <v xml:space="preserve">PERNO MAQUINADO DE  7 PULG. LONG. X 1/2 PULG. DIAM.                                                                                                                                                                                                       </v>
          </cell>
          <cell r="D239">
            <v>0.94</v>
          </cell>
          <cell r="E239">
            <v>1.4176553074681011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FPM05</v>
          </cell>
          <cell r="C240" t="str">
            <v xml:space="preserve">PERNO MAQUINADO DE  7 PULG. LONG. X 5/8  PULG. DIAM.                                                                                                                                                                                                      </v>
          </cell>
          <cell r="D240">
            <v>1.17</v>
          </cell>
          <cell r="E240">
            <v>1.7645284146145515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FPM06</v>
          </cell>
          <cell r="C241" t="str">
            <v xml:space="preserve">PERNO MAQUINADO DE  8 PULG. LONG. X  1/2 PULG. DIAM.                                                                                                                                                                                                      </v>
          </cell>
          <cell r="D241">
            <v>1.03</v>
          </cell>
          <cell r="E241">
            <v>1.29</v>
          </cell>
          <cell r="F241" t="str">
            <v>S</v>
          </cell>
          <cell r="G241">
            <v>100</v>
          </cell>
          <cell r="H241" t="str">
            <v>Factura 001-000793</v>
          </cell>
          <cell r="I241" t="str">
            <v>Individual</v>
          </cell>
          <cell r="J241" t="str">
            <v>ELOR</v>
          </cell>
          <cell r="K241" t="str">
            <v>DIPACO S.A.C.</v>
          </cell>
          <cell r="L241">
            <v>42655</v>
          </cell>
          <cell r="M241">
            <v>100</v>
          </cell>
          <cell r="N241" t="str">
            <v>Sustento</v>
          </cell>
          <cell r="O241">
            <v>100</v>
          </cell>
          <cell r="P241" t="str">
            <v>S</v>
          </cell>
        </row>
        <row r="242">
          <cell r="B242" t="str">
            <v>FPM07</v>
          </cell>
          <cell r="C242" t="str">
            <v xml:space="preserve">PERNO MAQUINADO DE  8 PULG. LONG. X  5/8  PULG. DIAM.                                                                                                                                                                                                     </v>
          </cell>
          <cell r="D242">
            <v>1.22</v>
          </cell>
          <cell r="E242">
            <v>0.93</v>
          </cell>
          <cell r="F242" t="str">
            <v>S</v>
          </cell>
          <cell r="G242">
            <v>200</v>
          </cell>
          <cell r="H242" t="str">
            <v>Orden de Compra 4210008639</v>
          </cell>
          <cell r="I242" t="str">
            <v>Individual</v>
          </cell>
          <cell r="J242" t="str">
            <v>ELC</v>
          </cell>
          <cell r="K242" t="str">
            <v>PROMOTORES ELECTRICOS MILAGROS Y CE</v>
          </cell>
          <cell r="L242">
            <v>42492</v>
          </cell>
          <cell r="M242">
            <v>200</v>
          </cell>
          <cell r="N242" t="str">
            <v>Sustento</v>
          </cell>
          <cell r="O242">
            <v>200</v>
          </cell>
          <cell r="P242" t="str">
            <v>S</v>
          </cell>
        </row>
        <row r="243">
          <cell r="B243" t="str">
            <v>FPM08</v>
          </cell>
          <cell r="C243" t="str">
            <v xml:space="preserve">PERNO MAQUINADO DE  8 PULG. LONG. X 3/4  PULG. DIAM.                                                                                                                                                                                                      </v>
          </cell>
          <cell r="D243">
            <v>1.36</v>
          </cell>
          <cell r="E243">
            <v>1.5</v>
          </cell>
          <cell r="F243" t="str">
            <v>S</v>
          </cell>
          <cell r="G243" t="str">
            <v>DGER/MEM</v>
          </cell>
          <cell r="H243" t="str">
            <v xml:space="preserve">DGER/MEM </v>
          </cell>
          <cell r="I243" t="str">
            <v>DGER/MEM</v>
          </cell>
          <cell r="J243" t="str">
            <v>DGER/MEM</v>
          </cell>
          <cell r="K243" t="str">
            <v>DGER/MEM</v>
          </cell>
          <cell r="L243">
            <v>43038</v>
          </cell>
          <cell r="M243" t="str">
            <v>DGER/MEM</v>
          </cell>
          <cell r="N243" t="str">
            <v>Sustento</v>
          </cell>
          <cell r="O243" t="str">
            <v>DGER/MEM</v>
          </cell>
          <cell r="P243" t="str">
            <v>S</v>
          </cell>
        </row>
        <row r="244">
          <cell r="B244" t="str">
            <v>FPM09</v>
          </cell>
          <cell r="C244" t="str">
            <v xml:space="preserve">PERNO MAQUINADO DE  9 PULG. LONG. X 1/2 PULG. DIAM.                                                                                                                                                                                                       </v>
          </cell>
          <cell r="D244">
            <v>1.1399999999999999</v>
          </cell>
          <cell r="E244">
            <v>1.7192840962911013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FPM10</v>
          </cell>
          <cell r="C245" t="str">
            <v xml:space="preserve">PERNO MAQUINADO DE  9 PULG. LONG. X 5/8  PULG. DIAM.                                                                                                                                                                                                      </v>
          </cell>
          <cell r="D245">
            <v>1.36</v>
          </cell>
          <cell r="E245">
            <v>2.0510757639964021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FPM11</v>
          </cell>
          <cell r="C246" t="str">
            <v xml:space="preserve">PERNO MAQUINADO DE 10 PULG. LONG. X  1/2 PULG. DIAM.                                                                                                                                                                                                      </v>
          </cell>
          <cell r="D246">
            <v>1.1399999999999999</v>
          </cell>
          <cell r="E246">
            <v>1.36</v>
          </cell>
          <cell r="F246" t="str">
            <v>S</v>
          </cell>
          <cell r="G246">
            <v>100</v>
          </cell>
          <cell r="H246" t="str">
            <v>Factura 001-000793</v>
          </cell>
          <cell r="I246" t="str">
            <v>Individual</v>
          </cell>
          <cell r="J246" t="str">
            <v>ELOR</v>
          </cell>
          <cell r="K246" t="str">
            <v>DIPACO S.A.C.</v>
          </cell>
          <cell r="L246">
            <v>42655</v>
          </cell>
          <cell r="M246">
            <v>100</v>
          </cell>
          <cell r="N246" t="str">
            <v>Sustento</v>
          </cell>
          <cell r="O246">
            <v>100</v>
          </cell>
          <cell r="P246" t="str">
            <v>S</v>
          </cell>
        </row>
        <row r="247">
          <cell r="B247" t="str">
            <v>FPM12</v>
          </cell>
          <cell r="C247" t="str">
            <v xml:space="preserve">PERNO MAQUINADO DE 10 PULG. LONG. X  5/8  PULG. DIAM.                                                                                                                                                                                                     </v>
          </cell>
          <cell r="D247">
            <v>1.44</v>
          </cell>
          <cell r="E247">
            <v>1.22</v>
          </cell>
          <cell r="F247" t="str">
            <v>S</v>
          </cell>
          <cell r="G247">
            <v>245</v>
          </cell>
          <cell r="H247" t="str">
            <v>Orden de Compra 4214000544</v>
          </cell>
          <cell r="I247" t="str">
            <v>Individual</v>
          </cell>
          <cell r="J247" t="str">
            <v>ELC</v>
          </cell>
          <cell r="K247" t="str">
            <v>MATERIALES GROUP S.A.C.</v>
          </cell>
          <cell r="L247">
            <v>42992</v>
          </cell>
          <cell r="M247">
            <v>245</v>
          </cell>
          <cell r="N247" t="str">
            <v>Sustento</v>
          </cell>
          <cell r="O247">
            <v>245</v>
          </cell>
          <cell r="P247" t="str">
            <v>S</v>
          </cell>
        </row>
        <row r="248">
          <cell r="B248" t="str">
            <v>FPM13</v>
          </cell>
          <cell r="C248" t="str">
            <v xml:space="preserve">PERNO MAQUINADO DE 10 PULG. LONG. X 3/4  PULG. DIAM.                                                                                                                                                                                                      </v>
          </cell>
          <cell r="D248">
            <v>1.36</v>
          </cell>
          <cell r="E248">
            <v>1.67</v>
          </cell>
          <cell r="F248" t="str">
            <v>S</v>
          </cell>
          <cell r="G248" t="str">
            <v>DGER/MEM</v>
          </cell>
          <cell r="H248" t="str">
            <v xml:space="preserve">DGER/MEM </v>
          </cell>
          <cell r="I248" t="str">
            <v>DGER/MEM</v>
          </cell>
          <cell r="J248" t="str">
            <v>DGER/MEM</v>
          </cell>
          <cell r="K248" t="str">
            <v>DGER/MEM</v>
          </cell>
          <cell r="L248">
            <v>43038</v>
          </cell>
          <cell r="M248" t="str">
            <v>DGER/MEM</v>
          </cell>
          <cell r="N248" t="str">
            <v>Sustento</v>
          </cell>
          <cell r="O248" t="str">
            <v>DGER/MEM</v>
          </cell>
          <cell r="P248" t="str">
            <v>S</v>
          </cell>
        </row>
        <row r="249">
          <cell r="B249" t="str">
            <v>FPM14</v>
          </cell>
          <cell r="C249" t="str">
            <v xml:space="preserve">PERNO MAQUINADO DE 12 PULG. LONG. X  5/8  PULG. DIAM.                                                                                                                                                                                                     </v>
          </cell>
          <cell r="D249">
            <v>1.89</v>
          </cell>
          <cell r="E249">
            <v>1.21</v>
          </cell>
          <cell r="F249" t="str">
            <v>S</v>
          </cell>
          <cell r="G249">
            <v>200</v>
          </cell>
          <cell r="H249" t="str">
            <v>Orden de Compra 4210008525</v>
          </cell>
          <cell r="I249" t="str">
            <v>Individual</v>
          </cell>
          <cell r="J249" t="str">
            <v>ELC</v>
          </cell>
          <cell r="K249" t="str">
            <v>MATERIALES GROUP S.A.C.</v>
          </cell>
          <cell r="L249">
            <v>42445</v>
          </cell>
          <cell r="M249">
            <v>200</v>
          </cell>
          <cell r="N249" t="str">
            <v>Sustento</v>
          </cell>
          <cell r="O249">
            <v>200</v>
          </cell>
          <cell r="P249" t="str">
            <v>S</v>
          </cell>
        </row>
        <row r="250">
          <cell r="B250" t="str">
            <v>FPM15</v>
          </cell>
          <cell r="C250" t="str">
            <v xml:space="preserve">PERNO MAQUINADO DE 12 PULG. LONG. X 3/4  PULG. DIAM.                                                                                                                                                                                                      </v>
          </cell>
          <cell r="D250">
            <v>1.36</v>
          </cell>
          <cell r="E250">
            <v>1.86</v>
          </cell>
          <cell r="F250" t="str">
            <v>S</v>
          </cell>
          <cell r="G250" t="str">
            <v>DGER/MEM</v>
          </cell>
          <cell r="H250" t="str">
            <v xml:space="preserve">DGER/MEM </v>
          </cell>
          <cell r="I250" t="str">
            <v>DGER/MEM</v>
          </cell>
          <cell r="J250" t="str">
            <v>DGER/MEM</v>
          </cell>
          <cell r="K250" t="str">
            <v>DGER/MEM</v>
          </cell>
          <cell r="L250">
            <v>43038</v>
          </cell>
          <cell r="M250" t="str">
            <v>DGER/MEM</v>
          </cell>
          <cell r="N250" t="str">
            <v>Sustento</v>
          </cell>
          <cell r="O250" t="str">
            <v>DGER/MEM</v>
          </cell>
          <cell r="P250" t="str">
            <v>S</v>
          </cell>
        </row>
        <row r="251">
          <cell r="B251" t="str">
            <v>FPM16</v>
          </cell>
          <cell r="C251" t="str">
            <v xml:space="preserve">PERNO MAQUINADO DE 14 PULG. LONG. X  5/8  PULG. DIAM.                                                                                                                                                                                                     </v>
          </cell>
          <cell r="D251">
            <v>1.75</v>
          </cell>
          <cell r="E251">
            <v>1.75</v>
          </cell>
          <cell r="F251" t="str">
            <v>S</v>
          </cell>
          <cell r="G251">
            <v>300</v>
          </cell>
          <cell r="H251" t="str">
            <v>Orden de Compra 1210013431</v>
          </cell>
          <cell r="I251" t="str">
            <v>Individual</v>
          </cell>
          <cell r="J251" t="str">
            <v>ELNO</v>
          </cell>
          <cell r="K251" t="str">
            <v>MATERIALES GROUP S.A.C.</v>
          </cell>
          <cell r="L251">
            <v>42583</v>
          </cell>
          <cell r="M251">
            <v>300</v>
          </cell>
          <cell r="N251" t="str">
            <v>Sustento</v>
          </cell>
          <cell r="O251">
            <v>300</v>
          </cell>
          <cell r="P251" t="str">
            <v>S</v>
          </cell>
        </row>
        <row r="252">
          <cell r="B252" t="str">
            <v>FPM17</v>
          </cell>
          <cell r="C252" t="str">
            <v xml:space="preserve">PERNO MAQUINADO DE 14 PULG. LONG. X 3/4  PULG. DIAM.                                                                                                                                                                                                      </v>
          </cell>
          <cell r="D252">
            <v>1.36</v>
          </cell>
          <cell r="E252">
            <v>1.99</v>
          </cell>
          <cell r="F252" t="str">
            <v>S</v>
          </cell>
          <cell r="G252" t="str">
            <v>DGER/MEM</v>
          </cell>
          <cell r="H252" t="str">
            <v xml:space="preserve">DGER/MEM </v>
          </cell>
          <cell r="I252" t="str">
            <v>DGER/MEM</v>
          </cell>
          <cell r="J252" t="str">
            <v>DGER/MEM</v>
          </cell>
          <cell r="K252" t="str">
            <v>DGER/MEM</v>
          </cell>
          <cell r="L252">
            <v>43038</v>
          </cell>
          <cell r="M252" t="str">
            <v>DGER/MEM</v>
          </cell>
          <cell r="N252" t="str">
            <v>Sustento</v>
          </cell>
          <cell r="O252" t="str">
            <v>DGER/MEM</v>
          </cell>
          <cell r="P252" t="str">
            <v>S</v>
          </cell>
        </row>
        <row r="253">
          <cell r="B253" t="str">
            <v>FPM18</v>
          </cell>
          <cell r="C253" t="str">
            <v xml:space="preserve">PERNO MAQUINADO DE 16 PULG. LONG. X  5/8  PULG. DIAM.                                                                                                                                                                                                     </v>
          </cell>
          <cell r="D253">
            <v>2.2000000000000002</v>
          </cell>
          <cell r="E253">
            <v>3.3179166770530033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FPM19</v>
          </cell>
          <cell r="C254" t="str">
            <v xml:space="preserve">PERNO MAQUINADO DE 16 PULG. LONG. X 3/4  PULG. DIAM.                                                                                                                                                                                                      </v>
          </cell>
          <cell r="D254">
            <v>1.36</v>
          </cell>
          <cell r="E254">
            <v>2.5299999999999998</v>
          </cell>
          <cell r="F254" t="str">
            <v>S</v>
          </cell>
          <cell r="G254">
            <v>30</v>
          </cell>
          <cell r="H254" t="str">
            <v>Orden de Compra 4210009104</v>
          </cell>
          <cell r="I254" t="str">
            <v>Individual</v>
          </cell>
          <cell r="J254" t="str">
            <v>ELC</v>
          </cell>
          <cell r="K254" t="str">
            <v>DISTRIBUIDORA DE FERRETERIA ELECTRI</v>
          </cell>
          <cell r="L254">
            <v>42678</v>
          </cell>
          <cell r="M254">
            <v>30</v>
          </cell>
          <cell r="N254" t="str">
            <v>Sustento</v>
          </cell>
          <cell r="O254">
            <v>30</v>
          </cell>
          <cell r="P254" t="str">
            <v>S</v>
          </cell>
        </row>
        <row r="255">
          <cell r="B255" t="str">
            <v>FPM20</v>
          </cell>
          <cell r="C255" t="str">
            <v xml:space="preserve">PERNO MAQUINADO DE 18 PULG. LONG. X  5/8  PULG. DIAM.                                                                                                                                                                                                     </v>
          </cell>
          <cell r="D255">
            <v>2.12</v>
          </cell>
          <cell r="E255">
            <v>1.95</v>
          </cell>
          <cell r="F255" t="str">
            <v>S</v>
          </cell>
          <cell r="G255">
            <v>54</v>
          </cell>
          <cell r="H255" t="str">
            <v>Orden de Compra 4210009039</v>
          </cell>
          <cell r="I255" t="str">
            <v>Individual</v>
          </cell>
          <cell r="J255" t="str">
            <v>ELC</v>
          </cell>
          <cell r="K255" t="str">
            <v>MATERIALES GROUP S.A.C.</v>
          </cell>
          <cell r="L255">
            <v>42641</v>
          </cell>
          <cell r="M255">
            <v>54</v>
          </cell>
          <cell r="N255" t="str">
            <v>Sustento</v>
          </cell>
          <cell r="O255">
            <v>54</v>
          </cell>
          <cell r="P255" t="str">
            <v>S</v>
          </cell>
        </row>
        <row r="256">
          <cell r="B256" t="str">
            <v>FPM21</v>
          </cell>
          <cell r="C256" t="str">
            <v xml:space="preserve">PERNO MAQUINADO DE 18 PULG. LONG. X 3/4  PULG. DIAM.                                                                                                                                                                                                      </v>
          </cell>
          <cell r="D256">
            <v>1.36</v>
          </cell>
          <cell r="E256">
            <v>2.35</v>
          </cell>
          <cell r="F256" t="str">
            <v>S</v>
          </cell>
          <cell r="G256" t="str">
            <v>DGER/MEM</v>
          </cell>
          <cell r="H256" t="str">
            <v xml:space="preserve">DGER/MEM </v>
          </cell>
          <cell r="I256" t="str">
            <v>DGER/MEM</v>
          </cell>
          <cell r="J256" t="str">
            <v>DGER/MEM</v>
          </cell>
          <cell r="K256" t="str">
            <v>DGER/MEM</v>
          </cell>
          <cell r="L256">
            <v>43038</v>
          </cell>
          <cell r="M256" t="str">
            <v>DGER/MEM</v>
          </cell>
          <cell r="N256" t="str">
            <v>Sustento</v>
          </cell>
          <cell r="O256" t="str">
            <v>DGER/MEM</v>
          </cell>
          <cell r="P256" t="str">
            <v>S</v>
          </cell>
        </row>
        <row r="257">
          <cell r="B257" t="str">
            <v>FPM22</v>
          </cell>
          <cell r="C257" t="str">
            <v xml:space="preserve">PERNO MAQUINADO DE 20 PULG. LONG. X  5/8  PULG. DIAM.                                                                                                                                                                                                     </v>
          </cell>
          <cell r="D257">
            <v>2.12</v>
          </cell>
          <cell r="E257">
            <v>1.97</v>
          </cell>
          <cell r="F257" t="str">
            <v>S</v>
          </cell>
          <cell r="G257">
            <v>30</v>
          </cell>
          <cell r="H257" t="str">
            <v>Orden de Compra OC-4516</v>
          </cell>
          <cell r="I257" t="str">
            <v>Individual</v>
          </cell>
          <cell r="J257" t="str">
            <v>ELDU</v>
          </cell>
          <cell r="K257" t="str">
            <v>MATERIALES GROUP S.A.C</v>
          </cell>
          <cell r="L257">
            <v>42802</v>
          </cell>
          <cell r="M257">
            <v>30</v>
          </cell>
          <cell r="N257" t="str">
            <v>Sustento</v>
          </cell>
          <cell r="O257">
            <v>30</v>
          </cell>
          <cell r="P257" t="str">
            <v>S</v>
          </cell>
        </row>
        <row r="258">
          <cell r="B258" t="str">
            <v>FPM23</v>
          </cell>
          <cell r="C258" t="str">
            <v xml:space="preserve">PERNO MAQUINADO DE 20 PULG. LONG. X 3/4  PULG. DIAM.                                                                                                                                                                                                      </v>
          </cell>
          <cell r="D258">
            <v>1.36</v>
          </cell>
          <cell r="E258">
            <v>2.56</v>
          </cell>
          <cell r="F258" t="str">
            <v>S</v>
          </cell>
          <cell r="G258" t="str">
            <v>DGER/MEM</v>
          </cell>
          <cell r="H258" t="str">
            <v xml:space="preserve">DGER/MEM </v>
          </cell>
          <cell r="I258" t="str">
            <v>DGER/MEM</v>
          </cell>
          <cell r="J258" t="str">
            <v>DGER/MEM</v>
          </cell>
          <cell r="K258" t="str">
            <v>DGER/MEM</v>
          </cell>
          <cell r="L258">
            <v>43038</v>
          </cell>
          <cell r="M258" t="str">
            <v>DGER/MEM</v>
          </cell>
          <cell r="N258" t="str">
            <v>Sustento</v>
          </cell>
          <cell r="O258" t="str">
            <v>DGER/MEM</v>
          </cell>
          <cell r="P258" t="str">
            <v>S</v>
          </cell>
        </row>
        <row r="259">
          <cell r="B259" t="str">
            <v>FPM24</v>
          </cell>
          <cell r="C259" t="str">
            <v xml:space="preserve">PERNO MAQUINADO DE 22 PULG. LONG. X  5/8  PULG. DIAM.                                                                                                                                                                                                     </v>
          </cell>
          <cell r="D259">
            <v>1.36</v>
          </cell>
          <cell r="E259">
            <v>2.0510757639964021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FPM25</v>
          </cell>
          <cell r="C260" t="str">
            <v xml:space="preserve">PERNO MAQUINADO DE 22 PULG. LONG. X 3/4  PULG. DIAM.                                                                                                                                                                                                      </v>
          </cell>
          <cell r="D260">
            <v>3.61</v>
          </cell>
          <cell r="E260">
            <v>5.4443996382551543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FPM26</v>
          </cell>
          <cell r="C261" t="str">
            <v xml:space="preserve">PERNO MAQUINADO DE 24 PULG. LONG. X  5/8  PULG. DIAM.                                                                                                                                                                                                     </v>
          </cell>
          <cell r="D261">
            <v>4.25</v>
          </cell>
          <cell r="E261">
            <v>6.4096117624887556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FPM27</v>
          </cell>
          <cell r="C262" t="str">
            <v xml:space="preserve">PERNO MAQUINADO DE 24 PULG. LONG. X 3/4  PULG. DIAM.                                                                                                                                                                                                      </v>
          </cell>
          <cell r="D262">
            <v>1.36</v>
          </cell>
          <cell r="E262">
            <v>5.3</v>
          </cell>
          <cell r="F262" t="str">
            <v>S</v>
          </cell>
          <cell r="G262">
            <v>150</v>
          </cell>
          <cell r="H262" t="str">
            <v>Orden de Compra OC-1808</v>
          </cell>
          <cell r="I262" t="str">
            <v>Individual</v>
          </cell>
          <cell r="J262" t="str">
            <v>ELDU</v>
          </cell>
          <cell r="K262" t="str">
            <v>MATERIALES GROUP S.A.C</v>
          </cell>
          <cell r="L262">
            <v>42620</v>
          </cell>
          <cell r="M262">
            <v>150</v>
          </cell>
          <cell r="N262" t="str">
            <v>Sustento</v>
          </cell>
          <cell r="O262">
            <v>150</v>
          </cell>
          <cell r="P262" t="str">
            <v>S</v>
          </cell>
        </row>
        <row r="263">
          <cell r="B263" t="str">
            <v>FPM28</v>
          </cell>
          <cell r="C263" t="str">
            <v xml:space="preserve">PERNO MAQUINADO DE 26 PULG. LONG. X 3/4  PULG. DIAM.                                                                                                                                                                                                      </v>
          </cell>
          <cell r="D263">
            <v>1.36</v>
          </cell>
          <cell r="E263">
            <v>2.0510757639964021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AXP06</v>
          </cell>
          <cell r="C264" t="str">
            <v xml:space="preserve">PERNO SIMPLE BORDE DE 10 PULG. LONG.; 5/8 PULG. DIAM. PARA AISLADOR CARRETE 53-1                                                                                                                                                                          </v>
          </cell>
          <cell r="D264">
            <v>1.36</v>
          </cell>
          <cell r="E264">
            <v>2.0510757639964021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AXP07</v>
          </cell>
          <cell r="C265" t="str">
            <v xml:space="preserve">PERNO SIMPLE BORDE DE 11-3/4 PULG. LONG.; 1/2 PULG. DIAM. PARA AISLADOR CARRETE 53-1                                                                                                                                                                      </v>
          </cell>
          <cell r="D265">
            <v>1.36</v>
          </cell>
          <cell r="E265">
            <v>2.0510757639964021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AXP08</v>
          </cell>
          <cell r="C266" t="str">
            <v xml:space="preserve">PERNO SIMPLE BORDE DE 12-3/4 PULG. LONG.; 1/2 PULG. DIAM. PARA AISLADOR CARRETE 53-1                                                                                                                                                                      </v>
          </cell>
          <cell r="D266">
            <v>1.36</v>
          </cell>
          <cell r="E266">
            <v>1.7</v>
          </cell>
          <cell r="F266" t="str">
            <v>S</v>
          </cell>
          <cell r="G266">
            <v>6</v>
          </cell>
          <cell r="H266" t="str">
            <v>Factura 002-0007158</v>
          </cell>
          <cell r="I266" t="str">
            <v>Individual</v>
          </cell>
          <cell r="J266" t="str">
            <v>EPAN</v>
          </cell>
          <cell r="K266" t="str">
            <v>ELECTRO "NIETSA" E.I.R.L.</v>
          </cell>
          <cell r="L266">
            <v>42997</v>
          </cell>
          <cell r="M266">
            <v>6</v>
          </cell>
          <cell r="N266" t="str">
            <v>Sustento</v>
          </cell>
          <cell r="O266">
            <v>6</v>
          </cell>
          <cell r="P266" t="str">
            <v>S</v>
          </cell>
        </row>
        <row r="267">
          <cell r="B267" t="str">
            <v>AXP09</v>
          </cell>
          <cell r="C267" t="str">
            <v xml:space="preserve">PERNO SIMPLE BORDE DE 12-3/4 PULG. LONG.; 1/2 PULG. DIAM. PARA AISLADOR CARRETE 53-2                                                                                                                                                                      </v>
          </cell>
          <cell r="D267">
            <v>1.36</v>
          </cell>
          <cell r="E267">
            <v>2.0510757639964021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AXP10</v>
          </cell>
          <cell r="C268" t="str">
            <v xml:space="preserve">PERNO SIMPLE BORDE DE 12-3/4 PULG. LONG.; 5/8 PULG. DIAM. PARA AISLADOR CARRETE 53-2                                                                                                                                                                      </v>
          </cell>
          <cell r="D268">
            <v>1.36</v>
          </cell>
          <cell r="E268">
            <v>2.0510757639964021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AXP11</v>
          </cell>
          <cell r="C269" t="str">
            <v xml:space="preserve">PERNO SIMPLE BORDE DE 13-3/4 PULG. LONG.; 1/2 PULG. DIAM. PARA AISLADOR CARRETE 53-1                                                                                                                                                                      </v>
          </cell>
          <cell r="D269">
            <v>1.36</v>
          </cell>
          <cell r="E269">
            <v>2.0510757639964021</v>
          </cell>
          <cell r="F269" t="str">
            <v>E</v>
          </cell>
          <cell r="G269" t="str">
            <v/>
          </cell>
          <cell r="H269" t="str">
            <v>Estimado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Estimado</v>
          </cell>
          <cell r="O269" t="str">
            <v/>
          </cell>
          <cell r="P269" t="str">
            <v>E</v>
          </cell>
        </row>
        <row r="270">
          <cell r="B270" t="str">
            <v>AXP12</v>
          </cell>
          <cell r="C270" t="str">
            <v xml:space="preserve">PERNO SIMPLE BORDE DE 13-3/4 PULG. LONG.; 1/2 PULG. DIAM. PARA AISLADOR CARRETE 53-2                                                                                                                                                                      </v>
          </cell>
          <cell r="D270">
            <v>1.36</v>
          </cell>
          <cell r="E270">
            <v>2.0510757639964021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AXP13</v>
          </cell>
          <cell r="C271" t="str">
            <v xml:space="preserve">PERNO SIMPLE BORDE DE 13-3/4 PULG. LONG.; 5/8 PULG. DIAM. PARA AISLADOR CARRETE 53-2                                                                                                                                                                      </v>
          </cell>
          <cell r="D271">
            <v>1.36</v>
          </cell>
          <cell r="E271">
            <v>2.0510757639964021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AXP14</v>
          </cell>
          <cell r="C272" t="str">
            <v xml:space="preserve">PERNO SIMPLE BORDE DE 14-3/4 PULG. LONG.; 1/2 PULG. DIAM. PARA AISLADOR CARRETE 53-2                                                                                                                                                                      </v>
          </cell>
          <cell r="D272">
            <v>1.36</v>
          </cell>
          <cell r="E272">
            <v>2.0510757639964021</v>
          </cell>
          <cell r="F272" t="str">
            <v>E</v>
          </cell>
          <cell r="G272" t="str">
            <v/>
          </cell>
          <cell r="H272" t="str">
            <v>Estimado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Estimado</v>
          </cell>
          <cell r="O272" t="str">
            <v/>
          </cell>
          <cell r="P272" t="str">
            <v>E</v>
          </cell>
        </row>
        <row r="273">
          <cell r="B273" t="str">
            <v>AXP15</v>
          </cell>
          <cell r="C273" t="str">
            <v xml:space="preserve">PERNO SIMPLE BORDE DE 14-3/4 PULG. LONG.; 5/8 PULG. DIAM. PARA AISLADOR CARRETE 53-2                                                                                                                                                                      </v>
          </cell>
          <cell r="D273">
            <v>1.36</v>
          </cell>
          <cell r="E273">
            <v>2.0510757639964021</v>
          </cell>
          <cell r="F273" t="str">
            <v>E</v>
          </cell>
          <cell r="G273" t="str">
            <v/>
          </cell>
          <cell r="H273" t="str">
            <v>Estimado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Estimado</v>
          </cell>
          <cell r="O273" t="str">
            <v/>
          </cell>
          <cell r="P273" t="str">
            <v>E</v>
          </cell>
        </row>
        <row r="274">
          <cell r="B274" t="str">
            <v>FPC01</v>
          </cell>
          <cell r="C274" t="str">
            <v xml:space="preserve">PERNO TIPO COCHE DE 3 PULG. LONG. X 3/8  PULG. DIAM.                                                                                                                                                                                                      </v>
          </cell>
          <cell r="D274">
            <v>1.36</v>
          </cell>
          <cell r="E274">
            <v>2.0510757639964021</v>
          </cell>
          <cell r="F274" t="str">
            <v>E</v>
          </cell>
          <cell r="G274" t="str">
            <v/>
          </cell>
          <cell r="H274" t="str">
            <v>Estimado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Estimado</v>
          </cell>
          <cell r="O274" t="str">
            <v/>
          </cell>
          <cell r="P274" t="str">
            <v>E</v>
          </cell>
        </row>
        <row r="275">
          <cell r="B275" t="str">
            <v>FPC02</v>
          </cell>
          <cell r="C275" t="str">
            <v xml:space="preserve">PERNO TIPO COCHE DE 4 PULG. LONG. X 3/8  PULG. DIAM.                                                                                                                                                                                                      </v>
          </cell>
          <cell r="D275">
            <v>1.36</v>
          </cell>
          <cell r="E275">
            <v>2.0510757639964021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FPC03</v>
          </cell>
          <cell r="C276" t="str">
            <v xml:space="preserve">PERNO TIPO COCHE DE 4-1/2 PULG. LONG. X  3/8  PULG. DIAM.                                                                                                                                                                                                 </v>
          </cell>
          <cell r="D276">
            <v>1.36</v>
          </cell>
          <cell r="E276">
            <v>2.0510757639964021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FPC04</v>
          </cell>
          <cell r="C277" t="str">
            <v xml:space="preserve">PERNO TIPO COCHE DE 4-1/2 PULG. LONG. X 1/2  PULG. DIAM.                                                                                                                                                                                                  </v>
          </cell>
          <cell r="D277">
            <v>0.65</v>
          </cell>
          <cell r="E277">
            <v>0.98029356367475085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  <row r="278">
          <cell r="B278" t="str">
            <v>FPC05</v>
          </cell>
          <cell r="C278" t="str">
            <v xml:space="preserve">PERNO TIPO COCHE DE 5 PULG. LONG. X  3/8  PULG. DIAM.                                                                                                                                                                                                     </v>
          </cell>
          <cell r="D278">
            <v>1.36</v>
          </cell>
          <cell r="E278">
            <v>2.0510757639964021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FPC06</v>
          </cell>
          <cell r="C279" t="str">
            <v xml:space="preserve">PERNO TIPO COCHE DE 5 PULG. LONG. X 1/2  PULG. DIAM.                                                                                                                                                                                                      </v>
          </cell>
          <cell r="D279">
            <v>1.36</v>
          </cell>
          <cell r="E279">
            <v>2.0510757639964021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FPC07</v>
          </cell>
          <cell r="C280" t="str">
            <v xml:space="preserve">PERNO TIPO COCHE DE 5-1/2 PULG. LONG. X  3/8  PULG. DIAM.                                                                                                                                                                                                 </v>
          </cell>
          <cell r="D280">
            <v>1.36</v>
          </cell>
          <cell r="E280">
            <v>2.0510757639964021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FPC08</v>
          </cell>
          <cell r="C281" t="str">
            <v xml:space="preserve">PERNO TIPO COCHE DE 5-1/2 PULG. LONG. X 1/2  PULG. DIAM.                                                                                                                                                                                                  </v>
          </cell>
          <cell r="D281">
            <v>1.36</v>
          </cell>
          <cell r="E281">
            <v>2.0510757639964021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FPC09</v>
          </cell>
          <cell r="C282" t="str">
            <v xml:space="preserve">PERNO TIPO COCHE DE 6 PULG. LONG. X  3/8  PULG. DIAM.                                                                                                                                                                                                     </v>
          </cell>
          <cell r="D282">
            <v>1.36</v>
          </cell>
          <cell r="E282">
            <v>2.0510757639964021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FPC10</v>
          </cell>
          <cell r="C283" t="str">
            <v xml:space="preserve">PERNO TIPO COCHE DE 6 PULG. LONG. X 1/2  PULG. DIAM.                                                                                                                                                                                                      </v>
          </cell>
          <cell r="D283">
            <v>0.51</v>
          </cell>
          <cell r="E283">
            <v>0.72</v>
          </cell>
          <cell r="F283" t="str">
            <v>S</v>
          </cell>
          <cell r="G283">
            <v>80</v>
          </cell>
          <cell r="H283" t="str">
            <v>Orden de Compra OC-4106</v>
          </cell>
          <cell r="I283" t="str">
            <v>Individual</v>
          </cell>
          <cell r="J283" t="str">
            <v>ELDU</v>
          </cell>
          <cell r="K283" t="str">
            <v>MATERIALES GROUP S.A.C</v>
          </cell>
          <cell r="L283">
            <v>42776</v>
          </cell>
          <cell r="M283">
            <v>80</v>
          </cell>
          <cell r="N283" t="str">
            <v>Sustento</v>
          </cell>
          <cell r="O283">
            <v>80</v>
          </cell>
          <cell r="P283" t="str">
            <v>S</v>
          </cell>
        </row>
        <row r="284">
          <cell r="B284" t="str">
            <v>FPD01</v>
          </cell>
          <cell r="C284" t="str">
            <v xml:space="preserve">PERNO TIPO DOBLE ARMADO DE 10 PULG. LONG. X 5/8 PULG. DIAM.                                                                                                                                                                                               </v>
          </cell>
          <cell r="D284">
            <v>2.7</v>
          </cell>
          <cell r="E284">
            <v>4.0719886491105042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FPD02</v>
          </cell>
          <cell r="C285" t="str">
            <v xml:space="preserve">PERNO TIPO DOBLE ARMADO DE 12 PULG. LONG. X 5/8  PULG. DIAM.                                                                                                                                                                                              </v>
          </cell>
          <cell r="D285">
            <v>2.7</v>
          </cell>
          <cell r="E285">
            <v>2.3199999999999998</v>
          </cell>
          <cell r="F285" t="str">
            <v>S</v>
          </cell>
          <cell r="G285">
            <v>50</v>
          </cell>
          <cell r="H285" t="str">
            <v>Factura 001-0001788</v>
          </cell>
          <cell r="I285" t="str">
            <v>Individual</v>
          </cell>
          <cell r="J285" t="str">
            <v>EIHC</v>
          </cell>
          <cell r="K285" t="str">
            <v>COMERCIAL FM</v>
          </cell>
          <cell r="L285">
            <v>42478</v>
          </cell>
          <cell r="M285">
            <v>50</v>
          </cell>
          <cell r="N285" t="str">
            <v>Sustento</v>
          </cell>
          <cell r="O285">
            <v>50</v>
          </cell>
          <cell r="P285" t="str">
            <v>S</v>
          </cell>
        </row>
        <row r="286">
          <cell r="B286" t="str">
            <v>FPD03</v>
          </cell>
          <cell r="C286" t="str">
            <v xml:space="preserve">PERNO TIPO DOBLE ARMADO DE 14 PULG. LONG. X 5/8  PULG. DIAM.                                                                                                                                                                                              </v>
          </cell>
          <cell r="D286">
            <v>1.52</v>
          </cell>
          <cell r="E286">
            <v>1.36</v>
          </cell>
          <cell r="F286" t="str">
            <v>S</v>
          </cell>
          <cell r="G286">
            <v>176</v>
          </cell>
          <cell r="H286" t="str">
            <v>Orden de Compra 4214000544</v>
          </cell>
          <cell r="I286" t="str">
            <v>Individual</v>
          </cell>
          <cell r="J286" t="str">
            <v>ELC</v>
          </cell>
          <cell r="K286" t="str">
            <v>MATERIALES GROUP S.A.C.</v>
          </cell>
          <cell r="L286">
            <v>42992</v>
          </cell>
          <cell r="M286">
            <v>176</v>
          </cell>
          <cell r="N286" t="str">
            <v>Sustento</v>
          </cell>
          <cell r="O286">
            <v>176</v>
          </cell>
          <cell r="P286" t="str">
            <v>S</v>
          </cell>
        </row>
        <row r="287">
          <cell r="B287" t="str">
            <v>FPD04</v>
          </cell>
          <cell r="C287" t="str">
            <v xml:space="preserve">PERNO TIPO DOBLE ARMADO DE 16 PULG. LONG. X 5/8  PULG. DIAM.                                                                                                                                                                                              </v>
          </cell>
          <cell r="D287">
            <v>1.81</v>
          </cell>
          <cell r="E287">
            <v>2.87</v>
          </cell>
          <cell r="F287" t="str">
            <v>S</v>
          </cell>
          <cell r="G287">
            <v>100</v>
          </cell>
          <cell r="H287" t="str">
            <v>Factura 001-000793</v>
          </cell>
          <cell r="I287" t="str">
            <v>Individual</v>
          </cell>
          <cell r="J287" t="str">
            <v>ELOR</v>
          </cell>
          <cell r="K287" t="str">
            <v>DIPACO S.A.C.</v>
          </cell>
          <cell r="L287">
            <v>42655</v>
          </cell>
          <cell r="M287">
            <v>100</v>
          </cell>
          <cell r="N287" t="str">
            <v>Sustento</v>
          </cell>
          <cell r="O287">
            <v>100</v>
          </cell>
          <cell r="P287" t="str">
            <v>S</v>
          </cell>
        </row>
        <row r="288">
          <cell r="B288" t="str">
            <v>FPD05</v>
          </cell>
          <cell r="C288" t="str">
            <v xml:space="preserve">PERNO TIPO DOBLE ARMADO DE 18 PULG. LONG. X 5/8  PULG. DIAM.                                                                                                                                                                                              </v>
          </cell>
          <cell r="D288">
            <v>1.96</v>
          </cell>
          <cell r="E288">
            <v>3.15</v>
          </cell>
          <cell r="F288" t="str">
            <v>S</v>
          </cell>
          <cell r="G288">
            <v>100</v>
          </cell>
          <cell r="H288" t="str">
            <v>Factura 001-000793</v>
          </cell>
          <cell r="I288" t="str">
            <v>Individual</v>
          </cell>
          <cell r="J288" t="str">
            <v>ELOR</v>
          </cell>
          <cell r="K288" t="str">
            <v>DIPACO S.A.C.</v>
          </cell>
          <cell r="L288">
            <v>42655</v>
          </cell>
          <cell r="M288">
            <v>100</v>
          </cell>
          <cell r="N288" t="str">
            <v>Sustento</v>
          </cell>
          <cell r="O288">
            <v>100</v>
          </cell>
          <cell r="P288" t="str">
            <v>S</v>
          </cell>
        </row>
        <row r="289">
          <cell r="B289" t="str">
            <v>FPD06</v>
          </cell>
          <cell r="C289" t="str">
            <v xml:space="preserve">PERNO TIPO DOBLE ARMADO DE 20 PULG. LONG. X  5/8  PULG. DIAM.                                                                                                                                                                                             </v>
          </cell>
          <cell r="D289">
            <v>2.27</v>
          </cell>
          <cell r="E289">
            <v>3.44</v>
          </cell>
          <cell r="F289" t="str">
            <v>S</v>
          </cell>
          <cell r="G289">
            <v>700</v>
          </cell>
          <cell r="H289" t="str">
            <v>Factura 001-000793</v>
          </cell>
          <cell r="I289" t="str">
            <v>Individual</v>
          </cell>
          <cell r="J289" t="str">
            <v>ELOR</v>
          </cell>
          <cell r="K289" t="str">
            <v>DIPACO S.A.C.</v>
          </cell>
          <cell r="L289">
            <v>42655</v>
          </cell>
          <cell r="M289">
            <v>700</v>
          </cell>
          <cell r="N289" t="str">
            <v>Sustento</v>
          </cell>
          <cell r="O289">
            <v>700</v>
          </cell>
          <cell r="P289" t="str">
            <v>S</v>
          </cell>
        </row>
        <row r="290">
          <cell r="B290" t="str">
            <v>FPD07</v>
          </cell>
          <cell r="C290" t="str">
            <v xml:space="preserve">PERNO TIPO DOBLE ARMADO DE 20 PULG. LONG. X 3/4  PULG. DIAM.                                                                                                                                                                                              </v>
          </cell>
          <cell r="D290">
            <v>3.79</v>
          </cell>
          <cell r="E290">
            <v>5.7158655481958549</v>
          </cell>
          <cell r="F290" t="str">
            <v>E</v>
          </cell>
          <cell r="G290" t="str">
            <v/>
          </cell>
          <cell r="H290" t="str">
            <v>Estimado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>Estimado</v>
          </cell>
          <cell r="O290" t="str">
            <v/>
          </cell>
          <cell r="P290" t="str">
            <v>E</v>
          </cell>
        </row>
        <row r="291">
          <cell r="B291" t="str">
            <v>FPD08</v>
          </cell>
          <cell r="C291" t="str">
            <v xml:space="preserve">PERNO TIPO DOBLE ARMADO DE 22 PULG. LONG. X  5/8  PULG. DIAM.                                                                                                                                                                                             </v>
          </cell>
          <cell r="D291">
            <v>2.4500000000000002</v>
          </cell>
          <cell r="E291">
            <v>2.2000000000000002</v>
          </cell>
          <cell r="F291" t="str">
            <v>S</v>
          </cell>
          <cell r="G291">
            <v>30</v>
          </cell>
          <cell r="H291" t="str">
            <v>Orden de Compra 4210009104</v>
          </cell>
          <cell r="I291" t="str">
            <v>Individual</v>
          </cell>
          <cell r="J291" t="str">
            <v>ELC</v>
          </cell>
          <cell r="K291" t="str">
            <v>DISTRIBUIDORA DE FERRETERIA ELECTRI</v>
          </cell>
          <cell r="L291">
            <v>42678</v>
          </cell>
          <cell r="M291">
            <v>30</v>
          </cell>
          <cell r="N291" t="str">
            <v>Sustento</v>
          </cell>
          <cell r="O291">
            <v>30</v>
          </cell>
          <cell r="P291" t="str">
            <v>S</v>
          </cell>
        </row>
        <row r="292">
          <cell r="B292" t="str">
            <v>FPD09</v>
          </cell>
          <cell r="C292" t="str">
            <v xml:space="preserve">PERNO TIPO DOBLE ARMADO DE 22 PULG. LONG. X 3/4  PULG. DIAM.                                                                                                                                                                                              </v>
          </cell>
          <cell r="D292">
            <v>4.18</v>
          </cell>
          <cell r="E292">
            <v>3.55</v>
          </cell>
          <cell r="F292" t="str">
            <v>S</v>
          </cell>
          <cell r="G292">
            <v>30</v>
          </cell>
          <cell r="H292" t="str">
            <v>Orden de Compra 4210009104</v>
          </cell>
          <cell r="I292" t="str">
            <v>Individual</v>
          </cell>
          <cell r="J292" t="str">
            <v>ELC</v>
          </cell>
          <cell r="K292" t="str">
            <v>DISTRIBUIDORA DE FERRETERIA ELECTRI</v>
          </cell>
          <cell r="L292">
            <v>42678</v>
          </cell>
          <cell r="M292">
            <v>30</v>
          </cell>
          <cell r="N292" t="str">
            <v>Sustento</v>
          </cell>
          <cell r="O292">
            <v>30</v>
          </cell>
          <cell r="P292" t="str">
            <v>S</v>
          </cell>
        </row>
        <row r="293">
          <cell r="B293" t="str">
            <v>FPD10</v>
          </cell>
          <cell r="C293" t="str">
            <v xml:space="preserve">PERNO TIPO DOBLE ARMADO DE 24 PULG. LONG. X  5/8  PULG. DIAM.                                                                                                                                                                                             </v>
          </cell>
          <cell r="D293">
            <v>2.6</v>
          </cell>
          <cell r="E293">
            <v>2.5499999999999998</v>
          </cell>
          <cell r="F293" t="str">
            <v>S</v>
          </cell>
          <cell r="G293">
            <v>72</v>
          </cell>
          <cell r="H293" t="str">
            <v>Orden de Compra OC-2186</v>
          </cell>
          <cell r="I293" t="str">
            <v>Individual</v>
          </cell>
          <cell r="J293" t="str">
            <v>ELDU</v>
          </cell>
          <cell r="K293" t="str">
            <v>REPRESENTACIONES COMERCIALES R &amp; M E.I.R.L.</v>
          </cell>
          <cell r="L293">
            <v>42655</v>
          </cell>
          <cell r="M293">
            <v>72</v>
          </cell>
          <cell r="N293" t="str">
            <v>Sustento</v>
          </cell>
          <cell r="O293">
            <v>72</v>
          </cell>
          <cell r="P293" t="str">
            <v>S</v>
          </cell>
        </row>
        <row r="294">
          <cell r="B294" t="str">
            <v>FPD11</v>
          </cell>
          <cell r="C294" t="str">
            <v xml:space="preserve">PERNO TIPO DOBLE ARMADO DE 24 PULG. LONG. X 3/4  PULG. DIAM.                                                                                                                                                                                              </v>
          </cell>
          <cell r="D294">
            <v>4.4800000000000004</v>
          </cell>
          <cell r="E294">
            <v>6.7564848696352069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FPD12</v>
          </cell>
          <cell r="C295" t="str">
            <v xml:space="preserve">PERNO TIPO DOBLE ARMADO DE 26 PULG. LONG. X 5/8 PULG. DIAM.                                                                                                                                                                                               </v>
          </cell>
          <cell r="D295">
            <v>1.36</v>
          </cell>
          <cell r="E295">
            <v>3.87</v>
          </cell>
          <cell r="F295" t="str">
            <v>S</v>
          </cell>
          <cell r="G295">
            <v>100</v>
          </cell>
          <cell r="H295" t="str">
            <v>Factura 001-000793</v>
          </cell>
          <cell r="I295" t="str">
            <v>Individual</v>
          </cell>
          <cell r="J295" t="str">
            <v>ELOR</v>
          </cell>
          <cell r="K295" t="str">
            <v>DIPACO S.A.C.</v>
          </cell>
          <cell r="L295">
            <v>42655</v>
          </cell>
          <cell r="M295">
            <v>100</v>
          </cell>
          <cell r="N295" t="str">
            <v>Sustento</v>
          </cell>
          <cell r="O295">
            <v>100</v>
          </cell>
          <cell r="P295" t="str">
            <v>S</v>
          </cell>
        </row>
        <row r="296">
          <cell r="B296" t="str">
            <v>FPD13</v>
          </cell>
          <cell r="C296" t="str">
            <v xml:space="preserve">PERNO TIPO DOBLE ARMADO DE 28 PULG. LONG. X 5/8 PULG. DIAM.                                                                                                                                                                                               </v>
          </cell>
          <cell r="D296">
            <v>1.36</v>
          </cell>
          <cell r="E296">
            <v>2.0510757639964021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  <row r="297">
          <cell r="B297" t="str">
            <v>FPO01</v>
          </cell>
          <cell r="C297" t="str">
            <v xml:space="preserve">PERNO TIPO OJO DE  6 PULG. LONG. X 5/8  PULG. DIAM.                                                                                                                                                                                                       </v>
          </cell>
          <cell r="D297">
            <v>2.21</v>
          </cell>
          <cell r="E297">
            <v>1.42</v>
          </cell>
          <cell r="F297" t="str">
            <v>S</v>
          </cell>
          <cell r="G297">
            <v>20</v>
          </cell>
          <cell r="H297" t="str">
            <v>Orden de Compra 4210008472</v>
          </cell>
          <cell r="I297" t="str">
            <v>Individual</v>
          </cell>
          <cell r="J297" t="str">
            <v>ELC</v>
          </cell>
          <cell r="K297" t="str">
            <v>PROMOTORES ELECTRICOS MILAGROS Y CE</v>
          </cell>
          <cell r="L297">
            <v>42430</v>
          </cell>
          <cell r="M297">
            <v>20</v>
          </cell>
          <cell r="N297" t="str">
            <v>Sustento</v>
          </cell>
          <cell r="O297">
            <v>20</v>
          </cell>
          <cell r="P297" t="str">
            <v>S</v>
          </cell>
        </row>
        <row r="298">
          <cell r="B298" t="str">
            <v>FPO02</v>
          </cell>
          <cell r="C298" t="str">
            <v xml:space="preserve">PERNO TIPO OJO DE  8 PULG. LONG. X  5/8  PULG. DIAM.                                                                                                                                                                                                      </v>
          </cell>
          <cell r="D298">
            <v>1.84</v>
          </cell>
          <cell r="E298">
            <v>1.79</v>
          </cell>
          <cell r="F298" t="str">
            <v>S</v>
          </cell>
          <cell r="G298">
            <v>1200</v>
          </cell>
          <cell r="H298" t="str">
            <v>Contrato AD/LO 025-2016-SEAL</v>
          </cell>
          <cell r="I298" t="str">
            <v>Individual</v>
          </cell>
          <cell r="J298" t="str">
            <v>SEAL</v>
          </cell>
          <cell r="K298" t="str">
            <v>SEMAPI E.I.R.L</v>
          </cell>
          <cell r="L298">
            <v>42618</v>
          </cell>
          <cell r="M298">
            <v>1200</v>
          </cell>
          <cell r="N298" t="str">
            <v>Sustento</v>
          </cell>
          <cell r="O298">
            <v>1200</v>
          </cell>
          <cell r="P298" t="str">
            <v>S</v>
          </cell>
        </row>
        <row r="299">
          <cell r="B299" t="str">
            <v>FPO03</v>
          </cell>
          <cell r="C299" t="str">
            <v xml:space="preserve">PERNO TIPO OJO DE  8 PULG. LONG. X 3/4  PULG. DIAM.                                                                                                                                                                                                       </v>
          </cell>
          <cell r="D299">
            <v>1.27</v>
          </cell>
          <cell r="E299">
            <v>2.2599999999999998</v>
          </cell>
          <cell r="F299" t="str">
            <v>S</v>
          </cell>
          <cell r="G299">
            <v>84</v>
          </cell>
          <cell r="H299" t="str">
            <v>Orden de Compra OC-107616</v>
          </cell>
          <cell r="I299" t="str">
            <v>Individual</v>
          </cell>
          <cell r="J299" t="str">
            <v>ELDU</v>
          </cell>
          <cell r="K299" t="str">
            <v>REPRESENTACIONES COMERCIALES R &amp; M E.I.R.L.</v>
          </cell>
          <cell r="L299">
            <v>42898</v>
          </cell>
          <cell r="M299">
            <v>84</v>
          </cell>
          <cell r="N299" t="str">
            <v>Sustento</v>
          </cell>
          <cell r="O299">
            <v>84</v>
          </cell>
          <cell r="P299" t="str">
            <v>S</v>
          </cell>
        </row>
        <row r="300">
          <cell r="B300" t="str">
            <v>FPO04</v>
          </cell>
          <cell r="C300" t="str">
            <v xml:space="preserve">PERNO TIPO OJO DE  9 PULG. LONG. X 5/8  PULG. DIAM.                                                                                                                                                                                                       </v>
          </cell>
          <cell r="D300">
            <v>1.36</v>
          </cell>
          <cell r="E300">
            <v>2.0510757639964021</v>
          </cell>
          <cell r="F300" t="str">
            <v>E</v>
          </cell>
          <cell r="G300" t="str">
            <v/>
          </cell>
          <cell r="H300" t="str">
            <v>Estimado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>Estimado</v>
          </cell>
          <cell r="O300" t="str">
            <v/>
          </cell>
          <cell r="P300" t="str">
            <v>E</v>
          </cell>
        </row>
        <row r="301">
          <cell r="B301" t="str">
            <v>FPO05</v>
          </cell>
          <cell r="C301" t="str">
            <v xml:space="preserve">PERNO TIPO OJO DE 10 PULG. LONG. X  5/8  PULG. DIAM.                                                                                                                                                                                                      </v>
          </cell>
          <cell r="D301">
            <v>2.04</v>
          </cell>
          <cell r="E301">
            <v>1.59</v>
          </cell>
          <cell r="F301" t="str">
            <v>S</v>
          </cell>
          <cell r="G301">
            <v>287</v>
          </cell>
          <cell r="H301" t="str">
            <v>Orden de Compra 1214000855</v>
          </cell>
          <cell r="I301" t="str">
            <v>Individual</v>
          </cell>
          <cell r="J301" t="str">
            <v>ELNO</v>
          </cell>
          <cell r="K301" t="str">
            <v>MATERIALES GROUP S.A.C.</v>
          </cell>
          <cell r="L301">
            <v>43034</v>
          </cell>
          <cell r="M301">
            <v>287</v>
          </cell>
          <cell r="N301" t="str">
            <v>Sustento</v>
          </cell>
          <cell r="O301">
            <v>287</v>
          </cell>
          <cell r="P301" t="str">
            <v>S</v>
          </cell>
        </row>
        <row r="302">
          <cell r="B302" t="str">
            <v>FPO06</v>
          </cell>
          <cell r="C302" t="str">
            <v xml:space="preserve">PERNO TIPO OJO DE 10 PULG. LONG. X 3/4  PULG. DIAM.                                                                                                                                                                                                       </v>
          </cell>
          <cell r="D302">
            <v>1.36</v>
          </cell>
          <cell r="E302">
            <v>3.97</v>
          </cell>
          <cell r="F302" t="str">
            <v>S</v>
          </cell>
          <cell r="G302">
            <v>80</v>
          </cell>
          <cell r="H302" t="str">
            <v>Factura  001-000803</v>
          </cell>
          <cell r="I302" t="str">
            <v>Individual</v>
          </cell>
          <cell r="J302" t="str">
            <v>ELOR</v>
          </cell>
          <cell r="K302" t="str">
            <v>DIPACO S.A.C.</v>
          </cell>
          <cell r="L302">
            <v>42663</v>
          </cell>
          <cell r="M302">
            <v>80</v>
          </cell>
          <cell r="N302" t="str">
            <v>Sustento</v>
          </cell>
          <cell r="O302">
            <v>80</v>
          </cell>
          <cell r="P302" t="str">
            <v>S</v>
          </cell>
        </row>
        <row r="303">
          <cell r="B303" t="str">
            <v>FPO07</v>
          </cell>
          <cell r="C303" t="str">
            <v xml:space="preserve">PERNO TIPO OJO DE 12 PULG. LONG. X  5/8  PULG. DIAM.                                                                                                                                                                                                      </v>
          </cell>
          <cell r="D303">
            <v>2.1800000000000002</v>
          </cell>
          <cell r="E303">
            <v>1.99</v>
          </cell>
          <cell r="F303" t="str">
            <v>S</v>
          </cell>
          <cell r="G303">
            <v>630</v>
          </cell>
          <cell r="H303" t="str">
            <v>Contrato AD/LO 025-2016-SEAL</v>
          </cell>
          <cell r="I303" t="str">
            <v>Individual</v>
          </cell>
          <cell r="J303" t="str">
            <v>SEAL</v>
          </cell>
          <cell r="K303" t="str">
            <v>SEMAPI E.I.R.L</v>
          </cell>
          <cell r="L303">
            <v>42618</v>
          </cell>
          <cell r="M303">
            <v>630</v>
          </cell>
          <cell r="N303" t="str">
            <v>Sustento</v>
          </cell>
          <cell r="O303">
            <v>630</v>
          </cell>
          <cell r="P303" t="str">
            <v>S</v>
          </cell>
        </row>
        <row r="304">
          <cell r="B304" t="str">
            <v>FPO08</v>
          </cell>
          <cell r="C304" t="str">
            <v xml:space="preserve">PERNO TIPO OJO DE 12 PULG. LONG. X 3/4  PULG. DIAM.                                                                                                                                                                                                       </v>
          </cell>
          <cell r="D304">
            <v>1.36</v>
          </cell>
          <cell r="E304">
            <v>4.4400000000000004</v>
          </cell>
          <cell r="F304" t="str">
            <v>S</v>
          </cell>
          <cell r="G304">
            <v>80</v>
          </cell>
          <cell r="H304" t="str">
            <v>Factura  001-000803</v>
          </cell>
          <cell r="I304" t="str">
            <v>Individual</v>
          </cell>
          <cell r="J304" t="str">
            <v>ELOR</v>
          </cell>
          <cell r="K304" t="str">
            <v>DIPACO S.A.C.</v>
          </cell>
          <cell r="L304">
            <v>42663</v>
          </cell>
          <cell r="M304">
            <v>80</v>
          </cell>
          <cell r="N304" t="str">
            <v>Sustento</v>
          </cell>
          <cell r="O304">
            <v>80</v>
          </cell>
          <cell r="P304" t="str">
            <v>S</v>
          </cell>
        </row>
        <row r="305">
          <cell r="B305" t="str">
            <v>FPO09</v>
          </cell>
          <cell r="C305" t="str">
            <v xml:space="preserve">PERNO TIPO OJO DE 14 PULG. LONG. X  5/8  PULG. DIAM.                                                                                                                                                                                                      </v>
          </cell>
          <cell r="D305">
            <v>1.36</v>
          </cell>
          <cell r="E305">
            <v>1.96</v>
          </cell>
          <cell r="F305" t="str">
            <v>S</v>
          </cell>
          <cell r="G305">
            <v>106</v>
          </cell>
          <cell r="H305" t="str">
            <v>Orden de Compra 4210009509</v>
          </cell>
          <cell r="I305" t="str">
            <v>Individual</v>
          </cell>
          <cell r="J305" t="str">
            <v>ELC</v>
          </cell>
          <cell r="K305" t="str">
            <v>PROMOTORES ELECTRICOS MILAGROS Y CE</v>
          </cell>
          <cell r="L305">
            <v>42822</v>
          </cell>
          <cell r="M305">
            <v>106</v>
          </cell>
          <cell r="N305" t="str">
            <v>Sustento</v>
          </cell>
          <cell r="O305">
            <v>106</v>
          </cell>
          <cell r="P305" t="str">
            <v>S</v>
          </cell>
        </row>
        <row r="306">
          <cell r="B306" t="str">
            <v>FPO10</v>
          </cell>
          <cell r="C306" t="str">
            <v xml:space="preserve">PERNO TIPO OJO DE 14 PULG. LONG. X 3/4  PULG. DIAM.                                                                                                                                                                                                       </v>
          </cell>
          <cell r="D306">
            <v>1.36</v>
          </cell>
          <cell r="E306">
            <v>3.47</v>
          </cell>
          <cell r="F306" t="str">
            <v>S</v>
          </cell>
          <cell r="G306">
            <v>15</v>
          </cell>
          <cell r="H306" t="str">
            <v>Orden de Compra OC-348330</v>
          </cell>
          <cell r="I306" t="str">
            <v>Individual</v>
          </cell>
          <cell r="J306" t="str">
            <v>ELDU</v>
          </cell>
          <cell r="K306" t="str">
            <v>ELECTROMECANICA EL DETALLE SRL</v>
          </cell>
          <cell r="L306">
            <v>43012</v>
          </cell>
          <cell r="M306">
            <v>15</v>
          </cell>
          <cell r="N306" t="str">
            <v>Sustento</v>
          </cell>
          <cell r="O306">
            <v>15</v>
          </cell>
          <cell r="P306" t="str">
            <v>S</v>
          </cell>
        </row>
        <row r="307">
          <cell r="B307" t="str">
            <v>FPO11</v>
          </cell>
          <cell r="C307" t="str">
            <v xml:space="preserve">PERNO TIPO OJO DE 16 PULG. LONG. X  5/8  PULG. DIAM.                                                                                                                                                                                                      </v>
          </cell>
          <cell r="D307">
            <v>2.63</v>
          </cell>
          <cell r="E307">
            <v>3.53</v>
          </cell>
          <cell r="F307" t="str">
            <v>S</v>
          </cell>
          <cell r="G307" t="str">
            <v>DGER/MEM</v>
          </cell>
          <cell r="H307" t="str">
            <v xml:space="preserve">DGER/MEM </v>
          </cell>
          <cell r="I307" t="str">
            <v>DGER/MEM</v>
          </cell>
          <cell r="J307" t="str">
            <v>DGER/MEM</v>
          </cell>
          <cell r="K307" t="str">
            <v>DGER/MEM</v>
          </cell>
          <cell r="L307">
            <v>43038</v>
          </cell>
          <cell r="M307" t="str">
            <v>DGER/MEM</v>
          </cell>
          <cell r="N307" t="str">
            <v>Sustento</v>
          </cell>
          <cell r="O307" t="str">
            <v>DGER/MEM</v>
          </cell>
          <cell r="P307" t="str">
            <v>S</v>
          </cell>
        </row>
        <row r="308">
          <cell r="B308" t="str">
            <v>FPO12</v>
          </cell>
          <cell r="C308" t="str">
            <v xml:space="preserve">PERNO TIPO OJO DE 16 PULG. LONG. X 3/4  PULG. DIAM.                                                                                                                                                                                                       </v>
          </cell>
          <cell r="D308">
            <v>1.36</v>
          </cell>
          <cell r="E308">
            <v>2.2000000000000002</v>
          </cell>
          <cell r="F308" t="str">
            <v>S</v>
          </cell>
          <cell r="G308">
            <v>6</v>
          </cell>
          <cell r="H308" t="str">
            <v>Orden de Compra 4210009703</v>
          </cell>
          <cell r="I308" t="str">
            <v>Individual</v>
          </cell>
          <cell r="J308" t="str">
            <v>ELC</v>
          </cell>
          <cell r="K308" t="str">
            <v>PROMOTORES ELECTRICOS MILAGROS Y CE</v>
          </cell>
          <cell r="L308">
            <v>42907</v>
          </cell>
          <cell r="M308">
            <v>6</v>
          </cell>
          <cell r="N308" t="str">
            <v>Sustento</v>
          </cell>
          <cell r="O308">
            <v>6</v>
          </cell>
          <cell r="P308" t="str">
            <v>S</v>
          </cell>
        </row>
        <row r="309">
          <cell r="B309" t="str">
            <v>FPO13</v>
          </cell>
          <cell r="C309" t="str">
            <v xml:space="preserve">PERNO TIPO OJO DE 18 PULG. LONG. X  5/8  PULG. DIAM.                                                                                                                                                                                                      </v>
          </cell>
          <cell r="D309">
            <v>1.36</v>
          </cell>
          <cell r="E309">
            <v>2.0510757639964021</v>
          </cell>
          <cell r="F309" t="str">
            <v>E</v>
          </cell>
          <cell r="G309" t="str">
            <v/>
          </cell>
          <cell r="H309" t="str">
            <v>Estimado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>Estimado</v>
          </cell>
          <cell r="O309" t="str">
            <v/>
          </cell>
          <cell r="P309" t="str">
            <v>E</v>
          </cell>
        </row>
        <row r="310">
          <cell r="B310" t="str">
            <v>FPO14</v>
          </cell>
          <cell r="C310" t="str">
            <v xml:space="preserve">PERNO TIPO OJO DE 18 PULG. LONG. X 3/4  PULG. DIAM.                                                                                                                                                                                                       </v>
          </cell>
          <cell r="D310">
            <v>1.36</v>
          </cell>
          <cell r="E310">
            <v>2.0510757639964021</v>
          </cell>
          <cell r="F310" t="str">
            <v>E</v>
          </cell>
          <cell r="G310" t="str">
            <v/>
          </cell>
          <cell r="H310" t="str">
            <v>Estimado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>Estimado</v>
          </cell>
          <cell r="O310" t="str">
            <v/>
          </cell>
          <cell r="P310" t="str">
            <v>E</v>
          </cell>
        </row>
        <row r="311">
          <cell r="B311" t="str">
            <v>FPO15</v>
          </cell>
          <cell r="C311" t="str">
            <v xml:space="preserve">PERNO TIPO OJO DE 20 PULG. LONG. X  5/8  PULG. DIAM.                                                                                                                                                                                                      </v>
          </cell>
          <cell r="D311">
            <v>1.36</v>
          </cell>
          <cell r="E311">
            <v>2.0510757639964021</v>
          </cell>
          <cell r="F311" t="str">
            <v>E</v>
          </cell>
          <cell r="G311" t="str">
            <v/>
          </cell>
          <cell r="H311" t="str">
            <v>Estimado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>Estimado</v>
          </cell>
          <cell r="O311" t="str">
            <v/>
          </cell>
          <cell r="P311" t="str">
            <v>E</v>
          </cell>
        </row>
        <row r="312">
          <cell r="B312" t="str">
            <v>FPO16</v>
          </cell>
          <cell r="C312" t="str">
            <v xml:space="preserve">PERNO TIPO OJO DE 20 PULG. LONG. X 3/4  PULG. DIAM.                                                                                                                                                                                                       </v>
          </cell>
          <cell r="D312">
            <v>1.36</v>
          </cell>
          <cell r="E312">
            <v>2.0510757639964021</v>
          </cell>
          <cell r="F312" t="str">
            <v>E</v>
          </cell>
          <cell r="G312" t="str">
            <v/>
          </cell>
          <cell r="H312" t="str">
            <v>Estimado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>Estimado</v>
          </cell>
          <cell r="O312" t="str">
            <v/>
          </cell>
          <cell r="P312" t="str">
            <v>E</v>
          </cell>
        </row>
        <row r="313">
          <cell r="B313" t="str">
            <v>FPO17</v>
          </cell>
          <cell r="C313" t="str">
            <v xml:space="preserve">PERNO TIPO OJO DOBLE ARMADO DE 14 PULG. LONG. X 5/8 PULG. DIAM.                                                                                                                                                                                           </v>
          </cell>
          <cell r="D313">
            <v>1.36</v>
          </cell>
          <cell r="E313">
            <v>2.0510757639964021</v>
          </cell>
          <cell r="F313" t="str">
            <v>E</v>
          </cell>
          <cell r="G313" t="str">
            <v/>
          </cell>
          <cell r="H313" t="str">
            <v>Estimado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>Estimado</v>
          </cell>
          <cell r="O313" t="str">
            <v/>
          </cell>
          <cell r="P313" t="str">
            <v>E</v>
          </cell>
        </row>
        <row r="314">
          <cell r="B314" t="str">
            <v>FPO18</v>
          </cell>
          <cell r="C314" t="str">
            <v xml:space="preserve">PERNO TIPO OJO DOBLE ARMADO DE 16 PULG. LONG. X 5/8 PULG. DIAM.                                                                                                                                                                                           </v>
          </cell>
          <cell r="D314">
            <v>1.36</v>
          </cell>
          <cell r="E314">
            <v>2.0510757639964021</v>
          </cell>
          <cell r="F314" t="str">
            <v>E</v>
          </cell>
          <cell r="G314" t="str">
            <v/>
          </cell>
          <cell r="H314" t="str">
            <v>Estimado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>Estimado</v>
          </cell>
          <cell r="O314" t="str">
            <v/>
          </cell>
          <cell r="P314" t="str">
            <v>E</v>
          </cell>
        </row>
        <row r="315">
          <cell r="B315" t="str">
            <v>FPO19</v>
          </cell>
          <cell r="C315" t="str">
            <v xml:space="preserve">PERNO TIPO OJO DOBLE ARMADO DE 18 PULG. LONG. X 5/8 PULG. DIAM.                                                                                                                                                                                           </v>
          </cell>
          <cell r="D315">
            <v>1.36</v>
          </cell>
          <cell r="E315">
            <v>2.0510757639964021</v>
          </cell>
          <cell r="F315" t="str">
            <v>E</v>
          </cell>
          <cell r="G315" t="str">
            <v/>
          </cell>
          <cell r="H315" t="str">
            <v>Estimado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>Estimado</v>
          </cell>
          <cell r="O315" t="str">
            <v/>
          </cell>
          <cell r="P315" t="str">
            <v>E</v>
          </cell>
        </row>
        <row r="316">
          <cell r="B316" t="str">
            <v>FPO20</v>
          </cell>
          <cell r="C316" t="str">
            <v xml:space="preserve">PERNO TIPO OJO DOBLE ARMADO DE 20 PULG. LONG. X 5/8 PULG. DIAM.                                                                                                                                                                                           </v>
          </cell>
          <cell r="D316">
            <v>1.36</v>
          </cell>
          <cell r="E316">
            <v>2.25</v>
          </cell>
          <cell r="F316" t="str">
            <v>S</v>
          </cell>
          <cell r="G316">
            <v>27</v>
          </cell>
          <cell r="H316" t="str">
            <v>Orden de Compra OC-381061</v>
          </cell>
          <cell r="I316" t="str">
            <v>Individual</v>
          </cell>
          <cell r="J316" t="str">
            <v>ELDU</v>
          </cell>
          <cell r="K316" t="str">
            <v>MATERIALES GROUP S.A.C</v>
          </cell>
          <cell r="L316">
            <v>43032</v>
          </cell>
          <cell r="M316">
            <v>27</v>
          </cell>
          <cell r="N316" t="str">
            <v>Sustento</v>
          </cell>
          <cell r="O316">
            <v>27</v>
          </cell>
          <cell r="P316" t="str">
            <v>S</v>
          </cell>
        </row>
        <row r="317">
          <cell r="B317" t="str">
            <v>FPO21</v>
          </cell>
          <cell r="C317" t="str">
            <v xml:space="preserve">PERNO TIPO OJO DOBLE ARMADO DE 22 PULG. LONG. X 5/8 PULG. DIAM.                                                                                                                                                                                           </v>
          </cell>
          <cell r="D317">
            <v>1.36</v>
          </cell>
          <cell r="E317">
            <v>2.0510757639964021</v>
          </cell>
          <cell r="F317" t="str">
            <v>E</v>
          </cell>
          <cell r="G317" t="str">
            <v/>
          </cell>
          <cell r="H317" t="str">
            <v>Estimado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Estimado</v>
          </cell>
          <cell r="O317" t="str">
            <v/>
          </cell>
          <cell r="P317" t="str">
            <v>E</v>
          </cell>
        </row>
        <row r="318">
          <cell r="B318" t="str">
            <v>FPO22</v>
          </cell>
          <cell r="C318" t="str">
            <v xml:space="preserve">PERNO TIPO OJO DOBLE ARMADO DE 24 PULG. LONG. X 5/8 PULG. DIAM.                                                                                                                                                                                           </v>
          </cell>
          <cell r="D318">
            <v>1.36</v>
          </cell>
          <cell r="E318">
            <v>2.0510757639964021</v>
          </cell>
          <cell r="F318" t="str">
            <v>E</v>
          </cell>
          <cell r="G318" t="str">
            <v/>
          </cell>
          <cell r="H318" t="str">
            <v>Estimado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>Estimado</v>
          </cell>
          <cell r="O318" t="str">
            <v/>
          </cell>
          <cell r="P318" t="str">
            <v>E</v>
          </cell>
        </row>
        <row r="319">
          <cell r="B319" t="str">
            <v>FPO23</v>
          </cell>
          <cell r="C319" t="str">
            <v xml:space="preserve">PERNO TIPO OJO DOBLE ARMADO DE 26 PULG. LONG. X 5/8 PULG. DIAM.                                                                                                                                                                                           </v>
          </cell>
          <cell r="D319">
            <v>1.36</v>
          </cell>
          <cell r="E319">
            <v>2.0510757639964021</v>
          </cell>
          <cell r="F319" t="str">
            <v>E</v>
          </cell>
          <cell r="G319" t="str">
            <v/>
          </cell>
          <cell r="H319" t="str">
            <v>Estimado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Estimado</v>
          </cell>
          <cell r="O319" t="str">
            <v/>
          </cell>
          <cell r="P319" t="str">
            <v>E</v>
          </cell>
        </row>
      </sheetData>
      <sheetData sheetId="4">
        <row r="106">
          <cell r="B106" t="str">
            <v>AXG01</v>
          </cell>
          <cell r="C106" t="str">
            <v xml:space="preserve">GRAMPA DE ANCLAJE TIPO PISTOLA DE 2 PERNOS, ALEACION DE ALUMINIO (16 - 70 mm2 AL)                                                                                                                                                                         </v>
          </cell>
          <cell r="D106">
            <v>3.76</v>
          </cell>
          <cell r="E106">
            <v>2.86</v>
          </cell>
          <cell r="F106" t="str">
            <v>S</v>
          </cell>
          <cell r="G106">
            <v>560</v>
          </cell>
          <cell r="H106" t="str">
            <v>Orden de Compra 4210009364</v>
          </cell>
          <cell r="I106" t="str">
            <v>Individual</v>
          </cell>
          <cell r="J106" t="str">
            <v>ELC</v>
          </cell>
          <cell r="K106" t="str">
            <v>MATERIALES GROUP S.A.C.</v>
          </cell>
          <cell r="L106">
            <v>42759</v>
          </cell>
          <cell r="M106">
            <v>560</v>
          </cell>
          <cell r="N106" t="str">
            <v>Sustento</v>
          </cell>
          <cell r="O106">
            <v>560</v>
          </cell>
          <cell r="P106" t="str">
            <v>S</v>
          </cell>
        </row>
        <row r="107">
          <cell r="B107" t="str">
            <v>AXG02</v>
          </cell>
          <cell r="C107" t="str">
            <v xml:space="preserve">GRAMPA DE ANCLAJE TIPO PISTOLA DE 2 PERNOS, ALEACION DE ALUMINIO (25 - 125 mm2 AL)                                                                                                                                                                        </v>
          </cell>
          <cell r="D107">
            <v>5.25</v>
          </cell>
          <cell r="E107">
            <v>2.82</v>
          </cell>
          <cell r="F107" t="str">
            <v>S</v>
          </cell>
          <cell r="G107">
            <v>718</v>
          </cell>
          <cell r="H107" t="str">
            <v>Orden de Compra 4214000544</v>
          </cell>
          <cell r="I107" t="str">
            <v>Individual</v>
          </cell>
          <cell r="J107" t="str">
            <v>ELC</v>
          </cell>
          <cell r="K107" t="str">
            <v>MATERIALES GROUP S.A.C.</v>
          </cell>
          <cell r="L107">
            <v>42992</v>
          </cell>
          <cell r="M107">
            <v>718</v>
          </cell>
          <cell r="N107" t="str">
            <v>Sustento</v>
          </cell>
          <cell r="O107">
            <v>718</v>
          </cell>
          <cell r="P107" t="str">
            <v>S</v>
          </cell>
        </row>
        <row r="108">
          <cell r="B108" t="str">
            <v>AXG03</v>
          </cell>
          <cell r="C108" t="str">
            <v xml:space="preserve">GRAMPA DE ANCLAJE TIPO PISTOLA DE 2 PERNOS, HIERRO GALVANIZADO (6 - 2/0 AWG CU)                                                                                                                                                                           </v>
          </cell>
          <cell r="D108">
            <v>5.46</v>
          </cell>
          <cell r="E108">
            <v>3.23</v>
          </cell>
          <cell r="F108" t="str">
            <v>S</v>
          </cell>
          <cell r="G108">
            <v>500</v>
          </cell>
          <cell r="H108" t="str">
            <v>Orden de Compra 4210009364</v>
          </cell>
          <cell r="I108" t="str">
            <v>Individual</v>
          </cell>
          <cell r="J108" t="str">
            <v>ELC</v>
          </cell>
          <cell r="K108" t="str">
            <v>MATERIALES GROUP S.A.C.</v>
          </cell>
          <cell r="L108">
            <v>42759</v>
          </cell>
          <cell r="M108">
            <v>500</v>
          </cell>
          <cell r="N108" t="str">
            <v>Sustento</v>
          </cell>
          <cell r="O108">
            <v>500</v>
          </cell>
          <cell r="P108" t="str">
            <v>S</v>
          </cell>
        </row>
        <row r="109">
          <cell r="B109" t="str">
            <v>AXG04</v>
          </cell>
          <cell r="C109" t="str">
            <v xml:space="preserve">GRAMPA DE ANCLAJE TIPO PISTOLA DE 3 PERNOS, ALEACION DE ALUMINIO (2 - 2/0 AWG AL)                                                                                                                                                                         </v>
          </cell>
          <cell r="D109">
            <v>3.63</v>
          </cell>
          <cell r="E109">
            <v>3.5384324324324323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AXG21</v>
          </cell>
          <cell r="C110" t="str">
            <v xml:space="preserve">GRAMPA DE ANCLAJE TIPO PISTOLA DE 3 PERNOS, ALEACION DE ALUMINIO COND. AL. 185-240 mm2                                                                                                                                                                    </v>
          </cell>
          <cell r="D110">
            <v>13.36</v>
          </cell>
          <cell r="E110">
            <v>13.022990990990991</v>
          </cell>
          <cell r="F110" t="str">
            <v>S</v>
          </cell>
          <cell r="G110">
            <v>159</v>
          </cell>
          <cell r="H110" t="str">
            <v>Orden de Compra 1214000855</v>
          </cell>
          <cell r="I110" t="str">
            <v>Individual</v>
          </cell>
          <cell r="J110" t="str">
            <v>ELNO</v>
          </cell>
          <cell r="K110" t="str">
            <v>MATERIALES GROUP S.A.C.</v>
          </cell>
          <cell r="L110">
            <v>43034</v>
          </cell>
          <cell r="M110">
            <v>159</v>
          </cell>
          <cell r="N110" t="str">
            <v>Sustento</v>
          </cell>
          <cell r="O110">
            <v>159</v>
          </cell>
          <cell r="P110" t="str">
            <v>S</v>
          </cell>
        </row>
        <row r="111">
          <cell r="B111" t="str">
            <v>AXG05</v>
          </cell>
          <cell r="C111" t="str">
            <v xml:space="preserve">GRAMPA DE ANCLAJE TIPO PISTOLA DE 3 PERNOS, ALEACION DE ALUMINIO COND. AL. 67-125 mm2                                                                                                                                                                     </v>
          </cell>
          <cell r="D111">
            <v>5.55</v>
          </cell>
          <cell r="E111">
            <v>5.41</v>
          </cell>
          <cell r="F111" t="str">
            <v>S</v>
          </cell>
          <cell r="G111">
            <v>600</v>
          </cell>
          <cell r="H111" t="str">
            <v>Orden de Compra 2210008189</v>
          </cell>
          <cell r="I111" t="str">
            <v>Individual</v>
          </cell>
          <cell r="J111" t="str">
            <v>ELN</v>
          </cell>
          <cell r="K111" t="str">
            <v>COMERCIALIZADORA DE FABRIC. ELECT.</v>
          </cell>
          <cell r="L111">
            <v>42566</v>
          </cell>
          <cell r="M111">
            <v>600</v>
          </cell>
          <cell r="N111" t="str">
            <v>Sustento</v>
          </cell>
          <cell r="O111">
            <v>600</v>
          </cell>
          <cell r="P111" t="str">
            <v>S</v>
          </cell>
        </row>
        <row r="112">
          <cell r="B112" t="str">
            <v>AXG17</v>
          </cell>
          <cell r="C112" t="str">
            <v xml:space="preserve">GRAMPA DE ANCLAJE TIPO PISTOLA DE BRONCE, 2 PERNOS, PARA CU 16-70 mm2                                                                                                                                                                                     </v>
          </cell>
          <cell r="D112">
            <v>22.89</v>
          </cell>
          <cell r="E112">
            <v>20.00297297297297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AXG06</v>
          </cell>
          <cell r="C113" t="str">
            <v xml:space="preserve">GRAMPA DE ANCLAJE TIPO PU-O, HIERRO GALVANIZADO, PARA COND. CU. 13,21,33,42 mm2                                                                                                                                                                           </v>
          </cell>
          <cell r="D113">
            <v>6.36</v>
          </cell>
          <cell r="E113">
            <v>3.7624175824175827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AXG07</v>
          </cell>
          <cell r="C114" t="str">
            <v xml:space="preserve">GRAMPA DE SUSPENSION, ALEACION DE ALUMINIO, PARA COND. DE AA, AL DE 16 - 95 mm2.                                                                                                                                                                          </v>
          </cell>
          <cell r="D114">
            <v>10.83</v>
          </cell>
          <cell r="E114">
            <v>10.02</v>
          </cell>
          <cell r="F114" t="str">
            <v>S</v>
          </cell>
          <cell r="G114">
            <v>575</v>
          </cell>
          <cell r="H114" t="str">
            <v>Orden de Compra 2210008189</v>
          </cell>
          <cell r="I114" t="str">
            <v>Individual</v>
          </cell>
          <cell r="J114" t="str">
            <v>ELN</v>
          </cell>
          <cell r="K114" t="str">
            <v>COMERCIALIZADORA DE FABRIC. ELECT.</v>
          </cell>
          <cell r="L114">
            <v>42566</v>
          </cell>
          <cell r="M114">
            <v>575</v>
          </cell>
          <cell r="N114" t="str">
            <v>Sustento</v>
          </cell>
          <cell r="O114">
            <v>575</v>
          </cell>
          <cell r="P114" t="str">
            <v>S</v>
          </cell>
        </row>
        <row r="115">
          <cell r="B115" t="str">
            <v>AXG08</v>
          </cell>
          <cell r="C115" t="str">
            <v xml:space="preserve">GRAMPA DE SUSPENSION, BRONCE, PARA COND. CU 13-67 mm2                                                                                                                                                                                                     </v>
          </cell>
          <cell r="D115">
            <v>22.8</v>
          </cell>
          <cell r="E115">
            <v>19.924324324324321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AXG09</v>
          </cell>
          <cell r="C116" t="str">
            <v xml:space="preserve">GRAMPA DE SUSPENSION, EN ANGULO PARA COND. CU. 13-67 mm2                                                                                                                                                                                                  </v>
          </cell>
          <cell r="D116">
            <v>5.25</v>
          </cell>
          <cell r="E116">
            <v>5.6025901942645699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AXG10</v>
          </cell>
          <cell r="C117" t="str">
            <v xml:space="preserve">GRAMPA DE SUSPENSION, EN ANGULO PARA COND. CU. 33-125 mm2                                                                                                                                                                                                 </v>
          </cell>
          <cell r="D117">
            <v>7.05</v>
          </cell>
          <cell r="E117">
            <v>10.02</v>
          </cell>
          <cell r="F117" t="str">
            <v>S</v>
          </cell>
          <cell r="G117">
            <v>575</v>
          </cell>
          <cell r="H117" t="str">
            <v>Orden de Compra 2210008189</v>
          </cell>
          <cell r="I117" t="str">
            <v>Individual</v>
          </cell>
          <cell r="J117" t="str">
            <v>ELN</v>
          </cell>
          <cell r="K117" t="str">
            <v>COMERCIALIZADORA DE FABRIC. ELECT.</v>
          </cell>
          <cell r="L117">
            <v>42566</v>
          </cell>
          <cell r="M117">
            <v>575</v>
          </cell>
          <cell r="N117" t="str">
            <v>Sustento</v>
          </cell>
          <cell r="O117">
            <v>575</v>
          </cell>
          <cell r="P117" t="str">
            <v>S</v>
          </cell>
        </row>
        <row r="118">
          <cell r="B118" t="str">
            <v>AXG11</v>
          </cell>
          <cell r="C118" t="str">
            <v xml:space="preserve">GRAMPA DE SUSPENSION, HIERRO GALVANIZADO, PARA COND. ALDREY 125 mm2                                                                                                                                                                                       </v>
          </cell>
          <cell r="D118">
            <v>9.26</v>
          </cell>
          <cell r="E118">
            <v>5.4779853479853475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AXG12</v>
          </cell>
          <cell r="C119" t="str">
            <v xml:space="preserve">GRAMPA DE SUSPENSION, HIERRO GALVANIZADO, PARA COND. CU. 13-67 mm2                                                                                                                                                                                        </v>
          </cell>
          <cell r="D119">
            <v>7.52</v>
          </cell>
          <cell r="E119">
            <v>4.4486446886446886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AXG13</v>
          </cell>
          <cell r="C120" t="str">
            <v xml:space="preserve">GRAMPA PARA LINE POST, VERTICAL Y HORIZONTAL, CONDUCTOR 0.25-0.56 PULG. DIAM.                                                                                                                                                                             </v>
          </cell>
          <cell r="D120">
            <v>8.3000000000000007</v>
          </cell>
          <cell r="E120">
            <v>8.8574283071230351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AXG14</v>
          </cell>
          <cell r="C121" t="str">
            <v xml:space="preserve">GRAMPA PARA LINE POST, VERTICAL Y HORIZONTAL, CONDUCTOR 0.50-1.06 PULG. DIAM.                                                                                                                                                                             </v>
          </cell>
          <cell r="D121">
            <v>8.5</v>
          </cell>
          <cell r="E121">
            <v>9.0708603145235891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AXG15</v>
          </cell>
          <cell r="C122" t="str">
            <v xml:space="preserve">GRAMPA PARA LINE POST, VERTICAL Y HORIZONTAL, CONDUCTOR 1.00-1.50 PULG. DIAM.                                                                                                                                                                             </v>
          </cell>
          <cell r="D122">
            <v>8.1999999999999993</v>
          </cell>
          <cell r="E122">
            <v>8.7507123034227554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AXG16</v>
          </cell>
          <cell r="C123" t="str">
            <v xml:space="preserve">GRAMPA PARA LINE POST, VERTICAL Y HORIZONTAL, CONDUCTOR 1.50-2.00 PULG. DIAM.                                                                                                                                                                             </v>
          </cell>
          <cell r="D123">
            <v>9.1</v>
          </cell>
          <cell r="E123">
            <v>9.7111563367252529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GXX01</v>
          </cell>
          <cell r="C124" t="str">
            <v xml:space="preserve">GRAMPAS EN U DE 16 mm (5/8 PULG.)                                                                                                                                                                                                                         </v>
          </cell>
          <cell r="D124">
            <v>0.04</v>
          </cell>
          <cell r="E124">
            <v>0.04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AXG36</v>
          </cell>
          <cell r="C125" t="str">
            <v xml:space="preserve">GRAPA DE ANCLAJE DE ALUMINIO TIPO PUÑO PARA CONDUCTOR DE Al. 35-70 mm2                                                                                                                                                                                    </v>
          </cell>
          <cell r="D125">
            <v>2.2999999999999998</v>
          </cell>
          <cell r="E125">
            <v>1.64</v>
          </cell>
          <cell r="F125" t="str">
            <v>S</v>
          </cell>
          <cell r="G125">
            <v>1158</v>
          </cell>
          <cell r="H125" t="str">
            <v>Orden de Compra 1214000855</v>
          </cell>
          <cell r="I125" t="str">
            <v>Individual</v>
          </cell>
          <cell r="J125" t="str">
            <v>ELNO</v>
          </cell>
          <cell r="K125" t="str">
            <v>MATERIALES GROUP S.A.C.</v>
          </cell>
          <cell r="L125">
            <v>43034</v>
          </cell>
          <cell r="M125">
            <v>1158</v>
          </cell>
          <cell r="N125" t="str">
            <v>Sustento</v>
          </cell>
          <cell r="O125">
            <v>1158</v>
          </cell>
          <cell r="P125" t="str">
            <v>S</v>
          </cell>
        </row>
        <row r="126">
          <cell r="B126" t="str">
            <v>AXG37</v>
          </cell>
          <cell r="C126" t="str">
            <v xml:space="preserve">GRAPA DE ANCLAJE DE ALUMINIO TIPO PUÑO PARA CONDUCTOR DE Al. 95-120 mm2                                                                                                                                                                                   </v>
          </cell>
          <cell r="D126">
            <v>8.15</v>
          </cell>
          <cell r="E126">
            <v>6.78</v>
          </cell>
          <cell r="F126" t="str">
            <v>S</v>
          </cell>
          <cell r="G126">
            <v>30</v>
          </cell>
          <cell r="H126" t="str">
            <v>Orden de Compra OC-180671</v>
          </cell>
          <cell r="I126" t="str">
            <v>Individual</v>
          </cell>
          <cell r="J126" t="str">
            <v>ELDU</v>
          </cell>
          <cell r="K126" t="str">
            <v>SILICON TECHNOLOGY S.A.C.</v>
          </cell>
          <cell r="L126">
            <v>42940</v>
          </cell>
          <cell r="M126">
            <v>30</v>
          </cell>
          <cell r="N126" t="str">
            <v>Sustento</v>
          </cell>
          <cell r="O126">
            <v>30</v>
          </cell>
          <cell r="P126" t="str">
            <v>S</v>
          </cell>
        </row>
        <row r="127">
          <cell r="B127" t="str">
            <v>AXG30</v>
          </cell>
          <cell r="C127" t="str">
            <v xml:space="preserve">GRAPA DE ANCLAJE DE ALUMINIO TIPO SUSPENSION PARA CONDUCTOR DE Al. 120 mm2                                                                                                                                                                                </v>
          </cell>
          <cell r="D127">
            <v>9.5</v>
          </cell>
          <cell r="E127">
            <v>10.138020351526364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AXG18</v>
          </cell>
          <cell r="C128" t="str">
            <v xml:space="preserve">GRAPA DE ANCLAJE TIPO PASANTE PARA CONDUCTOR  AA 300/500 mm2                                                                                                                                                                                              </v>
          </cell>
          <cell r="D128">
            <v>32.49</v>
          </cell>
          <cell r="E128">
            <v>34.672029602220171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FKX16</v>
          </cell>
          <cell r="C129" t="str">
            <v xml:space="preserve">GRAPA DE SUSPENSION                                                                                                                                                                                                                                       </v>
          </cell>
          <cell r="D129">
            <v>3.21</v>
          </cell>
          <cell r="E129">
            <v>1.69</v>
          </cell>
          <cell r="F129" t="str">
            <v>S</v>
          </cell>
          <cell r="G129">
            <v>5000</v>
          </cell>
          <cell r="H129" t="str">
            <v>Factura 001-001118</v>
          </cell>
          <cell r="I129" t="str">
            <v>Individual</v>
          </cell>
          <cell r="J129" t="str">
            <v>EDPE</v>
          </cell>
          <cell r="K129" t="str">
            <v>LANCO GROUP S.A.C</v>
          </cell>
          <cell r="L129">
            <v>42430</v>
          </cell>
          <cell r="M129">
            <v>5000</v>
          </cell>
          <cell r="N129" t="str">
            <v>Sustento</v>
          </cell>
          <cell r="O129">
            <v>5000</v>
          </cell>
          <cell r="P129" t="str">
            <v>S</v>
          </cell>
        </row>
        <row r="130">
          <cell r="B130" t="str">
            <v>FKX15</v>
          </cell>
          <cell r="C130" t="str">
            <v xml:space="preserve">GRAPA DOBLE VIA DE AG 3 PERNOS CABLE PORTANTE                                                                                                                                                                                                             </v>
          </cell>
          <cell r="D130">
            <v>2.34</v>
          </cell>
          <cell r="E130">
            <v>1.1100000000000001</v>
          </cell>
          <cell r="F130" t="str">
            <v>S</v>
          </cell>
          <cell r="G130">
            <v>306</v>
          </cell>
          <cell r="H130" t="str">
            <v>Factura 0001-008910</v>
          </cell>
          <cell r="I130" t="str">
            <v>Individual</v>
          </cell>
          <cell r="J130" t="str">
            <v>ELOR</v>
          </cell>
          <cell r="K130" t="str">
            <v>IVS S.A</v>
          </cell>
          <cell r="L130">
            <v>42741</v>
          </cell>
          <cell r="M130">
            <v>306</v>
          </cell>
          <cell r="N130" t="str">
            <v>Sustento</v>
          </cell>
          <cell r="O130">
            <v>306</v>
          </cell>
          <cell r="P130" t="str">
            <v>S</v>
          </cell>
        </row>
        <row r="131">
          <cell r="B131" t="str">
            <v>RXG02</v>
          </cell>
          <cell r="C131" t="str">
            <v xml:space="preserve">GRAPA DOBLE VIA DE AG 3 PERNOS CABLE RETENIDA                                                                                                                                                                                                             </v>
          </cell>
          <cell r="D131">
            <v>2.54</v>
          </cell>
          <cell r="E131">
            <v>2.19</v>
          </cell>
          <cell r="F131" t="str">
            <v>S</v>
          </cell>
          <cell r="G131">
            <v>5100</v>
          </cell>
          <cell r="H131" t="str">
            <v>Contrato N°43-2017</v>
          </cell>
          <cell r="I131" t="str">
            <v>Corporativa</v>
          </cell>
          <cell r="J131" t="str">
            <v>ELSE</v>
          </cell>
          <cell r="K131" t="str">
            <v>ING. SERVICIOS VALLADARES SANTIBAÑES HERMANOS S.A</v>
          </cell>
          <cell r="L131">
            <v>42850</v>
          </cell>
          <cell r="M131">
            <v>5100</v>
          </cell>
          <cell r="N131" t="str">
            <v>Sustento</v>
          </cell>
          <cell r="O131">
            <v>5100</v>
          </cell>
          <cell r="P131" t="str">
            <v>S</v>
          </cell>
        </row>
        <row r="132">
          <cell r="B132" t="str">
            <v>AXG20</v>
          </cell>
          <cell r="C132" t="str">
            <v xml:space="preserve">GRAPA FIN DE LINEA 360MML 12,6MMD PARA CABLE AUTOPORTANTE DE MEDIA TENSION                                                                                                                                                                                </v>
          </cell>
          <cell r="D132">
            <v>13.07</v>
          </cell>
          <cell r="E132">
            <v>10.875349563046191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CXC34</v>
          </cell>
          <cell r="C133" t="str">
            <v xml:space="preserve">GRAPA TIPO CROSBY O SIMILAR CONDUCT. AA. 35MM2                                                                                                                                                                                                            </v>
          </cell>
          <cell r="D133">
            <v>2.54</v>
          </cell>
          <cell r="E133">
            <v>2.1134956304619226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</sheetData>
      <sheetData sheetId="5">
        <row r="53">
          <cell r="B53" t="str">
            <v>RVV02</v>
          </cell>
          <cell r="C53" t="str">
            <v xml:space="preserve">VARILLA DE ANCLAJE CON OJO GUARDACABO DE 1800 mm LONG.; 13  mm DIAM.                                                                                                                                                                                      </v>
          </cell>
          <cell r="D53">
            <v>6.87</v>
          </cell>
          <cell r="E53">
            <v>7.52</v>
          </cell>
          <cell r="F53" t="str">
            <v>S</v>
          </cell>
          <cell r="G53">
            <v>150</v>
          </cell>
          <cell r="H53" t="str">
            <v>Orden de Compra 4210009364</v>
          </cell>
          <cell r="I53" t="str">
            <v>Individual</v>
          </cell>
          <cell r="J53" t="str">
            <v>ELC</v>
          </cell>
          <cell r="K53" t="str">
            <v>MATERIALES GROUP S.A.C.</v>
          </cell>
          <cell r="L53">
            <v>42759</v>
          </cell>
          <cell r="M53">
            <v>150</v>
          </cell>
          <cell r="N53" t="str">
            <v>Sustento</v>
          </cell>
          <cell r="O53">
            <v>150</v>
          </cell>
          <cell r="P53" t="str">
            <v>S</v>
          </cell>
        </row>
        <row r="54">
          <cell r="B54" t="str">
            <v>RVV03</v>
          </cell>
          <cell r="C54" t="str">
            <v xml:space="preserve">VARILLA DE ANCLAJE CON OJO GUARDACABO DE 1800 mm LONG.; 16  mm DIAM.                                                                                                                                                                                      </v>
          </cell>
          <cell r="D54">
            <v>6.09</v>
          </cell>
          <cell r="E54">
            <v>4.83</v>
          </cell>
          <cell r="F54" t="str">
            <v>S</v>
          </cell>
          <cell r="G54">
            <v>489</v>
          </cell>
          <cell r="H54" t="str">
            <v>Orden de Compra 1214000855</v>
          </cell>
          <cell r="I54" t="str">
            <v>Individual</v>
          </cell>
          <cell r="J54" t="str">
            <v>ELNO</v>
          </cell>
          <cell r="K54" t="str">
            <v>MATERIALES GROUP S.A.C.</v>
          </cell>
          <cell r="L54">
            <v>43034</v>
          </cell>
          <cell r="M54">
            <v>489</v>
          </cell>
          <cell r="N54" t="str">
            <v>Sustento</v>
          </cell>
          <cell r="O54">
            <v>489</v>
          </cell>
          <cell r="P54" t="str">
            <v>S</v>
          </cell>
        </row>
        <row r="55">
          <cell r="B55" t="str">
            <v>RVV04</v>
          </cell>
          <cell r="C55" t="str">
            <v xml:space="preserve">VARILLA DE ANCLAJE CON OJO GUARDACABO DE 2400 mm LONG.; 16  mm DIAM.                                                                                                                                                                                      </v>
          </cell>
          <cell r="D55">
            <v>8.09</v>
          </cell>
          <cell r="E55">
            <v>9.93</v>
          </cell>
          <cell r="F55" t="str">
            <v>S</v>
          </cell>
          <cell r="G55">
            <v>80</v>
          </cell>
          <cell r="H55" t="str">
            <v>Factura  001-000803</v>
          </cell>
          <cell r="I55" t="str">
            <v>Individual</v>
          </cell>
          <cell r="J55" t="str">
            <v>ELOR</v>
          </cell>
          <cell r="K55" t="str">
            <v>DIPACO S.A.C.</v>
          </cell>
          <cell r="L55">
            <v>42663</v>
          </cell>
          <cell r="M55">
            <v>80</v>
          </cell>
          <cell r="N55" t="str">
            <v>Sustento</v>
          </cell>
          <cell r="O55">
            <v>80</v>
          </cell>
          <cell r="P55" t="str">
            <v>S</v>
          </cell>
        </row>
        <row r="56">
          <cell r="B56" t="str">
            <v>RVV05</v>
          </cell>
          <cell r="C56" t="str">
            <v xml:space="preserve">VARILLA DE ANCLAJE CON OJO GUARDACABO DE 2400 mm LONG.; 19  mm DIAM.                                                                                                                                                                                      </v>
          </cell>
          <cell r="D56">
            <v>10.54</v>
          </cell>
          <cell r="E56">
            <v>7.56</v>
          </cell>
          <cell r="F56" t="str">
            <v>S</v>
          </cell>
          <cell r="G56">
            <v>290</v>
          </cell>
          <cell r="H56" t="str">
            <v>Orden de Compra 4214000544</v>
          </cell>
          <cell r="I56" t="str">
            <v>Individual</v>
          </cell>
          <cell r="J56" t="str">
            <v>ELC</v>
          </cell>
          <cell r="K56" t="str">
            <v>MATERIALES GROUP S.A.C.</v>
          </cell>
          <cell r="L56">
            <v>42992</v>
          </cell>
          <cell r="M56">
            <v>290</v>
          </cell>
          <cell r="N56" t="str">
            <v>Sustento</v>
          </cell>
          <cell r="O56">
            <v>290</v>
          </cell>
          <cell r="P56" t="str">
            <v>S</v>
          </cell>
        </row>
        <row r="57">
          <cell r="B57" t="str">
            <v>CXP60</v>
          </cell>
          <cell r="C57" t="str">
            <v xml:space="preserve">VARILLA DE ARMAR DE 1.20m., APTO PARA CONDUCTOR DE AAAC. De 120 mm2                                                                                                                                                                                       </v>
          </cell>
          <cell r="D57">
            <v>4.22</v>
          </cell>
          <cell r="E57">
            <v>5.19</v>
          </cell>
          <cell r="F57" t="str">
            <v>S</v>
          </cell>
          <cell r="G57">
            <v>458</v>
          </cell>
          <cell r="H57" t="str">
            <v>Factura 0001-008910</v>
          </cell>
          <cell r="I57" t="str">
            <v>Individual</v>
          </cell>
          <cell r="J57" t="str">
            <v>ELOR</v>
          </cell>
          <cell r="K57" t="str">
            <v>IVS S.A</v>
          </cell>
          <cell r="L57">
            <v>42741</v>
          </cell>
          <cell r="M57">
            <v>458</v>
          </cell>
          <cell r="N57" t="str">
            <v>Sustento</v>
          </cell>
          <cell r="O57">
            <v>458</v>
          </cell>
          <cell r="P57" t="str">
            <v>S</v>
          </cell>
        </row>
        <row r="58">
          <cell r="B58" t="str">
            <v>CXP14</v>
          </cell>
          <cell r="C58" t="str">
            <v xml:space="preserve">VARILLA DE ARMAR DE 1.20m., APTO PARA CONDUCTOR DE AAAC. De 25 mm2                                                                                                                                                                                        </v>
          </cell>
          <cell r="D58">
            <v>2.08</v>
          </cell>
          <cell r="E58">
            <v>1.44</v>
          </cell>
          <cell r="F58" t="str">
            <v>S</v>
          </cell>
          <cell r="G58">
            <v>48</v>
          </cell>
          <cell r="H58" t="str">
            <v>Orden de Compra 4210008472</v>
          </cell>
          <cell r="I58" t="str">
            <v>Individual</v>
          </cell>
          <cell r="J58" t="str">
            <v>ELC</v>
          </cell>
          <cell r="K58" t="str">
            <v>PROMOTORES ELECTRICOS MILAGROS Y CE</v>
          </cell>
          <cell r="L58">
            <v>42430</v>
          </cell>
          <cell r="M58">
            <v>48</v>
          </cell>
          <cell r="N58" t="str">
            <v>Sustento</v>
          </cell>
          <cell r="O58">
            <v>48</v>
          </cell>
          <cell r="P58" t="str">
            <v>S</v>
          </cell>
        </row>
        <row r="59">
          <cell r="B59" t="str">
            <v>CXP12</v>
          </cell>
          <cell r="C59" t="str">
            <v xml:space="preserve">VARILLA DE ARMAR DE 1.20m., APTO PARA CONDUCTOR DE AAAC. De 35 mm2                                                                                                                                                                                        </v>
          </cell>
          <cell r="D59">
            <v>1.83</v>
          </cell>
          <cell r="E59">
            <v>2.0099999999999998</v>
          </cell>
          <cell r="F59" t="str">
            <v>S</v>
          </cell>
          <cell r="G59" t="str">
            <v>DGER/MEM</v>
          </cell>
          <cell r="H59" t="str">
            <v xml:space="preserve">DGER/MEM </v>
          </cell>
          <cell r="I59" t="str">
            <v>DGER/MEM</v>
          </cell>
          <cell r="J59" t="str">
            <v>DGER/MEM</v>
          </cell>
          <cell r="K59" t="str">
            <v>DGER/MEM</v>
          </cell>
          <cell r="L59">
            <v>43038</v>
          </cell>
          <cell r="M59" t="str">
            <v>DGER/MEM</v>
          </cell>
          <cell r="N59" t="str">
            <v>Sustento</v>
          </cell>
          <cell r="O59" t="str">
            <v>DGER/MEM</v>
          </cell>
          <cell r="P59" t="str">
            <v>S</v>
          </cell>
        </row>
        <row r="60">
          <cell r="B60" t="str">
            <v>CXP17</v>
          </cell>
          <cell r="C60" t="str">
            <v xml:space="preserve">VARILLA DE ARMAR DE 1.20m., APTO PARA CONDUCTOR DE AAAC. De 50 mm3                                                                                                                                                                                        </v>
          </cell>
          <cell r="D60">
            <v>2.33</v>
          </cell>
          <cell r="E60">
            <v>3.01</v>
          </cell>
          <cell r="F60" t="str">
            <v>S</v>
          </cell>
          <cell r="G60">
            <v>150</v>
          </cell>
          <cell r="H60" t="str">
            <v>Factura 001-000800</v>
          </cell>
          <cell r="I60" t="str">
            <v>Individual</v>
          </cell>
          <cell r="J60" t="str">
            <v>ELOR</v>
          </cell>
          <cell r="K60" t="str">
            <v>DIPACO S.A.C.</v>
          </cell>
          <cell r="L60">
            <v>42657</v>
          </cell>
          <cell r="M60">
            <v>150</v>
          </cell>
          <cell r="N60" t="str">
            <v>Sustento</v>
          </cell>
          <cell r="O60">
            <v>150</v>
          </cell>
          <cell r="P60" t="str">
            <v>S</v>
          </cell>
        </row>
        <row r="61">
          <cell r="B61" t="str">
            <v>CXP18</v>
          </cell>
          <cell r="C61" t="str">
            <v xml:space="preserve">VARILLA DE ARMAR DE 1.20m., APTO PARA CONDUCTOR DE AAAC. De 70 mm2                                                                                                                                                                                        </v>
          </cell>
          <cell r="D61">
            <v>2.89</v>
          </cell>
          <cell r="E61">
            <v>3.71</v>
          </cell>
          <cell r="F61" t="str">
            <v>S</v>
          </cell>
          <cell r="G61">
            <v>150</v>
          </cell>
          <cell r="H61" t="str">
            <v>Factura 001-000800</v>
          </cell>
          <cell r="I61" t="str">
            <v>Individual</v>
          </cell>
          <cell r="J61" t="str">
            <v>ELOR</v>
          </cell>
          <cell r="K61" t="str">
            <v>DIPACO S.A.C.</v>
          </cell>
          <cell r="L61">
            <v>42657</v>
          </cell>
          <cell r="M61">
            <v>150</v>
          </cell>
          <cell r="N61" t="str">
            <v>Sustento</v>
          </cell>
          <cell r="O61">
            <v>150</v>
          </cell>
          <cell r="P61" t="str">
            <v>S</v>
          </cell>
        </row>
        <row r="62">
          <cell r="B62" t="str">
            <v>CXP20</v>
          </cell>
          <cell r="C62" t="str">
            <v xml:space="preserve">VARILLA DE ARMAR DE 1.20m., APTO PARA CONDUCTOR DE AAAC. De 90 mm2                                                                                                                                                                                        </v>
          </cell>
          <cell r="D62">
            <v>5.54</v>
          </cell>
          <cell r="E62">
            <v>6.16</v>
          </cell>
          <cell r="F62" t="str">
            <v>S</v>
          </cell>
          <cell r="G62">
            <v>150</v>
          </cell>
          <cell r="H62" t="str">
            <v>Factura 001-000800</v>
          </cell>
          <cell r="I62" t="str">
            <v>Individual</v>
          </cell>
          <cell r="J62" t="str">
            <v>ELOR</v>
          </cell>
          <cell r="K62" t="str">
            <v>DIPACO S.A.C.</v>
          </cell>
          <cell r="L62">
            <v>42657</v>
          </cell>
          <cell r="M62">
            <v>150</v>
          </cell>
          <cell r="N62" t="str">
            <v>Sustento</v>
          </cell>
          <cell r="O62">
            <v>150</v>
          </cell>
          <cell r="P62" t="str">
            <v>S</v>
          </cell>
        </row>
        <row r="63">
          <cell r="B63" t="str">
            <v>IAA11</v>
          </cell>
          <cell r="C63" t="str">
            <v xml:space="preserve">VARILLA DE FIERRO DE CONSTRUCCION 1/4 X 9M                        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IAA10</v>
          </cell>
          <cell r="C64" t="str">
            <v xml:space="preserve">VARILLA DE FIERRO DE CONSTRUCCION DE 1/2 X 9M                                                                                                                                                                                                             </v>
          </cell>
          <cell r="D64">
            <v>10.14</v>
          </cell>
          <cell r="E64">
            <v>11.274801444043323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IAA09</v>
          </cell>
          <cell r="C65" t="str">
            <v xml:space="preserve">VARILLA DE FIERRO DE CONSTRUCCION DE 3/8 X 9M               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IAA08</v>
          </cell>
          <cell r="C66" t="str">
            <v xml:space="preserve">VARILLA DE FIERRO DE CONSTRUCCION DE 5/8 X 9M 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No Utilizados"/>
      <sheetName val="INEI"/>
    </sheetNames>
    <sheetDataSet>
      <sheetData sheetId="0"/>
      <sheetData sheetId="1">
        <row r="8">
          <cell r="B8" t="str">
            <v>TAA01</v>
          </cell>
          <cell r="C8" t="str">
            <v xml:space="preserve">ACCESORIOS PARA ANCLAJE DE TRANSFORMADOR 10 X 60 X 420MM                                                                                                                                                                                                  </v>
          </cell>
          <cell r="D8" t="str">
            <v>Sin Costo (No Utilizado)</v>
          </cell>
          <cell r="E8">
            <v>0</v>
          </cell>
          <cell r="F8" t="str">
            <v>A</v>
          </cell>
          <cell r="G8" t="str">
            <v/>
          </cell>
          <cell r="H8" t="str">
            <v>Precio Regulado 2012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Precio regulado 2012</v>
          </cell>
          <cell r="O8" t="str">
            <v/>
          </cell>
          <cell r="P8" t="str">
            <v>A</v>
          </cell>
        </row>
        <row r="9">
          <cell r="B9" t="str">
            <v>PCB16</v>
          </cell>
          <cell r="C9" t="str">
            <v xml:space="preserve">ANGULO ACERO GALVANIZADO SAE1020 3/16X1.1/4X1.1/4LINEA AEREA                                                                                                                                                                                              </v>
          </cell>
          <cell r="D9">
            <v>3.96</v>
          </cell>
          <cell r="E9">
            <v>3.96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DXS36</v>
          </cell>
          <cell r="C10" t="str">
            <v xml:space="preserve">BATERIA 2X12VDC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" t="str">
            <v>Sin Costo (No Utilizado)</v>
          </cell>
          <cell r="E10">
            <v>0</v>
          </cell>
          <cell r="F10" t="str">
            <v>A</v>
          </cell>
          <cell r="G10" t="str">
            <v/>
          </cell>
          <cell r="H10" t="str">
            <v>Precio Regulado 2012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Precio regulado 2012</v>
          </cell>
          <cell r="O10" t="str">
            <v/>
          </cell>
          <cell r="P10" t="str">
            <v>A</v>
          </cell>
        </row>
        <row r="11">
          <cell r="B11" t="str">
            <v>CXX44</v>
          </cell>
          <cell r="C11" t="str">
            <v xml:space="preserve">BORNE RESINA TERMOPLAST. TETRAPOLAR 30A. 500V. 16MM2                                                                                                                                                                                                      </v>
          </cell>
          <cell r="D11">
            <v>0.4</v>
          </cell>
          <cell r="E11">
            <v>0.4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FXX13</v>
          </cell>
          <cell r="C12" t="str">
            <v xml:space="preserve">CABLE DE ACERO GALVANIZADO 1/2                                                                                                                                                                                                                            </v>
          </cell>
          <cell r="D12">
            <v>2.5</v>
          </cell>
          <cell r="E12">
            <v>2.5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CDA01</v>
          </cell>
          <cell r="C13" t="str">
            <v xml:space="preserve">CABLE DE ACERO GALVANIZADO DE 1/4                                                                                                                                                                                                                         </v>
          </cell>
          <cell r="D13">
            <v>0.8</v>
          </cell>
          <cell r="E13">
            <v>0.8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CDA02</v>
          </cell>
          <cell r="C14" t="str">
            <v xml:space="preserve">CABLE DE ACERO GALVANIZADO DE 3/8                                                                                                                                                                                                                         </v>
          </cell>
          <cell r="D14">
            <v>1.1499999999999999</v>
          </cell>
          <cell r="E14">
            <v>0.44</v>
          </cell>
          <cell r="F14" t="str">
            <v>S</v>
          </cell>
          <cell r="G14">
            <v>3000</v>
          </cell>
          <cell r="H14" t="str">
            <v>Contrato N°43-2017</v>
          </cell>
          <cell r="I14" t="str">
            <v>Corporativa</v>
          </cell>
          <cell r="J14" t="str">
            <v>ELSE</v>
          </cell>
          <cell r="K14" t="str">
            <v>ING. SERVICIOS VALLADARES SANTIBAÑES HERMANOS S.A</v>
          </cell>
          <cell r="L14">
            <v>42850</v>
          </cell>
          <cell r="M14">
            <v>3000</v>
          </cell>
          <cell r="N14" t="str">
            <v>Sustento</v>
          </cell>
          <cell r="O14">
            <v>3000</v>
          </cell>
          <cell r="P14" t="str">
            <v>S</v>
          </cell>
        </row>
        <row r="15">
          <cell r="B15" t="str">
            <v>CXX42</v>
          </cell>
          <cell r="C15" t="str">
            <v xml:space="preserve">CAMPANA PARA TERMINAL INTEMPERIE 70/120MM2 10KV                                                                                                                                                                                                           </v>
          </cell>
          <cell r="D15">
            <v>16.5</v>
          </cell>
          <cell r="E15">
            <v>16.5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CXP10</v>
          </cell>
          <cell r="C16" t="str">
            <v xml:space="preserve">CANALETA DE ACERO GALVANIZADO PARA PROTECCION DE CABLES SUBTERRANEOS EN POSTE 2M LONG                                                                                                                                                                     </v>
          </cell>
          <cell r="D16" t="str">
            <v>Sin Costo (No Utilizado)</v>
          </cell>
          <cell r="E16">
            <v>32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CXX40</v>
          </cell>
          <cell r="C17" t="str">
            <v xml:space="preserve">CAPUCHON TERMORREST. CABLE NKY  70/120MM2.                                                                                                                                                                                                                </v>
          </cell>
          <cell r="D17">
            <v>13.8</v>
          </cell>
          <cell r="E17">
            <v>2.58</v>
          </cell>
          <cell r="F17" t="str">
            <v>S</v>
          </cell>
          <cell r="G17">
            <v>27</v>
          </cell>
          <cell r="H17" t="str">
            <v>Orden de Compra 2210009086</v>
          </cell>
          <cell r="I17" t="str">
            <v>Individual</v>
          </cell>
          <cell r="J17" t="str">
            <v>ELN</v>
          </cell>
          <cell r="K17" t="str">
            <v>MATERIALES GROUP S.A.C.</v>
          </cell>
          <cell r="L17">
            <v>42985</v>
          </cell>
          <cell r="M17">
            <v>27</v>
          </cell>
          <cell r="N17" t="str">
            <v>Sustento</v>
          </cell>
          <cell r="O17">
            <v>27</v>
          </cell>
          <cell r="P17" t="str">
            <v>S</v>
          </cell>
        </row>
        <row r="18">
          <cell r="B18" t="str">
            <v>FKX14</v>
          </cell>
          <cell r="C18" t="str">
            <v xml:space="preserve">CUBIERTA AISLANTE DE CONECTOR                                                                                                                                                                                                                             </v>
          </cell>
          <cell r="D18">
            <v>0.45</v>
          </cell>
          <cell r="E18">
            <v>0.45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CXX36</v>
          </cell>
          <cell r="C19" t="str">
            <v xml:space="preserve">CUBIERTAS AISLANTES PARA FIN DE LINEA (RK 99.3595 o SIMILAR)                                                                                                                                                                                              </v>
          </cell>
          <cell r="D19">
            <v>1.1200000000000001</v>
          </cell>
          <cell r="E19">
            <v>1.1200000000000001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CXX45</v>
          </cell>
          <cell r="C20" t="str">
            <v xml:space="preserve">DUCTOS DE CONCRETO,  2 VIAS                                                                                                                                                                                                                               </v>
          </cell>
          <cell r="D20">
            <v>3.25</v>
          </cell>
          <cell r="E20">
            <v>3.25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CXQ01</v>
          </cell>
          <cell r="C21" t="str">
            <v xml:space="preserve">ETIQUETAS PARA EMPALMES SUBTERRANEOS 85X50MM MT            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FXX12</v>
          </cell>
          <cell r="C22" t="str">
            <v xml:space="preserve">EXTENSOR DE LINEA DE FUGA 120-100 MM. DIAMETRO                                                                                                                                                                                                            </v>
          </cell>
          <cell r="D22">
            <v>15.21</v>
          </cell>
          <cell r="E22">
            <v>15.21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FKG01</v>
          </cell>
          <cell r="C23" t="str">
            <v xml:space="preserve">GANCHO DE BANDA DE 45X120 mm X 65 mm DE VUELO, GANCHO DE 12 mm DIAM.                                                                                                                                                                                      </v>
          </cell>
          <cell r="D23">
            <v>2.5</v>
          </cell>
          <cell r="E23">
            <v>2.5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FKG02</v>
          </cell>
          <cell r="C24" t="str">
            <v xml:space="preserve">GANCHO DE BANDA DE 45X150 mm X 85 mm DE VUELO, GANCHO DE 16 mm DIAM.                                                                                                                                                                                      </v>
          </cell>
          <cell r="D24">
            <v>2.66</v>
          </cell>
          <cell r="E24">
            <v>2.66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FKG03</v>
          </cell>
          <cell r="C25" t="str">
            <v xml:space="preserve">GANCHO DE BANDA DE 45X250 mm X 90 mm DE VUELO, GANCHO DE 20 mm DIAM.                                                                                                                                                                                      </v>
          </cell>
          <cell r="D25">
            <v>3.1</v>
          </cell>
          <cell r="E25">
            <v>3.1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CXS20</v>
          </cell>
          <cell r="C26" t="str">
            <v xml:space="preserve">MANGAS DE PLOMO TAMA-O 1, PARA EMPALMES DE CABLES NKY                                                                                                                                                                                                     </v>
          </cell>
          <cell r="D26">
            <v>4.09</v>
          </cell>
          <cell r="E26">
            <v>4.09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CXS21</v>
          </cell>
          <cell r="C27" t="str">
            <v xml:space="preserve">MANGAS DE PLOMO TAMA-O 2a, PARA EMPALMES DE CABLES NKY                                                                                                                                                                                                    </v>
          </cell>
          <cell r="D27">
            <v>4.59</v>
          </cell>
          <cell r="E27">
            <v>4.59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CXS22</v>
          </cell>
          <cell r="C28" t="str">
            <v xml:space="preserve">MANGAS DE PLOMO TAMA-O 2b, PARA EMPALMES DE CABLES NKY                                                                                                                                                                                                    </v>
          </cell>
          <cell r="D28">
            <v>10.14</v>
          </cell>
          <cell r="E28">
            <v>10.14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CXS23</v>
          </cell>
          <cell r="C29" t="str">
            <v xml:space="preserve">MANGAS DE PLOMO TAMA-O 2c, PARA EMPALMES DE CABLES NKY                                                                                                                                                                                                    </v>
          </cell>
          <cell r="D29">
            <v>12.12</v>
          </cell>
          <cell r="E29">
            <v>12.12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CXS24</v>
          </cell>
          <cell r="C30" t="str">
            <v xml:space="preserve">MANGAS DE PLOMO TAMA-O 3a, PARA EMPALMES DE CABLES NKY                                                                                                                                                                                                    </v>
          </cell>
          <cell r="D30">
            <v>10.09</v>
          </cell>
          <cell r="E30">
            <v>10.09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CXS25</v>
          </cell>
          <cell r="C31" t="str">
            <v xml:space="preserve">MANGAS DE PLOMO TAMA-O 3b, PARA EMPALMES DE CABLES NKY                                                                                                                                                                                                    </v>
          </cell>
          <cell r="D31">
            <v>26.97</v>
          </cell>
          <cell r="E31">
            <v>26.97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CXS26</v>
          </cell>
          <cell r="C32" t="str">
            <v xml:space="preserve">MANGAS DE REPARACION A COMPRESION PARA COND. DE CU. DE  67 mm2.                                                                                                                                                                                           </v>
          </cell>
          <cell r="D32">
            <v>10.88</v>
          </cell>
          <cell r="E32">
            <v>10.88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CXS27</v>
          </cell>
          <cell r="C33" t="str">
            <v xml:space="preserve">MANGAS DE REPARACION A COMPRESION PARA COND. DE CU. DE 125 mm2.                                                                                                                                                                                           </v>
          </cell>
          <cell r="D33">
            <v>10.68</v>
          </cell>
          <cell r="E33">
            <v>10.68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CXS70</v>
          </cell>
          <cell r="C34" t="str">
            <v xml:space="preserve">MANGUITO DE EMPALME AUTOMATICO APTO PARA CABLE DE AAAC DE 120 mm2                                                                                                                                                                                         </v>
          </cell>
          <cell r="D34">
            <v>25.6</v>
          </cell>
          <cell r="E34">
            <v>10.28</v>
          </cell>
          <cell r="F34" t="str">
            <v>S</v>
          </cell>
          <cell r="G34" t="str">
            <v>DGER/MEM</v>
          </cell>
          <cell r="H34" t="str">
            <v xml:space="preserve">DGER/MEM </v>
          </cell>
          <cell r="I34" t="str">
            <v>DGER/MEM</v>
          </cell>
          <cell r="J34" t="str">
            <v>DGER/MEM</v>
          </cell>
          <cell r="K34" t="str">
            <v>DGER/MEM</v>
          </cell>
          <cell r="L34">
            <v>43038</v>
          </cell>
          <cell r="M34" t="str">
            <v>DGER/MEM</v>
          </cell>
          <cell r="N34" t="str">
            <v>Sustento</v>
          </cell>
          <cell r="O34" t="str">
            <v>DGER/MEM</v>
          </cell>
          <cell r="P34" t="str">
            <v>S</v>
          </cell>
        </row>
        <row r="35">
          <cell r="B35" t="str">
            <v>CXS71</v>
          </cell>
          <cell r="C35" t="str">
            <v xml:space="preserve">MANGUITO DE EMPALME AUTOMATICO APTO PARA CABLE DE AAAC DE 35 mm2                                                                                                                                                                                          </v>
          </cell>
          <cell r="D35">
            <v>10.74</v>
          </cell>
          <cell r="E35">
            <v>5.54</v>
          </cell>
          <cell r="F35" t="str">
            <v>S</v>
          </cell>
          <cell r="G35">
            <v>1100</v>
          </cell>
          <cell r="H35" t="str">
            <v>Contrato N°43-2017</v>
          </cell>
          <cell r="I35" t="str">
            <v>Corporativa</v>
          </cell>
          <cell r="J35" t="str">
            <v>ELSE</v>
          </cell>
          <cell r="K35" t="str">
            <v>ING. SERVICIOS VALLADARES SANTIBAÑES HERMANOS S.A</v>
          </cell>
          <cell r="L35">
            <v>42850</v>
          </cell>
          <cell r="M35">
            <v>1100</v>
          </cell>
          <cell r="N35" t="str">
            <v>Sustento</v>
          </cell>
          <cell r="O35">
            <v>1100</v>
          </cell>
          <cell r="P35" t="str">
            <v>S</v>
          </cell>
        </row>
        <row r="36">
          <cell r="B36" t="str">
            <v>CXS72</v>
          </cell>
          <cell r="C36" t="str">
            <v xml:space="preserve">MANGUITO DE EMPALME AUTOMATICO APTO PARA CABLE DE AAAC DE 50 mm2                                                                                                                                                                                          </v>
          </cell>
          <cell r="D36">
            <v>12.71</v>
          </cell>
          <cell r="E36">
            <v>6.8</v>
          </cell>
          <cell r="F36" t="str">
            <v>S</v>
          </cell>
          <cell r="G36">
            <v>1010</v>
          </cell>
          <cell r="H36" t="str">
            <v>Contrato N°43-2017</v>
          </cell>
          <cell r="I36" t="str">
            <v>Corporativa</v>
          </cell>
          <cell r="J36" t="str">
            <v>ELSE</v>
          </cell>
          <cell r="K36" t="str">
            <v>ING. SERVICIOS VALLADARES SANTIBAÑES HERMANOS S.A</v>
          </cell>
          <cell r="L36">
            <v>42850</v>
          </cell>
          <cell r="M36">
            <v>1010</v>
          </cell>
          <cell r="N36" t="str">
            <v>Sustento</v>
          </cell>
          <cell r="O36">
            <v>1010</v>
          </cell>
          <cell r="P36" t="str">
            <v>S</v>
          </cell>
        </row>
        <row r="37">
          <cell r="B37" t="str">
            <v>CXS73</v>
          </cell>
          <cell r="C37" t="str">
            <v xml:space="preserve">MANGUITO DE EMPALME AUTOMATICO APTO PARA CABLE DE AAAC DE 70 mm2                                                                                                                                                                                          </v>
          </cell>
          <cell r="D37">
            <v>21.72</v>
          </cell>
          <cell r="E37">
            <v>6.8</v>
          </cell>
          <cell r="F37" t="str">
            <v>S</v>
          </cell>
          <cell r="G37">
            <v>1070</v>
          </cell>
          <cell r="H37" t="str">
            <v>Contrato N°43-2017</v>
          </cell>
          <cell r="I37" t="str">
            <v>Corporativa</v>
          </cell>
          <cell r="J37" t="str">
            <v>ELSE</v>
          </cell>
          <cell r="K37" t="str">
            <v>ING. SERVICIOS VALLADARES SANTIBAÑES HERMANOS S.A</v>
          </cell>
          <cell r="L37">
            <v>42850</v>
          </cell>
          <cell r="M37">
            <v>1070</v>
          </cell>
          <cell r="N37" t="str">
            <v>Sustento</v>
          </cell>
          <cell r="O37">
            <v>1070</v>
          </cell>
          <cell r="P37" t="str">
            <v>S</v>
          </cell>
        </row>
        <row r="38">
          <cell r="B38" t="str">
            <v>CXS74</v>
          </cell>
          <cell r="C38" t="str">
            <v xml:space="preserve">MANGUITO DE EMPALME AUTOMATICO APTO PARA CABLE DE Al DE 25 mm2                                                                                                                                                                                            </v>
          </cell>
          <cell r="D38">
            <v>9.5</v>
          </cell>
          <cell r="E38">
            <v>5.54</v>
          </cell>
          <cell r="F38" t="str">
            <v>S</v>
          </cell>
          <cell r="G38">
            <v>1170</v>
          </cell>
          <cell r="H38" t="str">
            <v>Contrato N°43-2017</v>
          </cell>
          <cell r="I38" t="str">
            <v>Corporativa</v>
          </cell>
          <cell r="J38" t="str">
            <v>ELSE</v>
          </cell>
          <cell r="K38" t="str">
            <v>ING. SERVICIOS VALLADARES SANTIBAÑES HERMANOS S.A</v>
          </cell>
          <cell r="L38">
            <v>42850</v>
          </cell>
          <cell r="M38">
            <v>1170</v>
          </cell>
          <cell r="N38" t="str">
            <v>Sustento</v>
          </cell>
          <cell r="O38">
            <v>1170</v>
          </cell>
          <cell r="P38" t="str">
            <v>S</v>
          </cell>
        </row>
        <row r="39">
          <cell r="B39" t="str">
            <v>DXS35</v>
          </cell>
          <cell r="C39" t="str">
            <v xml:space="preserve">MODULO AP. PARA TABLERO DE DISTRIBUCION SECUNDARIA SAB-SCP-SCB                                                                                                                                                                                            </v>
          </cell>
          <cell r="D39">
            <v>25.21</v>
          </cell>
          <cell r="E39">
            <v>25.21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IAA13</v>
          </cell>
          <cell r="C40" t="str">
            <v xml:space="preserve">MURETE CONCRETO ARMADO PARA CAJAS TIPO LT 360X295X1800MM                                                                                                                                                                                                  </v>
          </cell>
          <cell r="D40" t="str">
            <v>Sin Costo (No Utilizado)</v>
          </cell>
          <cell r="E40">
            <v>0</v>
          </cell>
          <cell r="F40" t="str">
            <v>A</v>
          </cell>
          <cell r="G40" t="str">
            <v/>
          </cell>
          <cell r="H40" t="str">
            <v>Precio Regulado 2012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Precio regulado 2012</v>
          </cell>
          <cell r="O40" t="str">
            <v/>
          </cell>
          <cell r="P40" t="str">
            <v>A</v>
          </cell>
        </row>
        <row r="41">
          <cell r="B41" t="str">
            <v>FTO03</v>
          </cell>
          <cell r="C41" t="str">
            <v xml:space="preserve">OJAL ROSCADO 1 VIA, DE BRONCE DE 3/4PULG.                                                                                                                                                                                                                 </v>
          </cell>
          <cell r="D41">
            <v>4.3600000000000003</v>
          </cell>
          <cell r="E41">
            <v>3.15</v>
          </cell>
          <cell r="F41" t="str">
            <v>S</v>
          </cell>
          <cell r="G41">
            <v>26</v>
          </cell>
          <cell r="H41" t="str">
            <v>Factura F521-00004566</v>
          </cell>
          <cell r="I41" t="str">
            <v>Individual</v>
          </cell>
          <cell r="J41" t="str">
            <v>LDS</v>
          </cell>
          <cell r="K41" t="str">
            <v>TECSUR</v>
          </cell>
          <cell r="L41">
            <v>43089</v>
          </cell>
          <cell r="M41">
            <v>26</v>
          </cell>
          <cell r="N41" t="str">
            <v>Sustento</v>
          </cell>
          <cell r="O41">
            <v>26</v>
          </cell>
          <cell r="P41" t="str">
            <v>S</v>
          </cell>
        </row>
        <row r="42">
          <cell r="B42" t="str">
            <v>FTO02</v>
          </cell>
          <cell r="C42" t="str">
            <v xml:space="preserve">OJAL ROSCADO AC. GALV., 5/8PULGx80MML                                                                                                                                                                                                                     </v>
          </cell>
          <cell r="D42">
            <v>0.97</v>
          </cell>
          <cell r="E42">
            <v>0.97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AXC10</v>
          </cell>
          <cell r="C43" t="str">
            <v xml:space="preserve">PIN PARA LINE POST, PARA CRUCETA DE FIERRO, 3/4 DIAM. DE CABEZA,  5/8 DIAM. BASE                                                                                                                                                                          </v>
          </cell>
          <cell r="D43">
            <v>2.5</v>
          </cell>
          <cell r="E43">
            <v>2.5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AXC11</v>
          </cell>
          <cell r="C44" t="str">
            <v xml:space="preserve">PIN PARA LINE POST, PARA CRUCETA DE FIERRO, 3/4 DIAM. DE CABEZA, 3/4 DIAM. BASE                                                                                                                                                                           </v>
          </cell>
          <cell r="D44">
            <v>2.5</v>
          </cell>
          <cell r="E44">
            <v>2.5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AXC12</v>
          </cell>
          <cell r="C45" t="str">
            <v xml:space="preserve">PIN PARA LINE POST, PARA CRUCETA DE MADERA, 3/4 DIAM. DE CABEZA,  5/8 DIAM. BASE,  7-9/16 LONG.                                                                                                                                                           </v>
          </cell>
          <cell r="D45">
            <v>2.5</v>
          </cell>
          <cell r="E45">
            <v>2.5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AXC13</v>
          </cell>
          <cell r="C46" t="str">
            <v xml:space="preserve">PIN PARA LINE POST, PARA CRUCETA DE MADERA, 3/4 DIAM. DE CABEZA,  5/8 DIAM. BASE, 10-1/16 LONG.                                                                                                                                                           </v>
          </cell>
          <cell r="D46">
            <v>2.5</v>
          </cell>
          <cell r="E46">
            <v>2.5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AXC14</v>
          </cell>
          <cell r="C47" t="str">
            <v xml:space="preserve">PIN PARA LINE POST, PARA CRUCETA DE MADERA, 3/4 DIAM. DE CABEZA,  5/8 DIAM. BASE, 12-1/16 LONG.                                                                                                                                                           </v>
          </cell>
          <cell r="D47">
            <v>2.5</v>
          </cell>
          <cell r="E47">
            <v>2.5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AXC15</v>
          </cell>
          <cell r="C48" t="str">
            <v xml:space="preserve">PIN PARA LINE POST, PARA CRUCETA DE MADERA, 3/4 DIAM. DE CABEZA, 3/4 DIAM. BASE,  7-9/16 LONG.                                                                                                                                                            </v>
          </cell>
          <cell r="D48">
            <v>3.2</v>
          </cell>
          <cell r="E48">
            <v>3.2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AXC16</v>
          </cell>
          <cell r="C49" t="str">
            <v xml:space="preserve">PIN PARA LINE POST, PARA CRUCETA DE MADERA, 3/4 DIAM. DE CABEZA, 3/4 DIAM. BASE, 10-1/16 LONG.                                                                                                                                                            </v>
          </cell>
          <cell r="D49">
            <v>3.2</v>
          </cell>
          <cell r="E49">
            <v>3.2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AXC17</v>
          </cell>
          <cell r="C50" t="str">
            <v xml:space="preserve">PIN PARA LINE POST, PARA CRUCETA DE MADERA, 3/4 DIAM. DE CABEZA, 3/4 DIAM. BASE, 12-1/16 LONG.                                                                                                                                                            </v>
          </cell>
          <cell r="D50">
            <v>3.2</v>
          </cell>
          <cell r="E50">
            <v>3.2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FKL01</v>
          </cell>
          <cell r="C51" t="str">
            <v xml:space="preserve">PLACA GANCHO DE 95X200 mm X 65 mm DE VUELO, GANCHO DE 16 mm DIAM.                                                                                                                                                                                         </v>
          </cell>
          <cell r="D51">
            <v>2.5</v>
          </cell>
          <cell r="E51">
            <v>2.5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FKL02</v>
          </cell>
          <cell r="C52" t="str">
            <v xml:space="preserve">PLACA GANCHO, CON 6 TIRAFONDOS DE 6.7X160 mm, PARA MADERA                                                                                                                                                                                                 </v>
          </cell>
          <cell r="D52">
            <v>2.75</v>
          </cell>
          <cell r="E52">
            <v>2.75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FKL03</v>
          </cell>
          <cell r="C53" t="str">
            <v xml:space="preserve">PLACA GANCHO, CON 6 TIRAFONDOS DE 6X50 CON 6 MANGAS                                                                                                                                                                                                       </v>
          </cell>
          <cell r="D53">
            <v>5.5</v>
          </cell>
          <cell r="E53">
            <v>5.5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FKL04</v>
          </cell>
          <cell r="C54" t="str">
            <v xml:space="preserve">PLACA GANCHO, CON 6 TIRAFONDOS DE 6X50 mm                                                                                                                                                                                                                 </v>
          </cell>
          <cell r="D54">
            <v>2.8</v>
          </cell>
          <cell r="E54">
            <v>2.8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FKL05</v>
          </cell>
          <cell r="C55" t="str">
            <v xml:space="preserve">PLACA GANCHO, SIN TIRAFONDOS                                                                                                                                                                                                                              </v>
          </cell>
          <cell r="D55">
            <v>2.2999999999999998</v>
          </cell>
          <cell r="E55">
            <v>1.7</v>
          </cell>
          <cell r="F55" t="str">
            <v>S</v>
          </cell>
          <cell r="G55">
            <v>1</v>
          </cell>
          <cell r="H55" t="str">
            <v>Orden de Compra 4214000544</v>
          </cell>
          <cell r="I55" t="str">
            <v>Individual</v>
          </cell>
          <cell r="J55" t="str">
            <v>ELC</v>
          </cell>
          <cell r="K55" t="str">
            <v>MATERIALES GROUP S.A.C.</v>
          </cell>
          <cell r="L55">
            <v>42992</v>
          </cell>
          <cell r="M55">
            <v>1</v>
          </cell>
          <cell r="N55" t="str">
            <v>Sustento</v>
          </cell>
          <cell r="O55">
            <v>1</v>
          </cell>
          <cell r="P55" t="str">
            <v>S</v>
          </cell>
        </row>
        <row r="56">
          <cell r="B56" t="str">
            <v>FXP01</v>
          </cell>
          <cell r="C56" t="str">
            <v xml:space="preserve">PLANCHA DE FoGo 4x8                                                                                                                                                                                                                                       </v>
          </cell>
          <cell r="D56">
            <v>1.5</v>
          </cell>
          <cell r="E56">
            <v>1.58</v>
          </cell>
          <cell r="F56" t="str">
            <v>S</v>
          </cell>
          <cell r="G56">
            <v>50</v>
          </cell>
          <cell r="H56" t="str">
            <v>Factura 0001-008875</v>
          </cell>
          <cell r="I56" t="str">
            <v>Individual</v>
          </cell>
          <cell r="J56" t="str">
            <v>ELOR</v>
          </cell>
          <cell r="K56" t="str">
            <v>IVS S.A</v>
          </cell>
          <cell r="L56">
            <v>42699</v>
          </cell>
          <cell r="M56">
            <v>50</v>
          </cell>
          <cell r="N56" t="str">
            <v>Sustento</v>
          </cell>
          <cell r="O56">
            <v>50</v>
          </cell>
          <cell r="P56" t="str">
            <v>S</v>
          </cell>
        </row>
        <row r="57">
          <cell r="B57" t="str">
            <v>FXP02</v>
          </cell>
          <cell r="C57" t="str">
            <v xml:space="preserve">PLANCHA DE FoGo 6x6                                                                                                                                                                                                                                       </v>
          </cell>
          <cell r="D57">
            <v>1.82</v>
          </cell>
          <cell r="E57">
            <v>2.29</v>
          </cell>
          <cell r="F57" t="str">
            <v>S</v>
          </cell>
          <cell r="G57">
            <v>10</v>
          </cell>
          <cell r="H57" t="str">
            <v>Orden de Compra OC-102284</v>
          </cell>
          <cell r="I57" t="str">
            <v>Individual</v>
          </cell>
          <cell r="J57" t="str">
            <v>ELDU</v>
          </cell>
          <cell r="K57" t="str">
            <v>MATERIALES GROUP S.A.C</v>
          </cell>
          <cell r="L57">
            <v>42894</v>
          </cell>
          <cell r="M57">
            <v>10</v>
          </cell>
          <cell r="N57" t="str">
            <v>Sustento</v>
          </cell>
          <cell r="O57">
            <v>10</v>
          </cell>
          <cell r="P57" t="str">
            <v>S</v>
          </cell>
        </row>
        <row r="58">
          <cell r="B58" t="str">
            <v>DXS12</v>
          </cell>
          <cell r="C58" t="str">
            <v xml:space="preserve">PLETINA DE COBRE 10MM ESP X 120MM ANCHO                                                                                                                                                                                                                   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DXS39</v>
          </cell>
          <cell r="C59" t="str">
            <v xml:space="preserve">PLETINA DE COBRE 3MM ESP X 20MM ANCHO       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DXS40</v>
          </cell>
          <cell r="C60" t="str">
            <v xml:space="preserve">PLETINA DE COBRE 3MM ESP X 30MM ANCHO                             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  <row r="61">
          <cell r="B61" t="str">
            <v>DXS09</v>
          </cell>
          <cell r="C61" t="str">
    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    </cell>
          <cell r="D61" t="str">
            <v>Sin Costo (No Utilizado)</v>
          </cell>
          <cell r="E61">
            <v>0</v>
          </cell>
          <cell r="F61" t="str">
            <v>A</v>
          </cell>
          <cell r="G61" t="str">
            <v/>
          </cell>
          <cell r="H61" t="str">
            <v>Precio Regulado 2012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Precio regulado 2012</v>
          </cell>
          <cell r="O61" t="str">
            <v/>
          </cell>
          <cell r="P61" t="str">
            <v>A</v>
          </cell>
        </row>
        <row r="62">
          <cell r="B62" t="str">
            <v>DXS41</v>
          </cell>
          <cell r="C62" t="str">
    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DXS10</v>
          </cell>
          <cell r="C63" t="str">
            <v xml:space="preserve">PLETINA DE COBRE 8MM ESP X 60MM ANCHO                             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DXS42</v>
          </cell>
          <cell r="C64" t="str">
            <v xml:space="preserve">PLETINA DE COBRE 8MM ESP X 80MM ANCHO                          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DXS11</v>
          </cell>
          <cell r="C65" t="str">
            <v xml:space="preserve">PLETINA DE COBRE 8MM.ESP X 80MM ANCHO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DXS13</v>
          </cell>
          <cell r="C66" t="str">
            <v xml:space="preserve">PLETINA DE COBRE ESTANADO PARA PUESTA A TIERRA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  <row r="67">
          <cell r="B67" t="str">
            <v>DXS14</v>
          </cell>
          <cell r="C67" t="str">
            <v xml:space="preserve">PLETINA PARA SOPORTE DE TRANSFORMADORES EN SAP 63.5X9.52X405MM                                                                                                                                                                                            </v>
          </cell>
          <cell r="D67" t="str">
            <v>Sin Costo (No Utilizado)</v>
          </cell>
          <cell r="E67">
            <v>0</v>
          </cell>
          <cell r="F67" t="str">
            <v>A</v>
          </cell>
          <cell r="G67" t="str">
            <v/>
          </cell>
          <cell r="H67" t="str">
            <v>Precio Regulado 2012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Precio regulado 2012</v>
          </cell>
          <cell r="O67" t="str">
            <v/>
          </cell>
          <cell r="P67" t="str">
            <v>A</v>
          </cell>
        </row>
        <row r="68">
          <cell r="B68" t="str">
            <v>DXS15</v>
          </cell>
          <cell r="C68" t="str">
            <v xml:space="preserve">PORTABARRA PARA BARRA TIPO PLETINA 50MM.                                                                                                                                                                                                                  </v>
          </cell>
          <cell r="D68" t="str">
            <v>Sin Costo (No Utilizado)</v>
          </cell>
          <cell r="E68">
            <v>0</v>
          </cell>
          <cell r="F68" t="str">
            <v>A</v>
          </cell>
          <cell r="G68" t="str">
            <v/>
          </cell>
          <cell r="H68" t="str">
            <v>Precio Regulado 2012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Precio regulado 2012</v>
          </cell>
          <cell r="O68" t="str">
            <v/>
          </cell>
          <cell r="P68" t="str">
            <v>A</v>
          </cell>
        </row>
        <row r="69">
          <cell r="B69" t="str">
            <v>DXS31</v>
          </cell>
          <cell r="C69" t="str">
            <v xml:space="preserve">PUERTA PARA SE. A NIVEL TIPO C 1.44 X 2.32M.                                                                                                                                                                                                              </v>
          </cell>
          <cell r="D69" t="str">
            <v>Sin Costo (No Utilizado)</v>
          </cell>
          <cell r="E69">
            <v>0</v>
          </cell>
          <cell r="F69" t="str">
            <v>A</v>
          </cell>
          <cell r="G69" t="str">
            <v/>
          </cell>
          <cell r="H69" t="str">
            <v>Precio Regulado 2012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Precio regulado 2012</v>
          </cell>
          <cell r="O69" t="str">
            <v/>
          </cell>
          <cell r="P69" t="str">
            <v>A</v>
          </cell>
        </row>
        <row r="70">
          <cell r="B70" t="str">
            <v>SAB27</v>
          </cell>
          <cell r="C70" t="str">
            <v xml:space="preserve">REGULADOR DE TENSION, MONOFASICO, 10 KV, In = 250                                                                                                                                                                                                         </v>
          </cell>
          <cell r="D70">
            <v>14328.81</v>
          </cell>
          <cell r="E70">
            <v>14328.81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SAB28</v>
          </cell>
          <cell r="C71" t="str">
            <v>REGULADOR DE TENSION, MONOFASICO, 10 KV, In = 300</v>
          </cell>
          <cell r="D71" t="str">
            <v>Det. Costo</v>
          </cell>
          <cell r="E71">
            <v>14328.81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SAB29</v>
          </cell>
          <cell r="C72" t="str">
            <v>REGULADOR AUTOMÁTICO DE TENSION, MONOFASICO, 10 KV, In = 100 A</v>
          </cell>
          <cell r="D72" t="str">
            <v>Det. Costo</v>
          </cell>
          <cell r="E72">
            <v>14328.81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SAB30</v>
          </cell>
          <cell r="C73" t="str">
            <v>REGULADOR AUTOMÁTICO DE TENSION, MONOFASICO, 22.9 KV, In = 100 A</v>
          </cell>
          <cell r="D73" t="str">
            <v>Det. Costo</v>
          </cell>
          <cell r="E73">
            <v>14328.81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SAB31</v>
          </cell>
          <cell r="C74" t="str">
            <v>BANCO DE BATERIA 24VCC. 30AH 20 CELDAS</v>
          </cell>
          <cell r="D74" t="str">
            <v>Det. Costo</v>
          </cell>
          <cell r="E74">
            <v>500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SAB32</v>
          </cell>
          <cell r="C75" t="str">
            <v>CARGADOR MONOFASICO PARA BATERIA 220VAC/24VDC</v>
          </cell>
          <cell r="D75" t="str">
            <v>Det. Costo</v>
          </cell>
          <cell r="E75">
            <v>500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SAB33</v>
          </cell>
          <cell r="C76" t="str">
            <v>BATERÍA SELLADA PLOMO ACIDO 12VCC - 24AH</v>
          </cell>
          <cell r="D76" t="str">
            <v>Det. Costo</v>
          </cell>
          <cell r="E76">
            <v>450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SAB03</v>
          </cell>
          <cell r="C77" t="str">
            <v xml:space="preserve">REGULADOR DE TENSION, MONOFASICO, 15 KV, In = 100 A CON CONTROL ELECTRONICO                                                                                                                                                                               </v>
          </cell>
          <cell r="D77" t="str">
            <v>Sin Costo (No Utilizado)</v>
          </cell>
          <cell r="E77">
            <v>0</v>
          </cell>
          <cell r="F77" t="str">
            <v>A</v>
          </cell>
          <cell r="G77" t="str">
            <v/>
          </cell>
          <cell r="H77" t="str">
            <v>Precio Regulado 2012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Precio regulado 2012</v>
          </cell>
          <cell r="O77" t="str">
            <v/>
          </cell>
          <cell r="P77" t="str">
            <v>A</v>
          </cell>
        </row>
        <row r="78">
          <cell r="B78" t="str">
            <v>DXS28</v>
          </cell>
          <cell r="C78" t="str">
            <v xml:space="preserve">REJA PARA PISO EN SE. A NIVEL 800 X 1500MM                                                                                                                                                                                                                </v>
          </cell>
          <cell r="D78" t="str">
            <v>Sin Costo (No Utilizado)</v>
          </cell>
          <cell r="E78">
            <v>0</v>
          </cell>
          <cell r="F78" t="str">
            <v>A</v>
          </cell>
          <cell r="G78" t="str">
            <v/>
          </cell>
          <cell r="H78" t="str">
            <v>Precio Regulado 2012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Precio regulado 2012</v>
          </cell>
          <cell r="O78" t="str">
            <v/>
          </cell>
          <cell r="P78" t="str">
            <v>A</v>
          </cell>
        </row>
        <row r="79">
          <cell r="B79" t="str">
            <v>DXS30</v>
          </cell>
          <cell r="C79" t="str">
            <v xml:space="preserve">REJA PARA VENTILACION EN SE. A NIVEL 900 X 1500MM                                                                                                                                                                                                         </v>
          </cell>
          <cell r="D79" t="str">
            <v>Sin Costo (No Utilizado)</v>
          </cell>
          <cell r="E79">
            <v>0</v>
          </cell>
          <cell r="F79" t="str">
            <v>A</v>
          </cell>
          <cell r="G79" t="str">
            <v/>
          </cell>
          <cell r="H79" t="str">
            <v>Precio Regulado 2012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Precio regulado 2012</v>
          </cell>
          <cell r="O79" t="str">
            <v/>
          </cell>
          <cell r="P79" t="str">
            <v>A</v>
          </cell>
        </row>
        <row r="80">
          <cell r="B80" t="str">
            <v>DXS29</v>
          </cell>
          <cell r="C80" t="str">
            <v xml:space="preserve">REJA PARA VENTILACION EN SE.COMPACTA SUBTERRANEA 1200 X 1500MM                                                                                                                                                                                            </v>
          </cell>
          <cell r="D80" t="str">
            <v>Sin Costo (No Utilizado)</v>
          </cell>
          <cell r="E80">
            <v>0</v>
          </cell>
          <cell r="F80" t="str">
            <v>A</v>
          </cell>
          <cell r="G80" t="str">
            <v/>
          </cell>
          <cell r="H80" t="str">
            <v>Precio Regulado 2012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Precio regulado 2012</v>
          </cell>
          <cell r="O80" t="str">
            <v/>
          </cell>
          <cell r="P80" t="str">
            <v>A</v>
          </cell>
        </row>
        <row r="81">
          <cell r="B81" t="str">
            <v>AXA07</v>
          </cell>
          <cell r="C81" t="str">
            <v xml:space="preserve">ROTULA OJAL CORTA DE Ho Go CON AGUJERO DE 17.5MMD                                                                                                                                                                                                         </v>
          </cell>
          <cell r="D81" t="str">
            <v>Sin Costo (No Utilizado)</v>
          </cell>
          <cell r="E81">
            <v>0</v>
          </cell>
          <cell r="F81" t="str">
            <v>A</v>
          </cell>
          <cell r="G81" t="str">
            <v/>
          </cell>
          <cell r="H81" t="str">
            <v>Precio Regulado 2012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Precio regulado 2012</v>
          </cell>
          <cell r="O81" t="str">
            <v/>
          </cell>
          <cell r="P81" t="str">
            <v>A</v>
          </cell>
        </row>
        <row r="82">
          <cell r="B82" t="str">
            <v>AXA08</v>
          </cell>
          <cell r="C82" t="str">
            <v xml:space="preserve">ROTULA OJAL LARGA DE Ho Go CON AGUJERO DE 17.5MMD                                                                                                                                                                                                         </v>
          </cell>
          <cell r="D82" t="str">
            <v>Sin Costo (No Utilizado)</v>
          </cell>
          <cell r="E82">
            <v>0</v>
          </cell>
          <cell r="F82" t="str">
            <v>A</v>
          </cell>
          <cell r="G82" t="str">
            <v/>
          </cell>
          <cell r="H82" t="str">
            <v>Precio Regulado 2012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Precio regulado 2012</v>
          </cell>
          <cell r="O82" t="str">
            <v/>
          </cell>
          <cell r="P82" t="str">
            <v>A</v>
          </cell>
        </row>
        <row r="83">
          <cell r="B83" t="str">
            <v>CXX13</v>
          </cell>
          <cell r="C83" t="str">
            <v xml:space="preserve">SEPARADOR PARA B.T. DE PVC-SAP DE  2 VIAS                                                                                                                                                                                                                 </v>
          </cell>
          <cell r="D83">
            <v>0.65</v>
          </cell>
          <cell r="E83">
            <v>0.65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CXX14</v>
          </cell>
          <cell r="C84" t="str">
            <v xml:space="preserve">SEPARADOR PARA B.T. DE PVC-SAP DE  3 VIAS                                                                                                                                                                                                                 </v>
          </cell>
          <cell r="D84">
            <v>0.97</v>
          </cell>
          <cell r="E84">
            <v>0.97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CXX15</v>
          </cell>
          <cell r="C85" t="str">
            <v xml:space="preserve">SEPARADOR PARA B.T. DE PVC-SAP DE  4 VIAS                                                                                                                                                                                                                 </v>
          </cell>
          <cell r="D85">
            <v>1.3</v>
          </cell>
          <cell r="E85">
            <v>1.3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CXX16</v>
          </cell>
          <cell r="C86" t="str">
            <v xml:space="preserve">SEPARADOR PARA B.T. DE PVC-SAP DE  5 VIAS                                                                                                                                                                                                                 </v>
          </cell>
          <cell r="D86">
            <v>1.62</v>
          </cell>
          <cell r="E86">
            <v>1.62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CXX17</v>
          </cell>
          <cell r="C87" t="str">
            <v xml:space="preserve">SEPARADOR PARA B.T. DE PVC-TRIANGULAR, PARA CABLE AUTOSOPORTADO                                                                                                                                                                                           </v>
          </cell>
          <cell r="D87">
            <v>1.64</v>
          </cell>
          <cell r="E87">
            <v>1.64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CXX18</v>
          </cell>
          <cell r="C88" t="str">
            <v xml:space="preserve">SEPARADOR PARA M.T. DE PVC-TRIANGULAR                                                                                                                                                                                                                     </v>
          </cell>
          <cell r="D88">
            <v>1.85</v>
          </cell>
          <cell r="E88">
            <v>1.85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DXS32</v>
          </cell>
          <cell r="C89" t="str">
            <v xml:space="preserve">TAPA PARA SE. COMPACTA MONOFASICA TIPO B 1.30X1.5M.                                                                                                                                                                                                       </v>
          </cell>
          <cell r="D89" t="str">
            <v>Sin Costo (No Utilizado)</v>
          </cell>
          <cell r="E89">
            <v>0</v>
          </cell>
          <cell r="F89" t="str">
            <v>A</v>
          </cell>
          <cell r="G89" t="str">
            <v/>
          </cell>
          <cell r="H89" t="str">
            <v>Precio Regulado 2012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Precio regulado 2012</v>
          </cell>
          <cell r="O89" t="str">
            <v/>
          </cell>
          <cell r="P89" t="str">
            <v>A</v>
          </cell>
        </row>
        <row r="90">
          <cell r="B90" t="str">
            <v>PAA10</v>
          </cell>
          <cell r="C90" t="str">
            <v xml:space="preserve">TEMPLADOR PARA ACOMETIDA                                                                                                                                                                                                                                  </v>
          </cell>
          <cell r="D90">
            <v>0.45</v>
          </cell>
          <cell r="E90">
            <v>0.31</v>
          </cell>
          <cell r="F90" t="str">
            <v>S</v>
          </cell>
          <cell r="G90">
            <v>12217</v>
          </cell>
          <cell r="H90" t="str">
            <v>Orden de Compra 1214000855</v>
          </cell>
          <cell r="I90" t="str">
            <v>Individual</v>
          </cell>
          <cell r="J90" t="str">
            <v>ELNO</v>
          </cell>
          <cell r="K90" t="str">
            <v>MATERIALES GROUP S.A.C.</v>
          </cell>
          <cell r="L90">
            <v>43034</v>
          </cell>
          <cell r="M90">
            <v>12217</v>
          </cell>
          <cell r="N90" t="str">
            <v>Sustento</v>
          </cell>
          <cell r="O90">
            <v>12217</v>
          </cell>
          <cell r="P90" t="str">
            <v>S</v>
          </cell>
        </row>
        <row r="91">
          <cell r="B91" t="str">
            <v>PAA09</v>
          </cell>
          <cell r="C91" t="str">
            <v xml:space="preserve">TEMPLADOR PARA RETENIDA CON OJAL Y GANCHO                                                                                                                                                                                                                 </v>
          </cell>
          <cell r="D91">
            <v>7.02</v>
          </cell>
          <cell r="E91">
            <v>2.38</v>
          </cell>
          <cell r="F91" t="str">
            <v>S</v>
          </cell>
          <cell r="G91">
            <v>1760</v>
          </cell>
          <cell r="H91" t="str">
            <v>Contrato N°43-2017</v>
          </cell>
          <cell r="I91" t="str">
            <v>Corporativa</v>
          </cell>
          <cell r="J91" t="str">
            <v>ELSE</v>
          </cell>
          <cell r="K91" t="str">
            <v>ING. SERVICIOS VALLADARES SANTIBAÑES HERMANOS S.A</v>
          </cell>
          <cell r="L91">
            <v>42850</v>
          </cell>
          <cell r="M91">
            <v>1760</v>
          </cell>
          <cell r="N91" t="str">
            <v>Sustento</v>
          </cell>
          <cell r="O91">
            <v>1760</v>
          </cell>
          <cell r="P91" t="str">
            <v>S</v>
          </cell>
        </row>
        <row r="92">
          <cell r="B92" t="str">
            <v>FFS01</v>
          </cell>
          <cell r="C92" t="str">
            <v xml:space="preserve">TIRAFONDO DE  75 mm LONG.; 10 mm DIAM.                                                                                                                                                                                                                    </v>
          </cell>
          <cell r="D92">
            <v>0.34</v>
          </cell>
          <cell r="E92">
            <v>0.34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FFS03</v>
          </cell>
          <cell r="C93" t="str">
            <v xml:space="preserve">TIRAFONDO HO.GALV.  3/8 X 2                                                                                                                                                                                                                               </v>
          </cell>
          <cell r="D93">
            <v>0.08</v>
          </cell>
          <cell r="E93">
            <v>0.08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FXT01</v>
          </cell>
          <cell r="C94" t="str">
            <v xml:space="preserve">TUBO DE FoGo DE 2                                                                                                                                                                                                                                         </v>
          </cell>
          <cell r="D94">
            <v>10.55</v>
          </cell>
          <cell r="E94">
            <v>10.55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CXX19</v>
          </cell>
          <cell r="C95" t="str">
            <v xml:space="preserve">TUBO DE PROTECCION DE CABLE SUBTERRANEO EN POSTE                                                                                                                                                                                                          </v>
          </cell>
          <cell r="D95">
            <v>1.62</v>
          </cell>
          <cell r="E95">
            <v>1.62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FXT02</v>
          </cell>
          <cell r="C96" t="str">
            <v xml:space="preserve">TUBO ESPACIADOR DE 3/4 x 11/2 LONG                                                                                                                                                                                                                        </v>
          </cell>
          <cell r="D96">
            <v>0.42</v>
          </cell>
          <cell r="E96">
            <v>0.42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FXT06</v>
          </cell>
          <cell r="C97" t="str">
            <v xml:space="preserve">TUBO PARTIDO PARA PROTECCION DE CABLE AEREO EN GRAPA DE SUSPENSION                                                                                                                                                                                        </v>
          </cell>
          <cell r="D97">
            <v>0.85</v>
          </cell>
          <cell r="E97">
            <v>0.85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FXT04</v>
          </cell>
          <cell r="C98" t="str">
            <v xml:space="preserve">TUBO PLASTICO CORRUGADO FLEXIBLE DE 1 DE DIAMETRO x 0.20m.                                                                                                                                                                                                </v>
          </cell>
          <cell r="D98">
            <v>0.72</v>
          </cell>
          <cell r="E98">
            <v>0.72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FXT08</v>
          </cell>
          <cell r="C99" t="str">
            <v xml:space="preserve">TUBO PVC - SAP  3/4 PARA PUESTA A TIERRA                                                                                                                                                                                                                  </v>
          </cell>
          <cell r="D99">
            <v>0.34</v>
          </cell>
          <cell r="E99">
            <v>0.26</v>
          </cell>
          <cell r="F99" t="str">
            <v>S</v>
          </cell>
          <cell r="G99">
            <v>2</v>
          </cell>
          <cell r="H99" t="str">
            <v>Factura 002-0007158</v>
          </cell>
          <cell r="I99" t="str">
            <v>Individual</v>
          </cell>
          <cell r="J99" t="str">
            <v>EPAN</v>
          </cell>
          <cell r="K99" t="str">
            <v>ELECTRO "NIETSA" E.I.R.L.</v>
          </cell>
          <cell r="L99">
            <v>42997</v>
          </cell>
          <cell r="M99">
            <v>2</v>
          </cell>
          <cell r="N99" t="str">
            <v>Sustento</v>
          </cell>
          <cell r="O99">
            <v>2</v>
          </cell>
          <cell r="P99" t="str">
            <v>S</v>
          </cell>
        </row>
        <row r="100">
          <cell r="B100" t="str">
            <v>RXX12</v>
          </cell>
          <cell r="C100" t="str">
            <v xml:space="preserve">TUERCA CIEGA DE BRONCE 3/4DIA. BARRA 1.1/4 PARA VARILLA DE ANCLAJE                                                                                                                                                                                        </v>
          </cell>
          <cell r="D100">
            <v>1.05</v>
          </cell>
          <cell r="E100">
            <v>1.05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FKT01</v>
          </cell>
          <cell r="C101" t="str">
            <v xml:space="preserve">TUERCA GANCHO PARA FIN DE LINEA                                                                                                                                                                                                                           </v>
          </cell>
          <cell r="D101">
            <v>3.26</v>
          </cell>
          <cell r="E101">
            <v>3.26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FTO01</v>
          </cell>
          <cell r="C102" t="str">
            <v xml:space="preserve">TUERCA OJO OVAL PARA PERNO DE 5/8 PULG. (16 mm.)                                                                                                                                                                                                          </v>
          </cell>
          <cell r="D102">
            <v>1.44</v>
          </cell>
          <cell r="E102">
            <v>1.26</v>
          </cell>
          <cell r="F102" t="str">
            <v>S</v>
          </cell>
          <cell r="G102">
            <v>1360</v>
          </cell>
          <cell r="H102" t="str">
            <v>Orden de Compra 4210009364</v>
          </cell>
          <cell r="I102" t="str">
            <v>Individual</v>
          </cell>
          <cell r="J102" t="str">
            <v>ELC</v>
          </cell>
          <cell r="K102" t="str">
            <v>MATERIALES GROUP S.A.C.</v>
          </cell>
          <cell r="L102">
            <v>42759</v>
          </cell>
          <cell r="M102">
            <v>1360</v>
          </cell>
          <cell r="N102" t="str">
            <v>Sustento</v>
          </cell>
          <cell r="O102">
            <v>1360</v>
          </cell>
          <cell r="P102" t="str">
            <v>S</v>
          </cell>
        </row>
        <row r="103">
          <cell r="B103" t="str">
            <v>CXU05</v>
          </cell>
          <cell r="C103" t="str">
            <v xml:space="preserve">UNION DE COBRE DERECHA A COMPRESION CABLE 120MM2.                                                                                                                                                                                                         </v>
          </cell>
          <cell r="D103" t="str">
            <v>Sin Costo (No Utilizado)</v>
          </cell>
          <cell r="E103">
            <v>0</v>
          </cell>
          <cell r="F103" t="str">
            <v>A</v>
          </cell>
          <cell r="G103" t="str">
            <v/>
          </cell>
          <cell r="H103" t="str">
            <v>Precio Regulado 2012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Precio regulado 2012</v>
          </cell>
          <cell r="O103" t="str">
            <v/>
          </cell>
          <cell r="P103" t="str">
            <v>A</v>
          </cell>
        </row>
        <row r="104">
          <cell r="B104" t="str">
            <v>CXU01</v>
          </cell>
          <cell r="C104" t="str">
            <v xml:space="preserve">UNION DE COBRE DERECHA A COMPRESION CABLE 16MM2.                                                                                                                                                                                                          </v>
          </cell>
          <cell r="D104" t="str">
            <v>Sin Costo (No Utilizado)</v>
          </cell>
          <cell r="E104">
            <v>0</v>
          </cell>
          <cell r="F104" t="str">
            <v>A</v>
          </cell>
          <cell r="G104" t="str">
            <v/>
          </cell>
          <cell r="H104" t="str">
            <v>Precio Regulado 2012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Precio regulado 2012</v>
          </cell>
          <cell r="O104" t="str">
            <v/>
          </cell>
          <cell r="P104" t="str">
            <v>A</v>
          </cell>
        </row>
        <row r="105">
          <cell r="B105" t="str">
            <v>CXU06</v>
          </cell>
          <cell r="C105" t="str">
            <v xml:space="preserve">UNION DE COBRE DERECHA A COMPRESION CABLE 240MM2.                                                                                                                                                                                                         </v>
          </cell>
          <cell r="D105" t="str">
            <v>Sin Costo (No Utilizado)</v>
          </cell>
          <cell r="E105">
            <v>0</v>
          </cell>
          <cell r="F105" t="str">
            <v>A</v>
          </cell>
          <cell r="G105" t="str">
            <v/>
          </cell>
          <cell r="H105" t="str">
            <v>Precio Regulado 2012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Precio regulado 2012</v>
          </cell>
          <cell r="O105" t="str">
            <v/>
          </cell>
          <cell r="P105" t="str">
            <v>A</v>
          </cell>
        </row>
        <row r="106">
          <cell r="B106" t="str">
            <v>CXU02</v>
          </cell>
          <cell r="C106" t="str">
            <v xml:space="preserve">UNION DE COBRE DERECHA A COMPRESION CABLE 25MM2.                                                                                                                                                                                                          </v>
          </cell>
          <cell r="D106" t="str">
            <v>Sin Costo (No Utilizado)</v>
          </cell>
          <cell r="E106">
            <v>0</v>
          </cell>
          <cell r="F106" t="str">
            <v>A</v>
          </cell>
          <cell r="G106" t="str">
            <v/>
          </cell>
          <cell r="H106" t="str">
            <v>Precio Regulado 2012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Precio regulado 2012</v>
          </cell>
          <cell r="O106" t="str">
            <v/>
          </cell>
          <cell r="P106" t="str">
            <v>A</v>
          </cell>
        </row>
        <row r="107">
          <cell r="B107" t="str">
            <v>CXU03</v>
          </cell>
          <cell r="C107" t="str">
            <v xml:space="preserve">UNION DE COBRE DERECHA A COMPRESION CABLE 50MM2.                                                                                                                                                                                                          </v>
          </cell>
          <cell r="D107" t="str">
            <v>Sin Costo (No Utilizado)</v>
          </cell>
          <cell r="E107">
            <v>0</v>
          </cell>
          <cell r="F107" t="str">
            <v>A</v>
          </cell>
          <cell r="G107" t="str">
            <v/>
          </cell>
          <cell r="H107" t="str">
            <v>Precio Regulado 2012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Precio regulado 2012</v>
          </cell>
          <cell r="O107" t="str">
            <v/>
          </cell>
          <cell r="P107" t="str">
            <v>A</v>
          </cell>
        </row>
        <row r="108">
          <cell r="B108" t="str">
            <v>CXU04</v>
          </cell>
          <cell r="C108" t="str">
            <v xml:space="preserve">UNION DE COBRE DERECHA A COMPRESION CABLE 70MM2.                                                                                                                                                                                                          </v>
          </cell>
          <cell r="D108" t="str">
            <v>Sin Costo (No Utilizado)</v>
          </cell>
          <cell r="E108">
            <v>0</v>
          </cell>
          <cell r="F108" t="str">
            <v>A</v>
          </cell>
          <cell r="G108" t="str">
            <v/>
          </cell>
          <cell r="H108" t="str">
            <v>Precio Regulado 2012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Precio regulado 2012</v>
          </cell>
          <cell r="O108" t="str">
            <v/>
          </cell>
          <cell r="P108" t="str">
            <v>A</v>
          </cell>
        </row>
        <row r="109">
          <cell r="B109" t="str">
            <v>CXA02</v>
          </cell>
          <cell r="C109" t="str">
            <v xml:space="preserve">UNION DE COBRE DERECHA PARA CONDUCTOR 120MM2.                                                                                                                                                                                                             </v>
          </cell>
          <cell r="D109" t="str">
            <v>Sin Costo (No Utilizado)</v>
          </cell>
          <cell r="E109">
            <v>0</v>
          </cell>
          <cell r="F109" t="str">
            <v>A</v>
          </cell>
          <cell r="G109" t="str">
            <v/>
          </cell>
          <cell r="H109" t="str">
            <v>Precio Regulado 2012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Precio regulado 2012</v>
          </cell>
          <cell r="O109" t="str">
            <v/>
          </cell>
          <cell r="P109" t="str">
            <v>A</v>
          </cell>
        </row>
        <row r="110">
          <cell r="B110" t="str">
            <v>CXA03</v>
          </cell>
          <cell r="C110" t="str">
            <v xml:space="preserve">UNION DE COBRE DERECHA PARA CONDUCTOR 185MM2.                                                                                                                                                                                                             </v>
          </cell>
          <cell r="D110" t="str">
            <v>Sin Costo (No Utilizado)</v>
          </cell>
          <cell r="E110">
            <v>0</v>
          </cell>
          <cell r="F110" t="str">
            <v>A</v>
          </cell>
          <cell r="G110" t="str">
            <v/>
          </cell>
          <cell r="H110" t="str">
            <v>Precio Regulado 2012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Precio regulado 2012</v>
          </cell>
          <cell r="O110" t="str">
            <v/>
          </cell>
          <cell r="P110" t="str">
            <v>A</v>
          </cell>
        </row>
        <row r="111">
          <cell r="B111" t="str">
            <v>CXA04</v>
          </cell>
          <cell r="C111" t="str">
            <v xml:space="preserve">UNION DE COBRE DERECHA PARA CONDUCTOR 240MM2.                                                                                                                                                                                                             </v>
          </cell>
          <cell r="D111" t="str">
            <v>Sin Costo (No Utilizado)</v>
          </cell>
          <cell r="E111">
            <v>0</v>
          </cell>
          <cell r="F111" t="str">
            <v>A</v>
          </cell>
          <cell r="G111" t="str">
            <v/>
          </cell>
          <cell r="H111" t="str">
            <v>Precio Regulado 2012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Precio regulado 2012</v>
          </cell>
          <cell r="O111" t="str">
            <v/>
          </cell>
          <cell r="P111" t="str">
            <v>A</v>
          </cell>
        </row>
        <row r="112">
          <cell r="B112" t="str">
            <v>CXA05</v>
          </cell>
          <cell r="C112" t="str">
            <v xml:space="preserve">UNION DE COBRE DERECHA PARA CONDUCTOR 300MM2.                                                                                                                                                                                                             </v>
          </cell>
          <cell r="D112" t="str">
            <v>Sin Costo (No Utilizado)</v>
          </cell>
          <cell r="E112">
            <v>0</v>
          </cell>
          <cell r="F112" t="str">
            <v>A</v>
          </cell>
          <cell r="G112" t="str">
            <v/>
          </cell>
          <cell r="H112" t="str">
            <v>Precio Regulado 2012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Precio regulado 2012</v>
          </cell>
          <cell r="O112" t="str">
            <v/>
          </cell>
          <cell r="P112" t="str">
            <v>A</v>
          </cell>
        </row>
        <row r="113">
          <cell r="B113" t="str">
            <v>CXA06</v>
          </cell>
          <cell r="C113" t="str">
            <v xml:space="preserve">UNION DE COBRE DERECHA PARA CONDUCTOR 500MM2.                                                                                                                                                                                                             </v>
          </cell>
          <cell r="D113" t="str">
            <v>Sin Costo (No Utilizado)</v>
          </cell>
          <cell r="E113">
            <v>0</v>
          </cell>
          <cell r="F113" t="str">
            <v>A</v>
          </cell>
          <cell r="G113" t="str">
            <v/>
          </cell>
          <cell r="H113" t="str">
            <v>Precio Regulado 2012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Precio regulado 2012</v>
          </cell>
          <cell r="O113" t="str">
            <v/>
          </cell>
          <cell r="P113" t="str">
            <v>A</v>
          </cell>
        </row>
        <row r="114">
          <cell r="B114" t="str">
            <v>CXA01</v>
          </cell>
          <cell r="C114" t="str">
            <v xml:space="preserve">UNION DE COBRE DERECHA PARA CONDUCTOR 70MM2.                                                                                                                                                                                                              </v>
          </cell>
          <cell r="D114" t="str">
            <v>Sin Costo (No Utilizado)</v>
          </cell>
          <cell r="E114">
            <v>0</v>
          </cell>
          <cell r="F114" t="str">
            <v>A</v>
          </cell>
          <cell r="G114" t="str">
            <v/>
          </cell>
          <cell r="H114" t="str">
            <v>Precio Regulado 2012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Precio regulado 2012</v>
          </cell>
          <cell r="O114" t="str">
            <v/>
          </cell>
          <cell r="P114" t="str">
            <v>A</v>
          </cell>
        </row>
        <row r="115">
          <cell r="B115" t="str">
            <v>CXV02</v>
          </cell>
          <cell r="C115" t="str">
            <v xml:space="preserve">UNION DE COBRE DERIVACION TABICADA COMPRRESION 120MM2. MT                                                                                                                                                                                                 </v>
          </cell>
          <cell r="D115" t="str">
            <v>Sin Costo (No Utilizado)</v>
          </cell>
          <cell r="E115">
            <v>0</v>
          </cell>
          <cell r="F115" t="str">
            <v>A</v>
          </cell>
          <cell r="G115" t="str">
            <v/>
          </cell>
          <cell r="H115" t="str">
            <v>Precio Regulado 2012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Precio regulado 2012</v>
          </cell>
          <cell r="O115" t="str">
            <v/>
          </cell>
          <cell r="P115" t="str">
            <v>A</v>
          </cell>
        </row>
        <row r="116">
          <cell r="B116" t="str">
            <v>CXV03</v>
          </cell>
          <cell r="C116" t="str">
            <v xml:space="preserve">UNION DE COBRE DERIVACION TABICADA COMPRRESION 240MM2. MT                                                                                                                                                                                                 </v>
          </cell>
          <cell r="D116" t="str">
            <v>Sin Costo (No Utilizado)</v>
          </cell>
          <cell r="E116">
            <v>0</v>
          </cell>
          <cell r="F116" t="str">
            <v>A</v>
          </cell>
          <cell r="G116" t="str">
            <v/>
          </cell>
          <cell r="H116" t="str">
            <v>Precio Regulado 2012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Precio regulado 2012</v>
          </cell>
          <cell r="O116" t="str">
            <v/>
          </cell>
          <cell r="P116" t="str">
            <v>A</v>
          </cell>
        </row>
        <row r="117">
          <cell r="B117" t="str">
            <v>CXV01</v>
          </cell>
          <cell r="C117" t="str">
            <v xml:space="preserve">UNION DE COBRE DERIVACION TABICADA COMPRRESION 70MM2. MT                                                                                                                                                                                                  </v>
          </cell>
          <cell r="D117" t="str">
            <v>Sin Costo (No Utilizado)</v>
          </cell>
          <cell r="E117">
            <v>0</v>
          </cell>
          <cell r="F117" t="str">
            <v>A</v>
          </cell>
          <cell r="G117" t="str">
            <v/>
          </cell>
          <cell r="H117" t="str">
            <v>Precio Regulado 2012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Precio regulado 2012</v>
          </cell>
          <cell r="O117" t="str">
            <v/>
          </cell>
          <cell r="P117" t="str">
            <v>A</v>
          </cell>
        </row>
        <row r="118">
          <cell r="B118" t="str">
            <v>GXX07</v>
          </cell>
          <cell r="C118" t="str">
            <v xml:space="preserve">UNION DE CONDUCTOR CON VARILLA, SOLDADURA EXOTERMICA                                                                                                                                                                                                      </v>
          </cell>
          <cell r="D118">
            <v>3.5</v>
          </cell>
          <cell r="E118">
            <v>3.5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IAA07</v>
          </cell>
          <cell r="C119" t="str">
            <v xml:space="preserve">VARILLA PLOMO 60% - ESTAÑO 40% TIPO U                                                                                                                                                                                                                     </v>
          </cell>
          <cell r="D119" t="str">
            <v>Sin Costo (No Utilizado)</v>
          </cell>
          <cell r="E119">
            <v>0</v>
          </cell>
          <cell r="F119" t="str">
            <v>A</v>
          </cell>
          <cell r="G119" t="str">
            <v/>
          </cell>
          <cell r="H119" t="str">
            <v>Precio Regulado 2012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Precio regulado 2012</v>
          </cell>
          <cell r="O119" t="str">
            <v/>
          </cell>
          <cell r="P119" t="str">
            <v>A</v>
          </cell>
        </row>
        <row r="120">
          <cell r="B120" t="str">
            <v>FXX10</v>
          </cell>
          <cell r="C120" t="str">
            <v xml:space="preserve">ESLABON BOLA F-1353 NTERMEDIO DE ACERO                                                                                                                                                                                                                    </v>
          </cell>
          <cell r="D120">
            <v>2.39</v>
          </cell>
          <cell r="E120">
            <v>2.39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AXA01</v>
          </cell>
          <cell r="C121" t="str">
            <v xml:space="preserve">GRILLETE AC.GALV.16MMD.-19MM.ABERT.77MML.PASAD-SEG                                                                                                                                                                                                        </v>
          </cell>
          <cell r="D121">
            <v>2.5499999999999998</v>
          </cell>
          <cell r="E121">
            <v>1.23</v>
          </cell>
          <cell r="F121" t="str">
            <v>S</v>
          </cell>
          <cell r="G121">
            <v>84</v>
          </cell>
          <cell r="H121" t="str">
            <v>Orden de Compra 4214000544</v>
          </cell>
          <cell r="I121" t="str">
            <v>Individual</v>
          </cell>
          <cell r="J121" t="str">
            <v>ELC</v>
          </cell>
          <cell r="K121" t="str">
            <v>MATERIALES GROUP S.A.C.</v>
          </cell>
          <cell r="L121">
            <v>42992</v>
          </cell>
          <cell r="M121">
            <v>84</v>
          </cell>
          <cell r="N121" t="str">
            <v>Sustento</v>
          </cell>
          <cell r="O121">
            <v>84</v>
          </cell>
          <cell r="P121" t="str">
            <v>S</v>
          </cell>
        </row>
        <row r="122">
          <cell r="B122" t="str">
            <v>RXC01</v>
          </cell>
          <cell r="C122" t="str">
            <v xml:space="preserve">GUARDACABO ACERO GALV. EN CALIENTE 15MM ESP. 1/2D                                                                                                                                                                                                         </v>
          </cell>
          <cell r="D122">
            <v>0.26</v>
          </cell>
          <cell r="E122">
            <v>0.28000000000000003</v>
          </cell>
          <cell r="F122" t="str">
            <v>S</v>
          </cell>
          <cell r="G122">
            <v>112</v>
          </cell>
          <cell r="H122" t="str">
            <v>Orden de Compra OC-180994</v>
          </cell>
          <cell r="I122" t="str">
            <v>Individual</v>
          </cell>
          <cell r="J122" t="str">
            <v>ELDU</v>
          </cell>
          <cell r="K122" t="str">
            <v>ELECTROMECANICA EL DETALLE SRL</v>
          </cell>
          <cell r="L122">
            <v>42941</v>
          </cell>
          <cell r="M122">
            <v>112</v>
          </cell>
          <cell r="N122" t="str">
            <v>Sustento</v>
          </cell>
          <cell r="O122">
            <v>112</v>
          </cell>
          <cell r="P122" t="str">
            <v>S</v>
          </cell>
        </row>
        <row r="123">
          <cell r="B123" t="str">
            <v>DXS37</v>
          </cell>
          <cell r="C123" t="str">
            <v xml:space="preserve">CARGADOR MONOFASICO PARA BATERIA 220VAC/24VDC                                                                                                                                                                                                             </v>
          </cell>
          <cell r="D123">
            <v>3962</v>
          </cell>
          <cell r="E123">
            <v>3962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DXS38</v>
          </cell>
          <cell r="C124" t="str">
            <v xml:space="preserve">BANCO DE BATERIA 24VCC. 30AH 20 CELDAS                                                                                                                                                                                                                    </v>
          </cell>
          <cell r="D124">
            <v>202.54</v>
          </cell>
          <cell r="E124">
            <v>202.54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DXA29</v>
          </cell>
          <cell r="C125" t="str">
            <v xml:space="preserve">MEDIDOR MONOFASICO ELECTRONICO 2 HILOS 220V 10/50A                                                                                                                                                                                                        </v>
          </cell>
          <cell r="D125">
            <v>8.8000000000000007</v>
          </cell>
          <cell r="E125">
            <v>10.54</v>
          </cell>
          <cell r="F125" t="str">
            <v>S</v>
          </cell>
          <cell r="G125">
            <v>750</v>
          </cell>
          <cell r="H125" t="str">
            <v>Orden de Compra 1214000803</v>
          </cell>
          <cell r="I125" t="str">
            <v>Individual</v>
          </cell>
          <cell r="J125" t="str">
            <v>ELNO</v>
          </cell>
          <cell r="K125" t="str">
            <v>HEXING ELECTRICAL COMPANY SAC</v>
          </cell>
          <cell r="L125">
            <v>42802</v>
          </cell>
          <cell r="M125">
            <v>750</v>
          </cell>
          <cell r="N125" t="str">
            <v>Sustento</v>
          </cell>
          <cell r="O125">
            <v>750</v>
          </cell>
          <cell r="P125" t="str">
            <v>S</v>
          </cell>
        </row>
        <row r="126">
          <cell r="B126" t="str">
            <v>DXA27</v>
          </cell>
          <cell r="C126" t="str">
            <v xml:space="preserve">MEDIDOR TRIFASICO ELECTRONICO 3 HILOS 220V 2,5/10A                                                                                                                                                                                                        </v>
          </cell>
          <cell r="D126" t="str">
            <v>Sin Costo (No Utilizado)</v>
          </cell>
          <cell r="E126">
            <v>0</v>
          </cell>
          <cell r="F126" t="str">
            <v>A</v>
          </cell>
          <cell r="G126" t="str">
            <v/>
          </cell>
          <cell r="H126" t="str">
            <v>Precio Regulado 2012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Precio regulado 2012</v>
          </cell>
          <cell r="O126" t="str">
            <v/>
          </cell>
          <cell r="P126" t="str">
            <v>A</v>
          </cell>
        </row>
        <row r="127">
          <cell r="B127" t="str">
            <v>FXC01</v>
          </cell>
          <cell r="C127" t="str">
            <v xml:space="preserve">ALAMBRE GALVANIZADO No 12  AWG                                                                                                                                                                                                                            </v>
          </cell>
          <cell r="D127">
            <v>0.26</v>
          </cell>
          <cell r="E127">
            <v>7.0000000000000007E-2</v>
          </cell>
          <cell r="F127" t="str">
            <v>S</v>
          </cell>
          <cell r="G127">
            <v>216</v>
          </cell>
          <cell r="H127" t="str">
            <v>Factura 0001-008911</v>
          </cell>
          <cell r="I127" t="str">
            <v>Individual</v>
          </cell>
          <cell r="J127" t="str">
            <v>ELOR</v>
          </cell>
          <cell r="K127" t="str">
            <v>IVS S.A</v>
          </cell>
          <cell r="L127">
            <v>42741</v>
          </cell>
          <cell r="M127">
            <v>216</v>
          </cell>
          <cell r="N127" t="str">
            <v>Sustento</v>
          </cell>
          <cell r="O127">
            <v>216</v>
          </cell>
          <cell r="P127" t="str">
            <v>S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Azteca"/>
      <sheetName val="Nombres"/>
      <sheetName val="TIPO VIA"/>
      <sheetName val="Cartera_MTC"/>
      <sheetName val="MATERIALES"/>
    </sheetNames>
    <sheetDataSet>
      <sheetData sheetId="0"/>
      <sheetData sheetId="1">
        <row r="5">
          <cell r="D5" t="str">
            <v>Costado Derecho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"/>
      <sheetName val="APOYOS"/>
      <sheetName val="CABLES"/>
      <sheetName val="SOPORTE Y CABLE X EMPR"/>
      <sheetName val="POSTE Y FECHA"/>
      <sheetName val="APOYO EMPRESAS"/>
      <sheetName val="CUADRILLA"/>
      <sheetName val="APOYOS CUADRILLAS"/>
      <sheetName val="PLANOS POSTES"/>
      <sheetName val="PLANOS APOYOS"/>
      <sheetName val="BASE SOPORTES 2"/>
      <sheetName val="resumen1"/>
      <sheetName val="GRAFICO RESUMEN 1"/>
      <sheetName val="AVANCE X PLANOS"/>
      <sheetName val="AVANCE POSTE X CUADRILLA"/>
      <sheetName val="DIARIOxCUADRILLAS"/>
      <sheetName val="AVANCE APOYO X CUADRILLA"/>
      <sheetName val="CABLES-APOYO-SOPORTExEMP"/>
      <sheetName val="grafico 1"/>
      <sheetName val="sb-01 BASE2010-03 MAYO AL12 OCT"/>
      <sheetName val="CRITICIDAD"/>
      <sheetName val="cable x empresa"/>
      <sheetName val="sb-01 BASE2010-13 OCT AL 26 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B6" t="str">
            <v>Cod Poste</v>
          </cell>
          <cell r="C6" t="str">
            <v>CORREGIDO</v>
          </cell>
          <cell r="D6" t="str">
            <v>Cod_ Distrito</v>
          </cell>
          <cell r="E6" t="str">
            <v>Tip via</v>
          </cell>
          <cell r="F6" t="str">
            <v>Nombre via</v>
          </cell>
          <cell r="G6" t="str">
            <v>Lote Numero</v>
          </cell>
          <cell r="H6" t="str">
            <v>URB.</v>
          </cell>
          <cell r="I6" t="str">
            <v>Tipo post</v>
          </cell>
          <cell r="J6" t="str">
            <v>Criticidad</v>
          </cell>
          <cell r="K6" t="str">
            <v>Cod empresa</v>
          </cell>
          <cell r="L6" t="str">
            <v>Soporte</v>
          </cell>
          <cell r="M6" t="str">
            <v>Poste sigu._cruce</v>
          </cell>
          <cell r="N6" t="str">
            <v>Altura cable de apoyo</v>
          </cell>
          <cell r="O6" t="str">
            <v>Sifon</v>
          </cell>
          <cell r="P6" t="str">
            <v>FO</v>
          </cell>
          <cell r="Q6" t="str">
            <v>CX</v>
          </cell>
          <cell r="R6" t="str">
            <v>MP</v>
          </cell>
          <cell r="S6" t="str">
            <v>ACOM</v>
          </cell>
          <cell r="T6" t="str">
            <v>ACOM/CX</v>
          </cell>
          <cell r="U6" t="str">
            <v>M.ACER.</v>
          </cell>
          <cell r="V6" t="str">
            <v>OTROS</v>
          </cell>
          <cell r="W6" t="str">
            <v>Cantidad Cables</v>
          </cell>
          <cell r="X6" t="str">
            <v>Apoyos</v>
          </cell>
          <cell r="Y6" t="str">
            <v>Cumple Altura BT</v>
          </cell>
          <cell r="Z6" t="str">
            <v>CA1</v>
          </cell>
          <cell r="AA6" t="str">
            <v>AV1</v>
          </cell>
          <cell r="AB6" t="str">
            <v>D46</v>
          </cell>
          <cell r="AC6" t="str">
            <v>CA2</v>
          </cell>
          <cell r="AD6" t="str">
            <v>AV2</v>
          </cell>
          <cell r="AE6" t="str">
            <v>D47</v>
          </cell>
          <cell r="AF6" t="str">
            <v>CA3</v>
          </cell>
          <cell r="AG6" t="str">
            <v>AV3</v>
          </cell>
          <cell r="AH6" t="str">
            <v>Cod Plano de catastro</v>
          </cell>
          <cell r="AI6" t="str">
            <v>InformeCatastro  Nro</v>
          </cell>
          <cell r="AJ6" t="str">
            <v>MES</v>
          </cell>
          <cell r="AK6" t="str">
            <v>Fecha de catastro</v>
          </cell>
          <cell r="AL6" t="str">
            <v>A01</v>
          </cell>
          <cell r="AM6" t="str">
            <v>A21</v>
          </cell>
          <cell r="AN6" t="str">
            <v>A22</v>
          </cell>
          <cell r="AO6" t="str">
            <v>Largo de :CA</v>
          </cell>
          <cell r="AP6" t="str">
            <v>Largo de:AV</v>
          </cell>
          <cell r="AQ6" t="str">
            <v xml:space="preserve"> A23</v>
          </cell>
          <cell r="AR6" t="str">
            <v>Cruce de: CA</v>
          </cell>
          <cell r="AS6" t="str">
            <v>Cruce de: AV</v>
          </cell>
          <cell r="AT6" t="str">
            <v>D37</v>
          </cell>
          <cell r="AU6" t="str">
            <v>D38</v>
          </cell>
          <cell r="AV6" t="str">
            <v>D30</v>
          </cell>
          <cell r="AW6" t="str">
            <v>D31</v>
          </cell>
          <cell r="AX6" t="str">
            <v>D32</v>
          </cell>
          <cell r="AY6" t="str">
            <v>A02</v>
          </cell>
          <cell r="AZ6" t="str">
            <v>A03</v>
          </cell>
          <cell r="BA6" t="str">
            <v>A04</v>
          </cell>
          <cell r="BB6" t="str">
            <v>A05</v>
          </cell>
          <cell r="BC6" t="str">
            <v>A06</v>
          </cell>
          <cell r="BD6" t="str">
            <v>A07</v>
          </cell>
          <cell r="BE6" t="str">
            <v>A08</v>
          </cell>
          <cell r="BF6" t="str">
            <v>A09</v>
          </cell>
          <cell r="BG6" t="str">
            <v>A10</v>
          </cell>
          <cell r="BH6" t="str">
            <v>A11</v>
          </cell>
          <cell r="BI6" t="str">
            <v>A12</v>
          </cell>
          <cell r="BJ6" t="str">
            <v>A13</v>
          </cell>
          <cell r="BK6" t="str">
            <v>A14</v>
          </cell>
          <cell r="BL6" t="str">
            <v>A15</v>
          </cell>
          <cell r="BM6" t="str">
            <v>A16</v>
          </cell>
          <cell r="BN6" t="str">
            <v>A17</v>
          </cell>
          <cell r="BO6" t="str">
            <v>A18</v>
          </cell>
          <cell r="BP6" t="str">
            <v>A19</v>
          </cell>
          <cell r="BQ6" t="str">
            <v>A20</v>
          </cell>
          <cell r="BR6" t="str">
            <v>A24</v>
          </cell>
          <cell r="BS6" t="str">
            <v>A25</v>
          </cell>
          <cell r="BT6" t="str">
            <v>A26</v>
          </cell>
          <cell r="BU6" t="str">
            <v>A27</v>
          </cell>
          <cell r="BV6" t="str">
            <v>D33</v>
          </cell>
          <cell r="BW6" t="str">
            <v>D34</v>
          </cell>
          <cell r="BX6" t="str">
            <v>D35</v>
          </cell>
          <cell r="BY6" t="str">
            <v>D36</v>
          </cell>
          <cell r="BZ6" t="str">
            <v>D39</v>
          </cell>
          <cell r="CA6" t="str">
            <v>D40</v>
          </cell>
          <cell r="CB6" t="str">
            <v>D41</v>
          </cell>
          <cell r="CC6" t="str">
            <v>D42</v>
          </cell>
          <cell r="CD6" t="str">
            <v>D43</v>
          </cell>
          <cell r="CE6" t="str">
            <v>D44</v>
          </cell>
          <cell r="CF6" t="str">
            <v>D45</v>
          </cell>
          <cell r="CG6" t="str">
            <v>Amp</v>
          </cell>
          <cell r="CH6" t="str">
            <v>Tap</v>
          </cell>
          <cell r="CI6" t="str">
            <v>Acop</v>
          </cell>
          <cell r="CJ6" t="str">
            <v>Mufa (empalme</v>
          </cell>
          <cell r="CK6" t="str">
            <v>Brazo Sep.</v>
          </cell>
          <cell r="CL6" t="str">
            <v>Caja Terminal</v>
          </cell>
          <cell r="CM6" t="str">
            <v>Caja Panduit</v>
          </cell>
          <cell r="CN6" t="str">
            <v>Brazo Aseg.</v>
          </cell>
          <cell r="CO6" t="str">
            <v>Nodo</v>
          </cell>
          <cell r="CP6" t="str">
            <v>Fuente</v>
          </cell>
          <cell r="CQ6" t="str">
            <v>Brazo</v>
          </cell>
          <cell r="CR6" t="str">
            <v>Catastro supervisor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6"/>
  <sheetViews>
    <sheetView showGridLines="0" zoomScale="85" zoomScaleNormal="85" workbookViewId="0">
      <selection activeCell="A3" sqref="A3:K3"/>
    </sheetView>
  </sheetViews>
  <sheetFormatPr baseColWidth="10" defaultColWidth="11.42578125" defaultRowHeight="15" x14ac:dyDescent="0.25"/>
  <cols>
    <col min="1" max="4" width="11.42578125" style="35" customWidth="1"/>
    <col min="5" max="5" width="16" style="35" customWidth="1"/>
    <col min="6" max="7" width="11.42578125" style="35"/>
    <col min="8" max="8" width="17.28515625" style="35" customWidth="1"/>
    <col min="9" max="9" width="11.42578125" style="35"/>
    <col min="10" max="10" width="12.28515625" style="35" customWidth="1"/>
    <col min="11" max="16384" width="11.42578125" style="35"/>
  </cols>
  <sheetData>
    <row r="3" spans="1:11" ht="44.25" customHeight="1" x14ac:dyDescent="0.25">
      <c r="A3" s="107" t="s">
        <v>96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36" customFormat="1" ht="48" customHeight="1" x14ac:dyDescent="0.2">
      <c r="A4" s="98" t="s">
        <v>97</v>
      </c>
      <c r="B4" s="98" t="s">
        <v>98</v>
      </c>
      <c r="C4" s="98" t="s">
        <v>99</v>
      </c>
      <c r="D4" s="98" t="s">
        <v>100</v>
      </c>
      <c r="E4" s="98" t="s">
        <v>101</v>
      </c>
      <c r="F4" s="99" t="s">
        <v>102</v>
      </c>
      <c r="G4" s="98" t="s">
        <v>103</v>
      </c>
      <c r="H4" s="99" t="s">
        <v>24</v>
      </c>
      <c r="I4" s="98" t="s">
        <v>104</v>
      </c>
      <c r="J4" s="99" t="s">
        <v>105</v>
      </c>
      <c r="K4" s="98" t="s">
        <v>106</v>
      </c>
    </row>
    <row r="5" spans="1:11" x14ac:dyDescent="0.25">
      <c r="A5" s="100">
        <v>1</v>
      </c>
      <c r="B5" s="100" t="s">
        <v>34</v>
      </c>
      <c r="C5" s="100">
        <v>-75.145517999999996</v>
      </c>
      <c r="D5" s="100">
        <v>-15.343571000000001</v>
      </c>
      <c r="E5" s="100" t="s">
        <v>107</v>
      </c>
      <c r="F5" s="101">
        <v>15</v>
      </c>
      <c r="G5" s="100" t="s">
        <v>35</v>
      </c>
      <c r="H5" s="102" t="s">
        <v>108</v>
      </c>
      <c r="I5" s="100" t="s">
        <v>29</v>
      </c>
      <c r="J5" s="100">
        <v>300</v>
      </c>
      <c r="K5" s="103" t="s">
        <v>31</v>
      </c>
    </row>
    <row r="6" spans="1:11" x14ac:dyDescent="0.25">
      <c r="A6" s="100">
        <v>2</v>
      </c>
      <c r="B6" s="100" t="s">
        <v>36</v>
      </c>
      <c r="C6" s="100">
        <v>-75.146189000000007</v>
      </c>
      <c r="D6" s="100">
        <v>-15.344085</v>
      </c>
      <c r="E6" s="100" t="s">
        <v>107</v>
      </c>
      <c r="F6" s="101">
        <v>15</v>
      </c>
      <c r="G6" s="100" t="s">
        <v>35</v>
      </c>
      <c r="H6" s="102" t="s">
        <v>108</v>
      </c>
      <c r="I6" s="100" t="s">
        <v>29</v>
      </c>
      <c r="J6" s="100">
        <v>300</v>
      </c>
      <c r="K6" s="103" t="s">
        <v>31</v>
      </c>
    </row>
    <row r="7" spans="1:11" x14ac:dyDescent="0.25">
      <c r="A7" s="100">
        <v>3</v>
      </c>
      <c r="B7" s="100" t="s">
        <v>37</v>
      </c>
      <c r="C7" s="100">
        <v>-75.146889000000002</v>
      </c>
      <c r="D7" s="100">
        <v>-15.344654</v>
      </c>
      <c r="E7" s="100" t="s">
        <v>107</v>
      </c>
      <c r="F7" s="101">
        <v>13</v>
      </c>
      <c r="G7" s="100" t="s">
        <v>35</v>
      </c>
      <c r="H7" s="102" t="s">
        <v>108</v>
      </c>
      <c r="I7" s="100" t="s">
        <v>32</v>
      </c>
      <c r="J7" s="103" t="s">
        <v>31</v>
      </c>
      <c r="K7" s="100">
        <v>3</v>
      </c>
    </row>
    <row r="8" spans="1:11" x14ac:dyDescent="0.25">
      <c r="A8" s="100">
        <v>4</v>
      </c>
      <c r="B8" s="100" t="s">
        <v>38</v>
      </c>
      <c r="C8" s="100">
        <v>-75.147541000000004</v>
      </c>
      <c r="D8" s="100">
        <v>-15.345097000000001</v>
      </c>
      <c r="E8" s="100" t="s">
        <v>107</v>
      </c>
      <c r="F8" s="101">
        <v>15</v>
      </c>
      <c r="G8" s="100" t="s">
        <v>35</v>
      </c>
      <c r="H8" s="102" t="s">
        <v>108</v>
      </c>
      <c r="I8" s="100" t="s">
        <v>29</v>
      </c>
      <c r="J8" s="100">
        <v>300</v>
      </c>
      <c r="K8" s="103" t="s">
        <v>31</v>
      </c>
    </row>
    <row r="9" spans="1:11" x14ac:dyDescent="0.25">
      <c r="A9" s="100">
        <v>5</v>
      </c>
      <c r="B9" s="100" t="s">
        <v>39</v>
      </c>
      <c r="C9" s="100">
        <v>-75.148222000000004</v>
      </c>
      <c r="D9" s="100">
        <v>-15.345637999999999</v>
      </c>
      <c r="E9" s="100" t="s">
        <v>107</v>
      </c>
      <c r="F9" s="101">
        <v>13</v>
      </c>
      <c r="G9" s="100" t="s">
        <v>35</v>
      </c>
      <c r="H9" s="102" t="s">
        <v>108</v>
      </c>
      <c r="I9" s="100" t="s">
        <v>32</v>
      </c>
      <c r="J9" s="103" t="s">
        <v>31</v>
      </c>
      <c r="K9" s="100">
        <v>3</v>
      </c>
    </row>
    <row r="10" spans="1:11" x14ac:dyDescent="0.25">
      <c r="A10" s="100">
        <v>6</v>
      </c>
      <c r="B10" s="100" t="s">
        <v>40</v>
      </c>
      <c r="C10" s="100">
        <v>-75.148921000000001</v>
      </c>
      <c r="D10" s="100">
        <v>-15.346126</v>
      </c>
      <c r="E10" s="100" t="s">
        <v>107</v>
      </c>
      <c r="F10" s="101">
        <v>13</v>
      </c>
      <c r="G10" s="100" t="s">
        <v>35</v>
      </c>
      <c r="H10" s="102" t="s">
        <v>108</v>
      </c>
      <c r="I10" s="100" t="s">
        <v>32</v>
      </c>
      <c r="J10" s="103" t="s">
        <v>31</v>
      </c>
      <c r="K10" s="100">
        <v>3</v>
      </c>
    </row>
    <row r="11" spans="1:11" x14ac:dyDescent="0.25">
      <c r="A11" s="100">
        <v>7</v>
      </c>
      <c r="B11" s="100" t="s">
        <v>41</v>
      </c>
      <c r="C11" s="100">
        <v>-75.149545000000003</v>
      </c>
      <c r="D11" s="100">
        <v>-15.346677</v>
      </c>
      <c r="E11" s="100" t="s">
        <v>107</v>
      </c>
      <c r="F11" s="101">
        <v>15</v>
      </c>
      <c r="G11" s="100" t="s">
        <v>35</v>
      </c>
      <c r="H11" s="102" t="s">
        <v>108</v>
      </c>
      <c r="I11" s="100" t="s">
        <v>29</v>
      </c>
      <c r="J11" s="100">
        <v>300</v>
      </c>
      <c r="K11" s="103" t="s">
        <v>31</v>
      </c>
    </row>
    <row r="12" spans="1:11" x14ac:dyDescent="0.25">
      <c r="A12" s="100">
        <v>8</v>
      </c>
      <c r="B12" s="100" t="s">
        <v>42</v>
      </c>
      <c r="C12" s="100">
        <v>-75.150216</v>
      </c>
      <c r="D12" s="100">
        <v>-15.347155000000001</v>
      </c>
      <c r="E12" s="100" t="s">
        <v>107</v>
      </c>
      <c r="F12" s="101">
        <v>13</v>
      </c>
      <c r="G12" s="100" t="s">
        <v>35</v>
      </c>
      <c r="H12" s="102" t="s">
        <v>108</v>
      </c>
      <c r="I12" s="100" t="s">
        <v>32</v>
      </c>
      <c r="J12" s="103" t="s">
        <v>31</v>
      </c>
      <c r="K12" s="100">
        <v>3</v>
      </c>
    </row>
    <row r="13" spans="1:11" x14ac:dyDescent="0.25">
      <c r="A13" s="100">
        <v>9</v>
      </c>
      <c r="B13" s="100" t="s">
        <v>43</v>
      </c>
      <c r="C13" s="100">
        <v>-75.151578000000001</v>
      </c>
      <c r="D13" s="100">
        <v>-15.348338</v>
      </c>
      <c r="E13" s="100" t="s">
        <v>107</v>
      </c>
      <c r="F13" s="101">
        <v>15</v>
      </c>
      <c r="G13" s="100" t="s">
        <v>35</v>
      </c>
      <c r="H13" s="102" t="s">
        <v>108</v>
      </c>
      <c r="I13" s="100" t="s">
        <v>29</v>
      </c>
      <c r="J13" s="100">
        <v>300</v>
      </c>
      <c r="K13" s="103" t="s">
        <v>31</v>
      </c>
    </row>
    <row r="14" spans="1:11" x14ac:dyDescent="0.25">
      <c r="A14" s="100">
        <v>10</v>
      </c>
      <c r="B14" s="100" t="s">
        <v>44</v>
      </c>
      <c r="C14" s="100">
        <v>-75.152332000000001</v>
      </c>
      <c r="D14" s="100">
        <v>-15.348680999999999</v>
      </c>
      <c r="E14" s="100" t="s">
        <v>107</v>
      </c>
      <c r="F14" s="101">
        <v>15</v>
      </c>
      <c r="G14" s="100" t="s">
        <v>35</v>
      </c>
      <c r="H14" s="102" t="s">
        <v>108</v>
      </c>
      <c r="I14" s="100" t="s">
        <v>29</v>
      </c>
      <c r="J14" s="100">
        <v>300</v>
      </c>
      <c r="K14" s="103" t="s">
        <v>31</v>
      </c>
    </row>
    <row r="15" spans="1:11" x14ac:dyDescent="0.25">
      <c r="A15" s="100">
        <v>11</v>
      </c>
      <c r="B15" s="100" t="s">
        <v>45</v>
      </c>
      <c r="C15" s="100">
        <v>-75.152844999999999</v>
      </c>
      <c r="D15" s="100">
        <v>-15.349223</v>
      </c>
      <c r="E15" s="100" t="s">
        <v>107</v>
      </c>
      <c r="F15" s="101">
        <v>15</v>
      </c>
      <c r="G15" s="100" t="s">
        <v>35</v>
      </c>
      <c r="H15" s="102" t="s">
        <v>108</v>
      </c>
      <c r="I15" s="100" t="s">
        <v>29</v>
      </c>
      <c r="J15" s="100">
        <v>300</v>
      </c>
      <c r="K15" s="103" t="s">
        <v>31</v>
      </c>
    </row>
    <row r="16" spans="1:11" x14ac:dyDescent="0.25">
      <c r="A16" s="100">
        <v>12</v>
      </c>
      <c r="B16" s="100" t="s">
        <v>46</v>
      </c>
      <c r="C16" s="100">
        <v>-75.153507000000005</v>
      </c>
      <c r="D16" s="100">
        <v>-15.349729</v>
      </c>
      <c r="E16" s="100" t="s">
        <v>107</v>
      </c>
      <c r="F16" s="101">
        <v>15</v>
      </c>
      <c r="G16" s="100" t="s">
        <v>35</v>
      </c>
      <c r="H16" s="102" t="s">
        <v>108</v>
      </c>
      <c r="I16" s="100" t="s">
        <v>29</v>
      </c>
      <c r="J16" s="100">
        <v>300</v>
      </c>
      <c r="K16" s="103" t="s">
        <v>31</v>
      </c>
    </row>
    <row r="17" spans="1:11" x14ac:dyDescent="0.25">
      <c r="A17" s="100">
        <v>13</v>
      </c>
      <c r="B17" s="100" t="s">
        <v>47</v>
      </c>
      <c r="C17" s="100">
        <v>-75.154076000000003</v>
      </c>
      <c r="D17" s="100">
        <v>-15.350189</v>
      </c>
      <c r="E17" s="100" t="s">
        <v>107</v>
      </c>
      <c r="F17" s="101">
        <v>15</v>
      </c>
      <c r="G17" s="100" t="s">
        <v>35</v>
      </c>
      <c r="H17" s="102" t="s">
        <v>108</v>
      </c>
      <c r="I17" s="100" t="s">
        <v>29</v>
      </c>
      <c r="J17" s="100">
        <v>300</v>
      </c>
      <c r="K17" s="103" t="s">
        <v>31</v>
      </c>
    </row>
    <row r="18" spans="1:11" x14ac:dyDescent="0.25">
      <c r="A18" s="100">
        <v>14</v>
      </c>
      <c r="B18" s="100" t="s">
        <v>109</v>
      </c>
      <c r="C18" s="100">
        <v>-75.154737999999995</v>
      </c>
      <c r="D18" s="100">
        <v>-15.350623000000001</v>
      </c>
      <c r="E18" s="100" t="s">
        <v>107</v>
      </c>
      <c r="F18" s="101">
        <v>13</v>
      </c>
      <c r="G18" s="100" t="s">
        <v>35</v>
      </c>
      <c r="H18" s="102" t="s">
        <v>108</v>
      </c>
      <c r="I18" s="100" t="s">
        <v>32</v>
      </c>
      <c r="J18" s="103" t="s">
        <v>31</v>
      </c>
      <c r="K18" s="100">
        <v>3</v>
      </c>
    </row>
    <row r="19" spans="1:11" x14ac:dyDescent="0.25">
      <c r="A19" s="100">
        <v>15</v>
      </c>
      <c r="B19" s="100" t="s">
        <v>48</v>
      </c>
      <c r="C19" s="104">
        <v>-75.155519999999996</v>
      </c>
      <c r="D19" s="100">
        <v>-15.350702999999999</v>
      </c>
      <c r="E19" s="100" t="s">
        <v>107</v>
      </c>
      <c r="F19" s="101">
        <v>13</v>
      </c>
      <c r="G19" s="100" t="s">
        <v>35</v>
      </c>
      <c r="H19" s="102" t="s">
        <v>108</v>
      </c>
      <c r="I19" s="100" t="s">
        <v>32</v>
      </c>
      <c r="J19" s="103" t="s">
        <v>31</v>
      </c>
      <c r="K19" s="100">
        <v>3</v>
      </c>
    </row>
    <row r="20" spans="1:11" x14ac:dyDescent="0.25">
      <c r="A20" s="100">
        <v>16</v>
      </c>
      <c r="B20" s="100" t="s">
        <v>49</v>
      </c>
      <c r="C20" s="100">
        <v>-75.155632999999995</v>
      </c>
      <c r="D20" s="100">
        <v>-15.351362999999999</v>
      </c>
      <c r="E20" s="100" t="s">
        <v>107</v>
      </c>
      <c r="F20" s="101">
        <v>15</v>
      </c>
      <c r="G20" s="100" t="s">
        <v>35</v>
      </c>
      <c r="H20" s="102" t="s">
        <v>108</v>
      </c>
      <c r="I20" s="100" t="s">
        <v>29</v>
      </c>
      <c r="J20" s="100">
        <v>300</v>
      </c>
      <c r="K20" s="103" t="s">
        <v>31</v>
      </c>
    </row>
    <row r="21" spans="1:11" x14ac:dyDescent="0.25">
      <c r="A21" s="100">
        <v>17</v>
      </c>
      <c r="B21" s="100" t="s">
        <v>50</v>
      </c>
      <c r="C21" s="100">
        <v>-75.155660999999995</v>
      </c>
      <c r="D21" s="100">
        <v>-15.352086</v>
      </c>
      <c r="E21" s="100" t="s">
        <v>107</v>
      </c>
      <c r="F21" s="101">
        <v>15</v>
      </c>
      <c r="G21" s="100" t="s">
        <v>35</v>
      </c>
      <c r="H21" s="102" t="s">
        <v>108</v>
      </c>
      <c r="I21" s="100" t="s">
        <v>29</v>
      </c>
      <c r="J21" s="100">
        <v>300</v>
      </c>
      <c r="K21" s="103" t="s">
        <v>31</v>
      </c>
    </row>
    <row r="22" spans="1:11" x14ac:dyDescent="0.25">
      <c r="A22" s="100">
        <v>18</v>
      </c>
      <c r="B22" s="100" t="s">
        <v>51</v>
      </c>
      <c r="C22" s="100">
        <v>-75.155754999999999</v>
      </c>
      <c r="D22" s="100">
        <v>-15.353152</v>
      </c>
      <c r="E22" s="100" t="s">
        <v>107</v>
      </c>
      <c r="F22" s="101">
        <v>15</v>
      </c>
      <c r="G22" s="100" t="s">
        <v>35</v>
      </c>
      <c r="H22" s="102" t="s">
        <v>108</v>
      </c>
      <c r="I22" s="100" t="s">
        <v>29</v>
      </c>
      <c r="J22" s="100">
        <v>300</v>
      </c>
      <c r="K22" s="103" t="s">
        <v>31</v>
      </c>
    </row>
    <row r="23" spans="1:11" x14ac:dyDescent="0.25">
      <c r="A23" s="100">
        <v>19</v>
      </c>
      <c r="B23" s="100" t="s">
        <v>52</v>
      </c>
      <c r="C23" s="100">
        <v>-75.155821000000003</v>
      </c>
      <c r="D23" s="100">
        <v>-15.353884000000001</v>
      </c>
      <c r="E23" s="100" t="s">
        <v>107</v>
      </c>
      <c r="F23" s="101">
        <v>13</v>
      </c>
      <c r="G23" s="100" t="s">
        <v>35</v>
      </c>
      <c r="H23" s="102" t="s">
        <v>108</v>
      </c>
      <c r="I23" s="100" t="s">
        <v>32</v>
      </c>
      <c r="J23" s="103" t="s">
        <v>31</v>
      </c>
      <c r="K23" s="100">
        <v>3</v>
      </c>
    </row>
    <row r="24" spans="1:11" x14ac:dyDescent="0.25">
      <c r="A24" s="100">
        <v>20</v>
      </c>
      <c r="B24" s="100" t="s">
        <v>53</v>
      </c>
      <c r="C24" s="100">
        <v>-75.155531999999994</v>
      </c>
      <c r="D24" s="100">
        <v>-15.354127999999999</v>
      </c>
      <c r="E24" s="100" t="s">
        <v>107</v>
      </c>
      <c r="F24" s="101">
        <v>13</v>
      </c>
      <c r="G24" s="100" t="s">
        <v>35</v>
      </c>
      <c r="H24" s="102" t="s">
        <v>108</v>
      </c>
      <c r="I24" s="100" t="s">
        <v>32</v>
      </c>
      <c r="J24" s="103" t="s">
        <v>31</v>
      </c>
      <c r="K24" s="100">
        <v>3</v>
      </c>
    </row>
    <row r="25" spans="1:11" x14ac:dyDescent="0.25">
      <c r="A25" s="100">
        <v>21</v>
      </c>
      <c r="B25" s="100" t="s">
        <v>54</v>
      </c>
      <c r="C25" s="100">
        <v>-75.154917999999995</v>
      </c>
      <c r="D25" s="100">
        <v>-15.354716</v>
      </c>
      <c r="E25" s="100" t="s">
        <v>107</v>
      </c>
      <c r="F25" s="101">
        <v>13</v>
      </c>
      <c r="G25" s="100" t="s">
        <v>35</v>
      </c>
      <c r="H25" s="102" t="s">
        <v>108</v>
      </c>
      <c r="I25" s="100" t="s">
        <v>32</v>
      </c>
      <c r="J25" s="103" t="s">
        <v>31</v>
      </c>
      <c r="K25" s="100">
        <v>3</v>
      </c>
    </row>
    <row r="26" spans="1:11" x14ac:dyDescent="0.25">
      <c r="A26" s="100">
        <v>22</v>
      </c>
      <c r="B26" s="100" t="s">
        <v>55</v>
      </c>
      <c r="C26" s="100">
        <v>-75.155355999999998</v>
      </c>
      <c r="D26" s="100">
        <v>-15.355141</v>
      </c>
      <c r="E26" s="100" t="s">
        <v>107</v>
      </c>
      <c r="F26" s="101">
        <v>13</v>
      </c>
      <c r="G26" s="100" t="s">
        <v>35</v>
      </c>
      <c r="H26" s="102" t="s">
        <v>108</v>
      </c>
      <c r="I26" s="100" t="s">
        <v>32</v>
      </c>
      <c r="J26" s="103" t="s">
        <v>31</v>
      </c>
      <c r="K26" s="100">
        <v>3</v>
      </c>
    </row>
    <row r="27" spans="1:11" x14ac:dyDescent="0.25">
      <c r="A27" s="100">
        <v>23</v>
      </c>
      <c r="B27" s="100" t="s">
        <v>56</v>
      </c>
      <c r="C27" s="100">
        <v>-75.155338999999998</v>
      </c>
      <c r="D27" s="100">
        <v>-15.356858000000001</v>
      </c>
      <c r="E27" s="100" t="s">
        <v>107</v>
      </c>
      <c r="F27" s="101">
        <v>17</v>
      </c>
      <c r="G27" s="100" t="s">
        <v>35</v>
      </c>
      <c r="H27" s="102" t="s">
        <v>108</v>
      </c>
      <c r="I27" s="100" t="s">
        <v>32</v>
      </c>
      <c r="J27" s="103" t="s">
        <v>31</v>
      </c>
      <c r="K27" s="100">
        <v>3</v>
      </c>
    </row>
    <row r="28" spans="1:11" x14ac:dyDescent="0.25">
      <c r="A28" s="100">
        <v>24</v>
      </c>
      <c r="B28" s="100" t="s">
        <v>57</v>
      </c>
      <c r="C28" s="100">
        <v>-75.155058999999994</v>
      </c>
      <c r="D28" s="100">
        <v>-15.357426999999999</v>
      </c>
      <c r="E28" s="100" t="s">
        <v>107</v>
      </c>
      <c r="F28" s="101">
        <v>17</v>
      </c>
      <c r="G28" s="100" t="s">
        <v>35</v>
      </c>
      <c r="H28" s="102" t="s">
        <v>108</v>
      </c>
      <c r="I28" s="100" t="s">
        <v>32</v>
      </c>
      <c r="J28" s="103" t="s">
        <v>31</v>
      </c>
      <c r="K28" s="100">
        <v>3</v>
      </c>
    </row>
    <row r="29" spans="1:11" x14ac:dyDescent="0.25">
      <c r="A29" s="100">
        <v>25</v>
      </c>
      <c r="B29" s="100" t="s">
        <v>58</v>
      </c>
      <c r="C29" s="100">
        <v>-75.154762000000005</v>
      </c>
      <c r="D29" s="100">
        <v>-15.358096</v>
      </c>
      <c r="E29" s="100" t="s">
        <v>107</v>
      </c>
      <c r="F29" s="101">
        <v>17</v>
      </c>
      <c r="G29" s="100" t="s">
        <v>35</v>
      </c>
      <c r="H29" s="102" t="s">
        <v>108</v>
      </c>
      <c r="I29" s="100" t="s">
        <v>32</v>
      </c>
      <c r="J29" s="103" t="s">
        <v>31</v>
      </c>
      <c r="K29" s="100">
        <v>3</v>
      </c>
    </row>
    <row r="30" spans="1:11" x14ac:dyDescent="0.25">
      <c r="A30" s="100">
        <v>26</v>
      </c>
      <c r="B30" s="100" t="s">
        <v>59</v>
      </c>
      <c r="C30" s="100">
        <v>-75.154454999999999</v>
      </c>
      <c r="D30" s="100">
        <v>-15.358756</v>
      </c>
      <c r="E30" s="100" t="s">
        <v>107</v>
      </c>
      <c r="F30" s="101">
        <v>17</v>
      </c>
      <c r="G30" s="100" t="s">
        <v>35</v>
      </c>
      <c r="H30" s="102" t="s">
        <v>108</v>
      </c>
      <c r="I30" s="100" t="s">
        <v>32</v>
      </c>
      <c r="J30" s="103" t="s">
        <v>31</v>
      </c>
      <c r="K30" s="100">
        <v>3</v>
      </c>
    </row>
    <row r="31" spans="1:11" x14ac:dyDescent="0.25">
      <c r="A31" s="100">
        <v>27</v>
      </c>
      <c r="B31" s="100" t="s">
        <v>60</v>
      </c>
      <c r="C31" s="100">
        <v>-75.154549000000003</v>
      </c>
      <c r="D31" s="100">
        <v>-15.359759</v>
      </c>
      <c r="E31" s="100" t="s">
        <v>107</v>
      </c>
      <c r="F31" s="101">
        <v>17</v>
      </c>
      <c r="G31" s="100" t="s">
        <v>35</v>
      </c>
      <c r="H31" s="102" t="s">
        <v>108</v>
      </c>
      <c r="I31" s="100" t="s">
        <v>32</v>
      </c>
      <c r="J31" s="103" t="s">
        <v>31</v>
      </c>
      <c r="K31" s="100">
        <v>3</v>
      </c>
    </row>
    <row r="32" spans="1:11" x14ac:dyDescent="0.25">
      <c r="A32" s="100">
        <v>28</v>
      </c>
      <c r="B32" s="100" t="s">
        <v>61</v>
      </c>
      <c r="C32" s="100">
        <v>-75.154865999999998</v>
      </c>
      <c r="D32" s="100">
        <v>-15.360056999999999</v>
      </c>
      <c r="E32" s="100" t="s">
        <v>107</v>
      </c>
      <c r="F32" s="101">
        <v>17</v>
      </c>
      <c r="G32" s="100" t="s">
        <v>35</v>
      </c>
      <c r="H32" s="102" t="s">
        <v>108</v>
      </c>
      <c r="I32" s="100" t="s">
        <v>32</v>
      </c>
      <c r="J32" s="103" t="s">
        <v>31</v>
      </c>
      <c r="K32" s="100">
        <v>3</v>
      </c>
    </row>
    <row r="33" spans="1:12" x14ac:dyDescent="0.25">
      <c r="A33" s="100">
        <v>29</v>
      </c>
      <c r="B33" s="100" t="s">
        <v>33</v>
      </c>
      <c r="C33" s="100">
        <v>-75.157785000000004</v>
      </c>
      <c r="D33" s="100">
        <v>-15.364231</v>
      </c>
      <c r="E33" s="100" t="s">
        <v>107</v>
      </c>
      <c r="F33" s="105">
        <v>15</v>
      </c>
      <c r="G33" s="100" t="s">
        <v>110</v>
      </c>
      <c r="H33" s="102" t="s">
        <v>108</v>
      </c>
      <c r="I33" s="100" t="s">
        <v>32</v>
      </c>
      <c r="J33" s="103" t="s">
        <v>31</v>
      </c>
      <c r="K33" s="100">
        <v>3</v>
      </c>
    </row>
    <row r="35" spans="1:12" x14ac:dyDescent="0.25">
      <c r="A35" s="108" t="s">
        <v>111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2" x14ac:dyDescent="0.25">
      <c r="A36" s="108" t="s">
        <v>112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</row>
  </sheetData>
  <autoFilter ref="A4:K33"/>
  <mergeCells count="3">
    <mergeCell ref="A3:K3"/>
    <mergeCell ref="A35:L35"/>
    <mergeCell ref="A36:L36"/>
  </mergeCells>
  <pageMargins left="0.70866141732283472" right="0.70866141732283472" top="0.74803149606299213" bottom="0.74803149606299213" header="0.31496062992125984" footer="0.31496062992125984"/>
  <pageSetup paperSize="8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635"/>
  <sheetViews>
    <sheetView view="pageBreakPreview" zoomScaleNormal="100" zoomScaleSheetLayoutView="100" workbookViewId="0">
      <selection sqref="A1:N1"/>
    </sheetView>
  </sheetViews>
  <sheetFormatPr baseColWidth="10" defaultColWidth="11.5703125" defaultRowHeight="11.25" x14ac:dyDescent="0.2"/>
  <cols>
    <col min="1" max="1" width="26.85546875" style="94" bestFit="1" customWidth="1"/>
    <col min="2" max="2" width="10.85546875" style="38" bestFit="1" customWidth="1"/>
    <col min="3" max="3" width="41.7109375" style="38" customWidth="1"/>
    <col min="4" max="4" width="15.140625" style="46" bestFit="1" customWidth="1"/>
    <col min="5" max="5" width="10.28515625" style="95" bestFit="1" customWidth="1"/>
    <col min="6" max="6" width="10.28515625" style="95" customWidth="1"/>
    <col min="7" max="7" width="10.7109375" style="96" bestFit="1" customWidth="1"/>
    <col min="8" max="8" width="9.5703125" style="38" bestFit="1" customWidth="1"/>
    <col min="9" max="9" width="24.140625" style="38" bestFit="1" customWidth="1"/>
    <col min="10" max="11" width="16.140625" style="38" bestFit="1" customWidth="1"/>
    <col min="12" max="12" width="29.42578125" style="38" bestFit="1" customWidth="1"/>
    <col min="13" max="13" width="9.85546875" style="97" bestFit="1" customWidth="1"/>
    <col min="14" max="14" width="10.85546875" style="38" bestFit="1" customWidth="1"/>
    <col min="15" max="15" width="11.42578125" style="38" bestFit="1" customWidth="1"/>
    <col min="16" max="16" width="8.85546875" style="38" bestFit="1" customWidth="1"/>
    <col min="17" max="17" width="9.28515625" style="38" bestFit="1" customWidth="1"/>
    <col min="18" max="18" width="11.5703125" style="39"/>
    <col min="19" max="19" width="25" style="38" bestFit="1" customWidth="1"/>
    <col min="20" max="16384" width="11.5703125" style="38"/>
  </cols>
  <sheetData>
    <row r="1" spans="1:22" ht="15" x14ac:dyDescent="0.25">
      <c r="A1" s="109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22" s="45" customFormat="1" x14ac:dyDescent="0.2">
      <c r="A2" s="40" t="s">
        <v>71</v>
      </c>
      <c r="B2" s="41" t="s">
        <v>72</v>
      </c>
      <c r="C2" s="41" t="s">
        <v>73</v>
      </c>
      <c r="D2" s="41">
        <v>2012</v>
      </c>
      <c r="E2" s="41">
        <v>2018</v>
      </c>
      <c r="F2" s="42" t="s">
        <v>74</v>
      </c>
      <c r="G2" s="40" t="s">
        <v>75</v>
      </c>
      <c r="H2" s="41" t="s">
        <v>76</v>
      </c>
      <c r="I2" s="41" t="s">
        <v>77</v>
      </c>
      <c r="J2" s="41" t="s">
        <v>78</v>
      </c>
      <c r="K2" s="41" t="s">
        <v>79</v>
      </c>
      <c r="L2" s="41" t="s">
        <v>80</v>
      </c>
      <c r="M2" s="43" t="s">
        <v>81</v>
      </c>
      <c r="N2" s="41" t="s">
        <v>82</v>
      </c>
      <c r="O2" s="41" t="s">
        <v>83</v>
      </c>
      <c r="P2" s="41" t="s">
        <v>84</v>
      </c>
      <c r="Q2" s="41" t="s">
        <v>85</v>
      </c>
      <c r="R2" s="39" t="s">
        <v>86</v>
      </c>
      <c r="S2" s="44" t="s">
        <v>77</v>
      </c>
      <c r="V2" s="46" t="s">
        <v>72</v>
      </c>
    </row>
    <row r="3" spans="1:22" s="45" customFormat="1" ht="11.25" hidden="1" customHeight="1" x14ac:dyDescent="0.2">
      <c r="A3" s="47">
        <v>1</v>
      </c>
      <c r="B3" s="48" t="str">
        <f>+[12]Abrazaderas!B64</f>
        <v>CXX25</v>
      </c>
      <c r="C3" s="49" t="str">
        <f>+[12]Abrazaderas!C64</f>
        <v>ABRAZADERA CABLE UNIP. N2XSY 1X25MM2  36MMD</v>
      </c>
      <c r="D3" s="49">
        <f>+[12]Abrazaderas!D64</f>
        <v>0.94</v>
      </c>
      <c r="E3" s="50">
        <f>+[12]Abrazaderas!E64</f>
        <v>0.99</v>
      </c>
      <c r="F3" s="50"/>
      <c r="G3" s="49" t="str">
        <f>+[12]Abrazaderas!F64</f>
        <v>S</v>
      </c>
      <c r="H3" s="49">
        <f>+[12]Abrazaderas!G64</f>
        <v>10</v>
      </c>
      <c r="I3" s="49" t="str">
        <f>+[12]Abrazaderas!H64</f>
        <v>Orden de Compra OC-3929</v>
      </c>
      <c r="J3" s="49" t="str">
        <f>+[12]Abrazaderas!I64</f>
        <v>Individual</v>
      </c>
      <c r="K3" s="49" t="str">
        <f>+[12]Abrazaderas!J64</f>
        <v>ELDU</v>
      </c>
      <c r="L3" s="49" t="str">
        <f>+[12]Abrazaderas!K64</f>
        <v>MATERIALES GROUP S.A.C</v>
      </c>
      <c r="M3" s="49">
        <f>+[12]Abrazaderas!L64</f>
        <v>42765</v>
      </c>
      <c r="N3" s="49">
        <f>+[12]Abrazaderas!M64</f>
        <v>10</v>
      </c>
      <c r="O3" s="49" t="str">
        <f>+[12]Abrazaderas!N64</f>
        <v>Sustento</v>
      </c>
      <c r="P3" s="49">
        <f>+[12]Abrazaderas!O64</f>
        <v>10</v>
      </c>
      <c r="Q3" s="49" t="str">
        <f>+[12]Abrazaderas!P64</f>
        <v>S</v>
      </c>
      <c r="R3" s="51">
        <f t="shared" ref="R3:R66" si="0">+IFERROR(E3/D3-1,"")</f>
        <v>5.319148936170226E-2</v>
      </c>
      <c r="S3" s="45" t="str">
        <f t="shared" ref="S3:S66" si="1">+IF(O3="Sustento",K3&amp;": "&amp;I3,IF(O3="Precio regulado 2012",O3,IF(O3="Estimado","Estimado.rar",O3)))</f>
        <v>ELDU: Orden de Compra OC-3929</v>
      </c>
      <c r="V3" s="46">
        <f t="shared" ref="V3:V66" si="2">+COUNTIF($B$3:$B$2619,B3)</f>
        <v>1</v>
      </c>
    </row>
    <row r="4" spans="1:22" s="45" customFormat="1" ht="11.25" hidden="1" customHeight="1" x14ac:dyDescent="0.2">
      <c r="A4" s="47">
        <f t="shared" ref="A4:A67" si="3">+A3+1</f>
        <v>2</v>
      </c>
      <c r="B4" s="48" t="str">
        <f>+[12]Abrazaderas!B65</f>
        <v>CXX26</v>
      </c>
      <c r="C4" s="49" t="str">
        <f>+[12]Abrazaderas!C65</f>
        <v>ABRAZADERA CABLE UNIP. N2XSY 1X25MM2 36MMD</v>
      </c>
      <c r="D4" s="49" t="str">
        <f>+[12]Abrazaderas!D65</f>
        <v>Sin Costo (No Utilizado)</v>
      </c>
      <c r="E4" s="50">
        <f>+[12]Abrazaderas!E65</f>
        <v>0</v>
      </c>
      <c r="F4" s="50"/>
      <c r="G4" s="49" t="str">
        <f>+[12]Abrazaderas!F65</f>
        <v>A</v>
      </c>
      <c r="H4" s="49" t="str">
        <f>+[12]Abrazaderas!G65</f>
        <v/>
      </c>
      <c r="I4" s="49" t="str">
        <f>+[12]Abrazaderas!H65</f>
        <v>Precio Regulado 2012</v>
      </c>
      <c r="J4" s="49" t="str">
        <f>+[12]Abrazaderas!I65</f>
        <v/>
      </c>
      <c r="K4" s="49" t="str">
        <f>+[12]Abrazaderas!J65</f>
        <v/>
      </c>
      <c r="L4" s="49" t="str">
        <f>+[12]Abrazaderas!K65</f>
        <v/>
      </c>
      <c r="M4" s="49" t="str">
        <f>+[12]Abrazaderas!L65</f>
        <v/>
      </c>
      <c r="N4" s="49" t="str">
        <f>+[12]Abrazaderas!M65</f>
        <v/>
      </c>
      <c r="O4" s="49" t="str">
        <f>+[12]Abrazaderas!N65</f>
        <v>Precio regulado 2012</v>
      </c>
      <c r="P4" s="49" t="str">
        <f>+[12]Abrazaderas!O65</f>
        <v/>
      </c>
      <c r="Q4" s="49" t="str">
        <f>+[12]Abrazaderas!P65</f>
        <v>A</v>
      </c>
      <c r="R4" s="51" t="str">
        <f t="shared" si="0"/>
        <v/>
      </c>
      <c r="S4" s="45" t="str">
        <f t="shared" si="1"/>
        <v>Precio regulado 2012</v>
      </c>
      <c r="V4" s="46">
        <f t="shared" si="2"/>
        <v>1</v>
      </c>
    </row>
    <row r="5" spans="1:22" s="45" customFormat="1" ht="11.25" hidden="1" customHeight="1" x14ac:dyDescent="0.2">
      <c r="A5" s="47">
        <f t="shared" si="3"/>
        <v>3</v>
      </c>
      <c r="B5" s="48" t="str">
        <f>+[12]Abrazaderas!B66</f>
        <v>RXA02</v>
      </c>
      <c r="C5" s="49" t="str">
        <f>+[12]Abrazaderas!C66</f>
        <v>ABRAZADERA DE ACERO GALVANIZADO PARA RETENIDA BT</v>
      </c>
      <c r="D5" s="49">
        <f>+[12]Abrazaderas!D66</f>
        <v>2.9</v>
      </c>
      <c r="E5" s="50">
        <f>+[12]Abrazaderas!E66</f>
        <v>2.74</v>
      </c>
      <c r="F5" s="50"/>
      <c r="G5" s="49" t="str">
        <f>+[12]Abrazaderas!F66</f>
        <v>S</v>
      </c>
      <c r="H5" s="49">
        <f>+[12]Abrazaderas!G66</f>
        <v>285</v>
      </c>
      <c r="I5" s="49" t="str">
        <f>+[12]Abrazaderas!H66</f>
        <v>Orden de Compra OC-327137</v>
      </c>
      <c r="J5" s="49" t="str">
        <f>+[12]Abrazaderas!I66</f>
        <v>Individual</v>
      </c>
      <c r="K5" s="49" t="str">
        <f>+[12]Abrazaderas!J66</f>
        <v>ELDU</v>
      </c>
      <c r="L5" s="49" t="str">
        <f>+[12]Abrazaderas!K66</f>
        <v>REPRESENTACIONES COMERCIALES R &amp; M E.I.R.L.</v>
      </c>
      <c r="M5" s="49">
        <f>+[12]Abrazaderas!L66</f>
        <v>43000</v>
      </c>
      <c r="N5" s="49">
        <f>+[12]Abrazaderas!M66</f>
        <v>285</v>
      </c>
      <c r="O5" s="49" t="str">
        <f>+[12]Abrazaderas!N66</f>
        <v>Sustento</v>
      </c>
      <c r="P5" s="49">
        <f>+[12]Abrazaderas!O66</f>
        <v>285</v>
      </c>
      <c r="Q5" s="49" t="str">
        <f>+[12]Abrazaderas!P66</f>
        <v>S</v>
      </c>
      <c r="R5" s="51">
        <f t="shared" si="0"/>
        <v>-5.5172413793103336E-2</v>
      </c>
      <c r="S5" s="45" t="str">
        <f t="shared" si="1"/>
        <v>ELDU: Orden de Compra OC-327137</v>
      </c>
      <c r="V5" s="46">
        <f t="shared" si="2"/>
        <v>1</v>
      </c>
    </row>
    <row r="6" spans="1:22" s="45" customFormat="1" ht="11.25" hidden="1" customHeight="1" x14ac:dyDescent="0.2">
      <c r="A6" s="47">
        <f t="shared" si="3"/>
        <v>4</v>
      </c>
      <c r="B6" s="48" t="str">
        <f>+[12]Abrazaderas!B67</f>
        <v>RXA01</v>
      </c>
      <c r="C6" s="49" t="str">
        <f>+[12]Abrazaderas!C67</f>
        <v>ABRAZADERA DE ACERO GALVANIZADO PARA RETENIDA MT</v>
      </c>
      <c r="D6" s="49">
        <f>+[12]Abrazaderas!D67</f>
        <v>6.47</v>
      </c>
      <c r="E6" s="50">
        <f>+[12]Abrazaderas!E67</f>
        <v>6.1130344827586214</v>
      </c>
      <c r="F6" s="50"/>
      <c r="G6" s="49" t="str">
        <f>+[12]Abrazaderas!F67</f>
        <v>E</v>
      </c>
      <c r="H6" s="49" t="str">
        <f>+[12]Abrazaderas!G67</f>
        <v/>
      </c>
      <c r="I6" s="49" t="str">
        <f>+[12]Abrazaderas!H67</f>
        <v>Estimado</v>
      </c>
      <c r="J6" s="49" t="str">
        <f>+[12]Abrazaderas!I67</f>
        <v/>
      </c>
      <c r="K6" s="49" t="str">
        <f>+[12]Abrazaderas!J67</f>
        <v/>
      </c>
      <c r="L6" s="49" t="str">
        <f>+[12]Abrazaderas!K67</f>
        <v/>
      </c>
      <c r="M6" s="49" t="str">
        <f>+[12]Abrazaderas!L67</f>
        <v/>
      </c>
      <c r="N6" s="49" t="str">
        <f>+[12]Abrazaderas!M67</f>
        <v/>
      </c>
      <c r="O6" s="49" t="str">
        <f>+[12]Abrazaderas!N67</f>
        <v>Estimado</v>
      </c>
      <c r="P6" s="49" t="str">
        <f>+[12]Abrazaderas!O67</f>
        <v/>
      </c>
      <c r="Q6" s="49" t="str">
        <f>+[12]Abrazaderas!P67</f>
        <v>E</v>
      </c>
      <c r="R6" s="51">
        <f t="shared" si="0"/>
        <v>-5.5172413793103336E-2</v>
      </c>
      <c r="S6" s="45" t="str">
        <f t="shared" si="1"/>
        <v>Estimado.rar</v>
      </c>
      <c r="V6" s="46">
        <f t="shared" si="2"/>
        <v>1</v>
      </c>
    </row>
    <row r="7" spans="1:22" s="45" customFormat="1" ht="11.25" hidden="1" customHeight="1" x14ac:dyDescent="0.2">
      <c r="A7" s="47">
        <f t="shared" si="3"/>
        <v>5</v>
      </c>
      <c r="B7" s="48" t="str">
        <f>+[12]Abrazaderas!B68</f>
        <v>AXV06</v>
      </c>
      <c r="C7" s="49" t="str">
        <f>+[12]Abrazaderas!C68</f>
        <v>ABRAZADERA DE Fo.Go., FIJACION DE PORTALINEA, PERNOS Y TUERCAS.</v>
      </c>
      <c r="D7" s="49">
        <f>+[12]Abrazaderas!D68</f>
        <v>3.34</v>
      </c>
      <c r="E7" s="50">
        <f>+[12]Abrazaderas!E68</f>
        <v>3.02</v>
      </c>
      <c r="F7" s="50"/>
      <c r="G7" s="49" t="str">
        <f>+[12]Abrazaderas!F68</f>
        <v>S</v>
      </c>
      <c r="H7" s="49">
        <f>+[12]Abrazaderas!G68</f>
        <v>16</v>
      </c>
      <c r="I7" s="49" t="str">
        <f>+[12]Abrazaderas!H68</f>
        <v>Factura 001-002022</v>
      </c>
      <c r="J7" s="49" t="str">
        <f>+[12]Abrazaderas!I68</f>
        <v>Individual</v>
      </c>
      <c r="K7" s="49" t="str">
        <f>+[12]Abrazaderas!J68</f>
        <v>SERS</v>
      </c>
      <c r="L7" s="49" t="str">
        <f>+[12]Abrazaderas!K68</f>
        <v>ELSERCOR E.I.R.L</v>
      </c>
      <c r="M7" s="49">
        <f>+[12]Abrazaderas!L68</f>
        <v>42995</v>
      </c>
      <c r="N7" s="49">
        <f>+[12]Abrazaderas!M68</f>
        <v>1</v>
      </c>
      <c r="O7" s="49" t="str">
        <f>+[12]Abrazaderas!N68</f>
        <v>Sustento</v>
      </c>
      <c r="P7" s="49">
        <f>+[12]Abrazaderas!O68</f>
        <v>16</v>
      </c>
      <c r="Q7" s="49" t="str">
        <f>+[12]Abrazaderas!P68</f>
        <v>S</v>
      </c>
      <c r="R7" s="51">
        <f t="shared" si="0"/>
        <v>-9.5808383233532912E-2</v>
      </c>
      <c r="S7" s="45" t="str">
        <f t="shared" si="1"/>
        <v>SERS: Factura 001-002022</v>
      </c>
      <c r="V7" s="46">
        <f t="shared" si="2"/>
        <v>1</v>
      </c>
    </row>
    <row r="8" spans="1:22" s="45" customFormat="1" ht="11.25" hidden="1" customHeight="1" x14ac:dyDescent="0.2">
      <c r="A8" s="47">
        <f t="shared" si="3"/>
        <v>6</v>
      </c>
      <c r="B8" s="48" t="str">
        <f>+[12]Abrazaderas!B69</f>
        <v>PAA04</v>
      </c>
      <c r="C8" s="49" t="str">
        <f>+[12]Abrazaderas!C69</f>
        <v>ABRAZADERA PARA PASTORAL SIMPLE 90MMD. POSTE DE CONCRETO 102MMD.</v>
      </c>
      <c r="D8" s="49">
        <f>+[12]Abrazaderas!D69</f>
        <v>8.9</v>
      </c>
      <c r="E8" s="50">
        <f>+[12]Abrazaderas!E69</f>
        <v>2.69</v>
      </c>
      <c r="F8" s="50"/>
      <c r="G8" s="49" t="str">
        <f>+[12]Abrazaderas!F69</f>
        <v>S</v>
      </c>
      <c r="H8" s="49">
        <f>+[12]Abrazaderas!G69</f>
        <v>110</v>
      </c>
      <c r="I8" s="49" t="str">
        <f>+[12]Abrazaderas!H69</f>
        <v>Orden de Compra OC-100585</v>
      </c>
      <c r="J8" s="49" t="str">
        <f>+[12]Abrazaderas!I69</f>
        <v>Individual</v>
      </c>
      <c r="K8" s="49" t="str">
        <f>+[12]Abrazaderas!J69</f>
        <v>ELDU</v>
      </c>
      <c r="L8" s="49" t="str">
        <f>+[12]Abrazaderas!K69</f>
        <v>REPRESENTACIONES COMERCIALES R &amp; M E.I.R.L.</v>
      </c>
      <c r="M8" s="49">
        <f>+[12]Abrazaderas!L69</f>
        <v>42893</v>
      </c>
      <c r="N8" s="49">
        <f>+[12]Abrazaderas!M69</f>
        <v>3</v>
      </c>
      <c r="O8" s="49" t="str">
        <f>+[12]Abrazaderas!N69</f>
        <v>Sustento</v>
      </c>
      <c r="P8" s="49">
        <f>+[12]Abrazaderas!O69</f>
        <v>110</v>
      </c>
      <c r="Q8" s="49" t="str">
        <f>+[12]Abrazaderas!P69</f>
        <v>S</v>
      </c>
      <c r="R8" s="51">
        <f t="shared" si="0"/>
        <v>-0.69775280898876413</v>
      </c>
      <c r="S8" s="45" t="str">
        <f t="shared" si="1"/>
        <v>ELDU: Orden de Compra OC-100585</v>
      </c>
      <c r="V8" s="46">
        <f t="shared" si="2"/>
        <v>1</v>
      </c>
    </row>
    <row r="9" spans="1:22" s="45" customFormat="1" ht="11.25" hidden="1" customHeight="1" x14ac:dyDescent="0.2">
      <c r="A9" s="47">
        <f t="shared" si="3"/>
        <v>7</v>
      </c>
      <c r="B9" s="48" t="str">
        <f>+[12]Abrazaderas!B70</f>
        <v>PAA05</v>
      </c>
      <c r="C9" s="49" t="str">
        <f>+[12]Abrazaderas!C70</f>
        <v>ABRAZADERA PARA PASTORAL SIMPLE DE ACERO 90MMD. POSTE DE ACERO 132MMD.</v>
      </c>
      <c r="D9" s="49">
        <f>+[12]Abrazaderas!D70</f>
        <v>5.32</v>
      </c>
      <c r="E9" s="50">
        <f>+[12]Abrazaderas!E70</f>
        <v>5.0264827586206904</v>
      </c>
      <c r="F9" s="50"/>
      <c r="G9" s="49" t="str">
        <f>+[12]Abrazaderas!F70</f>
        <v>E</v>
      </c>
      <c r="H9" s="49" t="str">
        <f>+[12]Abrazaderas!G70</f>
        <v/>
      </c>
      <c r="I9" s="49" t="str">
        <f>+[12]Abrazaderas!H70</f>
        <v>Estimado</v>
      </c>
      <c r="J9" s="49" t="str">
        <f>+[12]Abrazaderas!I70</f>
        <v/>
      </c>
      <c r="K9" s="49" t="str">
        <f>+[12]Abrazaderas!J70</f>
        <v/>
      </c>
      <c r="L9" s="49" t="str">
        <f>+[12]Abrazaderas!K70</f>
        <v/>
      </c>
      <c r="M9" s="49" t="str">
        <f>+[12]Abrazaderas!L70</f>
        <v/>
      </c>
      <c r="N9" s="49" t="str">
        <f>+[12]Abrazaderas!M70</f>
        <v/>
      </c>
      <c r="O9" s="49" t="str">
        <f>+[12]Abrazaderas!N70</f>
        <v>Estimado</v>
      </c>
      <c r="P9" s="49" t="str">
        <f>+[12]Abrazaderas!O70</f>
        <v/>
      </c>
      <c r="Q9" s="49" t="str">
        <f>+[12]Abrazaderas!P70</f>
        <v>E</v>
      </c>
      <c r="R9" s="51">
        <f t="shared" si="0"/>
        <v>-5.5172413793103336E-2</v>
      </c>
      <c r="S9" s="45" t="str">
        <f t="shared" si="1"/>
        <v>Estimado.rar</v>
      </c>
      <c r="V9" s="46">
        <f t="shared" si="2"/>
        <v>1</v>
      </c>
    </row>
    <row r="10" spans="1:22" s="45" customFormat="1" ht="11.25" hidden="1" customHeight="1" x14ac:dyDescent="0.2">
      <c r="A10" s="47">
        <f t="shared" si="3"/>
        <v>8</v>
      </c>
      <c r="B10" s="48" t="str">
        <f>+[12]Abrazaderas!B71</f>
        <v>PAA01</v>
      </c>
      <c r="C10" s="49" t="str">
        <f>+[12]Abrazaderas!C71</f>
        <v>ABRAZADERA PARA PASTORAL SIMPLE TIPO 1 48MMD. POSTE DE ACERO 62MMD.</v>
      </c>
      <c r="D10" s="49">
        <f>+[12]Abrazaderas!D71</f>
        <v>5</v>
      </c>
      <c r="E10" s="50" t="str">
        <f>+[12]Abrazaderas!E71</f>
        <v>SD</v>
      </c>
      <c r="F10" s="50"/>
      <c r="G10" s="49" t="str">
        <f>+[12]Abrazaderas!F71</f>
        <v>E</v>
      </c>
      <c r="H10" s="49" t="str">
        <f>+[12]Abrazaderas!G71</f>
        <v/>
      </c>
      <c r="I10" s="49" t="str">
        <f>+[12]Abrazaderas!H71</f>
        <v>Estimado</v>
      </c>
      <c r="J10" s="49" t="str">
        <f>+[12]Abrazaderas!I71</f>
        <v/>
      </c>
      <c r="K10" s="49" t="str">
        <f>+[12]Abrazaderas!J71</f>
        <v/>
      </c>
      <c r="L10" s="49" t="str">
        <f>+[12]Abrazaderas!K71</f>
        <v/>
      </c>
      <c r="M10" s="49" t="str">
        <f>+[12]Abrazaderas!L71</f>
        <v/>
      </c>
      <c r="N10" s="49">
        <f>+[12]Abrazaderas!M71</f>
        <v>2</v>
      </c>
      <c r="O10" s="49" t="str">
        <f>+[12]Abrazaderas!N71</f>
        <v>Estimado</v>
      </c>
      <c r="P10" s="49" t="str">
        <f>+[12]Abrazaderas!O71</f>
        <v/>
      </c>
      <c r="Q10" s="49" t="str">
        <f>+[12]Abrazaderas!P71</f>
        <v>E</v>
      </c>
      <c r="R10" s="51" t="str">
        <f t="shared" si="0"/>
        <v/>
      </c>
      <c r="S10" s="45" t="str">
        <f t="shared" si="1"/>
        <v>Estimado.rar</v>
      </c>
      <c r="V10" s="46">
        <f t="shared" si="2"/>
        <v>1</v>
      </c>
    </row>
    <row r="11" spans="1:22" s="45" customFormat="1" ht="11.25" hidden="1" customHeight="1" x14ac:dyDescent="0.2">
      <c r="A11" s="47">
        <f t="shared" si="3"/>
        <v>9</v>
      </c>
      <c r="B11" s="48" t="str">
        <f>+[12]Abrazaderas!B72</f>
        <v>PAA02</v>
      </c>
      <c r="C11" s="49" t="str">
        <f>+[12]Abrazaderas!C72</f>
        <v>ABRAZADERA PARA PASTORAL SIMPLE TIPO 3 48MMD. POSTE DE ACERO 132MMD.</v>
      </c>
      <c r="D11" s="49">
        <f>+[12]Abrazaderas!D72</f>
        <v>3.05</v>
      </c>
      <c r="E11" s="50">
        <f>+[12]Abrazaderas!E72</f>
        <v>2.8817241379310348</v>
      </c>
      <c r="F11" s="50"/>
      <c r="G11" s="49" t="str">
        <f>+[12]Abrazaderas!F72</f>
        <v>E</v>
      </c>
      <c r="H11" s="49" t="str">
        <f>+[12]Abrazaderas!G72</f>
        <v/>
      </c>
      <c r="I11" s="49" t="str">
        <f>+[12]Abrazaderas!H72</f>
        <v>Estimado</v>
      </c>
      <c r="J11" s="49" t="str">
        <f>+[12]Abrazaderas!I72</f>
        <v/>
      </c>
      <c r="K11" s="49" t="str">
        <f>+[12]Abrazaderas!J72</f>
        <v/>
      </c>
      <c r="L11" s="49" t="str">
        <f>+[12]Abrazaderas!K72</f>
        <v/>
      </c>
      <c r="M11" s="49" t="str">
        <f>+[12]Abrazaderas!L72</f>
        <v/>
      </c>
      <c r="N11" s="49">
        <f>+[12]Abrazaderas!M72</f>
        <v>4</v>
      </c>
      <c r="O11" s="49" t="str">
        <f>+[12]Abrazaderas!N72</f>
        <v>Estimado</v>
      </c>
      <c r="P11" s="49" t="str">
        <f>+[12]Abrazaderas!O72</f>
        <v/>
      </c>
      <c r="Q11" s="49" t="str">
        <f>+[12]Abrazaderas!P72</f>
        <v>E</v>
      </c>
      <c r="R11" s="51">
        <f t="shared" si="0"/>
        <v>-5.5172413793103336E-2</v>
      </c>
      <c r="S11" s="45" t="str">
        <f t="shared" si="1"/>
        <v>Estimado.rar</v>
      </c>
      <c r="V11" s="46">
        <f t="shared" si="2"/>
        <v>1</v>
      </c>
    </row>
    <row r="12" spans="1:22" s="45" customFormat="1" ht="11.25" hidden="1" customHeight="1" x14ac:dyDescent="0.2">
      <c r="A12" s="47">
        <f t="shared" si="3"/>
        <v>10</v>
      </c>
      <c r="B12" s="48" t="str">
        <f>+[12]Abrazaderas!B73</f>
        <v>PAA03</v>
      </c>
      <c r="C12" s="49" t="str">
        <f>+[12]Abrazaderas!C73</f>
        <v>ABRAZADERA PARA PASTORAL SIMPLE TIPO 4 48MMD. POSTE DE ACERO 152MMD.</v>
      </c>
      <c r="D12" s="49">
        <f>+[12]Abrazaderas!D73</f>
        <v>3.39</v>
      </c>
      <c r="E12" s="50">
        <f>+[12]Abrazaderas!E73</f>
        <v>2.61</v>
      </c>
      <c r="F12" s="50"/>
      <c r="G12" s="49" t="str">
        <f>+[12]Abrazaderas!F73</f>
        <v>S</v>
      </c>
      <c r="H12" s="49">
        <f>+[12]Abrazaderas!G73</f>
        <v>3190</v>
      </c>
      <c r="I12" s="49" t="str">
        <f>+[12]Abrazaderas!H73</f>
        <v>Contrato N°43-2017</v>
      </c>
      <c r="J12" s="49" t="str">
        <f>+[12]Abrazaderas!I73</f>
        <v>Corporativa</v>
      </c>
      <c r="K12" s="49" t="str">
        <f>+[12]Abrazaderas!J73</f>
        <v>ELSE</v>
      </c>
      <c r="L12" s="49" t="str">
        <f>+[12]Abrazaderas!K73</f>
        <v>ING. SERVICIOS VALLADARES SANTIBAÑES HERMANOS S.A</v>
      </c>
      <c r="M12" s="49">
        <f>+[12]Abrazaderas!L73</f>
        <v>42850</v>
      </c>
      <c r="N12" s="49">
        <f>+[12]Abrazaderas!M73</f>
        <v>3190</v>
      </c>
      <c r="O12" s="49" t="str">
        <f>+[12]Abrazaderas!N73</f>
        <v>Sustento</v>
      </c>
      <c r="P12" s="49">
        <f>+[12]Abrazaderas!O73</f>
        <v>3190</v>
      </c>
      <c r="Q12" s="49" t="str">
        <f>+[12]Abrazaderas!P73</f>
        <v>S</v>
      </c>
      <c r="R12" s="51">
        <f t="shared" si="0"/>
        <v>-0.23008849557522126</v>
      </c>
      <c r="S12" s="45" t="str">
        <f t="shared" si="1"/>
        <v>ELSE: Contrato N°43-2017</v>
      </c>
      <c r="V12" s="46">
        <f t="shared" si="2"/>
        <v>1</v>
      </c>
    </row>
    <row r="13" spans="1:22" s="45" customFormat="1" ht="11.25" hidden="1" customHeight="1" x14ac:dyDescent="0.2">
      <c r="A13" s="47">
        <f t="shared" si="3"/>
        <v>11</v>
      </c>
      <c r="B13" s="48" t="str">
        <f>+[12]Abrazaderas!B74</f>
        <v>PAA07</v>
      </c>
      <c r="C13" s="49" t="str">
        <f>+[12]Abrazaderas!C74</f>
        <v>ABRAZADERA TIPO CAS DOBLE</v>
      </c>
      <c r="D13" s="49" t="str">
        <f>+[12]Abrazaderas!D74</f>
        <v>Sin Costo (No Utilizado)</v>
      </c>
      <c r="E13" s="50">
        <f>+[12]Abrazaderas!E74</f>
        <v>0</v>
      </c>
      <c r="F13" s="50"/>
      <c r="G13" s="49" t="str">
        <f>+[12]Abrazaderas!F74</f>
        <v>A</v>
      </c>
      <c r="H13" s="49" t="str">
        <f>+[12]Abrazaderas!G74</f>
        <v/>
      </c>
      <c r="I13" s="49" t="str">
        <f>+[12]Abrazaderas!H74</f>
        <v>Precio Regulado 2012</v>
      </c>
      <c r="J13" s="49" t="str">
        <f>+[12]Abrazaderas!I74</f>
        <v/>
      </c>
      <c r="K13" s="49" t="str">
        <f>+[12]Abrazaderas!J74</f>
        <v/>
      </c>
      <c r="L13" s="49" t="str">
        <f>+[12]Abrazaderas!K74</f>
        <v/>
      </c>
      <c r="M13" s="49" t="str">
        <f>+[12]Abrazaderas!L74</f>
        <v/>
      </c>
      <c r="N13" s="49" t="str">
        <f>+[12]Abrazaderas!M74</f>
        <v/>
      </c>
      <c r="O13" s="49" t="str">
        <f>+[12]Abrazaderas!N74</f>
        <v>Precio regulado 2012</v>
      </c>
      <c r="P13" s="49" t="str">
        <f>+[12]Abrazaderas!O74</f>
        <v/>
      </c>
      <c r="Q13" s="49" t="str">
        <f>+[12]Abrazaderas!P74</f>
        <v>A</v>
      </c>
      <c r="R13" s="51" t="str">
        <f t="shared" si="0"/>
        <v/>
      </c>
      <c r="S13" s="45" t="str">
        <f t="shared" si="1"/>
        <v>Precio regulado 2012</v>
      </c>
      <c r="V13" s="46">
        <f t="shared" si="2"/>
        <v>1</v>
      </c>
    </row>
    <row r="14" spans="1:22" s="45" customFormat="1" ht="11.25" hidden="1" customHeight="1" x14ac:dyDescent="0.2">
      <c r="A14" s="47">
        <f t="shared" si="3"/>
        <v>12</v>
      </c>
      <c r="B14" s="48" t="str">
        <f>+[12]Abrazaderas!B75</f>
        <v>PAA06</v>
      </c>
      <c r="C14" s="49" t="str">
        <f>+[12]Abrazaderas!C75</f>
        <v>ABRAZADERA TIPO CAS SIMPLE</v>
      </c>
      <c r="D14" s="49" t="str">
        <f>+[12]Abrazaderas!D75</f>
        <v>Sin Costo (No Utilizado)</v>
      </c>
      <c r="E14" s="50">
        <f>+[12]Abrazaderas!E75</f>
        <v>0</v>
      </c>
      <c r="F14" s="50"/>
      <c r="G14" s="49" t="str">
        <f>+[12]Abrazaderas!F75</f>
        <v>A</v>
      </c>
      <c r="H14" s="49" t="str">
        <f>+[12]Abrazaderas!G75</f>
        <v/>
      </c>
      <c r="I14" s="49" t="str">
        <f>+[12]Abrazaderas!H75</f>
        <v>Precio Regulado 2012</v>
      </c>
      <c r="J14" s="49" t="str">
        <f>+[12]Abrazaderas!I75</f>
        <v/>
      </c>
      <c r="K14" s="49" t="str">
        <f>+[12]Abrazaderas!J75</f>
        <v/>
      </c>
      <c r="L14" s="49" t="str">
        <f>+[12]Abrazaderas!K75</f>
        <v/>
      </c>
      <c r="M14" s="49" t="str">
        <f>+[12]Abrazaderas!L75</f>
        <v/>
      </c>
      <c r="N14" s="49" t="str">
        <f>+[12]Abrazaderas!M75</f>
        <v/>
      </c>
      <c r="O14" s="49" t="str">
        <f>+[12]Abrazaderas!N75</f>
        <v>Precio regulado 2012</v>
      </c>
      <c r="P14" s="49" t="str">
        <f>+[12]Abrazaderas!O75</f>
        <v/>
      </c>
      <c r="Q14" s="49" t="str">
        <f>+[12]Abrazaderas!P75</f>
        <v>A</v>
      </c>
      <c r="R14" s="51" t="str">
        <f t="shared" si="0"/>
        <v/>
      </c>
      <c r="S14" s="45" t="str">
        <f t="shared" si="1"/>
        <v>Precio regulado 2012</v>
      </c>
      <c r="V14" s="46">
        <f t="shared" si="2"/>
        <v>1</v>
      </c>
    </row>
    <row r="15" spans="1:22" s="45" customFormat="1" ht="11.25" hidden="1" customHeight="1" x14ac:dyDescent="0.2">
      <c r="A15" s="47">
        <f t="shared" si="3"/>
        <v>13</v>
      </c>
      <c r="B15" s="48" t="str">
        <f>+[12]Abrazaderas!B76</f>
        <v>PAA08</v>
      </c>
      <c r="C15" s="49" t="str">
        <f>+[12]Abrazaderas!C76</f>
        <v>ABRAZADERA TIPO PARTIDO</v>
      </c>
      <c r="D15" s="49">
        <f>+[12]Abrazaderas!D76</f>
        <v>5.23</v>
      </c>
      <c r="E15" s="50">
        <f>+[12]Abrazaderas!E76</f>
        <v>16.600000000000001</v>
      </c>
      <c r="F15" s="50"/>
      <c r="G15" s="49" t="str">
        <f>+[12]Abrazaderas!F76</f>
        <v>S</v>
      </c>
      <c r="H15" s="49">
        <f>+[12]Abrazaderas!G76</f>
        <v>25</v>
      </c>
      <c r="I15" s="49" t="str">
        <f>+[12]Abrazaderas!H76</f>
        <v>Factura 001-0001809</v>
      </c>
      <c r="J15" s="49" t="str">
        <f>+[12]Abrazaderas!I76</f>
        <v>Individual</v>
      </c>
      <c r="K15" s="49" t="str">
        <f>+[12]Abrazaderas!J76</f>
        <v>EIHC</v>
      </c>
      <c r="L15" s="49" t="str">
        <f>+[12]Abrazaderas!K76</f>
        <v>COMERCIAL FM</v>
      </c>
      <c r="M15" s="49">
        <f>+[12]Abrazaderas!L76</f>
        <v>42754</v>
      </c>
      <c r="N15" s="49">
        <f>+[12]Abrazaderas!M76</f>
        <v>5</v>
      </c>
      <c r="O15" s="49" t="str">
        <f>+[12]Abrazaderas!N76</f>
        <v>Sustento</v>
      </c>
      <c r="P15" s="49">
        <f>+[12]Abrazaderas!O76</f>
        <v>25</v>
      </c>
      <c r="Q15" s="49" t="str">
        <f>+[12]Abrazaderas!P76</f>
        <v>S</v>
      </c>
      <c r="R15" s="51">
        <f t="shared" si="0"/>
        <v>2.173996175908222</v>
      </c>
      <c r="S15" s="45" t="str">
        <f t="shared" si="1"/>
        <v>EIHC: Factura 001-0001809</v>
      </c>
      <c r="V15" s="46">
        <f t="shared" si="2"/>
        <v>1</v>
      </c>
    </row>
    <row r="16" spans="1:22" s="45" customFormat="1" ht="11.25" hidden="1" customHeight="1" x14ac:dyDescent="0.2">
      <c r="A16" s="47">
        <f t="shared" si="3"/>
        <v>14</v>
      </c>
      <c r="B16" s="48" t="str">
        <f>+[12]Amarres!B44</f>
        <v>CXP07</v>
      </c>
      <c r="C16" s="49" t="str">
        <f>+[12]Amarres!C44</f>
        <v>AMARRE DE ALUMINIO B.T.</v>
      </c>
      <c r="D16" s="49">
        <f>+[12]Amarres!D44</f>
        <v>2.2000000000000002</v>
      </c>
      <c r="E16" s="50">
        <f>+[12]Amarres!E44</f>
        <v>2.0744872598162072</v>
      </c>
      <c r="F16" s="50"/>
      <c r="G16" s="49" t="str">
        <f>+[12]Amarres!F44</f>
        <v>E</v>
      </c>
      <c r="H16" s="49" t="str">
        <f>+[12]Amarres!G44</f>
        <v/>
      </c>
      <c r="I16" s="49" t="str">
        <f>+[12]Amarres!H44</f>
        <v>Estimado</v>
      </c>
      <c r="J16" s="49" t="str">
        <f>+[12]Amarres!I44</f>
        <v/>
      </c>
      <c r="K16" s="49" t="str">
        <f>+[12]Amarres!J44</f>
        <v/>
      </c>
      <c r="L16" s="49" t="str">
        <f>+[12]Amarres!K44</f>
        <v/>
      </c>
      <c r="M16" s="49" t="str">
        <f>+[12]Amarres!L44</f>
        <v/>
      </c>
      <c r="N16" s="49" t="str">
        <f>+[12]Amarres!M44</f>
        <v/>
      </c>
      <c r="O16" s="49" t="str">
        <f>+[12]Amarres!N44</f>
        <v>Estimado</v>
      </c>
      <c r="P16" s="49" t="str">
        <f>+[12]Amarres!O44</f>
        <v/>
      </c>
      <c r="Q16" s="49" t="str">
        <f>+[12]Amarres!P44</f>
        <v>E</v>
      </c>
      <c r="R16" s="51">
        <f t="shared" si="0"/>
        <v>-5.7051245538087714E-2</v>
      </c>
      <c r="S16" s="45" t="str">
        <f t="shared" si="1"/>
        <v>Estimado.rar</v>
      </c>
      <c r="V16" s="46">
        <f t="shared" si="2"/>
        <v>1</v>
      </c>
    </row>
    <row r="17" spans="1:22" s="45" customFormat="1" ht="11.25" hidden="1" customHeight="1" x14ac:dyDescent="0.2">
      <c r="A17" s="47">
        <f t="shared" si="3"/>
        <v>15</v>
      </c>
      <c r="B17" s="48" t="str">
        <f>+[12]Amarres!B45</f>
        <v>CXX05</v>
      </c>
      <c r="C17" s="49" t="str">
        <f>+[12]Amarres!C45</f>
        <v>AMARRE DOBLE ALUMINIO BLANDO EC 4AWG 1600MM MT</v>
      </c>
      <c r="D17" s="49">
        <f>+[12]Amarres!D45</f>
        <v>2.1800000000000002</v>
      </c>
      <c r="E17" s="50">
        <f>+[12]Amarres!E45</f>
        <v>2.0556282847269691</v>
      </c>
      <c r="F17" s="50"/>
      <c r="G17" s="49" t="str">
        <f>+[12]Amarres!F45</f>
        <v>E</v>
      </c>
      <c r="H17" s="49" t="str">
        <f>+[12]Amarres!G45</f>
        <v/>
      </c>
      <c r="I17" s="49" t="str">
        <f>+[12]Amarres!H45</f>
        <v>Estimado</v>
      </c>
      <c r="J17" s="49" t="str">
        <f>+[12]Amarres!I45</f>
        <v/>
      </c>
      <c r="K17" s="49" t="str">
        <f>+[12]Amarres!J45</f>
        <v/>
      </c>
      <c r="L17" s="49" t="str">
        <f>+[12]Amarres!K45</f>
        <v/>
      </c>
      <c r="M17" s="49" t="str">
        <f>+[12]Amarres!L45</f>
        <v/>
      </c>
      <c r="N17" s="49" t="str">
        <f>+[12]Amarres!M45</f>
        <v/>
      </c>
      <c r="O17" s="49" t="str">
        <f>+[12]Amarres!N45</f>
        <v>Estimado</v>
      </c>
      <c r="P17" s="49" t="str">
        <f>+[12]Amarres!O45</f>
        <v/>
      </c>
      <c r="Q17" s="49" t="str">
        <f>+[12]Amarres!P45</f>
        <v>E</v>
      </c>
      <c r="R17" s="51">
        <f t="shared" si="0"/>
        <v>-5.7051245538087603E-2</v>
      </c>
      <c r="S17" s="45" t="str">
        <f t="shared" si="1"/>
        <v>Estimado.rar</v>
      </c>
      <c r="V17" s="46">
        <f t="shared" si="2"/>
        <v>1</v>
      </c>
    </row>
    <row r="18" spans="1:22" s="45" customFormat="1" ht="11.25" hidden="1" customHeight="1" x14ac:dyDescent="0.2">
      <c r="A18" s="47">
        <f t="shared" si="3"/>
        <v>16</v>
      </c>
      <c r="B18" s="48" t="str">
        <f>+[12]Amarres!B46</f>
        <v>RXF03</v>
      </c>
      <c r="C18" s="49" t="str">
        <f>+[12]Amarres!C46</f>
        <v>AMARRE PREFORMADO DE ACERO GALVANIZADO PARA RETENIDA</v>
      </c>
      <c r="D18" s="49">
        <f>+[12]Amarres!D46</f>
        <v>1.6</v>
      </c>
      <c r="E18" s="50">
        <f>+[12]Amarres!E46</f>
        <v>1.17</v>
      </c>
      <c r="F18" s="50"/>
      <c r="G18" s="49" t="str">
        <f>+[12]Amarres!F46</f>
        <v>S</v>
      </c>
      <c r="H18" s="49">
        <f>+[12]Amarres!G46</f>
        <v>2538</v>
      </c>
      <c r="I18" s="49" t="str">
        <f>+[12]Amarres!H46</f>
        <v>Orden de Compra 4214000544</v>
      </c>
      <c r="J18" s="49" t="str">
        <f>+[12]Amarres!I46</f>
        <v>Individual</v>
      </c>
      <c r="K18" s="49" t="str">
        <f>+[12]Amarres!J46</f>
        <v>ELC</v>
      </c>
      <c r="L18" s="49" t="str">
        <f>+[12]Amarres!K46</f>
        <v>MATERIALES GROUP S.A.C.</v>
      </c>
      <c r="M18" s="49">
        <f>+[12]Amarres!L46</f>
        <v>42992</v>
      </c>
      <c r="N18" s="49">
        <f>+[12]Amarres!M46</f>
        <v>1</v>
      </c>
      <c r="O18" s="49" t="str">
        <f>+[12]Amarres!N46</f>
        <v>Sustento</v>
      </c>
      <c r="P18" s="49">
        <f>+[12]Amarres!O46</f>
        <v>2538</v>
      </c>
      <c r="Q18" s="49" t="str">
        <f>+[12]Amarres!P46</f>
        <v>S</v>
      </c>
      <c r="R18" s="51">
        <f t="shared" si="0"/>
        <v>-0.26875000000000004</v>
      </c>
      <c r="S18" s="45" t="str">
        <f t="shared" si="1"/>
        <v>ELC: Orden de Compra 4214000544</v>
      </c>
      <c r="V18" s="46">
        <f t="shared" si="2"/>
        <v>1</v>
      </c>
    </row>
    <row r="19" spans="1:22" s="45" customFormat="1" ht="11.25" hidden="1" customHeight="1" x14ac:dyDescent="0.2">
      <c r="A19" s="47">
        <f t="shared" si="3"/>
        <v>17</v>
      </c>
      <c r="B19" s="48" t="str">
        <f>+[12]Amarres!B47</f>
        <v>RXF01</v>
      </c>
      <c r="C19" s="49" t="str">
        <f>+[12]Amarres!C47</f>
        <v>AMARRE PREFORMADO DE ALUMOWELD  PARA RETENIDA</v>
      </c>
      <c r="D19" s="49">
        <f>+[12]Amarres!D47</f>
        <v>2.2000000000000002</v>
      </c>
      <c r="E19" s="50">
        <f>+[12]Amarres!E47</f>
        <v>2.23</v>
      </c>
      <c r="F19" s="50"/>
      <c r="G19" s="49" t="str">
        <f>+[12]Amarres!F47</f>
        <v>S</v>
      </c>
      <c r="H19" s="49">
        <f>+[12]Amarres!G47</f>
        <v>22</v>
      </c>
      <c r="I19" s="49" t="str">
        <f>+[12]Amarres!H47</f>
        <v>Orden de Compra OC-2362</v>
      </c>
      <c r="J19" s="49" t="str">
        <f>+[12]Amarres!I47</f>
        <v>Individual</v>
      </c>
      <c r="K19" s="49" t="str">
        <f>+[12]Amarres!J47</f>
        <v>ELDU</v>
      </c>
      <c r="L19" s="49" t="str">
        <f>+[12]Amarres!K47</f>
        <v>MATERIALES GROUP S.A.C</v>
      </c>
      <c r="M19" s="49">
        <f>+[12]Amarres!L47</f>
        <v>42671</v>
      </c>
      <c r="N19" s="49">
        <f>+[12]Amarres!M47</f>
        <v>22</v>
      </c>
      <c r="O19" s="49" t="str">
        <f>+[12]Amarres!N47</f>
        <v>Sustento</v>
      </c>
      <c r="P19" s="49">
        <f>+[12]Amarres!O47</f>
        <v>22</v>
      </c>
      <c r="Q19" s="49" t="str">
        <f>+[12]Amarres!P47</f>
        <v>S</v>
      </c>
      <c r="R19" s="51">
        <f t="shared" si="0"/>
        <v>1.3636363636363447E-2</v>
      </c>
      <c r="S19" s="45" t="str">
        <f t="shared" si="1"/>
        <v>ELDU: Orden de Compra OC-2362</v>
      </c>
      <c r="V19" s="46">
        <f t="shared" si="2"/>
        <v>1</v>
      </c>
    </row>
    <row r="20" spans="1:22" s="45" customFormat="1" ht="11.25" hidden="1" customHeight="1" x14ac:dyDescent="0.2">
      <c r="A20" s="47">
        <f t="shared" si="3"/>
        <v>18</v>
      </c>
      <c r="B20" s="48" t="str">
        <f>+[12]Amarres!B48</f>
        <v>RXF02</v>
      </c>
      <c r="C20" s="49" t="str">
        <f>+[12]Amarres!C48</f>
        <v>AMARRE PREFORMADO DE COPPERWELD PARA RETENIDA</v>
      </c>
      <c r="D20" s="49">
        <f>+[12]Amarres!D48</f>
        <v>9.69</v>
      </c>
      <c r="E20" s="50">
        <f>+[12]Amarres!E48</f>
        <v>10.503571428571426</v>
      </c>
      <c r="F20" s="50"/>
      <c r="G20" s="49" t="str">
        <f>+[12]Amarres!F48</f>
        <v>E</v>
      </c>
      <c r="H20" s="49" t="str">
        <f>+[12]Amarres!G48</f>
        <v/>
      </c>
      <c r="I20" s="49" t="str">
        <f>+[12]Amarres!H48</f>
        <v>Estimado</v>
      </c>
      <c r="J20" s="49" t="str">
        <f>+[12]Amarres!I48</f>
        <v/>
      </c>
      <c r="K20" s="49" t="str">
        <f>+[12]Amarres!J48</f>
        <v/>
      </c>
      <c r="L20" s="49" t="str">
        <f>+[12]Amarres!K48</f>
        <v/>
      </c>
      <c r="M20" s="49" t="str">
        <f>+[12]Amarres!L48</f>
        <v/>
      </c>
      <c r="N20" s="49" t="str">
        <f>+[12]Amarres!M48</f>
        <v/>
      </c>
      <c r="O20" s="49" t="str">
        <f>+[12]Amarres!N48</f>
        <v>Estimado</v>
      </c>
      <c r="P20" s="49" t="str">
        <f>+[12]Amarres!O48</f>
        <v/>
      </c>
      <c r="Q20" s="49" t="str">
        <f>+[12]Amarres!P48</f>
        <v>E</v>
      </c>
      <c r="R20" s="51">
        <f t="shared" si="0"/>
        <v>8.3959899749373346E-2</v>
      </c>
      <c r="S20" s="45" t="str">
        <f t="shared" si="1"/>
        <v>Estimado.rar</v>
      </c>
      <c r="V20" s="46">
        <f t="shared" si="2"/>
        <v>1</v>
      </c>
    </row>
    <row r="21" spans="1:22" s="45" customFormat="1" ht="11.25" hidden="1" customHeight="1" x14ac:dyDescent="0.2">
      <c r="A21" s="47">
        <f t="shared" si="3"/>
        <v>19</v>
      </c>
      <c r="B21" s="48" t="str">
        <f>+[12]Amarres!B49</f>
        <v>CXP06</v>
      </c>
      <c r="C21" s="49" t="str">
        <f>+[12]Amarres!C49</f>
        <v>AMARRE PREFORMADO PARA AISLADOR PIN</v>
      </c>
      <c r="D21" s="49">
        <f>+[12]Amarres!D49</f>
        <v>2.38</v>
      </c>
      <c r="E21" s="50">
        <f>+[12]Amarres!E49</f>
        <v>2.2442180356193511</v>
      </c>
      <c r="F21" s="50"/>
      <c r="G21" s="49" t="str">
        <f>+[12]Amarres!F49</f>
        <v>E</v>
      </c>
      <c r="H21" s="49" t="str">
        <f>+[12]Amarres!G49</f>
        <v/>
      </c>
      <c r="I21" s="49" t="str">
        <f>+[12]Amarres!H49</f>
        <v>Estimado</v>
      </c>
      <c r="J21" s="49" t="str">
        <f>+[12]Amarres!I49</f>
        <v/>
      </c>
      <c r="K21" s="49" t="str">
        <f>+[12]Amarres!J49</f>
        <v/>
      </c>
      <c r="L21" s="49" t="str">
        <f>+[12]Amarres!K49</f>
        <v/>
      </c>
      <c r="M21" s="49" t="str">
        <f>+[12]Amarres!L49</f>
        <v/>
      </c>
      <c r="N21" s="49" t="str">
        <f>+[12]Amarres!M49</f>
        <v/>
      </c>
      <c r="O21" s="49" t="str">
        <f>+[12]Amarres!N49</f>
        <v>Estimado</v>
      </c>
      <c r="P21" s="49" t="str">
        <f>+[12]Amarres!O49</f>
        <v/>
      </c>
      <c r="Q21" s="49" t="str">
        <f>+[12]Amarres!P49</f>
        <v>E</v>
      </c>
      <c r="R21" s="51">
        <f t="shared" si="0"/>
        <v>-5.7051245538087714E-2</v>
      </c>
      <c r="S21" s="45" t="str">
        <f t="shared" si="1"/>
        <v>Estimado.rar</v>
      </c>
      <c r="V21" s="46">
        <f t="shared" si="2"/>
        <v>1</v>
      </c>
    </row>
    <row r="22" spans="1:22" s="45" customFormat="1" ht="11.25" hidden="1" customHeight="1" x14ac:dyDescent="0.2">
      <c r="A22" s="47">
        <f t="shared" si="3"/>
        <v>20</v>
      </c>
      <c r="B22" s="48" t="str">
        <f>+[13]Adaptadores!B35</f>
        <v>AXA06</v>
      </c>
      <c r="C22" s="49" t="str">
        <f>+[13]Adaptadores!C35</f>
        <v>ADAPTADOR DE Fo.Go. TIPO CASQUILLO-BOLA</v>
      </c>
      <c r="D22" s="52">
        <f>+[13]Adaptadores!D35</f>
        <v>4.41</v>
      </c>
      <c r="E22" s="53">
        <f>+[13]Adaptadores!E35</f>
        <v>5.7818542020889003</v>
      </c>
      <c r="F22" s="53"/>
      <c r="G22" s="49" t="str">
        <f>+[13]Adaptadores!F35</f>
        <v>E</v>
      </c>
      <c r="H22" s="49" t="str">
        <f>+[13]Adaptadores!G35</f>
        <v/>
      </c>
      <c r="I22" s="49" t="str">
        <f>+[13]Adaptadores!H35</f>
        <v>Estimado</v>
      </c>
      <c r="J22" s="49" t="str">
        <f>+[13]Adaptadores!I35</f>
        <v/>
      </c>
      <c r="K22" s="49" t="str">
        <f>+[13]Adaptadores!J35</f>
        <v/>
      </c>
      <c r="L22" s="49" t="str">
        <f>+[13]Adaptadores!K35</f>
        <v/>
      </c>
      <c r="M22" s="54" t="str">
        <f>+[13]Adaptadores!L35</f>
        <v/>
      </c>
      <c r="N22" s="49" t="str">
        <f>+[13]Adaptadores!M35</f>
        <v/>
      </c>
      <c r="O22" s="49" t="str">
        <f>+[13]Adaptadores!N35</f>
        <v>Estimado</v>
      </c>
      <c r="P22" s="49" t="str">
        <f>+[13]Adaptadores!O35</f>
        <v/>
      </c>
      <c r="Q22" s="49" t="str">
        <f>+[13]Adaptadores!P35</f>
        <v>E</v>
      </c>
      <c r="R22" s="51">
        <f t="shared" si="0"/>
        <v>0.31107805036029479</v>
      </c>
      <c r="S22" s="45" t="str">
        <f t="shared" si="1"/>
        <v>Estimado.rar</v>
      </c>
      <c r="V22" s="46">
        <f t="shared" si="2"/>
        <v>1</v>
      </c>
    </row>
    <row r="23" spans="1:22" s="45" customFormat="1" ht="11.25" hidden="1" customHeight="1" x14ac:dyDescent="0.2">
      <c r="A23" s="47">
        <f t="shared" si="3"/>
        <v>21</v>
      </c>
      <c r="B23" s="48" t="str">
        <f>+[13]Adaptadores!B36</f>
        <v>AXA04</v>
      </c>
      <c r="C23" s="49" t="str">
        <f>+[13]Adaptadores!C36</f>
        <v>ADAPTADOR DE Fo.Go. TIPO CASQUILLO-OJO</v>
      </c>
      <c r="D23" s="52">
        <f>+[13]Adaptadores!D36</f>
        <v>1.79</v>
      </c>
      <c r="E23" s="53">
        <f>+[13]Adaptadores!E36</f>
        <v>2.08</v>
      </c>
      <c r="F23" s="53"/>
      <c r="G23" s="49" t="str">
        <f>+[13]Adaptadores!F36</f>
        <v>S</v>
      </c>
      <c r="H23" s="49">
        <f>+[13]Adaptadores!G36</f>
        <v>24</v>
      </c>
      <c r="I23" s="49" t="str">
        <f>+[13]Adaptadores!H36</f>
        <v>Orden de Compra OC-2362</v>
      </c>
      <c r="J23" s="49" t="str">
        <f>+[13]Adaptadores!I36</f>
        <v>Individual</v>
      </c>
      <c r="K23" s="49" t="str">
        <f>+[13]Adaptadores!J36</f>
        <v>ELDU</v>
      </c>
      <c r="L23" s="49" t="str">
        <f>+[13]Adaptadores!K36</f>
        <v>MATERIALES GROUP S.A.C</v>
      </c>
      <c r="M23" s="54">
        <f>+[13]Adaptadores!L36</f>
        <v>42671</v>
      </c>
      <c r="N23" s="49">
        <f>+[13]Adaptadores!M36</f>
        <v>24</v>
      </c>
      <c r="O23" s="49" t="str">
        <f>+[13]Adaptadores!N36</f>
        <v>Sustento</v>
      </c>
      <c r="P23" s="49">
        <f>+[13]Adaptadores!O36</f>
        <v>24</v>
      </c>
      <c r="Q23" s="49" t="str">
        <f>+[13]Adaptadores!P36</f>
        <v>S</v>
      </c>
      <c r="R23" s="51">
        <f t="shared" si="0"/>
        <v>0.16201117318435765</v>
      </c>
      <c r="S23" s="45" t="str">
        <f t="shared" si="1"/>
        <v>ELDU: Orden de Compra OC-2362</v>
      </c>
      <c r="V23" s="46">
        <f t="shared" si="2"/>
        <v>1</v>
      </c>
    </row>
    <row r="24" spans="1:22" s="45" customFormat="1" ht="11.25" hidden="1" customHeight="1" x14ac:dyDescent="0.2">
      <c r="A24" s="47">
        <f t="shared" si="3"/>
        <v>22</v>
      </c>
      <c r="B24" s="48" t="str">
        <f>+[13]Adaptadores!B37</f>
        <v>AXA02</v>
      </c>
      <c r="C24" s="49" t="str">
        <f>+[13]Adaptadores!C37</f>
        <v>ADAPTADOR DE Fo.Go. TIPO HORQUILLA-BOLA</v>
      </c>
      <c r="D24" s="52">
        <f>+[13]Adaptadores!D37</f>
        <v>2.76</v>
      </c>
      <c r="E24" s="53">
        <f>+[13]Adaptadores!E37</f>
        <v>4.03</v>
      </c>
      <c r="F24" s="53"/>
      <c r="G24" s="49" t="str">
        <f>+[13]Adaptadores!F37</f>
        <v>S</v>
      </c>
      <c r="H24" s="49">
        <f>+[13]Adaptadores!G37</f>
        <v>6</v>
      </c>
      <c r="I24" s="49" t="str">
        <f>+[13]Adaptadores!H37</f>
        <v>Factura E001-35</v>
      </c>
      <c r="J24" s="49" t="str">
        <f>+[13]Adaptadores!I37</f>
        <v>Individual</v>
      </c>
      <c r="K24" s="49" t="str">
        <f>+[13]Adaptadores!J37</f>
        <v>ELOR</v>
      </c>
      <c r="L24" s="49" t="str">
        <f>+[13]Adaptadores!K37</f>
        <v>CORPORACION RAYMI S.A.C.</v>
      </c>
      <c r="M24" s="54">
        <f>+[13]Adaptadores!L37</f>
        <v>42696</v>
      </c>
      <c r="N24" s="49">
        <f>+[13]Adaptadores!M37</f>
        <v>6</v>
      </c>
      <c r="O24" s="49" t="str">
        <f>+[13]Adaptadores!N37</f>
        <v>Sustento</v>
      </c>
      <c r="P24" s="49">
        <f>+[13]Adaptadores!O37</f>
        <v>6</v>
      </c>
      <c r="Q24" s="49" t="str">
        <f>+[13]Adaptadores!P37</f>
        <v>S</v>
      </c>
      <c r="R24" s="51">
        <f t="shared" si="0"/>
        <v>0.46014492753623215</v>
      </c>
      <c r="S24" s="45" t="str">
        <f t="shared" si="1"/>
        <v>ELOR: Factura E001-35</v>
      </c>
      <c r="V24" s="46">
        <f t="shared" si="2"/>
        <v>1</v>
      </c>
    </row>
    <row r="25" spans="1:22" s="45" customFormat="1" ht="11.25" hidden="1" customHeight="1" x14ac:dyDescent="0.2">
      <c r="A25" s="47">
        <f t="shared" si="3"/>
        <v>23</v>
      </c>
      <c r="B25" s="48" t="str">
        <f>+[13]Adaptadores!B38</f>
        <v>AXA05</v>
      </c>
      <c r="C25" s="49" t="str">
        <f>+[13]Adaptadores!C38</f>
        <v>ADAPTADOR DE Fo.Go. TIPO HORQUILLA-OJO</v>
      </c>
      <c r="D25" s="52">
        <f>+[13]Adaptadores!D38</f>
        <v>3.38</v>
      </c>
      <c r="E25" s="53">
        <f>+[13]Adaptadores!E38</f>
        <v>1.57</v>
      </c>
      <c r="F25" s="53"/>
      <c r="G25" s="49" t="str">
        <f>+[13]Adaptadores!F38</f>
        <v>S</v>
      </c>
      <c r="H25" s="49">
        <f>+[13]Adaptadores!G38</f>
        <v>12</v>
      </c>
      <c r="I25" s="49" t="str">
        <f>+[13]Adaptadores!H38</f>
        <v>Factura 002-0007147</v>
      </c>
      <c r="J25" s="49" t="str">
        <f>+[13]Adaptadores!I38</f>
        <v>Individual</v>
      </c>
      <c r="K25" s="49" t="str">
        <f>+[13]Adaptadores!J38</f>
        <v>EPAN</v>
      </c>
      <c r="L25" s="49" t="str">
        <f>+[13]Adaptadores!K38</f>
        <v>ELECTRO "NIETSA" E.I.R.L.</v>
      </c>
      <c r="M25" s="54">
        <f>+[13]Adaptadores!L38</f>
        <v>42993</v>
      </c>
      <c r="N25" s="49">
        <f>+[13]Adaptadores!M38</f>
        <v>12</v>
      </c>
      <c r="O25" s="49" t="str">
        <f>+[13]Adaptadores!N38</f>
        <v>Sustento</v>
      </c>
      <c r="P25" s="49">
        <f>+[13]Adaptadores!O38</f>
        <v>12</v>
      </c>
      <c r="Q25" s="49" t="str">
        <f>+[13]Adaptadores!P38</f>
        <v>S</v>
      </c>
      <c r="R25" s="51">
        <f t="shared" si="0"/>
        <v>-0.53550295857988162</v>
      </c>
      <c r="S25" s="45" t="str">
        <f t="shared" si="1"/>
        <v>EPAN: Factura 002-0007147</v>
      </c>
      <c r="V25" s="46">
        <f t="shared" si="2"/>
        <v>1</v>
      </c>
    </row>
    <row r="26" spans="1:22" s="45" customFormat="1" ht="11.25" hidden="1" customHeight="1" x14ac:dyDescent="0.2">
      <c r="A26" s="47">
        <f t="shared" si="3"/>
        <v>24</v>
      </c>
      <c r="B26" s="48" t="str">
        <f>+[13]Adaptadores!B39</f>
        <v>GXA01</v>
      </c>
      <c r="C26" s="49" t="str">
        <f>+[13]Adaptadores!C39</f>
        <v>ADAPTADOR PARA CONEXION TIERRA</v>
      </c>
      <c r="D26" s="52">
        <f>+[13]Adaptadores!D39</f>
        <v>1.34</v>
      </c>
      <c r="E26" s="53">
        <f>+[13]Adaptadores!E39</f>
        <v>1.7568445874827952</v>
      </c>
      <c r="F26" s="53"/>
      <c r="G26" s="49" t="str">
        <f>+[13]Adaptadores!F39</f>
        <v>E</v>
      </c>
      <c r="H26" s="49" t="str">
        <f>+[13]Adaptadores!G39</f>
        <v/>
      </c>
      <c r="I26" s="49" t="str">
        <f>+[13]Adaptadores!H39</f>
        <v>Estimado</v>
      </c>
      <c r="J26" s="49" t="str">
        <f>+[13]Adaptadores!I39</f>
        <v/>
      </c>
      <c r="K26" s="49" t="str">
        <f>+[13]Adaptadores!J39</f>
        <v/>
      </c>
      <c r="L26" s="49" t="str">
        <f>+[13]Adaptadores!K39</f>
        <v/>
      </c>
      <c r="M26" s="54" t="str">
        <f>+[13]Adaptadores!L39</f>
        <v/>
      </c>
      <c r="N26" s="49" t="str">
        <f>+[13]Adaptadores!M39</f>
        <v/>
      </c>
      <c r="O26" s="49" t="str">
        <f>+[13]Adaptadores!N39</f>
        <v>Estimado</v>
      </c>
      <c r="P26" s="49" t="str">
        <f>+[13]Adaptadores!O39</f>
        <v/>
      </c>
      <c r="Q26" s="49" t="str">
        <f>+[13]Adaptadores!P39</f>
        <v>E</v>
      </c>
      <c r="R26" s="51">
        <f t="shared" si="0"/>
        <v>0.31107805036029479</v>
      </c>
      <c r="S26" s="45" t="str">
        <f t="shared" si="1"/>
        <v>Estimado.rar</v>
      </c>
      <c r="V26" s="46">
        <f t="shared" si="2"/>
        <v>1</v>
      </c>
    </row>
    <row r="27" spans="1:22" s="45" customFormat="1" ht="11.25" hidden="1" customHeight="1" x14ac:dyDescent="0.2">
      <c r="A27" s="47">
        <f t="shared" si="3"/>
        <v>25</v>
      </c>
      <c r="B27" s="48" t="str">
        <f>+[13]Empalmes!B215</f>
        <v>CXS92</v>
      </c>
      <c r="C27" s="49" t="str">
        <f>+[13]Empalmes!C215</f>
        <v>EMPALME ASIMETRICO DERECHO Y DERIVACION EN B.T. PARA CABLES NKY-NYY DE 120-185/10-185 mm2</v>
      </c>
      <c r="D27" s="52">
        <f>+[13]Empalmes!D215</f>
        <v>92.6</v>
      </c>
      <c r="E27" s="53">
        <f>+[13]Empalmes!E215</f>
        <v>104.68589334582036</v>
      </c>
      <c r="F27" s="53"/>
      <c r="G27" s="49" t="str">
        <f>+[13]Empalmes!F215</f>
        <v>E</v>
      </c>
      <c r="H27" s="49" t="str">
        <f>+[13]Empalmes!G215</f>
        <v/>
      </c>
      <c r="I27" s="49" t="str">
        <f>+[13]Empalmes!H215</f>
        <v>Estimado</v>
      </c>
      <c r="J27" s="49" t="str">
        <f>+[13]Empalmes!I215</f>
        <v/>
      </c>
      <c r="K27" s="49" t="str">
        <f>+[13]Empalmes!J215</f>
        <v/>
      </c>
      <c r="L27" s="49" t="str">
        <f>+[13]Empalmes!K215</f>
        <v/>
      </c>
      <c r="M27" s="54" t="str">
        <f>+[13]Empalmes!L215</f>
        <v/>
      </c>
      <c r="N27" s="49" t="str">
        <f>+[13]Empalmes!M215</f>
        <v/>
      </c>
      <c r="O27" s="49" t="str">
        <f>+[13]Empalmes!N215</f>
        <v>Estimado</v>
      </c>
      <c r="P27" s="49" t="str">
        <f>+[13]Empalmes!O215</f>
        <v/>
      </c>
      <c r="Q27" s="49" t="str">
        <f>+[13]Empalmes!P215</f>
        <v>E</v>
      </c>
      <c r="R27" s="51">
        <f t="shared" si="0"/>
        <v>0.13051720675831935</v>
      </c>
      <c r="S27" s="45" t="str">
        <f t="shared" si="1"/>
        <v>Estimado.rar</v>
      </c>
      <c r="V27" s="46">
        <f t="shared" si="2"/>
        <v>1</v>
      </c>
    </row>
    <row r="28" spans="1:22" s="45" customFormat="1" ht="11.25" hidden="1" customHeight="1" x14ac:dyDescent="0.2">
      <c r="A28" s="47">
        <f t="shared" si="3"/>
        <v>26</v>
      </c>
      <c r="B28" s="48" t="str">
        <f>+[13]Empalmes!B216</f>
        <v>CXS93</v>
      </c>
      <c r="C28" s="49" t="str">
        <f>+[13]Empalmes!C216</f>
        <v>EMPALME ASIMETRICO DERECHO Y DERIVACION EN B.T. PARA CABLES NKY-NYY DE 300/10-300 mm2</v>
      </c>
      <c r="D28" s="52">
        <f>+[13]Empalmes!D216</f>
        <v>119.39</v>
      </c>
      <c r="E28" s="53">
        <f>+[13]Empalmes!E216</f>
        <v>134.97244931487575</v>
      </c>
      <c r="F28" s="53"/>
      <c r="G28" s="49" t="str">
        <f>+[13]Empalmes!F216</f>
        <v>E</v>
      </c>
      <c r="H28" s="49" t="str">
        <f>+[13]Empalmes!G216</f>
        <v/>
      </c>
      <c r="I28" s="49" t="str">
        <f>+[13]Empalmes!H216</f>
        <v>Estimado</v>
      </c>
      <c r="J28" s="49" t="str">
        <f>+[13]Empalmes!I216</f>
        <v/>
      </c>
      <c r="K28" s="49" t="str">
        <f>+[13]Empalmes!J216</f>
        <v/>
      </c>
      <c r="L28" s="49" t="str">
        <f>+[13]Empalmes!K216</f>
        <v/>
      </c>
      <c r="M28" s="54" t="str">
        <f>+[13]Empalmes!L216</f>
        <v/>
      </c>
      <c r="N28" s="49" t="str">
        <f>+[13]Empalmes!M216</f>
        <v/>
      </c>
      <c r="O28" s="49" t="str">
        <f>+[13]Empalmes!N216</f>
        <v>Estimado</v>
      </c>
      <c r="P28" s="49" t="str">
        <f>+[13]Empalmes!O216</f>
        <v/>
      </c>
      <c r="Q28" s="49" t="str">
        <f>+[13]Empalmes!P216</f>
        <v>E</v>
      </c>
      <c r="R28" s="51">
        <f t="shared" si="0"/>
        <v>0.13051720675831935</v>
      </c>
      <c r="S28" s="45" t="str">
        <f t="shared" si="1"/>
        <v>Estimado.rar</v>
      </c>
      <c r="V28" s="46">
        <f t="shared" si="2"/>
        <v>1</v>
      </c>
    </row>
    <row r="29" spans="1:22" s="45" customFormat="1" ht="11.25" hidden="1" customHeight="1" x14ac:dyDescent="0.2">
      <c r="A29" s="47">
        <f t="shared" si="3"/>
        <v>27</v>
      </c>
      <c r="B29" s="48" t="str">
        <f>+[13]Empalmes!B217</f>
        <v>CXS90</v>
      </c>
      <c r="C29" s="49" t="str">
        <f>+[13]Empalmes!C217</f>
        <v>EMPALME ASIMETRICO DERECHO Y DERIVACION EN B.T. PARA CABLES NKY-NYY DE 35/6-35 mm2</v>
      </c>
      <c r="D29" s="52">
        <f>+[13]Empalmes!D217</f>
        <v>32.04</v>
      </c>
      <c r="E29" s="53">
        <f>+[13]Empalmes!E217</f>
        <v>24.38</v>
      </c>
      <c r="F29" s="53"/>
      <c r="G29" s="49" t="str">
        <f>+[13]Empalmes!F217</f>
        <v>S</v>
      </c>
      <c r="H29" s="49">
        <f>+[13]Empalmes!G217</f>
        <v>50</v>
      </c>
      <c r="I29" s="49" t="str">
        <f>+[13]Empalmes!H217</f>
        <v>Contrato AD/LO 049-2016-SEAL</v>
      </c>
      <c r="J29" s="49" t="str">
        <f>+[13]Empalmes!I217</f>
        <v>Corporativa</v>
      </c>
      <c r="K29" s="49" t="str">
        <f>+[13]Empalmes!J217</f>
        <v>SEAL</v>
      </c>
      <c r="L29" s="49" t="str">
        <f>+[13]Empalmes!K217</f>
        <v>EECOL ELECTRIC PERU S.A.C</v>
      </c>
      <c r="M29" s="54">
        <f>+[13]Empalmes!L217</f>
        <v>42662</v>
      </c>
      <c r="N29" s="49">
        <f>+[13]Empalmes!M217</f>
        <v>50</v>
      </c>
      <c r="O29" s="49" t="str">
        <f>+[13]Empalmes!N217</f>
        <v>Sustento</v>
      </c>
      <c r="P29" s="49">
        <f>+[13]Empalmes!O217</f>
        <v>50</v>
      </c>
      <c r="Q29" s="49" t="str">
        <f>+[13]Empalmes!P217</f>
        <v>S</v>
      </c>
      <c r="R29" s="51">
        <f t="shared" si="0"/>
        <v>-0.23907615480649191</v>
      </c>
      <c r="S29" s="45" t="str">
        <f t="shared" si="1"/>
        <v>SEAL: Contrato AD/LO 049-2016-SEAL</v>
      </c>
      <c r="V29" s="46">
        <f t="shared" si="2"/>
        <v>1</v>
      </c>
    </row>
    <row r="30" spans="1:22" s="45" customFormat="1" ht="11.25" hidden="1" customHeight="1" x14ac:dyDescent="0.2">
      <c r="A30" s="47">
        <f t="shared" si="3"/>
        <v>28</v>
      </c>
      <c r="B30" s="48" t="str">
        <f>+[13]Empalmes!B218</f>
        <v>CXS91</v>
      </c>
      <c r="C30" s="49" t="str">
        <f>+[13]Empalmes!C218</f>
        <v>EMPALME ASIMETRICO DERECHO Y DERIVACION EN B.T. PARA CABLES NKY-NYY DE 70/6-70 mm2</v>
      </c>
      <c r="D30" s="52">
        <f>+[13]Empalmes!D218</f>
        <v>64.84</v>
      </c>
      <c r="E30" s="53">
        <f>+[13]Empalmes!E218</f>
        <v>73.302735686209431</v>
      </c>
      <c r="F30" s="53"/>
      <c r="G30" s="49" t="str">
        <f>+[13]Empalmes!F218</f>
        <v>E</v>
      </c>
      <c r="H30" s="49" t="str">
        <f>+[13]Empalmes!G218</f>
        <v/>
      </c>
      <c r="I30" s="49" t="str">
        <f>+[13]Empalmes!H218</f>
        <v>Estimado</v>
      </c>
      <c r="J30" s="49" t="str">
        <f>+[13]Empalmes!I218</f>
        <v/>
      </c>
      <c r="K30" s="49" t="str">
        <f>+[13]Empalmes!J218</f>
        <v/>
      </c>
      <c r="L30" s="49" t="str">
        <f>+[13]Empalmes!K218</f>
        <v/>
      </c>
      <c r="M30" s="54" t="str">
        <f>+[13]Empalmes!L218</f>
        <v/>
      </c>
      <c r="N30" s="49" t="str">
        <f>+[13]Empalmes!M218</f>
        <v/>
      </c>
      <c r="O30" s="49" t="str">
        <f>+[13]Empalmes!N218</f>
        <v>Estimado</v>
      </c>
      <c r="P30" s="49" t="str">
        <f>+[13]Empalmes!O218</f>
        <v/>
      </c>
      <c r="Q30" s="49" t="str">
        <f>+[13]Empalmes!P218</f>
        <v>E</v>
      </c>
      <c r="R30" s="51">
        <f t="shared" si="0"/>
        <v>0.13051720675831935</v>
      </c>
      <c r="S30" s="45" t="str">
        <f t="shared" si="1"/>
        <v>Estimado.rar</v>
      </c>
      <c r="V30" s="46">
        <f t="shared" si="2"/>
        <v>1</v>
      </c>
    </row>
    <row r="31" spans="1:22" s="45" customFormat="1" ht="11.25" hidden="1" customHeight="1" x14ac:dyDescent="0.2">
      <c r="A31" s="47">
        <f t="shared" si="3"/>
        <v>29</v>
      </c>
      <c r="B31" s="48" t="str">
        <f>+[13]Empalmes!B219</f>
        <v>CXS29</v>
      </c>
      <c r="C31" s="49" t="str">
        <f>+[13]Empalmes!C219</f>
        <v>EMPALME ASIMETRICO DERECHO/DERIVACION NKY-CABLE SECO BT 35/6-35 mm2</v>
      </c>
      <c r="D31" s="52">
        <f>+[13]Empalmes!D219</f>
        <v>36.47</v>
      </c>
      <c r="E31" s="53">
        <f>+[13]Empalmes!E219</f>
        <v>41.229962530475902</v>
      </c>
      <c r="F31" s="53"/>
      <c r="G31" s="49" t="str">
        <f>+[13]Empalmes!F219</f>
        <v>E</v>
      </c>
      <c r="H31" s="49" t="str">
        <f>+[13]Empalmes!G219</f>
        <v/>
      </c>
      <c r="I31" s="49" t="str">
        <f>+[13]Empalmes!H219</f>
        <v>Estimado</v>
      </c>
      <c r="J31" s="49" t="str">
        <f>+[13]Empalmes!I219</f>
        <v/>
      </c>
      <c r="K31" s="49" t="str">
        <f>+[13]Empalmes!J219</f>
        <v/>
      </c>
      <c r="L31" s="49" t="str">
        <f>+[13]Empalmes!K219</f>
        <v/>
      </c>
      <c r="M31" s="54" t="str">
        <f>+[13]Empalmes!L219</f>
        <v/>
      </c>
      <c r="N31" s="49" t="str">
        <f>+[13]Empalmes!M219</f>
        <v/>
      </c>
      <c r="O31" s="49" t="str">
        <f>+[13]Empalmes!N219</f>
        <v>Estimado</v>
      </c>
      <c r="P31" s="49" t="str">
        <f>+[13]Empalmes!O219</f>
        <v/>
      </c>
      <c r="Q31" s="49" t="str">
        <f>+[13]Empalmes!P219</f>
        <v>E</v>
      </c>
      <c r="R31" s="51">
        <f t="shared" si="0"/>
        <v>0.13051720675831935</v>
      </c>
      <c r="S31" s="45" t="str">
        <f t="shared" si="1"/>
        <v>Estimado.rar</v>
      </c>
      <c r="V31" s="46">
        <f t="shared" si="2"/>
        <v>1</v>
      </c>
    </row>
    <row r="32" spans="1:22" s="45" customFormat="1" ht="11.25" hidden="1" customHeight="1" x14ac:dyDescent="0.2">
      <c r="A32" s="47">
        <f t="shared" si="3"/>
        <v>30</v>
      </c>
      <c r="B32" s="48" t="str">
        <f>+[13]Empalmes!B220</f>
        <v>CXS30</v>
      </c>
      <c r="C32" s="49" t="str">
        <f>+[13]Empalmes!C220</f>
        <v>EMPALME ASIMETRICO DERECHO/DERIVACION NKY-CABLE SECO BT 6-16/6-16 mm2</v>
      </c>
      <c r="D32" s="52">
        <f>+[13]Empalmes!D220</f>
        <v>13.4</v>
      </c>
      <c r="E32" s="53">
        <f>+[13]Empalmes!E220</f>
        <v>15.148930570561479</v>
      </c>
      <c r="F32" s="53"/>
      <c r="G32" s="49" t="str">
        <f>+[13]Empalmes!F220</f>
        <v>E</v>
      </c>
      <c r="H32" s="49" t="str">
        <f>+[13]Empalmes!G220</f>
        <v/>
      </c>
      <c r="I32" s="49" t="str">
        <f>+[13]Empalmes!H220</f>
        <v>Estimado</v>
      </c>
      <c r="J32" s="49" t="str">
        <f>+[13]Empalmes!I220</f>
        <v/>
      </c>
      <c r="K32" s="49" t="str">
        <f>+[13]Empalmes!J220</f>
        <v/>
      </c>
      <c r="L32" s="49" t="str">
        <f>+[13]Empalmes!K220</f>
        <v/>
      </c>
      <c r="M32" s="54" t="str">
        <f>+[13]Empalmes!L220</f>
        <v/>
      </c>
      <c r="N32" s="49" t="str">
        <f>+[13]Empalmes!M220</f>
        <v/>
      </c>
      <c r="O32" s="49" t="str">
        <f>+[13]Empalmes!N220</f>
        <v>Estimado</v>
      </c>
      <c r="P32" s="49" t="str">
        <f>+[13]Empalmes!O220</f>
        <v/>
      </c>
      <c r="Q32" s="49" t="str">
        <f>+[13]Empalmes!P220</f>
        <v>E</v>
      </c>
      <c r="R32" s="51">
        <f t="shared" si="0"/>
        <v>0.13051720675831935</v>
      </c>
      <c r="S32" s="45" t="str">
        <f t="shared" si="1"/>
        <v>Estimado.rar</v>
      </c>
      <c r="V32" s="46">
        <f t="shared" si="2"/>
        <v>1</v>
      </c>
    </row>
    <row r="33" spans="1:22" s="45" customFormat="1" ht="11.25" hidden="1" customHeight="1" x14ac:dyDescent="0.2">
      <c r="A33" s="47">
        <f t="shared" si="3"/>
        <v>31</v>
      </c>
      <c r="B33" s="48" t="str">
        <f>+[13]Empalmes!B221</f>
        <v>CXS81</v>
      </c>
      <c r="C33" s="49" t="str">
        <f>+[13]Empalmes!C221</f>
        <v>EMPALME ASIMETRICO EN M.T. PARA CABLES NKY-N2XSY DE 120-120 mm2</v>
      </c>
      <c r="D33" s="52">
        <f>+[13]Empalmes!D221</f>
        <v>261.27999999999997</v>
      </c>
      <c r="E33" s="53">
        <f>+[13]Empalmes!E221</f>
        <v>295.38153578181362</v>
      </c>
      <c r="F33" s="53"/>
      <c r="G33" s="49" t="str">
        <f>+[13]Empalmes!F221</f>
        <v>E</v>
      </c>
      <c r="H33" s="49" t="str">
        <f>+[13]Empalmes!G221</f>
        <v/>
      </c>
      <c r="I33" s="49" t="str">
        <f>+[13]Empalmes!H221</f>
        <v>Estimado</v>
      </c>
      <c r="J33" s="49" t="str">
        <f>+[13]Empalmes!I221</f>
        <v/>
      </c>
      <c r="K33" s="49" t="str">
        <f>+[13]Empalmes!J221</f>
        <v/>
      </c>
      <c r="L33" s="49" t="str">
        <f>+[13]Empalmes!K221</f>
        <v/>
      </c>
      <c r="M33" s="54" t="str">
        <f>+[13]Empalmes!L221</f>
        <v/>
      </c>
      <c r="N33" s="49" t="str">
        <f>+[13]Empalmes!M221</f>
        <v/>
      </c>
      <c r="O33" s="49" t="str">
        <f>+[13]Empalmes!N221</f>
        <v>Estimado</v>
      </c>
      <c r="P33" s="49" t="str">
        <f>+[13]Empalmes!O221</f>
        <v/>
      </c>
      <c r="Q33" s="49" t="str">
        <f>+[13]Empalmes!P221</f>
        <v>E</v>
      </c>
      <c r="R33" s="51">
        <f t="shared" si="0"/>
        <v>0.13051720675831935</v>
      </c>
      <c r="S33" s="45" t="str">
        <f t="shared" si="1"/>
        <v>Estimado.rar</v>
      </c>
      <c r="V33" s="46">
        <f t="shared" si="2"/>
        <v>1</v>
      </c>
    </row>
    <row r="34" spans="1:22" s="45" customFormat="1" ht="11.25" hidden="1" customHeight="1" x14ac:dyDescent="0.2">
      <c r="A34" s="47">
        <f t="shared" si="3"/>
        <v>32</v>
      </c>
      <c r="B34" s="48" t="str">
        <f>+[13]Empalmes!B222</f>
        <v>CXS01</v>
      </c>
      <c r="C34" s="49" t="str">
        <f>+[13]Empalmes!C222</f>
        <v>EMPALME ASIMETRICO EN M.T. PARA CABLES NKY-N2XSY DE 16-35 mm2</v>
      </c>
      <c r="D34" s="52">
        <f>+[13]Empalmes!D222</f>
        <v>168.76</v>
      </c>
      <c r="E34" s="53">
        <f>+[13]Empalmes!E222</f>
        <v>190.78608381253397</v>
      </c>
      <c r="F34" s="53"/>
      <c r="G34" s="49" t="str">
        <f>+[13]Empalmes!F222</f>
        <v>E</v>
      </c>
      <c r="H34" s="49" t="str">
        <f>+[13]Empalmes!G222</f>
        <v/>
      </c>
      <c r="I34" s="49" t="str">
        <f>+[13]Empalmes!H222</f>
        <v>Estimado</v>
      </c>
      <c r="J34" s="49" t="str">
        <f>+[13]Empalmes!I222</f>
        <v/>
      </c>
      <c r="K34" s="49" t="str">
        <f>+[13]Empalmes!J222</f>
        <v/>
      </c>
      <c r="L34" s="49" t="str">
        <f>+[13]Empalmes!K222</f>
        <v/>
      </c>
      <c r="M34" s="54" t="str">
        <f>+[13]Empalmes!L222</f>
        <v/>
      </c>
      <c r="N34" s="49" t="str">
        <f>+[13]Empalmes!M222</f>
        <v/>
      </c>
      <c r="O34" s="49" t="str">
        <f>+[13]Empalmes!N222</f>
        <v>Estimado</v>
      </c>
      <c r="P34" s="49" t="str">
        <f>+[13]Empalmes!O222</f>
        <v/>
      </c>
      <c r="Q34" s="49" t="str">
        <f>+[13]Empalmes!P222</f>
        <v>E</v>
      </c>
      <c r="R34" s="51">
        <f t="shared" si="0"/>
        <v>0.13051720675831935</v>
      </c>
      <c r="S34" s="45" t="str">
        <f t="shared" si="1"/>
        <v>Estimado.rar</v>
      </c>
      <c r="V34" s="46">
        <f t="shared" si="2"/>
        <v>1</v>
      </c>
    </row>
    <row r="35" spans="1:22" s="45" customFormat="1" ht="11.25" hidden="1" customHeight="1" x14ac:dyDescent="0.2">
      <c r="A35" s="47">
        <f t="shared" si="3"/>
        <v>33</v>
      </c>
      <c r="B35" s="48" t="str">
        <f>+[13]Empalmes!B223</f>
        <v>CXS02</v>
      </c>
      <c r="C35" s="49" t="str">
        <f>+[13]Empalmes!C223</f>
        <v>EMPALME ASIMETRICO EN M.T. PARA CABLES NKY-N2XSY DE 35-35 mm2</v>
      </c>
      <c r="D35" s="52">
        <f>+[13]Empalmes!D223</f>
        <v>173.34</v>
      </c>
      <c r="E35" s="53">
        <f>+[13]Empalmes!E223</f>
        <v>195.96385261948708</v>
      </c>
      <c r="F35" s="53"/>
      <c r="G35" s="49" t="str">
        <f>+[13]Empalmes!F223</f>
        <v>E</v>
      </c>
      <c r="H35" s="49" t="str">
        <f>+[13]Empalmes!G223</f>
        <v/>
      </c>
      <c r="I35" s="49" t="str">
        <f>+[13]Empalmes!H223</f>
        <v>Estimado</v>
      </c>
      <c r="J35" s="49" t="str">
        <f>+[13]Empalmes!I223</f>
        <v/>
      </c>
      <c r="K35" s="49" t="str">
        <f>+[13]Empalmes!J223</f>
        <v/>
      </c>
      <c r="L35" s="49" t="str">
        <f>+[13]Empalmes!K223</f>
        <v/>
      </c>
      <c r="M35" s="54" t="str">
        <f>+[13]Empalmes!L223</f>
        <v/>
      </c>
      <c r="N35" s="49" t="str">
        <f>+[13]Empalmes!M223</f>
        <v/>
      </c>
      <c r="O35" s="49" t="str">
        <f>+[13]Empalmes!N223</f>
        <v>Estimado</v>
      </c>
      <c r="P35" s="49" t="str">
        <f>+[13]Empalmes!O223</f>
        <v/>
      </c>
      <c r="Q35" s="49" t="str">
        <f>+[13]Empalmes!P223</f>
        <v>E</v>
      </c>
      <c r="R35" s="51">
        <f t="shared" si="0"/>
        <v>0.13051720675831935</v>
      </c>
      <c r="S35" s="45" t="str">
        <f t="shared" si="1"/>
        <v>Estimado.rar</v>
      </c>
      <c r="V35" s="46">
        <f t="shared" si="2"/>
        <v>1</v>
      </c>
    </row>
    <row r="36" spans="1:22" s="45" customFormat="1" ht="11.25" hidden="1" customHeight="1" x14ac:dyDescent="0.2">
      <c r="A36" s="47">
        <f t="shared" si="3"/>
        <v>34</v>
      </c>
      <c r="B36" s="48" t="str">
        <f>+[13]Empalmes!B224</f>
        <v>CXS03</v>
      </c>
      <c r="C36" s="49" t="str">
        <f>+[13]Empalmes!C224</f>
        <v>EMPALME ASIMETRICO EN M.T. PARA CABLES NKY-N2XSY DE 70-35 mm2</v>
      </c>
      <c r="D36" s="52">
        <f>+[13]Empalmes!D224</f>
        <v>209.28</v>
      </c>
      <c r="E36" s="53">
        <f>+[13]Empalmes!E224</f>
        <v>236.59464103038107</v>
      </c>
      <c r="F36" s="53"/>
      <c r="G36" s="49" t="str">
        <f>+[13]Empalmes!F224</f>
        <v>E</v>
      </c>
      <c r="H36" s="49" t="str">
        <f>+[13]Empalmes!G224</f>
        <v/>
      </c>
      <c r="I36" s="49" t="str">
        <f>+[13]Empalmes!H224</f>
        <v>Estimado</v>
      </c>
      <c r="J36" s="49" t="str">
        <f>+[13]Empalmes!I224</f>
        <v/>
      </c>
      <c r="K36" s="49" t="str">
        <f>+[13]Empalmes!J224</f>
        <v/>
      </c>
      <c r="L36" s="49" t="str">
        <f>+[13]Empalmes!K224</f>
        <v/>
      </c>
      <c r="M36" s="54" t="str">
        <f>+[13]Empalmes!L224</f>
        <v/>
      </c>
      <c r="N36" s="49" t="str">
        <f>+[13]Empalmes!M224</f>
        <v/>
      </c>
      <c r="O36" s="49" t="str">
        <f>+[13]Empalmes!N224</f>
        <v>Estimado</v>
      </c>
      <c r="P36" s="49" t="str">
        <f>+[13]Empalmes!O224</f>
        <v/>
      </c>
      <c r="Q36" s="49" t="str">
        <f>+[13]Empalmes!P224</f>
        <v>E</v>
      </c>
      <c r="R36" s="51">
        <f t="shared" si="0"/>
        <v>0.13051720675831935</v>
      </c>
      <c r="S36" s="45" t="str">
        <f t="shared" si="1"/>
        <v>Estimado.rar</v>
      </c>
      <c r="V36" s="46">
        <f t="shared" si="2"/>
        <v>1</v>
      </c>
    </row>
    <row r="37" spans="1:22" s="45" customFormat="1" ht="11.25" hidden="1" customHeight="1" x14ac:dyDescent="0.2">
      <c r="A37" s="47">
        <f t="shared" si="3"/>
        <v>35</v>
      </c>
      <c r="B37" s="48" t="str">
        <f>+[13]Empalmes!B225</f>
        <v>CXS80</v>
      </c>
      <c r="C37" s="49" t="str">
        <f>+[13]Empalmes!C225</f>
        <v>EMPALME ASIMETRICO EN M.T. PARA CABLES NKY-N2XSY DE 70-70 mm2</v>
      </c>
      <c r="D37" s="52">
        <f>+[13]Empalmes!D225</f>
        <v>193.03</v>
      </c>
      <c r="E37" s="53">
        <f>+[13]Empalmes!E225</f>
        <v>218.2237364205584</v>
      </c>
      <c r="F37" s="53"/>
      <c r="G37" s="49" t="str">
        <f>+[13]Empalmes!F225</f>
        <v>E</v>
      </c>
      <c r="H37" s="49" t="str">
        <f>+[13]Empalmes!G225</f>
        <v/>
      </c>
      <c r="I37" s="49" t="str">
        <f>+[13]Empalmes!H225</f>
        <v>Estimado</v>
      </c>
      <c r="J37" s="49" t="str">
        <f>+[13]Empalmes!I225</f>
        <v/>
      </c>
      <c r="K37" s="49" t="str">
        <f>+[13]Empalmes!J225</f>
        <v/>
      </c>
      <c r="L37" s="49" t="str">
        <f>+[13]Empalmes!K225</f>
        <v/>
      </c>
      <c r="M37" s="54" t="str">
        <f>+[13]Empalmes!L225</f>
        <v/>
      </c>
      <c r="N37" s="49" t="str">
        <f>+[13]Empalmes!M225</f>
        <v/>
      </c>
      <c r="O37" s="49" t="str">
        <f>+[13]Empalmes!N225</f>
        <v>Estimado</v>
      </c>
      <c r="P37" s="49" t="str">
        <f>+[13]Empalmes!O225</f>
        <v/>
      </c>
      <c r="Q37" s="49" t="str">
        <f>+[13]Empalmes!P225</f>
        <v>E</v>
      </c>
      <c r="R37" s="51">
        <f t="shared" si="0"/>
        <v>0.13051720675831935</v>
      </c>
      <c r="S37" s="45" t="str">
        <f t="shared" si="1"/>
        <v>Estimado.rar</v>
      </c>
      <c r="V37" s="46">
        <f t="shared" si="2"/>
        <v>1</v>
      </c>
    </row>
    <row r="38" spans="1:22" s="45" customFormat="1" ht="11.25" hidden="1" customHeight="1" x14ac:dyDescent="0.2">
      <c r="A38" s="47">
        <f t="shared" si="3"/>
        <v>36</v>
      </c>
      <c r="B38" s="48" t="str">
        <f>+[13]Empalmes!B226</f>
        <v>FKX04</v>
      </c>
      <c r="C38" s="49" t="str">
        <f>+[13]Empalmes!C226</f>
        <v>EMPALME AUTOMATICO MENSAJERO</v>
      </c>
      <c r="D38" s="52">
        <f>+[13]Empalmes!D226</f>
        <v>28.22</v>
      </c>
      <c r="E38" s="53">
        <f>+[13]Empalmes!E226</f>
        <v>41.81</v>
      </c>
      <c r="F38" s="53"/>
      <c r="G38" s="49" t="str">
        <f>+[13]Empalmes!F226</f>
        <v>S</v>
      </c>
      <c r="H38" s="49">
        <f>+[13]Empalmes!G226</f>
        <v>6</v>
      </c>
      <c r="I38" s="49" t="str">
        <f>+[13]Empalmes!H226</f>
        <v>Orden de Compra OC-2186</v>
      </c>
      <c r="J38" s="49" t="str">
        <f>+[13]Empalmes!I226</f>
        <v>Individual</v>
      </c>
      <c r="K38" s="49" t="str">
        <f>+[13]Empalmes!J226</f>
        <v>ELDU</v>
      </c>
      <c r="L38" s="49" t="str">
        <f>+[13]Empalmes!K226</f>
        <v>REPRESENTACIONES COMERCIALES R &amp; M E.I.R.L.</v>
      </c>
      <c r="M38" s="54">
        <f>+[13]Empalmes!L226</f>
        <v>42655</v>
      </c>
      <c r="N38" s="49">
        <f>+[13]Empalmes!M226</f>
        <v>6</v>
      </c>
      <c r="O38" s="49" t="str">
        <f>+[13]Empalmes!N226</f>
        <v>Sustento</v>
      </c>
      <c r="P38" s="49">
        <f>+[13]Empalmes!O226</f>
        <v>6</v>
      </c>
      <c r="Q38" s="49" t="str">
        <f>+[13]Empalmes!P226</f>
        <v>S</v>
      </c>
      <c r="R38" s="51">
        <f t="shared" si="0"/>
        <v>0.48157335223245945</v>
      </c>
      <c r="S38" s="45" t="str">
        <f t="shared" si="1"/>
        <v>ELDU: Orden de Compra OC-2186</v>
      </c>
      <c r="V38" s="46">
        <f t="shared" si="2"/>
        <v>1</v>
      </c>
    </row>
    <row r="39" spans="1:22" s="45" customFormat="1" ht="11.25" hidden="1" customHeight="1" x14ac:dyDescent="0.2">
      <c r="A39" s="47">
        <f t="shared" si="3"/>
        <v>37</v>
      </c>
      <c r="B39" s="48" t="str">
        <f>+[13]Empalmes!B227</f>
        <v>CXS31</v>
      </c>
      <c r="C39" s="49" t="str">
        <f>+[13]Empalmes!C227</f>
        <v>EMPALME DERECHO CABLE SECO N2XSY 1x 50 mm2 15KV PREMOLDEADO</v>
      </c>
      <c r="D39" s="52">
        <f>+[13]Empalmes!D227</f>
        <v>409.59</v>
      </c>
      <c r="E39" s="53">
        <f>+[13]Empalmes!E227</f>
        <v>179.63766781429928</v>
      </c>
      <c r="F39" s="53"/>
      <c r="G39" s="49" t="str">
        <f>+[13]Empalmes!F227</f>
        <v>E</v>
      </c>
      <c r="H39" s="49" t="str">
        <f>+[13]Empalmes!G227</f>
        <v/>
      </c>
      <c r="I39" s="49" t="str">
        <f>+[13]Empalmes!H227</f>
        <v>Estimado</v>
      </c>
      <c r="J39" s="49" t="str">
        <f>+[13]Empalmes!I227</f>
        <v/>
      </c>
      <c r="K39" s="49" t="str">
        <f>+[13]Empalmes!J227</f>
        <v/>
      </c>
      <c r="L39" s="49" t="str">
        <f>+[13]Empalmes!K227</f>
        <v/>
      </c>
      <c r="M39" s="54" t="str">
        <f>+[13]Empalmes!L227</f>
        <v/>
      </c>
      <c r="N39" s="49" t="str">
        <f>+[13]Empalmes!M227</f>
        <v/>
      </c>
      <c r="O39" s="49" t="str">
        <f>+[13]Empalmes!N227</f>
        <v>Estimado</v>
      </c>
      <c r="P39" s="49" t="str">
        <f>+[13]Empalmes!O227</f>
        <v/>
      </c>
      <c r="Q39" s="49" t="str">
        <f>+[13]Empalmes!P227</f>
        <v>E</v>
      </c>
      <c r="R39" s="51">
        <f t="shared" si="0"/>
        <v>-0.56142076756195392</v>
      </c>
      <c r="S39" s="45" t="str">
        <f t="shared" si="1"/>
        <v>Estimado.rar</v>
      </c>
      <c r="V39" s="46">
        <f t="shared" si="2"/>
        <v>1</v>
      </c>
    </row>
    <row r="40" spans="1:22" s="45" customFormat="1" ht="11.25" hidden="1" customHeight="1" x14ac:dyDescent="0.2">
      <c r="A40" s="47">
        <f t="shared" si="3"/>
        <v>38</v>
      </c>
      <c r="B40" s="48" t="str">
        <f>+[13]Empalmes!B228</f>
        <v>CXS32</v>
      </c>
      <c r="C40" s="49" t="str">
        <f>+[13]Empalmes!C228</f>
        <v>EMPALME DERECHO CABLE SECO N2XSY 1x 70 mm2 15KV PREMOLDEADO</v>
      </c>
      <c r="D40" s="52">
        <f>+[13]Empalmes!D228</f>
        <v>207.37</v>
      </c>
      <c r="E40" s="53">
        <f>+[13]Empalmes!E228</f>
        <v>234.43535316547269</v>
      </c>
      <c r="F40" s="53"/>
      <c r="G40" s="49" t="str">
        <f>+[13]Empalmes!F228</f>
        <v>E</v>
      </c>
      <c r="H40" s="49" t="str">
        <f>+[13]Empalmes!G228</f>
        <v/>
      </c>
      <c r="I40" s="49" t="str">
        <f>+[13]Empalmes!H228</f>
        <v>Estimado</v>
      </c>
      <c r="J40" s="49" t="str">
        <f>+[13]Empalmes!I228</f>
        <v/>
      </c>
      <c r="K40" s="49" t="str">
        <f>+[13]Empalmes!J228</f>
        <v/>
      </c>
      <c r="L40" s="49" t="str">
        <f>+[13]Empalmes!K228</f>
        <v/>
      </c>
      <c r="M40" s="54" t="str">
        <f>+[13]Empalmes!L228</f>
        <v/>
      </c>
      <c r="N40" s="49" t="str">
        <f>+[13]Empalmes!M228</f>
        <v/>
      </c>
      <c r="O40" s="49" t="str">
        <f>+[13]Empalmes!N228</f>
        <v>Estimado</v>
      </c>
      <c r="P40" s="49" t="str">
        <f>+[13]Empalmes!O228</f>
        <v/>
      </c>
      <c r="Q40" s="49" t="str">
        <f>+[13]Empalmes!P228</f>
        <v>E</v>
      </c>
      <c r="R40" s="51">
        <f t="shared" si="0"/>
        <v>0.13051720675831935</v>
      </c>
      <c r="S40" s="45" t="str">
        <f t="shared" si="1"/>
        <v>Estimado.rar</v>
      </c>
      <c r="V40" s="46">
        <f t="shared" si="2"/>
        <v>1</v>
      </c>
    </row>
    <row r="41" spans="1:22" s="45" customFormat="1" ht="11.25" hidden="1" customHeight="1" x14ac:dyDescent="0.2">
      <c r="A41" s="47">
        <f t="shared" si="3"/>
        <v>39</v>
      </c>
      <c r="B41" s="48" t="str">
        <f>+[13]Empalmes!B229</f>
        <v>CXS33</v>
      </c>
      <c r="C41" s="49" t="str">
        <f>+[13]Empalmes!C229</f>
        <v>EMPALME DERECHO CABLE SECO N2XSY 1x120 mm2 15KV PREMOLDEADO</v>
      </c>
      <c r="D41" s="52">
        <f>+[13]Empalmes!D229</f>
        <v>500</v>
      </c>
      <c r="E41" s="53">
        <f>+[13]Empalmes!E229</f>
        <v>322.26027981662304</v>
      </c>
      <c r="F41" s="53"/>
      <c r="G41" s="49" t="str">
        <f>+[13]Empalmes!F229</f>
        <v>E</v>
      </c>
      <c r="H41" s="49" t="str">
        <f>+[13]Empalmes!G229</f>
        <v/>
      </c>
      <c r="I41" s="49" t="str">
        <f>+[13]Empalmes!H229</f>
        <v>Estimado</v>
      </c>
      <c r="J41" s="49" t="str">
        <f>+[13]Empalmes!I229</f>
        <v/>
      </c>
      <c r="K41" s="49" t="str">
        <f>+[13]Empalmes!J229</f>
        <v/>
      </c>
      <c r="L41" s="49" t="str">
        <f>+[13]Empalmes!K229</f>
        <v/>
      </c>
      <c r="M41" s="54" t="str">
        <f>+[13]Empalmes!L229</f>
        <v/>
      </c>
      <c r="N41" s="49" t="str">
        <f>+[13]Empalmes!M229</f>
        <v/>
      </c>
      <c r="O41" s="49" t="str">
        <f>+[13]Empalmes!N229</f>
        <v>Estimado</v>
      </c>
      <c r="P41" s="49" t="str">
        <f>+[13]Empalmes!O229</f>
        <v/>
      </c>
      <c r="Q41" s="49" t="str">
        <f>+[13]Empalmes!P229</f>
        <v>E</v>
      </c>
      <c r="R41" s="51">
        <f t="shared" si="0"/>
        <v>-0.35547944036675394</v>
      </c>
      <c r="S41" s="45" t="str">
        <f t="shared" si="1"/>
        <v>Estimado.rar</v>
      </c>
      <c r="V41" s="46">
        <f t="shared" si="2"/>
        <v>1</v>
      </c>
    </row>
    <row r="42" spans="1:22" s="45" customFormat="1" ht="11.25" hidden="1" customHeight="1" x14ac:dyDescent="0.2">
      <c r="A42" s="47">
        <f t="shared" si="3"/>
        <v>40</v>
      </c>
      <c r="B42" s="48" t="str">
        <f>+[13]Empalmes!B230</f>
        <v>CXS34</v>
      </c>
      <c r="C42" s="49" t="str">
        <f>+[13]Empalmes!C230</f>
        <v>EMPALME DERECHO CABLE SECO N2XSY 1x240 mm2 15KV PREMOLDEADO</v>
      </c>
      <c r="D42" s="52">
        <f>+[13]Empalmes!D230</f>
        <v>384.92</v>
      </c>
      <c r="E42" s="53">
        <f>+[13]Empalmes!E230</f>
        <v>435.15868322541229</v>
      </c>
      <c r="F42" s="53"/>
      <c r="G42" s="49" t="str">
        <f>+[13]Empalmes!F230</f>
        <v>E</v>
      </c>
      <c r="H42" s="49" t="str">
        <f>+[13]Empalmes!G230</f>
        <v/>
      </c>
      <c r="I42" s="49" t="str">
        <f>+[13]Empalmes!H230</f>
        <v>Estimado</v>
      </c>
      <c r="J42" s="49" t="str">
        <f>+[13]Empalmes!I230</f>
        <v/>
      </c>
      <c r="K42" s="49" t="str">
        <f>+[13]Empalmes!J230</f>
        <v/>
      </c>
      <c r="L42" s="49" t="str">
        <f>+[13]Empalmes!K230</f>
        <v/>
      </c>
      <c r="M42" s="54" t="str">
        <f>+[13]Empalmes!L230</f>
        <v/>
      </c>
      <c r="N42" s="49" t="str">
        <f>+[13]Empalmes!M230</f>
        <v/>
      </c>
      <c r="O42" s="49" t="str">
        <f>+[13]Empalmes!N230</f>
        <v>Estimado</v>
      </c>
      <c r="P42" s="49" t="str">
        <f>+[13]Empalmes!O230</f>
        <v/>
      </c>
      <c r="Q42" s="49" t="str">
        <f>+[13]Empalmes!P230</f>
        <v>E</v>
      </c>
      <c r="R42" s="51">
        <f t="shared" si="0"/>
        <v>0.13051720675831935</v>
      </c>
      <c r="S42" s="45" t="str">
        <f t="shared" si="1"/>
        <v>Estimado.rar</v>
      </c>
      <c r="V42" s="46">
        <f t="shared" si="2"/>
        <v>1</v>
      </c>
    </row>
    <row r="43" spans="1:22" s="45" customFormat="1" ht="11.25" hidden="1" customHeight="1" x14ac:dyDescent="0.2">
      <c r="A43" s="47">
        <f t="shared" si="3"/>
        <v>41</v>
      </c>
      <c r="B43" s="48" t="str">
        <f>+[13]Empalmes!B231</f>
        <v>CXS35</v>
      </c>
      <c r="C43" s="49" t="str">
        <f>+[13]Empalmes!C231</f>
        <v>EMPALME DERECHO CABLE SECO N2XSY 22,9 KV 1x120 mm2 AUTOCONTRAIBLE</v>
      </c>
      <c r="D43" s="52">
        <f>+[13]Empalmes!D231</f>
        <v>986.4</v>
      </c>
      <c r="E43" s="53">
        <f>+[13]Empalmes!E231</f>
        <v>1115.1421727464062</v>
      </c>
      <c r="F43" s="53"/>
      <c r="G43" s="49" t="str">
        <f>+[13]Empalmes!F231</f>
        <v>E</v>
      </c>
      <c r="H43" s="49" t="str">
        <f>+[13]Empalmes!G231</f>
        <v/>
      </c>
      <c r="I43" s="49" t="str">
        <f>+[13]Empalmes!H231</f>
        <v>Estimado</v>
      </c>
      <c r="J43" s="49" t="str">
        <f>+[13]Empalmes!I231</f>
        <v/>
      </c>
      <c r="K43" s="49" t="str">
        <f>+[13]Empalmes!J231</f>
        <v/>
      </c>
      <c r="L43" s="49" t="str">
        <f>+[13]Empalmes!K231</f>
        <v/>
      </c>
      <c r="M43" s="54" t="str">
        <f>+[13]Empalmes!L231</f>
        <v/>
      </c>
      <c r="N43" s="49" t="str">
        <f>+[13]Empalmes!M231</f>
        <v/>
      </c>
      <c r="O43" s="49" t="str">
        <f>+[13]Empalmes!N231</f>
        <v>Estimado</v>
      </c>
      <c r="P43" s="49" t="str">
        <f>+[13]Empalmes!O231</f>
        <v/>
      </c>
      <c r="Q43" s="49" t="str">
        <f>+[13]Empalmes!P231</f>
        <v>E</v>
      </c>
      <c r="R43" s="51">
        <f t="shared" si="0"/>
        <v>0.13051720675831935</v>
      </c>
      <c r="S43" s="45" t="str">
        <f t="shared" si="1"/>
        <v>Estimado.rar</v>
      </c>
      <c r="V43" s="46">
        <f t="shared" si="2"/>
        <v>1</v>
      </c>
    </row>
    <row r="44" spans="1:22" s="45" customFormat="1" ht="11.25" hidden="1" customHeight="1" x14ac:dyDescent="0.2">
      <c r="A44" s="47">
        <f t="shared" si="3"/>
        <v>42</v>
      </c>
      <c r="B44" s="48" t="str">
        <f>+[13]Empalmes!B232</f>
        <v>CXS100</v>
      </c>
      <c r="C44" s="49" t="str">
        <f>+[13]Empalmes!C232</f>
        <v>EMPALME DERECHO CABLE SECO N2XSY 22,9 KV 1x25 mm2 AUTOCONTRAIBLE</v>
      </c>
      <c r="D44" s="52">
        <f>+[13]Empalmes!D232</f>
        <v>245.91</v>
      </c>
      <c r="E44" s="53">
        <f>+[13]Empalmes!E232</f>
        <v>278.00548631393832</v>
      </c>
      <c r="F44" s="53"/>
      <c r="G44" s="49" t="str">
        <f>+[13]Empalmes!F232</f>
        <v>E</v>
      </c>
      <c r="H44" s="49" t="str">
        <f>+[13]Empalmes!G232</f>
        <v/>
      </c>
      <c r="I44" s="49" t="str">
        <f>+[13]Empalmes!H232</f>
        <v>Estimado</v>
      </c>
      <c r="J44" s="49" t="str">
        <f>+[13]Empalmes!I232</f>
        <v/>
      </c>
      <c r="K44" s="49" t="str">
        <f>+[13]Empalmes!J232</f>
        <v/>
      </c>
      <c r="L44" s="49" t="str">
        <f>+[13]Empalmes!K232</f>
        <v/>
      </c>
      <c r="M44" s="54" t="str">
        <f>+[13]Empalmes!L232</f>
        <v/>
      </c>
      <c r="N44" s="49" t="str">
        <f>+[13]Empalmes!M232</f>
        <v/>
      </c>
      <c r="O44" s="49" t="str">
        <f>+[13]Empalmes!N232</f>
        <v>Estimado</v>
      </c>
      <c r="P44" s="49" t="str">
        <f>+[13]Empalmes!O232</f>
        <v/>
      </c>
      <c r="Q44" s="49" t="str">
        <f>+[13]Empalmes!P232</f>
        <v>E</v>
      </c>
      <c r="R44" s="51">
        <f t="shared" si="0"/>
        <v>0.13051720675831935</v>
      </c>
      <c r="S44" s="45" t="str">
        <f t="shared" si="1"/>
        <v>Estimado.rar</v>
      </c>
      <c r="V44" s="46">
        <f t="shared" si="2"/>
        <v>1</v>
      </c>
    </row>
    <row r="45" spans="1:22" s="45" customFormat="1" ht="11.25" hidden="1" customHeight="1" x14ac:dyDescent="0.2">
      <c r="A45" s="47">
        <f t="shared" si="3"/>
        <v>43</v>
      </c>
      <c r="B45" s="48" t="str">
        <f>+[13]Empalmes!B233</f>
        <v>CXS101</v>
      </c>
      <c r="C45" s="49" t="str">
        <f>+[13]Empalmes!C233</f>
        <v>EMPALME DERECHO CABLE SECO N2XSY 22,9 KV 1x50 mm2 AUTOCONTRAIBLE</v>
      </c>
      <c r="D45" s="52">
        <f>+[13]Empalmes!D233</f>
        <v>548.72</v>
      </c>
      <c r="E45" s="53">
        <f>+[13]Empalmes!E233</f>
        <v>620.33740169242503</v>
      </c>
      <c r="F45" s="53"/>
      <c r="G45" s="49" t="str">
        <f>+[13]Empalmes!F233</f>
        <v>E</v>
      </c>
      <c r="H45" s="49" t="str">
        <f>+[13]Empalmes!G233</f>
        <v/>
      </c>
      <c r="I45" s="49" t="str">
        <f>+[13]Empalmes!H233</f>
        <v>Estimado</v>
      </c>
      <c r="J45" s="49" t="str">
        <f>+[13]Empalmes!I233</f>
        <v/>
      </c>
      <c r="K45" s="49" t="str">
        <f>+[13]Empalmes!J233</f>
        <v/>
      </c>
      <c r="L45" s="49" t="str">
        <f>+[13]Empalmes!K233</f>
        <v/>
      </c>
      <c r="M45" s="54" t="str">
        <f>+[13]Empalmes!L233</f>
        <v/>
      </c>
      <c r="N45" s="49" t="str">
        <f>+[13]Empalmes!M233</f>
        <v/>
      </c>
      <c r="O45" s="49" t="str">
        <f>+[13]Empalmes!N233</f>
        <v>Estimado</v>
      </c>
      <c r="P45" s="49" t="str">
        <f>+[13]Empalmes!O233</f>
        <v/>
      </c>
      <c r="Q45" s="49" t="str">
        <f>+[13]Empalmes!P233</f>
        <v>E</v>
      </c>
      <c r="R45" s="51">
        <f t="shared" si="0"/>
        <v>0.13051720675831935</v>
      </c>
      <c r="S45" s="45" t="str">
        <f t="shared" si="1"/>
        <v>Estimado.rar</v>
      </c>
      <c r="V45" s="46">
        <f t="shared" si="2"/>
        <v>1</v>
      </c>
    </row>
    <row r="46" spans="1:22" s="45" customFormat="1" ht="11.25" hidden="1" customHeight="1" x14ac:dyDescent="0.2">
      <c r="A46" s="47">
        <f t="shared" si="3"/>
        <v>44</v>
      </c>
      <c r="B46" s="48" t="str">
        <f>+[13]Empalmes!B234</f>
        <v>CXS36</v>
      </c>
      <c r="C46" s="49" t="str">
        <f>+[13]Empalmes!C234</f>
        <v>EMPALME DERECHO CABLE SECO N2XSY 22,9 KV. 1X240MM2 AUTOCONTRAIBLE</v>
      </c>
      <c r="D46" s="52">
        <f>+[13]Empalmes!D234</f>
        <v>1655.95</v>
      </c>
      <c r="E46" s="53">
        <f>+[13]Empalmes!E234</f>
        <v>1872.0799685314389</v>
      </c>
      <c r="F46" s="53"/>
      <c r="G46" s="49" t="str">
        <f>+[13]Empalmes!F234</f>
        <v>E</v>
      </c>
      <c r="H46" s="49" t="str">
        <f>+[13]Empalmes!G234</f>
        <v/>
      </c>
      <c r="I46" s="49" t="str">
        <f>+[13]Empalmes!H234</f>
        <v>Estimado</v>
      </c>
      <c r="J46" s="49" t="str">
        <f>+[13]Empalmes!I234</f>
        <v/>
      </c>
      <c r="K46" s="49" t="str">
        <f>+[13]Empalmes!J234</f>
        <v/>
      </c>
      <c r="L46" s="49" t="str">
        <f>+[13]Empalmes!K234</f>
        <v/>
      </c>
      <c r="M46" s="54" t="str">
        <f>+[13]Empalmes!L234</f>
        <v/>
      </c>
      <c r="N46" s="49" t="str">
        <f>+[13]Empalmes!M234</f>
        <v/>
      </c>
      <c r="O46" s="49" t="str">
        <f>+[13]Empalmes!N234</f>
        <v>Estimado</v>
      </c>
      <c r="P46" s="49" t="str">
        <f>+[13]Empalmes!O234</f>
        <v/>
      </c>
      <c r="Q46" s="49" t="str">
        <f>+[13]Empalmes!P234</f>
        <v>E</v>
      </c>
      <c r="R46" s="51">
        <f t="shared" si="0"/>
        <v>0.13051720675831935</v>
      </c>
      <c r="S46" s="45" t="str">
        <f t="shared" si="1"/>
        <v>Estimado.rar</v>
      </c>
      <c r="V46" s="46">
        <f t="shared" si="2"/>
        <v>1</v>
      </c>
    </row>
    <row r="47" spans="1:22" s="45" customFormat="1" ht="11.25" hidden="1" customHeight="1" x14ac:dyDescent="0.2">
      <c r="A47" s="47">
        <f t="shared" si="3"/>
        <v>45</v>
      </c>
      <c r="B47" s="48" t="str">
        <f>+[13]Empalmes!B235</f>
        <v>CXS38</v>
      </c>
      <c r="C47" s="49" t="str">
        <f>+[13]Empalmes!C235</f>
        <v>EMPALME DERECHO N2XSY 22,9 KV 1X120MM2 TERMOCONTRAIBLE</v>
      </c>
      <c r="D47" s="52" t="str">
        <f>+[13]Empalmes!D235</f>
        <v>Sin Costo (No Utilizado)</v>
      </c>
      <c r="E47" s="53">
        <f>+[13]Empalmes!E235</f>
        <v>0</v>
      </c>
      <c r="F47" s="53"/>
      <c r="G47" s="49" t="str">
        <f>+[13]Empalmes!F235</f>
        <v>A</v>
      </c>
      <c r="H47" s="49" t="str">
        <f>+[13]Empalmes!G235</f>
        <v/>
      </c>
      <c r="I47" s="49" t="str">
        <f>+[13]Empalmes!H235</f>
        <v>Precio Regulado 2012</v>
      </c>
      <c r="J47" s="49" t="str">
        <f>+[13]Empalmes!I235</f>
        <v/>
      </c>
      <c r="K47" s="49" t="str">
        <f>+[13]Empalmes!J235</f>
        <v/>
      </c>
      <c r="L47" s="49" t="str">
        <f>+[13]Empalmes!K235</f>
        <v/>
      </c>
      <c r="M47" s="54" t="str">
        <f>+[13]Empalmes!L235</f>
        <v/>
      </c>
      <c r="N47" s="49" t="str">
        <f>+[13]Empalmes!M235</f>
        <v/>
      </c>
      <c r="O47" s="49" t="str">
        <f>+[13]Empalmes!N235</f>
        <v>Precio regulado 2012</v>
      </c>
      <c r="P47" s="49" t="str">
        <f>+[13]Empalmes!O235</f>
        <v/>
      </c>
      <c r="Q47" s="49" t="str">
        <f>+[13]Empalmes!P235</f>
        <v>A</v>
      </c>
      <c r="R47" s="51" t="str">
        <f t="shared" si="0"/>
        <v/>
      </c>
      <c r="S47" s="45" t="str">
        <f t="shared" si="1"/>
        <v>Precio regulado 2012</v>
      </c>
      <c r="V47" s="46">
        <f t="shared" si="2"/>
        <v>1</v>
      </c>
    </row>
    <row r="48" spans="1:22" s="45" customFormat="1" ht="11.25" hidden="1" customHeight="1" x14ac:dyDescent="0.2">
      <c r="A48" s="47">
        <f t="shared" si="3"/>
        <v>46</v>
      </c>
      <c r="B48" s="48" t="str">
        <f>+[13]Empalmes!B236</f>
        <v>CXS37</v>
      </c>
      <c r="C48" s="49" t="str">
        <f>+[13]Empalmes!C236</f>
        <v>EMPALME DERECHO N2XSY 22,9 KV. 1X70MM2 TERMOCONTRAIBLE</v>
      </c>
      <c r="D48" s="52" t="str">
        <f>+[13]Empalmes!D236</f>
        <v>Sin Costo (No Utilizado)</v>
      </c>
      <c r="E48" s="53">
        <f>+[13]Empalmes!E236</f>
        <v>0</v>
      </c>
      <c r="F48" s="53"/>
      <c r="G48" s="49" t="str">
        <f>+[13]Empalmes!F236</f>
        <v>A</v>
      </c>
      <c r="H48" s="49" t="str">
        <f>+[13]Empalmes!G236</f>
        <v/>
      </c>
      <c r="I48" s="49" t="str">
        <f>+[13]Empalmes!H236</f>
        <v>Precio Regulado 2012</v>
      </c>
      <c r="J48" s="49" t="str">
        <f>+[13]Empalmes!I236</f>
        <v/>
      </c>
      <c r="K48" s="49" t="str">
        <f>+[13]Empalmes!J236</f>
        <v/>
      </c>
      <c r="L48" s="49" t="str">
        <f>+[13]Empalmes!K236</f>
        <v/>
      </c>
      <c r="M48" s="54" t="str">
        <f>+[13]Empalmes!L236</f>
        <v/>
      </c>
      <c r="N48" s="49" t="str">
        <f>+[13]Empalmes!M236</f>
        <v/>
      </c>
      <c r="O48" s="49" t="str">
        <f>+[13]Empalmes!N236</f>
        <v>Precio regulado 2012</v>
      </c>
      <c r="P48" s="49" t="str">
        <f>+[13]Empalmes!O236</f>
        <v/>
      </c>
      <c r="Q48" s="49" t="str">
        <f>+[13]Empalmes!P236</f>
        <v>A</v>
      </c>
      <c r="R48" s="51" t="str">
        <f t="shared" si="0"/>
        <v/>
      </c>
      <c r="S48" s="45" t="str">
        <f t="shared" si="1"/>
        <v>Precio regulado 2012</v>
      </c>
      <c r="V48" s="46">
        <f t="shared" si="2"/>
        <v>1</v>
      </c>
    </row>
    <row r="49" spans="1:22" s="45" customFormat="1" ht="11.25" hidden="1" customHeight="1" x14ac:dyDescent="0.2">
      <c r="A49" s="47">
        <f t="shared" si="3"/>
        <v>47</v>
      </c>
      <c r="B49" s="48" t="str">
        <f>+[13]Empalmes!B237</f>
        <v>CXS86</v>
      </c>
      <c r="C49" s="49" t="str">
        <f>+[13]Empalmes!C237</f>
        <v>EMPALME DERECHO PARA CABLE N2XSY (10 KV) DE 35 mm2</v>
      </c>
      <c r="D49" s="52">
        <f>+[13]Empalmes!D237</f>
        <v>259.55</v>
      </c>
      <c r="E49" s="53">
        <f>+[13]Empalmes!E237</f>
        <v>121.53175269724028</v>
      </c>
      <c r="F49" s="53"/>
      <c r="G49" s="49" t="str">
        <f>+[13]Empalmes!F237</f>
        <v>E</v>
      </c>
      <c r="H49" s="49" t="str">
        <f>+[13]Empalmes!G237</f>
        <v/>
      </c>
      <c r="I49" s="49" t="str">
        <f>+[13]Empalmes!H237</f>
        <v>Estimado</v>
      </c>
      <c r="J49" s="49" t="str">
        <f>+[13]Empalmes!I237</f>
        <v/>
      </c>
      <c r="K49" s="49" t="str">
        <f>+[13]Empalmes!J237</f>
        <v/>
      </c>
      <c r="L49" s="49" t="str">
        <f>+[13]Empalmes!K237</f>
        <v/>
      </c>
      <c r="M49" s="54" t="str">
        <f>+[13]Empalmes!L237</f>
        <v/>
      </c>
      <c r="N49" s="49" t="str">
        <f>+[13]Empalmes!M237</f>
        <v/>
      </c>
      <c r="O49" s="49" t="str">
        <f>+[13]Empalmes!N237</f>
        <v>Estimado</v>
      </c>
      <c r="P49" s="49" t="str">
        <f>+[13]Empalmes!O237</f>
        <v/>
      </c>
      <c r="Q49" s="49" t="str">
        <f>+[13]Empalmes!P237</f>
        <v>E</v>
      </c>
      <c r="R49" s="51">
        <f t="shared" si="0"/>
        <v>-0.53175976614432563</v>
      </c>
      <c r="S49" s="45" t="str">
        <f t="shared" si="1"/>
        <v>Estimado.rar</v>
      </c>
      <c r="V49" s="46">
        <f t="shared" si="2"/>
        <v>1</v>
      </c>
    </row>
    <row r="50" spans="1:22" s="45" customFormat="1" ht="11.25" hidden="1" customHeight="1" x14ac:dyDescent="0.2">
      <c r="A50" s="47">
        <f t="shared" si="3"/>
        <v>48</v>
      </c>
      <c r="B50" s="48" t="str">
        <f>+[13]Empalmes!B238</f>
        <v>CXS04</v>
      </c>
      <c r="C50" s="49" t="str">
        <f>+[13]Empalmes!C238</f>
        <v>EMPALME DERECHO PARA CABLE N2XSY 10 KV DE  25 mm2.</v>
      </c>
      <c r="D50" s="52">
        <f>+[13]Empalmes!D238</f>
        <v>207.37</v>
      </c>
      <c r="E50" s="53">
        <f>+[13]Empalmes!E238</f>
        <v>66.717060629278478</v>
      </c>
      <c r="F50" s="53"/>
      <c r="G50" s="49" t="str">
        <f>+[13]Empalmes!F238</f>
        <v>E</v>
      </c>
      <c r="H50" s="49" t="str">
        <f>+[13]Empalmes!G238</f>
        <v/>
      </c>
      <c r="I50" s="49" t="str">
        <f>+[13]Empalmes!H238</f>
        <v>Estimado</v>
      </c>
      <c r="J50" s="49" t="str">
        <f>+[13]Empalmes!I238</f>
        <v/>
      </c>
      <c r="K50" s="49" t="str">
        <f>+[13]Empalmes!J238</f>
        <v/>
      </c>
      <c r="L50" s="49" t="str">
        <f>+[13]Empalmes!K238</f>
        <v/>
      </c>
      <c r="M50" s="54" t="str">
        <f>+[13]Empalmes!L238</f>
        <v/>
      </c>
      <c r="N50" s="49" t="str">
        <f>+[13]Empalmes!M238</f>
        <v/>
      </c>
      <c r="O50" s="49" t="str">
        <f>+[13]Empalmes!N238</f>
        <v>Estimado</v>
      </c>
      <c r="P50" s="49" t="str">
        <f>+[13]Empalmes!O238</f>
        <v/>
      </c>
      <c r="Q50" s="49" t="str">
        <f>+[13]Empalmes!P238</f>
        <v>E</v>
      </c>
      <c r="R50" s="51">
        <f t="shared" si="0"/>
        <v>-0.67827043145450894</v>
      </c>
      <c r="S50" s="45" t="str">
        <f t="shared" si="1"/>
        <v>Estimado.rar</v>
      </c>
      <c r="V50" s="46">
        <f t="shared" si="2"/>
        <v>1</v>
      </c>
    </row>
    <row r="51" spans="1:22" s="45" customFormat="1" ht="11.25" hidden="1" customHeight="1" x14ac:dyDescent="0.2">
      <c r="A51" s="47">
        <f t="shared" si="3"/>
        <v>49</v>
      </c>
      <c r="B51" s="48" t="str">
        <f>+[13]Empalmes!B239</f>
        <v>CXS05</v>
      </c>
      <c r="C51" s="49" t="str">
        <f>+[13]Empalmes!C239</f>
        <v>EMPALME DERECHO PARA CABLE NKY(10 KV) DE  16 mm2.</v>
      </c>
      <c r="D51" s="52">
        <f>+[13]Empalmes!D239</f>
        <v>267.72000000000003</v>
      </c>
      <c r="E51" s="53">
        <f>+[13]Empalmes!E239</f>
        <v>302.66206659333727</v>
      </c>
      <c r="F51" s="53"/>
      <c r="G51" s="49" t="str">
        <f>+[13]Empalmes!F239</f>
        <v>E</v>
      </c>
      <c r="H51" s="49" t="str">
        <f>+[13]Empalmes!G239</f>
        <v/>
      </c>
      <c r="I51" s="49" t="str">
        <f>+[13]Empalmes!H239</f>
        <v>Estimado</v>
      </c>
      <c r="J51" s="49" t="str">
        <f>+[13]Empalmes!I239</f>
        <v/>
      </c>
      <c r="K51" s="49" t="str">
        <f>+[13]Empalmes!J239</f>
        <v/>
      </c>
      <c r="L51" s="49" t="str">
        <f>+[13]Empalmes!K239</f>
        <v/>
      </c>
      <c r="M51" s="54" t="str">
        <f>+[13]Empalmes!L239</f>
        <v/>
      </c>
      <c r="N51" s="49" t="str">
        <f>+[13]Empalmes!M239</f>
        <v/>
      </c>
      <c r="O51" s="49" t="str">
        <f>+[13]Empalmes!N239</f>
        <v>Estimado</v>
      </c>
      <c r="P51" s="49" t="str">
        <f>+[13]Empalmes!O239</f>
        <v/>
      </c>
      <c r="Q51" s="49" t="str">
        <f>+[13]Empalmes!P239</f>
        <v>E</v>
      </c>
      <c r="R51" s="51">
        <f t="shared" si="0"/>
        <v>0.13051720675831935</v>
      </c>
      <c r="S51" s="45" t="str">
        <f t="shared" si="1"/>
        <v>Estimado.rar</v>
      </c>
      <c r="V51" s="46">
        <f t="shared" si="2"/>
        <v>1</v>
      </c>
    </row>
    <row r="52" spans="1:22" s="45" customFormat="1" ht="11.25" hidden="1" customHeight="1" x14ac:dyDescent="0.2">
      <c r="A52" s="47">
        <f t="shared" si="3"/>
        <v>50</v>
      </c>
      <c r="B52" s="48" t="str">
        <f>+[13]Empalmes!B240</f>
        <v>CXS06</v>
      </c>
      <c r="C52" s="49" t="str">
        <f>+[13]Empalmes!C240</f>
        <v>EMPALME DERECHO PARA CABLE NKY(10 KV) DE  35 mm2.</v>
      </c>
      <c r="D52" s="52">
        <f>+[13]Empalmes!D240</f>
        <v>285.77999999999997</v>
      </c>
      <c r="E52" s="53">
        <f>+[13]Empalmes!E240</f>
        <v>323.07920734739247</v>
      </c>
      <c r="F52" s="53"/>
      <c r="G52" s="49" t="str">
        <f>+[13]Empalmes!F240</f>
        <v>E</v>
      </c>
      <c r="H52" s="49" t="str">
        <f>+[13]Empalmes!G240</f>
        <v/>
      </c>
      <c r="I52" s="49" t="str">
        <f>+[13]Empalmes!H240</f>
        <v>Estimado</v>
      </c>
      <c r="J52" s="49" t="str">
        <f>+[13]Empalmes!I240</f>
        <v/>
      </c>
      <c r="K52" s="49" t="str">
        <f>+[13]Empalmes!J240</f>
        <v/>
      </c>
      <c r="L52" s="49" t="str">
        <f>+[13]Empalmes!K240</f>
        <v/>
      </c>
      <c r="M52" s="54" t="str">
        <f>+[13]Empalmes!L240</f>
        <v/>
      </c>
      <c r="N52" s="49" t="str">
        <f>+[13]Empalmes!M240</f>
        <v/>
      </c>
      <c r="O52" s="49" t="str">
        <f>+[13]Empalmes!N240</f>
        <v>Estimado</v>
      </c>
      <c r="P52" s="49" t="str">
        <f>+[13]Empalmes!O240</f>
        <v/>
      </c>
      <c r="Q52" s="49" t="str">
        <f>+[13]Empalmes!P240</f>
        <v>E</v>
      </c>
      <c r="R52" s="51">
        <f t="shared" si="0"/>
        <v>0.13051720675831935</v>
      </c>
      <c r="S52" s="45" t="str">
        <f t="shared" si="1"/>
        <v>Estimado.rar</v>
      </c>
      <c r="V52" s="46">
        <f t="shared" si="2"/>
        <v>1</v>
      </c>
    </row>
    <row r="53" spans="1:22" s="45" customFormat="1" ht="11.25" hidden="1" customHeight="1" x14ac:dyDescent="0.2">
      <c r="A53" s="47">
        <f t="shared" si="3"/>
        <v>51</v>
      </c>
      <c r="B53" s="48" t="str">
        <f>+[13]Empalmes!B241</f>
        <v>CXS07</v>
      </c>
      <c r="C53" s="49" t="str">
        <f>+[13]Empalmes!C241</f>
        <v>EMPALME DERECHO PARA CABLE NKY(10 KV) DE  70 mm2.</v>
      </c>
      <c r="D53" s="52">
        <f>+[13]Empalmes!D241</f>
        <v>313.88</v>
      </c>
      <c r="E53" s="53">
        <f>+[13]Empalmes!E241</f>
        <v>354.84674085730126</v>
      </c>
      <c r="F53" s="53"/>
      <c r="G53" s="49" t="str">
        <f>+[13]Empalmes!F241</f>
        <v>E</v>
      </c>
      <c r="H53" s="49" t="str">
        <f>+[13]Empalmes!G241</f>
        <v/>
      </c>
      <c r="I53" s="49" t="str">
        <f>+[13]Empalmes!H241</f>
        <v>Estimado</v>
      </c>
      <c r="J53" s="49" t="str">
        <f>+[13]Empalmes!I241</f>
        <v/>
      </c>
      <c r="K53" s="49" t="str">
        <f>+[13]Empalmes!J241</f>
        <v/>
      </c>
      <c r="L53" s="49" t="str">
        <f>+[13]Empalmes!K241</f>
        <v/>
      </c>
      <c r="M53" s="54" t="str">
        <f>+[13]Empalmes!L241</f>
        <v/>
      </c>
      <c r="N53" s="49" t="str">
        <f>+[13]Empalmes!M241</f>
        <v/>
      </c>
      <c r="O53" s="49" t="str">
        <f>+[13]Empalmes!N241</f>
        <v>Estimado</v>
      </c>
      <c r="P53" s="49" t="str">
        <f>+[13]Empalmes!O241</f>
        <v/>
      </c>
      <c r="Q53" s="49" t="str">
        <f>+[13]Empalmes!P241</f>
        <v>E</v>
      </c>
      <c r="R53" s="51">
        <f t="shared" si="0"/>
        <v>0.13051720675831935</v>
      </c>
      <c r="S53" s="45" t="str">
        <f t="shared" si="1"/>
        <v>Estimado.rar</v>
      </c>
      <c r="V53" s="46">
        <f t="shared" si="2"/>
        <v>1</v>
      </c>
    </row>
    <row r="54" spans="1:22" s="45" customFormat="1" ht="11.25" hidden="1" customHeight="1" x14ac:dyDescent="0.2">
      <c r="A54" s="47">
        <f t="shared" si="3"/>
        <v>52</v>
      </c>
      <c r="B54" s="48" t="str">
        <f>+[13]Empalmes!B242</f>
        <v>CXS08</v>
      </c>
      <c r="C54" s="49" t="str">
        <f>+[13]Empalmes!C242</f>
        <v>EMPALME DERECHO PARA CABLE NKY(10 KV) DE 120 mm2.</v>
      </c>
      <c r="D54" s="52">
        <f>+[13]Empalmes!D242</f>
        <v>392.34</v>
      </c>
      <c r="E54" s="53">
        <f>+[13]Empalmes!E242</f>
        <v>443.54712089955899</v>
      </c>
      <c r="F54" s="53"/>
      <c r="G54" s="49" t="str">
        <f>+[13]Empalmes!F242</f>
        <v>E</v>
      </c>
      <c r="H54" s="49" t="str">
        <f>+[13]Empalmes!G242</f>
        <v/>
      </c>
      <c r="I54" s="49" t="str">
        <f>+[13]Empalmes!H242</f>
        <v>Estimado</v>
      </c>
      <c r="J54" s="49" t="str">
        <f>+[13]Empalmes!I242</f>
        <v/>
      </c>
      <c r="K54" s="49" t="str">
        <f>+[13]Empalmes!J242</f>
        <v/>
      </c>
      <c r="L54" s="49" t="str">
        <f>+[13]Empalmes!K242</f>
        <v/>
      </c>
      <c r="M54" s="54" t="str">
        <f>+[13]Empalmes!L242</f>
        <v/>
      </c>
      <c r="N54" s="49" t="str">
        <f>+[13]Empalmes!M242</f>
        <v/>
      </c>
      <c r="O54" s="49" t="str">
        <f>+[13]Empalmes!N242</f>
        <v>Estimado</v>
      </c>
      <c r="P54" s="49" t="str">
        <f>+[13]Empalmes!O242</f>
        <v/>
      </c>
      <c r="Q54" s="49" t="str">
        <f>+[13]Empalmes!P242</f>
        <v>E</v>
      </c>
      <c r="R54" s="51">
        <f t="shared" si="0"/>
        <v>0.13051720675831935</v>
      </c>
      <c r="S54" s="45" t="str">
        <f t="shared" si="1"/>
        <v>Estimado.rar</v>
      </c>
      <c r="V54" s="46">
        <f t="shared" si="2"/>
        <v>1</v>
      </c>
    </row>
    <row r="55" spans="1:22" s="45" customFormat="1" ht="11.25" hidden="1" customHeight="1" x14ac:dyDescent="0.2">
      <c r="A55" s="47">
        <f t="shared" si="3"/>
        <v>53</v>
      </c>
      <c r="B55" s="48" t="str">
        <f>+[13]Empalmes!B243</f>
        <v>CXS09</v>
      </c>
      <c r="C55" s="49" t="str">
        <f>+[13]Empalmes!C243</f>
        <v>EMPALME DERECHO PARA CABLE NKY(10 KV) DE 240 mm2.</v>
      </c>
      <c r="D55" s="52">
        <f>+[13]Empalmes!D243</f>
        <v>462.56</v>
      </c>
      <c r="E55" s="53">
        <f>+[13]Empalmes!E243</f>
        <v>522.93203915812819</v>
      </c>
      <c r="F55" s="53"/>
      <c r="G55" s="49" t="str">
        <f>+[13]Empalmes!F243</f>
        <v>E</v>
      </c>
      <c r="H55" s="49" t="str">
        <f>+[13]Empalmes!G243</f>
        <v/>
      </c>
      <c r="I55" s="49" t="str">
        <f>+[13]Empalmes!H243</f>
        <v>Estimado</v>
      </c>
      <c r="J55" s="49" t="str">
        <f>+[13]Empalmes!I243</f>
        <v/>
      </c>
      <c r="K55" s="49" t="str">
        <f>+[13]Empalmes!J243</f>
        <v/>
      </c>
      <c r="L55" s="49" t="str">
        <f>+[13]Empalmes!K243</f>
        <v/>
      </c>
      <c r="M55" s="54" t="str">
        <f>+[13]Empalmes!L243</f>
        <v/>
      </c>
      <c r="N55" s="49" t="str">
        <f>+[13]Empalmes!M243</f>
        <v/>
      </c>
      <c r="O55" s="49" t="str">
        <f>+[13]Empalmes!N243</f>
        <v>Estimado</v>
      </c>
      <c r="P55" s="49" t="str">
        <f>+[13]Empalmes!O243</f>
        <v/>
      </c>
      <c r="Q55" s="49" t="str">
        <f>+[13]Empalmes!P243</f>
        <v>E</v>
      </c>
      <c r="R55" s="51">
        <f t="shared" si="0"/>
        <v>0.13051720675831935</v>
      </c>
      <c r="S55" s="45" t="str">
        <f t="shared" si="1"/>
        <v>Estimado.rar</v>
      </c>
      <c r="V55" s="46">
        <f t="shared" si="2"/>
        <v>1</v>
      </c>
    </row>
    <row r="56" spans="1:22" s="45" customFormat="1" ht="11.25" hidden="1" customHeight="1" x14ac:dyDescent="0.2">
      <c r="A56" s="47">
        <f t="shared" si="3"/>
        <v>54</v>
      </c>
      <c r="B56" s="48" t="str">
        <f>+[13]Empalmes!B244</f>
        <v>CXS84</v>
      </c>
      <c r="C56" s="49" t="str">
        <f>+[13]Empalmes!C244</f>
        <v>EMPALME EN DERIVACION PARA CABLE N2XSY 10 KV. DE  120 mm2</v>
      </c>
      <c r="D56" s="52">
        <f>+[13]Empalmes!D244</f>
        <v>347.33</v>
      </c>
      <c r="E56" s="53">
        <f>+[13]Empalmes!E244</f>
        <v>392.66254142336703</v>
      </c>
      <c r="F56" s="53"/>
      <c r="G56" s="49" t="str">
        <f>+[13]Empalmes!F244</f>
        <v>E</v>
      </c>
      <c r="H56" s="49" t="str">
        <f>+[13]Empalmes!G244</f>
        <v/>
      </c>
      <c r="I56" s="49" t="str">
        <f>+[13]Empalmes!H244</f>
        <v>Estimado</v>
      </c>
      <c r="J56" s="49" t="str">
        <f>+[13]Empalmes!I244</f>
        <v/>
      </c>
      <c r="K56" s="49" t="str">
        <f>+[13]Empalmes!J244</f>
        <v/>
      </c>
      <c r="L56" s="49" t="str">
        <f>+[13]Empalmes!K244</f>
        <v/>
      </c>
      <c r="M56" s="54" t="str">
        <f>+[13]Empalmes!L244</f>
        <v/>
      </c>
      <c r="N56" s="49" t="str">
        <f>+[13]Empalmes!M244</f>
        <v/>
      </c>
      <c r="O56" s="49" t="str">
        <f>+[13]Empalmes!N244</f>
        <v>Estimado</v>
      </c>
      <c r="P56" s="49" t="str">
        <f>+[13]Empalmes!O244</f>
        <v/>
      </c>
      <c r="Q56" s="49" t="str">
        <f>+[13]Empalmes!P244</f>
        <v>E</v>
      </c>
      <c r="R56" s="51">
        <f t="shared" si="0"/>
        <v>0.13051720675831935</v>
      </c>
      <c r="S56" s="45" t="str">
        <f t="shared" si="1"/>
        <v>Estimado.rar</v>
      </c>
      <c r="V56" s="46">
        <f t="shared" si="2"/>
        <v>1</v>
      </c>
    </row>
    <row r="57" spans="1:22" s="45" customFormat="1" ht="11.25" hidden="1" customHeight="1" x14ac:dyDescent="0.2">
      <c r="A57" s="47">
        <f t="shared" si="3"/>
        <v>55</v>
      </c>
      <c r="B57" s="48" t="str">
        <f>+[13]Empalmes!B245</f>
        <v>CXS85</v>
      </c>
      <c r="C57" s="49" t="str">
        <f>+[13]Empalmes!C245</f>
        <v>EMPALME EN DERIVACION PARA CABLE N2XSY 10 KV. DE  240 mm2</v>
      </c>
      <c r="D57" s="52">
        <f>+[13]Empalmes!D245</f>
        <v>403.66</v>
      </c>
      <c r="E57" s="53">
        <f>+[13]Empalmes!E245</f>
        <v>456.3445756800632</v>
      </c>
      <c r="F57" s="53"/>
      <c r="G57" s="49" t="str">
        <f>+[13]Empalmes!F245</f>
        <v>E</v>
      </c>
      <c r="H57" s="49" t="str">
        <f>+[13]Empalmes!G245</f>
        <v/>
      </c>
      <c r="I57" s="49" t="str">
        <f>+[13]Empalmes!H245</f>
        <v>Estimado</v>
      </c>
      <c r="J57" s="49" t="str">
        <f>+[13]Empalmes!I245</f>
        <v/>
      </c>
      <c r="K57" s="49" t="str">
        <f>+[13]Empalmes!J245</f>
        <v/>
      </c>
      <c r="L57" s="49" t="str">
        <f>+[13]Empalmes!K245</f>
        <v/>
      </c>
      <c r="M57" s="54" t="str">
        <f>+[13]Empalmes!L245</f>
        <v/>
      </c>
      <c r="N57" s="49" t="str">
        <f>+[13]Empalmes!M245</f>
        <v/>
      </c>
      <c r="O57" s="49" t="str">
        <f>+[13]Empalmes!N245</f>
        <v>Estimado</v>
      </c>
      <c r="P57" s="49" t="str">
        <f>+[13]Empalmes!O245</f>
        <v/>
      </c>
      <c r="Q57" s="49" t="str">
        <f>+[13]Empalmes!P245</f>
        <v>E</v>
      </c>
      <c r="R57" s="51">
        <f t="shared" si="0"/>
        <v>0.13051720675831935</v>
      </c>
      <c r="S57" s="45" t="str">
        <f t="shared" si="1"/>
        <v>Estimado.rar</v>
      </c>
      <c r="V57" s="46">
        <f t="shared" si="2"/>
        <v>1</v>
      </c>
    </row>
    <row r="58" spans="1:22" s="45" customFormat="1" ht="11.25" hidden="1" customHeight="1" x14ac:dyDescent="0.2">
      <c r="A58" s="47">
        <f t="shared" si="3"/>
        <v>56</v>
      </c>
      <c r="B58" s="48" t="str">
        <f>+[13]Empalmes!B246</f>
        <v>CXS10</v>
      </c>
      <c r="C58" s="49" t="str">
        <f>+[13]Empalmes!C246</f>
        <v>EMPALME EN DERIVACION PARA CABLE N2XSY 10 KV. DE  25 mm2.</v>
      </c>
      <c r="D58" s="52">
        <f>+[13]Empalmes!D246</f>
        <v>235.55</v>
      </c>
      <c r="E58" s="53">
        <f>+[13]Empalmes!E246</f>
        <v>266.29332805192212</v>
      </c>
      <c r="F58" s="53"/>
      <c r="G58" s="49" t="str">
        <f>+[13]Empalmes!F246</f>
        <v>E</v>
      </c>
      <c r="H58" s="49" t="str">
        <f>+[13]Empalmes!G246</f>
        <v/>
      </c>
      <c r="I58" s="49" t="str">
        <f>+[13]Empalmes!H246</f>
        <v>Estimado</v>
      </c>
      <c r="J58" s="49" t="str">
        <f>+[13]Empalmes!I246</f>
        <v/>
      </c>
      <c r="K58" s="49" t="str">
        <f>+[13]Empalmes!J246</f>
        <v/>
      </c>
      <c r="L58" s="49" t="str">
        <f>+[13]Empalmes!K246</f>
        <v/>
      </c>
      <c r="M58" s="54" t="str">
        <f>+[13]Empalmes!L246</f>
        <v/>
      </c>
      <c r="N58" s="49" t="str">
        <f>+[13]Empalmes!M246</f>
        <v/>
      </c>
      <c r="O58" s="49" t="str">
        <f>+[13]Empalmes!N246</f>
        <v>Estimado</v>
      </c>
      <c r="P58" s="49" t="str">
        <f>+[13]Empalmes!O246</f>
        <v/>
      </c>
      <c r="Q58" s="49" t="str">
        <f>+[13]Empalmes!P246</f>
        <v>E</v>
      </c>
      <c r="R58" s="51">
        <f t="shared" si="0"/>
        <v>0.13051720675831935</v>
      </c>
      <c r="S58" s="45" t="str">
        <f t="shared" si="1"/>
        <v>Estimado.rar</v>
      </c>
      <c r="V58" s="46">
        <f t="shared" si="2"/>
        <v>1</v>
      </c>
    </row>
    <row r="59" spans="1:22" s="45" customFormat="1" ht="11.25" hidden="1" customHeight="1" x14ac:dyDescent="0.2">
      <c r="A59" s="47">
        <f t="shared" si="3"/>
        <v>57</v>
      </c>
      <c r="B59" s="48" t="str">
        <f>+[13]Empalmes!B247</f>
        <v>CXS82</v>
      </c>
      <c r="C59" s="49" t="str">
        <f>+[13]Empalmes!C247</f>
        <v>EMPALME EN DERIVACION PARA CABLE N2XSY 10 KV. DE  35 mm2</v>
      </c>
      <c r="D59" s="52">
        <f>+[13]Empalmes!D247</f>
        <v>397.07</v>
      </c>
      <c r="E59" s="53">
        <f>+[13]Empalmes!E247</f>
        <v>293.30947620649221</v>
      </c>
      <c r="F59" s="53"/>
      <c r="G59" s="49" t="str">
        <f>+[13]Empalmes!F247</f>
        <v>E</v>
      </c>
      <c r="H59" s="49" t="str">
        <f>+[13]Empalmes!G247</f>
        <v/>
      </c>
      <c r="I59" s="49" t="str">
        <f>+[13]Empalmes!H247</f>
        <v>Estimado</v>
      </c>
      <c r="J59" s="49" t="str">
        <f>+[13]Empalmes!I247</f>
        <v/>
      </c>
      <c r="K59" s="49" t="str">
        <f>+[13]Empalmes!J247</f>
        <v/>
      </c>
      <c r="L59" s="49" t="str">
        <f>+[13]Empalmes!K247</f>
        <v/>
      </c>
      <c r="M59" s="54" t="str">
        <f>+[13]Empalmes!L247</f>
        <v/>
      </c>
      <c r="N59" s="49" t="str">
        <f>+[13]Empalmes!M247</f>
        <v/>
      </c>
      <c r="O59" s="49" t="str">
        <f>+[13]Empalmes!N247</f>
        <v>Estimado</v>
      </c>
      <c r="P59" s="49" t="str">
        <f>+[13]Empalmes!O247</f>
        <v/>
      </c>
      <c r="Q59" s="49" t="str">
        <f>+[13]Empalmes!P247</f>
        <v>E</v>
      </c>
      <c r="R59" s="51">
        <f t="shared" si="0"/>
        <v>-0.26131544511926807</v>
      </c>
      <c r="S59" s="45" t="str">
        <f t="shared" si="1"/>
        <v>Estimado.rar</v>
      </c>
      <c r="V59" s="46">
        <f t="shared" si="2"/>
        <v>1</v>
      </c>
    </row>
    <row r="60" spans="1:22" s="45" customFormat="1" ht="11.25" hidden="1" customHeight="1" x14ac:dyDescent="0.2">
      <c r="A60" s="47">
        <f t="shared" si="3"/>
        <v>58</v>
      </c>
      <c r="B60" s="48" t="str">
        <f>+[13]Empalmes!B248</f>
        <v>CXS83</v>
      </c>
      <c r="C60" s="49" t="str">
        <f>+[13]Empalmes!C248</f>
        <v>EMPALME EN DERIVACION PARA CABLE N2XSY 10 KV. DE  70 mm2</v>
      </c>
      <c r="D60" s="52">
        <f>+[13]Empalmes!D248</f>
        <v>254</v>
      </c>
      <c r="E60" s="53">
        <f>+[13]Empalmes!E248</f>
        <v>351.14359751087238</v>
      </c>
      <c r="F60" s="53"/>
      <c r="G60" s="49" t="str">
        <f>+[13]Empalmes!F248</f>
        <v>E</v>
      </c>
      <c r="H60" s="49" t="str">
        <f>+[13]Empalmes!G248</f>
        <v/>
      </c>
      <c r="I60" s="49" t="str">
        <f>+[13]Empalmes!H248</f>
        <v>Estimado</v>
      </c>
      <c r="J60" s="49" t="str">
        <f>+[13]Empalmes!I248</f>
        <v/>
      </c>
      <c r="K60" s="49" t="str">
        <f>+[13]Empalmes!J248</f>
        <v/>
      </c>
      <c r="L60" s="49" t="str">
        <f>+[13]Empalmes!K248</f>
        <v/>
      </c>
      <c r="M60" s="54" t="str">
        <f>+[13]Empalmes!L248</f>
        <v/>
      </c>
      <c r="N60" s="49" t="str">
        <f>+[13]Empalmes!M248</f>
        <v/>
      </c>
      <c r="O60" s="49" t="str">
        <f>+[13]Empalmes!N248</f>
        <v>Estimado</v>
      </c>
      <c r="P60" s="49" t="str">
        <f>+[13]Empalmes!O248</f>
        <v/>
      </c>
      <c r="Q60" s="49" t="str">
        <f>+[13]Empalmes!P248</f>
        <v>E</v>
      </c>
      <c r="R60" s="51">
        <f t="shared" si="0"/>
        <v>0.38245510831052121</v>
      </c>
      <c r="S60" s="45" t="str">
        <f t="shared" si="1"/>
        <v>Estimado.rar</v>
      </c>
      <c r="V60" s="46">
        <f t="shared" si="2"/>
        <v>1</v>
      </c>
    </row>
    <row r="61" spans="1:22" s="45" customFormat="1" ht="11.25" hidden="1" customHeight="1" x14ac:dyDescent="0.2">
      <c r="A61" s="47">
        <f t="shared" si="3"/>
        <v>59</v>
      </c>
      <c r="B61" s="48" t="str">
        <f>+[13]Empalmes!B249</f>
        <v>CXS11</v>
      </c>
      <c r="C61" s="49" t="str">
        <f>+[13]Empalmes!C249</f>
        <v>EMPALME EN DERIVACION PARA CABLE NKY 10 KV  16/16 mm2.</v>
      </c>
      <c r="D61" s="52">
        <f>+[13]Empalmes!D249</f>
        <v>461.53</v>
      </c>
      <c r="E61" s="53">
        <f>+[13]Empalmes!E249</f>
        <v>521.76760643516707</v>
      </c>
      <c r="F61" s="53"/>
      <c r="G61" s="49" t="str">
        <f>+[13]Empalmes!F249</f>
        <v>E</v>
      </c>
      <c r="H61" s="49" t="str">
        <f>+[13]Empalmes!G249</f>
        <v/>
      </c>
      <c r="I61" s="49" t="str">
        <f>+[13]Empalmes!H249</f>
        <v>Estimado</v>
      </c>
      <c r="J61" s="49" t="str">
        <f>+[13]Empalmes!I249</f>
        <v/>
      </c>
      <c r="K61" s="49" t="str">
        <f>+[13]Empalmes!J249</f>
        <v/>
      </c>
      <c r="L61" s="49" t="str">
        <f>+[13]Empalmes!K249</f>
        <v/>
      </c>
      <c r="M61" s="54" t="str">
        <f>+[13]Empalmes!L249</f>
        <v/>
      </c>
      <c r="N61" s="49" t="str">
        <f>+[13]Empalmes!M249</f>
        <v/>
      </c>
      <c r="O61" s="49" t="str">
        <f>+[13]Empalmes!N249</f>
        <v>Estimado</v>
      </c>
      <c r="P61" s="49" t="str">
        <f>+[13]Empalmes!O249</f>
        <v/>
      </c>
      <c r="Q61" s="49" t="str">
        <f>+[13]Empalmes!P249</f>
        <v>E</v>
      </c>
      <c r="R61" s="51">
        <f t="shared" si="0"/>
        <v>0.13051720675831935</v>
      </c>
      <c r="S61" s="45" t="str">
        <f t="shared" si="1"/>
        <v>Estimado.rar</v>
      </c>
      <c r="V61" s="46">
        <f t="shared" si="2"/>
        <v>1</v>
      </c>
    </row>
    <row r="62" spans="1:22" s="45" customFormat="1" ht="11.25" hidden="1" customHeight="1" x14ac:dyDescent="0.2">
      <c r="A62" s="47">
        <f t="shared" si="3"/>
        <v>60</v>
      </c>
      <c r="B62" s="48" t="str">
        <f>+[13]Empalmes!B250</f>
        <v>CXS12</v>
      </c>
      <c r="C62" s="49" t="str">
        <f>+[13]Empalmes!C250</f>
        <v>EMPALME EN DERIVACION PARA CABLE NKY 10 KV  35/35-16 mm2.</v>
      </c>
      <c r="D62" s="52">
        <f>+[13]Empalmes!D250</f>
        <v>467.36</v>
      </c>
      <c r="E62" s="53">
        <f>+[13]Empalmes!E250</f>
        <v>528.35852175056812</v>
      </c>
      <c r="F62" s="53"/>
      <c r="G62" s="49" t="str">
        <f>+[13]Empalmes!F250</f>
        <v>E</v>
      </c>
      <c r="H62" s="49" t="str">
        <f>+[13]Empalmes!G250</f>
        <v/>
      </c>
      <c r="I62" s="49" t="str">
        <f>+[13]Empalmes!H250</f>
        <v>Estimado</v>
      </c>
      <c r="J62" s="49" t="str">
        <f>+[13]Empalmes!I250</f>
        <v/>
      </c>
      <c r="K62" s="49" t="str">
        <f>+[13]Empalmes!J250</f>
        <v/>
      </c>
      <c r="L62" s="49" t="str">
        <f>+[13]Empalmes!K250</f>
        <v/>
      </c>
      <c r="M62" s="54" t="str">
        <f>+[13]Empalmes!L250</f>
        <v/>
      </c>
      <c r="N62" s="49" t="str">
        <f>+[13]Empalmes!M250</f>
        <v/>
      </c>
      <c r="O62" s="49" t="str">
        <f>+[13]Empalmes!N250</f>
        <v>Estimado</v>
      </c>
      <c r="P62" s="49" t="str">
        <f>+[13]Empalmes!O250</f>
        <v/>
      </c>
      <c r="Q62" s="49" t="str">
        <f>+[13]Empalmes!P250</f>
        <v>E</v>
      </c>
      <c r="R62" s="51">
        <f t="shared" si="0"/>
        <v>0.13051720675831935</v>
      </c>
      <c r="S62" s="45" t="str">
        <f t="shared" si="1"/>
        <v>Estimado.rar</v>
      </c>
      <c r="V62" s="46">
        <f t="shared" si="2"/>
        <v>1</v>
      </c>
    </row>
    <row r="63" spans="1:22" s="45" customFormat="1" ht="11.25" hidden="1" customHeight="1" x14ac:dyDescent="0.2">
      <c r="A63" s="47">
        <f t="shared" si="3"/>
        <v>61</v>
      </c>
      <c r="B63" s="48" t="str">
        <f>+[13]Empalmes!B251</f>
        <v>CXS13</v>
      </c>
      <c r="C63" s="49" t="str">
        <f>+[13]Empalmes!C251</f>
        <v>EMPALME EN DERIVACION PARA CABLE NKY 10 KV  70/35-16 mm2.</v>
      </c>
      <c r="D63" s="52">
        <f>+[13]Empalmes!D251</f>
        <v>552.59</v>
      </c>
      <c r="E63" s="53">
        <f>+[13]Empalmes!E251</f>
        <v>624.71250328257975</v>
      </c>
      <c r="F63" s="53"/>
      <c r="G63" s="49" t="str">
        <f>+[13]Empalmes!F251</f>
        <v>E</v>
      </c>
      <c r="H63" s="49" t="str">
        <f>+[13]Empalmes!G251</f>
        <v/>
      </c>
      <c r="I63" s="49" t="str">
        <f>+[13]Empalmes!H251</f>
        <v>Estimado</v>
      </c>
      <c r="J63" s="49" t="str">
        <f>+[13]Empalmes!I251</f>
        <v/>
      </c>
      <c r="K63" s="49" t="str">
        <f>+[13]Empalmes!J251</f>
        <v/>
      </c>
      <c r="L63" s="49" t="str">
        <f>+[13]Empalmes!K251</f>
        <v/>
      </c>
      <c r="M63" s="54" t="str">
        <f>+[13]Empalmes!L251</f>
        <v/>
      </c>
      <c r="N63" s="49" t="str">
        <f>+[13]Empalmes!M251</f>
        <v/>
      </c>
      <c r="O63" s="49" t="str">
        <f>+[13]Empalmes!N251</f>
        <v>Estimado</v>
      </c>
      <c r="P63" s="49" t="str">
        <f>+[13]Empalmes!O251</f>
        <v/>
      </c>
      <c r="Q63" s="49" t="str">
        <f>+[13]Empalmes!P251</f>
        <v>E</v>
      </c>
      <c r="R63" s="51">
        <f t="shared" si="0"/>
        <v>0.13051720675831935</v>
      </c>
      <c r="S63" s="45" t="str">
        <f t="shared" si="1"/>
        <v>Estimado.rar</v>
      </c>
      <c r="V63" s="46">
        <f t="shared" si="2"/>
        <v>1</v>
      </c>
    </row>
    <row r="64" spans="1:22" s="45" customFormat="1" ht="11.25" hidden="1" customHeight="1" x14ac:dyDescent="0.2">
      <c r="A64" s="47">
        <f t="shared" si="3"/>
        <v>62</v>
      </c>
      <c r="B64" s="48" t="str">
        <f>+[13]Empalmes!B252</f>
        <v>CXS14</v>
      </c>
      <c r="C64" s="49" t="str">
        <f>+[13]Empalmes!C252</f>
        <v>EMPALME EN DERIVACION PARA CABLE NKY 10 KV  70/70 mm2.</v>
      </c>
      <c r="D64" s="52">
        <f>+[13]Empalmes!D252</f>
        <v>554.83000000000004</v>
      </c>
      <c r="E64" s="53">
        <f>+[13]Empalmes!E252</f>
        <v>627.24486182571832</v>
      </c>
      <c r="F64" s="53"/>
      <c r="G64" s="49" t="str">
        <f>+[13]Empalmes!F252</f>
        <v>E</v>
      </c>
      <c r="H64" s="49" t="str">
        <f>+[13]Empalmes!G252</f>
        <v/>
      </c>
      <c r="I64" s="49" t="str">
        <f>+[13]Empalmes!H252</f>
        <v>Estimado</v>
      </c>
      <c r="J64" s="49" t="str">
        <f>+[13]Empalmes!I252</f>
        <v/>
      </c>
      <c r="K64" s="49" t="str">
        <f>+[13]Empalmes!J252</f>
        <v/>
      </c>
      <c r="L64" s="49" t="str">
        <f>+[13]Empalmes!K252</f>
        <v/>
      </c>
      <c r="M64" s="54" t="str">
        <f>+[13]Empalmes!L252</f>
        <v/>
      </c>
      <c r="N64" s="49" t="str">
        <f>+[13]Empalmes!M252</f>
        <v/>
      </c>
      <c r="O64" s="49" t="str">
        <f>+[13]Empalmes!N252</f>
        <v>Estimado</v>
      </c>
      <c r="P64" s="49" t="str">
        <f>+[13]Empalmes!O252</f>
        <v/>
      </c>
      <c r="Q64" s="49" t="str">
        <f>+[13]Empalmes!P252</f>
        <v>E</v>
      </c>
      <c r="R64" s="51">
        <f t="shared" si="0"/>
        <v>0.13051720675831935</v>
      </c>
      <c r="S64" s="45" t="str">
        <f t="shared" si="1"/>
        <v>Estimado.rar</v>
      </c>
      <c r="V64" s="46">
        <f t="shared" si="2"/>
        <v>1</v>
      </c>
    </row>
    <row r="65" spans="1:22" s="45" customFormat="1" ht="11.25" hidden="1" customHeight="1" x14ac:dyDescent="0.2">
      <c r="A65" s="47">
        <f t="shared" si="3"/>
        <v>63</v>
      </c>
      <c r="B65" s="48" t="str">
        <f>+[13]Empalmes!B253</f>
        <v>CXS15</v>
      </c>
      <c r="C65" s="49" t="str">
        <f>+[13]Empalmes!C253</f>
        <v>EMPALME EN DERIVACION PARA CABLE NKY 10 KV 120/120-70 mm2.</v>
      </c>
      <c r="D65" s="52">
        <f>+[13]Empalmes!D253</f>
        <v>615.46</v>
      </c>
      <c r="E65" s="53">
        <f>+[13]Empalmes!E253</f>
        <v>695.7881200714753</v>
      </c>
      <c r="F65" s="53"/>
      <c r="G65" s="49" t="str">
        <f>+[13]Empalmes!F253</f>
        <v>E</v>
      </c>
      <c r="H65" s="49" t="str">
        <f>+[13]Empalmes!G253</f>
        <v/>
      </c>
      <c r="I65" s="49" t="str">
        <f>+[13]Empalmes!H253</f>
        <v>Estimado</v>
      </c>
      <c r="J65" s="49" t="str">
        <f>+[13]Empalmes!I253</f>
        <v/>
      </c>
      <c r="K65" s="49" t="str">
        <f>+[13]Empalmes!J253</f>
        <v/>
      </c>
      <c r="L65" s="49" t="str">
        <f>+[13]Empalmes!K253</f>
        <v/>
      </c>
      <c r="M65" s="54" t="str">
        <f>+[13]Empalmes!L253</f>
        <v/>
      </c>
      <c r="N65" s="49" t="str">
        <f>+[13]Empalmes!M253</f>
        <v/>
      </c>
      <c r="O65" s="49" t="str">
        <f>+[13]Empalmes!N253</f>
        <v>Estimado</v>
      </c>
      <c r="P65" s="49" t="str">
        <f>+[13]Empalmes!O253</f>
        <v/>
      </c>
      <c r="Q65" s="49" t="str">
        <f>+[13]Empalmes!P253</f>
        <v>E</v>
      </c>
      <c r="R65" s="51">
        <f t="shared" si="0"/>
        <v>0.13051720675831935</v>
      </c>
      <c r="S65" s="45" t="str">
        <f t="shared" si="1"/>
        <v>Estimado.rar</v>
      </c>
      <c r="V65" s="46">
        <f t="shared" si="2"/>
        <v>1</v>
      </c>
    </row>
    <row r="66" spans="1:22" s="45" customFormat="1" ht="11.25" hidden="1" customHeight="1" x14ac:dyDescent="0.2">
      <c r="A66" s="47">
        <f t="shared" si="3"/>
        <v>64</v>
      </c>
      <c r="B66" s="48" t="str">
        <f>+[13]Empalmes!B254</f>
        <v>CXS16</v>
      </c>
      <c r="C66" s="49" t="str">
        <f>+[13]Empalmes!C254</f>
        <v>EMPALME EN DERIVACION PARA CABLE NKY 10 KV 120/35 mm2.</v>
      </c>
      <c r="D66" s="52">
        <f>+[13]Empalmes!D254</f>
        <v>606.98</v>
      </c>
      <c r="E66" s="53">
        <f>+[13]Empalmes!E254</f>
        <v>686.20133415816474</v>
      </c>
      <c r="F66" s="53"/>
      <c r="G66" s="49" t="str">
        <f>+[13]Empalmes!F254</f>
        <v>E</v>
      </c>
      <c r="H66" s="49" t="str">
        <f>+[13]Empalmes!G254</f>
        <v/>
      </c>
      <c r="I66" s="49" t="str">
        <f>+[13]Empalmes!H254</f>
        <v>Estimado</v>
      </c>
      <c r="J66" s="49" t="str">
        <f>+[13]Empalmes!I254</f>
        <v/>
      </c>
      <c r="K66" s="49" t="str">
        <f>+[13]Empalmes!J254</f>
        <v/>
      </c>
      <c r="L66" s="49" t="str">
        <f>+[13]Empalmes!K254</f>
        <v/>
      </c>
      <c r="M66" s="54" t="str">
        <f>+[13]Empalmes!L254</f>
        <v/>
      </c>
      <c r="N66" s="49" t="str">
        <f>+[13]Empalmes!M254</f>
        <v/>
      </c>
      <c r="O66" s="49" t="str">
        <f>+[13]Empalmes!N254</f>
        <v>Estimado</v>
      </c>
      <c r="P66" s="49" t="str">
        <f>+[13]Empalmes!O254</f>
        <v/>
      </c>
      <c r="Q66" s="49" t="str">
        <f>+[13]Empalmes!P254</f>
        <v>E</v>
      </c>
      <c r="R66" s="51">
        <f t="shared" si="0"/>
        <v>0.13051720675831935</v>
      </c>
      <c r="S66" s="45" t="str">
        <f t="shared" si="1"/>
        <v>Estimado.rar</v>
      </c>
      <c r="V66" s="46">
        <f t="shared" si="2"/>
        <v>1</v>
      </c>
    </row>
    <row r="67" spans="1:22" s="45" customFormat="1" ht="11.25" hidden="1" customHeight="1" x14ac:dyDescent="0.2">
      <c r="A67" s="47">
        <f t="shared" si="3"/>
        <v>65</v>
      </c>
      <c r="B67" s="48" t="str">
        <f>+[13]Empalmes!B255</f>
        <v>CXS60</v>
      </c>
      <c r="C67" s="49" t="str">
        <f>+[13]Empalmes!C255</f>
        <v>EMPALME RECTO CON RESINA A PRESION 15 KV, CABLE SECO TRIPOLAR DE 120 mm2</v>
      </c>
      <c r="D67" s="52">
        <f>+[13]Empalmes!D255</f>
        <v>492.36</v>
      </c>
      <c r="E67" s="53">
        <f>+[13]Empalmes!E255</f>
        <v>556.62145191952618</v>
      </c>
      <c r="F67" s="53"/>
      <c r="G67" s="49" t="str">
        <f>+[13]Empalmes!F255</f>
        <v>E</v>
      </c>
      <c r="H67" s="49" t="str">
        <f>+[13]Empalmes!G255</f>
        <v/>
      </c>
      <c r="I67" s="49" t="str">
        <f>+[13]Empalmes!H255</f>
        <v>Estimado</v>
      </c>
      <c r="J67" s="49" t="str">
        <f>+[13]Empalmes!I255</f>
        <v/>
      </c>
      <c r="K67" s="49" t="str">
        <f>+[13]Empalmes!J255</f>
        <v/>
      </c>
      <c r="L67" s="49" t="str">
        <f>+[13]Empalmes!K255</f>
        <v/>
      </c>
      <c r="M67" s="54" t="str">
        <f>+[13]Empalmes!L255</f>
        <v/>
      </c>
      <c r="N67" s="49" t="str">
        <f>+[13]Empalmes!M255</f>
        <v/>
      </c>
      <c r="O67" s="49" t="str">
        <f>+[13]Empalmes!N255</f>
        <v>Estimado</v>
      </c>
      <c r="P67" s="49" t="str">
        <f>+[13]Empalmes!O255</f>
        <v/>
      </c>
      <c r="Q67" s="49" t="str">
        <f>+[13]Empalmes!P255</f>
        <v>E</v>
      </c>
      <c r="R67" s="51">
        <f t="shared" ref="R67:R130" si="4">+IFERROR(E67/D67-1,"")</f>
        <v>0.13051720675831935</v>
      </c>
      <c r="S67" s="45" t="str">
        <f t="shared" ref="S67:S130" si="5">+IF(O67="Sustento",K67&amp;": "&amp;I67,IF(O67="Precio regulado 2012",O67,IF(O67="Estimado","Estimado.rar",O67)))</f>
        <v>Estimado.rar</v>
      </c>
      <c r="V67" s="46">
        <f t="shared" ref="V67:V130" si="6">+COUNTIF($B$3:$B$2619,B67)</f>
        <v>1</v>
      </c>
    </row>
    <row r="68" spans="1:22" s="45" customFormat="1" ht="11.25" hidden="1" customHeight="1" x14ac:dyDescent="0.2">
      <c r="A68" s="47">
        <f t="shared" ref="A68:A131" si="7">+A67+1</f>
        <v>66</v>
      </c>
      <c r="B68" s="48" t="str">
        <f>+[13]Empalmes!B256</f>
        <v>CXS61</v>
      </c>
      <c r="C68" s="49" t="str">
        <f>+[13]Empalmes!C256</f>
        <v>EMPALME RECTO CON RESINA A PRESION 15 KV, CABLE SECO TRIPOLAR DE 16 - 35 mm2</v>
      </c>
      <c r="D68" s="52">
        <f>+[13]Empalmes!D256</f>
        <v>426.2</v>
      </c>
      <c r="E68" s="53">
        <f>+[13]Empalmes!E256</f>
        <v>481.82643352039571</v>
      </c>
      <c r="F68" s="53"/>
      <c r="G68" s="49" t="str">
        <f>+[13]Empalmes!F256</f>
        <v>E</v>
      </c>
      <c r="H68" s="49" t="str">
        <f>+[13]Empalmes!G256</f>
        <v/>
      </c>
      <c r="I68" s="49" t="str">
        <f>+[13]Empalmes!H256</f>
        <v>Estimado</v>
      </c>
      <c r="J68" s="49" t="str">
        <f>+[13]Empalmes!I256</f>
        <v/>
      </c>
      <c r="K68" s="49" t="str">
        <f>+[13]Empalmes!J256</f>
        <v/>
      </c>
      <c r="L68" s="49" t="str">
        <f>+[13]Empalmes!K256</f>
        <v/>
      </c>
      <c r="M68" s="54" t="str">
        <f>+[13]Empalmes!L256</f>
        <v/>
      </c>
      <c r="N68" s="49" t="str">
        <f>+[13]Empalmes!M256</f>
        <v/>
      </c>
      <c r="O68" s="49" t="str">
        <f>+[13]Empalmes!N256</f>
        <v>Estimado</v>
      </c>
      <c r="P68" s="49" t="str">
        <f>+[13]Empalmes!O256</f>
        <v/>
      </c>
      <c r="Q68" s="49" t="str">
        <f>+[13]Empalmes!P256</f>
        <v>E</v>
      </c>
      <c r="R68" s="51">
        <f t="shared" si="4"/>
        <v>0.13051720675831935</v>
      </c>
      <c r="S68" s="45" t="str">
        <f t="shared" si="5"/>
        <v>Estimado.rar</v>
      </c>
      <c r="V68" s="46">
        <f t="shared" si="6"/>
        <v>1</v>
      </c>
    </row>
    <row r="69" spans="1:22" s="45" customFormat="1" ht="11.25" hidden="1" customHeight="1" x14ac:dyDescent="0.2">
      <c r="A69" s="47">
        <f t="shared" si="7"/>
        <v>67</v>
      </c>
      <c r="B69" s="48" t="str">
        <f>+[13]Empalmes!B257</f>
        <v>CXS62</v>
      </c>
      <c r="C69" s="49" t="str">
        <f>+[13]Empalmes!C257</f>
        <v>EMPALME RECTO CON RESINA A PRESION 15 KV, CABLE SECO TRIPOLAR DE 240 - 300 mm2</v>
      </c>
      <c r="D69" s="52">
        <f>+[13]Empalmes!D257</f>
        <v>555.9</v>
      </c>
      <c r="E69" s="53">
        <f>+[13]Empalmes!E257</f>
        <v>628.45451523694965</v>
      </c>
      <c r="F69" s="53"/>
      <c r="G69" s="49" t="str">
        <f>+[13]Empalmes!F257</f>
        <v>E</v>
      </c>
      <c r="H69" s="49" t="str">
        <f>+[13]Empalmes!G257</f>
        <v/>
      </c>
      <c r="I69" s="49" t="str">
        <f>+[13]Empalmes!H257</f>
        <v>Estimado</v>
      </c>
      <c r="J69" s="49" t="str">
        <f>+[13]Empalmes!I257</f>
        <v/>
      </c>
      <c r="K69" s="49" t="str">
        <f>+[13]Empalmes!J257</f>
        <v/>
      </c>
      <c r="L69" s="49" t="str">
        <f>+[13]Empalmes!K257</f>
        <v/>
      </c>
      <c r="M69" s="54" t="str">
        <f>+[13]Empalmes!L257</f>
        <v/>
      </c>
      <c r="N69" s="49" t="str">
        <f>+[13]Empalmes!M257</f>
        <v/>
      </c>
      <c r="O69" s="49" t="str">
        <f>+[13]Empalmes!N257</f>
        <v>Estimado</v>
      </c>
      <c r="P69" s="49" t="str">
        <f>+[13]Empalmes!O257</f>
        <v/>
      </c>
      <c r="Q69" s="49" t="str">
        <f>+[13]Empalmes!P257</f>
        <v>E</v>
      </c>
      <c r="R69" s="51">
        <f t="shared" si="4"/>
        <v>0.13051720675831935</v>
      </c>
      <c r="S69" s="45" t="str">
        <f t="shared" si="5"/>
        <v>Estimado.rar</v>
      </c>
      <c r="V69" s="46">
        <f t="shared" si="6"/>
        <v>1</v>
      </c>
    </row>
    <row r="70" spans="1:22" s="45" customFormat="1" ht="11.25" hidden="1" customHeight="1" x14ac:dyDescent="0.2">
      <c r="A70" s="47">
        <f t="shared" si="7"/>
        <v>68</v>
      </c>
      <c r="B70" s="48" t="str">
        <f>+[13]Empalmes!B258</f>
        <v>CXS63</v>
      </c>
      <c r="C70" s="49" t="str">
        <f>+[13]Empalmes!C258</f>
        <v>EMPALME RECTO CON RESINA A PRESION 15 KV, CABLE SECO TRIPOLAR DE 70 mm2</v>
      </c>
      <c r="D70" s="52">
        <f>+[13]Empalmes!D258</f>
        <v>452.67</v>
      </c>
      <c r="E70" s="53">
        <f>+[13]Empalmes!E258</f>
        <v>511.75122398328841</v>
      </c>
      <c r="F70" s="53"/>
      <c r="G70" s="49" t="str">
        <f>+[13]Empalmes!F258</f>
        <v>E</v>
      </c>
      <c r="H70" s="49" t="str">
        <f>+[13]Empalmes!G258</f>
        <v/>
      </c>
      <c r="I70" s="49" t="str">
        <f>+[13]Empalmes!H258</f>
        <v>Estimado</v>
      </c>
      <c r="J70" s="49" t="str">
        <f>+[13]Empalmes!I258</f>
        <v/>
      </c>
      <c r="K70" s="49" t="str">
        <f>+[13]Empalmes!J258</f>
        <v/>
      </c>
      <c r="L70" s="49" t="str">
        <f>+[13]Empalmes!K258</f>
        <v/>
      </c>
      <c r="M70" s="54" t="str">
        <f>+[13]Empalmes!L258</f>
        <v/>
      </c>
      <c r="N70" s="49" t="str">
        <f>+[13]Empalmes!M258</f>
        <v/>
      </c>
      <c r="O70" s="49" t="str">
        <f>+[13]Empalmes!N258</f>
        <v>Estimado</v>
      </c>
      <c r="P70" s="49" t="str">
        <f>+[13]Empalmes!O258</f>
        <v/>
      </c>
      <c r="Q70" s="49" t="str">
        <f>+[13]Empalmes!P258</f>
        <v>E</v>
      </c>
      <c r="R70" s="51">
        <f t="shared" si="4"/>
        <v>0.13051720675831935</v>
      </c>
      <c r="S70" s="45" t="str">
        <f t="shared" si="5"/>
        <v>Estimado.rar</v>
      </c>
      <c r="V70" s="46">
        <f t="shared" si="6"/>
        <v>1</v>
      </c>
    </row>
    <row r="71" spans="1:22" s="45" customFormat="1" ht="11.25" hidden="1" customHeight="1" x14ac:dyDescent="0.2">
      <c r="A71" s="47">
        <f t="shared" si="7"/>
        <v>69</v>
      </c>
      <c r="B71" s="48" t="str">
        <f>+[13]Empalmes!B259</f>
        <v>CXS64</v>
      </c>
      <c r="C71" s="49" t="str">
        <f>+[13]Empalmes!C259</f>
        <v>EMPALME RECTO CON RESINA A PRESION 15 KV, CABLE SECO UNIPOLAR DE 120 mm2</v>
      </c>
      <c r="D71" s="52">
        <f>+[13]Empalmes!D259</f>
        <v>616.79</v>
      </c>
      <c r="E71" s="53">
        <f>+[13]Empalmes!E259</f>
        <v>697.29170795646371</v>
      </c>
      <c r="F71" s="53"/>
      <c r="G71" s="49" t="str">
        <f>+[13]Empalmes!F259</f>
        <v>E</v>
      </c>
      <c r="H71" s="49" t="str">
        <f>+[13]Empalmes!G259</f>
        <v/>
      </c>
      <c r="I71" s="49" t="str">
        <f>+[13]Empalmes!H259</f>
        <v>Estimado</v>
      </c>
      <c r="J71" s="49" t="str">
        <f>+[13]Empalmes!I259</f>
        <v/>
      </c>
      <c r="K71" s="49" t="str">
        <f>+[13]Empalmes!J259</f>
        <v/>
      </c>
      <c r="L71" s="49" t="str">
        <f>+[13]Empalmes!K259</f>
        <v/>
      </c>
      <c r="M71" s="54" t="str">
        <f>+[13]Empalmes!L259</f>
        <v/>
      </c>
      <c r="N71" s="49" t="str">
        <f>+[13]Empalmes!M259</f>
        <v/>
      </c>
      <c r="O71" s="49" t="str">
        <f>+[13]Empalmes!N259</f>
        <v>Estimado</v>
      </c>
      <c r="P71" s="49" t="str">
        <f>+[13]Empalmes!O259</f>
        <v/>
      </c>
      <c r="Q71" s="49" t="str">
        <f>+[13]Empalmes!P259</f>
        <v>E</v>
      </c>
      <c r="R71" s="51">
        <f t="shared" si="4"/>
        <v>0.13051720675831935</v>
      </c>
      <c r="S71" s="45" t="str">
        <f t="shared" si="5"/>
        <v>Estimado.rar</v>
      </c>
      <c r="V71" s="46">
        <f t="shared" si="6"/>
        <v>1</v>
      </c>
    </row>
    <row r="72" spans="1:22" s="45" customFormat="1" ht="11.25" hidden="1" customHeight="1" x14ac:dyDescent="0.2">
      <c r="A72" s="47">
        <f t="shared" si="7"/>
        <v>70</v>
      </c>
      <c r="B72" s="48" t="str">
        <f>+[13]Empalmes!B260</f>
        <v>CXS65</v>
      </c>
      <c r="C72" s="49" t="str">
        <f>+[13]Empalmes!C260</f>
        <v>EMPALME RECTO CON RESINA A PRESION 15 KV, CABLE SECO UNIPOLAR DE 16 - 35 mm2</v>
      </c>
      <c r="D72" s="52">
        <f>+[13]Empalmes!D260</f>
        <v>468.54</v>
      </c>
      <c r="E72" s="53">
        <f>+[13]Empalmes!E260</f>
        <v>529.69253205454299</v>
      </c>
      <c r="F72" s="53"/>
      <c r="G72" s="49" t="str">
        <f>+[13]Empalmes!F260</f>
        <v>E</v>
      </c>
      <c r="H72" s="49" t="str">
        <f>+[13]Empalmes!G260</f>
        <v/>
      </c>
      <c r="I72" s="49" t="str">
        <f>+[13]Empalmes!H260</f>
        <v>Estimado</v>
      </c>
      <c r="J72" s="49" t="str">
        <f>+[13]Empalmes!I260</f>
        <v/>
      </c>
      <c r="K72" s="49" t="str">
        <f>+[13]Empalmes!J260</f>
        <v/>
      </c>
      <c r="L72" s="49" t="str">
        <f>+[13]Empalmes!K260</f>
        <v/>
      </c>
      <c r="M72" s="54" t="str">
        <f>+[13]Empalmes!L260</f>
        <v/>
      </c>
      <c r="N72" s="49" t="str">
        <f>+[13]Empalmes!M260</f>
        <v/>
      </c>
      <c r="O72" s="49" t="str">
        <f>+[13]Empalmes!N260</f>
        <v>Estimado</v>
      </c>
      <c r="P72" s="49" t="str">
        <f>+[13]Empalmes!O260</f>
        <v/>
      </c>
      <c r="Q72" s="49" t="str">
        <f>+[13]Empalmes!P260</f>
        <v>E</v>
      </c>
      <c r="R72" s="51">
        <f t="shared" si="4"/>
        <v>0.13051720675831935</v>
      </c>
      <c r="S72" s="45" t="str">
        <f t="shared" si="5"/>
        <v>Estimado.rar</v>
      </c>
      <c r="V72" s="46">
        <f t="shared" si="6"/>
        <v>1</v>
      </c>
    </row>
    <row r="73" spans="1:22" s="45" customFormat="1" ht="11.25" hidden="1" customHeight="1" x14ac:dyDescent="0.2">
      <c r="A73" s="47">
        <f t="shared" si="7"/>
        <v>71</v>
      </c>
      <c r="B73" s="48" t="str">
        <f>+[13]Empalmes!B261</f>
        <v>CXS66</v>
      </c>
      <c r="C73" s="49" t="str">
        <f>+[13]Empalmes!C261</f>
        <v>EMPALME RECTO CON RESINA A PRESION 15 KV, CABLE SECO UNIPOLAR DE 240 mm2</v>
      </c>
      <c r="D73" s="52">
        <f>+[13]Empalmes!D261</f>
        <v>632.66999999999996</v>
      </c>
      <c r="E73" s="53">
        <f>+[13]Empalmes!E261</f>
        <v>715.24432119978587</v>
      </c>
      <c r="F73" s="53"/>
      <c r="G73" s="49" t="str">
        <f>+[13]Empalmes!F261</f>
        <v>E</v>
      </c>
      <c r="H73" s="49" t="str">
        <f>+[13]Empalmes!G261</f>
        <v/>
      </c>
      <c r="I73" s="49" t="str">
        <f>+[13]Empalmes!H261</f>
        <v>Estimado</v>
      </c>
      <c r="J73" s="49" t="str">
        <f>+[13]Empalmes!I261</f>
        <v/>
      </c>
      <c r="K73" s="49" t="str">
        <f>+[13]Empalmes!J261</f>
        <v/>
      </c>
      <c r="L73" s="49" t="str">
        <f>+[13]Empalmes!K261</f>
        <v/>
      </c>
      <c r="M73" s="54" t="str">
        <f>+[13]Empalmes!L261</f>
        <v/>
      </c>
      <c r="N73" s="49" t="str">
        <f>+[13]Empalmes!M261</f>
        <v/>
      </c>
      <c r="O73" s="49" t="str">
        <f>+[13]Empalmes!N261</f>
        <v>Estimado</v>
      </c>
      <c r="P73" s="49" t="str">
        <f>+[13]Empalmes!O261</f>
        <v/>
      </c>
      <c r="Q73" s="49" t="str">
        <f>+[13]Empalmes!P261</f>
        <v>E</v>
      </c>
      <c r="R73" s="51">
        <f t="shared" si="4"/>
        <v>0.13051720675831935</v>
      </c>
      <c r="S73" s="45" t="str">
        <f t="shared" si="5"/>
        <v>Estimado.rar</v>
      </c>
      <c r="V73" s="46">
        <f t="shared" si="6"/>
        <v>1</v>
      </c>
    </row>
    <row r="74" spans="1:22" s="45" customFormat="1" ht="11.25" hidden="1" customHeight="1" x14ac:dyDescent="0.2">
      <c r="A74" s="47">
        <f t="shared" si="7"/>
        <v>72</v>
      </c>
      <c r="B74" s="48" t="str">
        <f>+[13]Empalmes!B262</f>
        <v>CXS67</v>
      </c>
      <c r="C74" s="49" t="str">
        <f>+[13]Empalmes!C262</f>
        <v>EMPALME RECTO CON RESINA A PRESION 15 KV, CABLE SECO UNIPOLAR DE 300 mm2</v>
      </c>
      <c r="D74" s="52">
        <f>+[13]Empalmes!D262</f>
        <v>738.57</v>
      </c>
      <c r="E74" s="53">
        <f>+[13]Empalmes!E262</f>
        <v>834.96609339549195</v>
      </c>
      <c r="F74" s="53"/>
      <c r="G74" s="49" t="str">
        <f>+[13]Empalmes!F262</f>
        <v>E</v>
      </c>
      <c r="H74" s="49" t="str">
        <f>+[13]Empalmes!G262</f>
        <v/>
      </c>
      <c r="I74" s="49" t="str">
        <f>+[13]Empalmes!H262</f>
        <v>Estimado</v>
      </c>
      <c r="J74" s="49" t="str">
        <f>+[13]Empalmes!I262</f>
        <v/>
      </c>
      <c r="K74" s="49" t="str">
        <f>+[13]Empalmes!J262</f>
        <v/>
      </c>
      <c r="L74" s="49" t="str">
        <f>+[13]Empalmes!K262</f>
        <v/>
      </c>
      <c r="M74" s="54" t="str">
        <f>+[13]Empalmes!L262</f>
        <v/>
      </c>
      <c r="N74" s="49" t="str">
        <f>+[13]Empalmes!M262</f>
        <v/>
      </c>
      <c r="O74" s="49" t="str">
        <f>+[13]Empalmes!N262</f>
        <v>Estimado</v>
      </c>
      <c r="P74" s="49" t="str">
        <f>+[13]Empalmes!O262</f>
        <v/>
      </c>
      <c r="Q74" s="49" t="str">
        <f>+[13]Empalmes!P262</f>
        <v>E</v>
      </c>
      <c r="R74" s="51">
        <f t="shared" si="4"/>
        <v>0.13051720675831935</v>
      </c>
      <c r="S74" s="45" t="str">
        <f t="shared" si="5"/>
        <v>Estimado.rar</v>
      </c>
      <c r="V74" s="46">
        <f t="shared" si="6"/>
        <v>1</v>
      </c>
    </row>
    <row r="75" spans="1:22" s="45" customFormat="1" ht="11.25" hidden="1" customHeight="1" x14ac:dyDescent="0.2">
      <c r="A75" s="47">
        <f t="shared" si="7"/>
        <v>73</v>
      </c>
      <c r="B75" s="48" t="str">
        <f>+[13]Empalmes!B263</f>
        <v>CXS68</v>
      </c>
      <c r="C75" s="49" t="str">
        <f>+[13]Empalmes!C263</f>
        <v>EMPALME RECTO CON RESINA A PRESION 15 KV, CABLE SECO UNIPOLAR DE 70 mm2</v>
      </c>
      <c r="D75" s="52">
        <f>+[13]Empalmes!D263</f>
        <v>563.84</v>
      </c>
      <c r="E75" s="53">
        <f>+[13]Empalmes!E263</f>
        <v>637.43082185861078</v>
      </c>
      <c r="F75" s="53"/>
      <c r="G75" s="49" t="str">
        <f>+[13]Empalmes!F263</f>
        <v>E</v>
      </c>
      <c r="H75" s="49" t="str">
        <f>+[13]Empalmes!G263</f>
        <v/>
      </c>
      <c r="I75" s="49" t="str">
        <f>+[13]Empalmes!H263</f>
        <v>Estimado</v>
      </c>
      <c r="J75" s="49" t="str">
        <f>+[13]Empalmes!I263</f>
        <v/>
      </c>
      <c r="K75" s="49" t="str">
        <f>+[13]Empalmes!J263</f>
        <v/>
      </c>
      <c r="L75" s="49" t="str">
        <f>+[13]Empalmes!K263</f>
        <v/>
      </c>
      <c r="M75" s="54" t="str">
        <f>+[13]Empalmes!L263</f>
        <v/>
      </c>
      <c r="N75" s="49" t="str">
        <f>+[13]Empalmes!M263</f>
        <v/>
      </c>
      <c r="O75" s="49" t="str">
        <f>+[13]Empalmes!N263</f>
        <v>Estimado</v>
      </c>
      <c r="P75" s="49" t="str">
        <f>+[13]Empalmes!O263</f>
        <v/>
      </c>
      <c r="Q75" s="49" t="str">
        <f>+[13]Empalmes!P263</f>
        <v>E</v>
      </c>
      <c r="R75" s="51">
        <f t="shared" si="4"/>
        <v>0.13051720675831935</v>
      </c>
      <c r="S75" s="45" t="str">
        <f t="shared" si="5"/>
        <v>Estimado.rar</v>
      </c>
      <c r="V75" s="46">
        <f t="shared" si="6"/>
        <v>1</v>
      </c>
    </row>
    <row r="76" spans="1:22" s="45" customFormat="1" ht="11.25" hidden="1" customHeight="1" x14ac:dyDescent="0.2">
      <c r="A76" s="47">
        <f t="shared" si="7"/>
        <v>74</v>
      </c>
      <c r="B76" s="48" t="str">
        <f>+[13]Empalmes!B264</f>
        <v>CXS54</v>
      </c>
      <c r="C76" s="49" t="str">
        <f>+[13]Empalmes!C264</f>
        <v>EMPALME SIMETRICO HASTA 1 KV RECTO O EN DERIVACION, CABLE SECO 120 - 185mm2</v>
      </c>
      <c r="D76" s="52">
        <f>+[13]Empalmes!D264</f>
        <v>9.33</v>
      </c>
      <c r="E76" s="53">
        <f>+[13]Empalmes!E264</f>
        <v>10.54772553905512</v>
      </c>
      <c r="F76" s="53"/>
      <c r="G76" s="49" t="str">
        <f>+[13]Empalmes!F264</f>
        <v>E</v>
      </c>
      <c r="H76" s="49" t="str">
        <f>+[13]Empalmes!G264</f>
        <v/>
      </c>
      <c r="I76" s="49" t="str">
        <f>+[13]Empalmes!H264</f>
        <v>Estimado</v>
      </c>
      <c r="J76" s="49" t="str">
        <f>+[13]Empalmes!I264</f>
        <v/>
      </c>
      <c r="K76" s="49" t="str">
        <f>+[13]Empalmes!J264</f>
        <v/>
      </c>
      <c r="L76" s="49" t="str">
        <f>+[13]Empalmes!K264</f>
        <v/>
      </c>
      <c r="M76" s="54" t="str">
        <f>+[13]Empalmes!L264</f>
        <v/>
      </c>
      <c r="N76" s="49" t="str">
        <f>+[13]Empalmes!M264</f>
        <v/>
      </c>
      <c r="O76" s="49" t="str">
        <f>+[13]Empalmes!N264</f>
        <v>Estimado</v>
      </c>
      <c r="P76" s="49" t="str">
        <f>+[13]Empalmes!O264</f>
        <v/>
      </c>
      <c r="Q76" s="49" t="str">
        <f>+[13]Empalmes!P264</f>
        <v>E</v>
      </c>
      <c r="R76" s="51">
        <f t="shared" si="4"/>
        <v>0.13051720675831935</v>
      </c>
      <c r="S76" s="45" t="str">
        <f t="shared" si="5"/>
        <v>Estimado.rar</v>
      </c>
      <c r="V76" s="46">
        <f t="shared" si="6"/>
        <v>1</v>
      </c>
    </row>
    <row r="77" spans="1:22" s="45" customFormat="1" ht="11.25" hidden="1" customHeight="1" x14ac:dyDescent="0.2">
      <c r="A77" s="47">
        <f t="shared" si="7"/>
        <v>75</v>
      </c>
      <c r="B77" s="48" t="str">
        <f>+[13]Empalmes!B265</f>
        <v>CXS50</v>
      </c>
      <c r="C77" s="49" t="str">
        <f>+[13]Empalmes!C265</f>
        <v>EMPALME SIMETRICO HASTA 1 KV RECTO O EN DERIVACION, CABLE SECO 16 - 35 mm2</v>
      </c>
      <c r="D77" s="52">
        <f>+[13]Empalmes!D265</f>
        <v>3.95</v>
      </c>
      <c r="E77" s="53">
        <f>+[13]Empalmes!E265</f>
        <v>4.4655429666953612</v>
      </c>
      <c r="F77" s="53"/>
      <c r="G77" s="49" t="str">
        <f>+[13]Empalmes!F265</f>
        <v>E</v>
      </c>
      <c r="H77" s="49" t="str">
        <f>+[13]Empalmes!G265</f>
        <v/>
      </c>
      <c r="I77" s="49" t="str">
        <f>+[13]Empalmes!H265</f>
        <v>Estimado</v>
      </c>
      <c r="J77" s="49" t="str">
        <f>+[13]Empalmes!I265</f>
        <v/>
      </c>
      <c r="K77" s="49" t="str">
        <f>+[13]Empalmes!J265</f>
        <v/>
      </c>
      <c r="L77" s="49" t="str">
        <f>+[13]Empalmes!K265</f>
        <v/>
      </c>
      <c r="M77" s="54" t="str">
        <f>+[13]Empalmes!L265</f>
        <v/>
      </c>
      <c r="N77" s="49" t="str">
        <f>+[13]Empalmes!M265</f>
        <v/>
      </c>
      <c r="O77" s="49" t="str">
        <f>+[13]Empalmes!N265</f>
        <v>Estimado</v>
      </c>
      <c r="P77" s="49" t="str">
        <f>+[13]Empalmes!O265</f>
        <v/>
      </c>
      <c r="Q77" s="49" t="str">
        <f>+[13]Empalmes!P265</f>
        <v>E</v>
      </c>
      <c r="R77" s="51">
        <f t="shared" si="4"/>
        <v>0.13051720675831935</v>
      </c>
      <c r="S77" s="45" t="str">
        <f t="shared" si="5"/>
        <v>Estimado.rar</v>
      </c>
      <c r="V77" s="46">
        <f t="shared" si="6"/>
        <v>1</v>
      </c>
    </row>
    <row r="78" spans="1:22" s="45" customFormat="1" ht="11.25" hidden="1" customHeight="1" x14ac:dyDescent="0.2">
      <c r="A78" s="47">
        <f t="shared" si="7"/>
        <v>76</v>
      </c>
      <c r="B78" s="48" t="str">
        <f>+[13]Empalmes!B266</f>
        <v>CXS56</v>
      </c>
      <c r="C78" s="49" t="str">
        <f>+[13]Empalmes!C266</f>
        <v>EMPALME SIMETRICO HASTA 1 KV RECTO O EN DERIVACION, CABLE SECO 240 - 300 mm2</v>
      </c>
      <c r="D78" s="52">
        <f>+[13]Empalmes!D266</f>
        <v>17.2</v>
      </c>
      <c r="E78" s="53">
        <f>+[13]Empalmes!E266</f>
        <v>19.444895956243091</v>
      </c>
      <c r="F78" s="53"/>
      <c r="G78" s="49" t="str">
        <f>+[13]Empalmes!F266</f>
        <v>E</v>
      </c>
      <c r="H78" s="49" t="str">
        <f>+[13]Empalmes!G266</f>
        <v/>
      </c>
      <c r="I78" s="49" t="str">
        <f>+[13]Empalmes!H266</f>
        <v>Estimado</v>
      </c>
      <c r="J78" s="49" t="str">
        <f>+[13]Empalmes!I266</f>
        <v/>
      </c>
      <c r="K78" s="49" t="str">
        <f>+[13]Empalmes!J266</f>
        <v/>
      </c>
      <c r="L78" s="49" t="str">
        <f>+[13]Empalmes!K266</f>
        <v/>
      </c>
      <c r="M78" s="54" t="str">
        <f>+[13]Empalmes!L266</f>
        <v/>
      </c>
      <c r="N78" s="49" t="str">
        <f>+[13]Empalmes!M266</f>
        <v/>
      </c>
      <c r="O78" s="49" t="str">
        <f>+[13]Empalmes!N266</f>
        <v>Estimado</v>
      </c>
      <c r="P78" s="49" t="str">
        <f>+[13]Empalmes!O266</f>
        <v/>
      </c>
      <c r="Q78" s="49" t="str">
        <f>+[13]Empalmes!P266</f>
        <v>E</v>
      </c>
      <c r="R78" s="51">
        <f t="shared" si="4"/>
        <v>0.13051720675831935</v>
      </c>
      <c r="S78" s="45" t="str">
        <f t="shared" si="5"/>
        <v>Estimado.rar</v>
      </c>
      <c r="V78" s="46">
        <f t="shared" si="6"/>
        <v>1</v>
      </c>
    </row>
    <row r="79" spans="1:22" s="45" customFormat="1" ht="11.25" hidden="1" customHeight="1" x14ac:dyDescent="0.2">
      <c r="A79" s="47">
        <f t="shared" si="7"/>
        <v>77</v>
      </c>
      <c r="B79" s="48" t="str">
        <f>+[13]Empalmes!B267</f>
        <v>CXS52</v>
      </c>
      <c r="C79" s="49" t="str">
        <f>+[13]Empalmes!C267</f>
        <v>EMPALME SIMETRICO HASTA 1 KV RECTO O EN DERIVACION, CABLE SECO 70 mm2</v>
      </c>
      <c r="D79" s="52">
        <f>+[13]Empalmes!D267</f>
        <v>6.54</v>
      </c>
      <c r="E79" s="53">
        <f>+[13]Empalmes!E267</f>
        <v>7.3935825321994084</v>
      </c>
      <c r="F79" s="53"/>
      <c r="G79" s="49" t="str">
        <f>+[13]Empalmes!F267</f>
        <v>E</v>
      </c>
      <c r="H79" s="49" t="str">
        <f>+[13]Empalmes!G267</f>
        <v/>
      </c>
      <c r="I79" s="49" t="str">
        <f>+[13]Empalmes!H267</f>
        <v>Estimado</v>
      </c>
      <c r="J79" s="49" t="str">
        <f>+[13]Empalmes!I267</f>
        <v/>
      </c>
      <c r="K79" s="49" t="str">
        <f>+[13]Empalmes!J267</f>
        <v/>
      </c>
      <c r="L79" s="49" t="str">
        <f>+[13]Empalmes!K267</f>
        <v/>
      </c>
      <c r="M79" s="54" t="str">
        <f>+[13]Empalmes!L267</f>
        <v/>
      </c>
      <c r="N79" s="49" t="str">
        <f>+[13]Empalmes!M267</f>
        <v/>
      </c>
      <c r="O79" s="49" t="str">
        <f>+[13]Empalmes!N267</f>
        <v>Estimado</v>
      </c>
      <c r="P79" s="49" t="str">
        <f>+[13]Empalmes!O267</f>
        <v/>
      </c>
      <c r="Q79" s="49" t="str">
        <f>+[13]Empalmes!P267</f>
        <v>E</v>
      </c>
      <c r="R79" s="51">
        <f t="shared" si="4"/>
        <v>0.13051720675831935</v>
      </c>
      <c r="S79" s="45" t="str">
        <f t="shared" si="5"/>
        <v>Estimado.rar</v>
      </c>
      <c r="V79" s="46">
        <f t="shared" si="6"/>
        <v>1</v>
      </c>
    </row>
    <row r="80" spans="1:22" s="45" customFormat="1" ht="11.25" hidden="1" customHeight="1" x14ac:dyDescent="0.2">
      <c r="A80" s="47">
        <f t="shared" si="7"/>
        <v>78</v>
      </c>
      <c r="B80" s="48" t="str">
        <f>+[13]Empalmes!B268</f>
        <v>CXS28</v>
      </c>
      <c r="C80" s="49" t="str">
        <f>+[13]Empalmes!C268</f>
        <v>EMPALME UNIPOLAR DERECHO/DERIVACION PARA CABLE NYY 300 mm2</v>
      </c>
      <c r="D80" s="52">
        <f>+[13]Empalmes!D268</f>
        <v>9.5</v>
      </c>
      <c r="E80" s="53">
        <f>+[13]Empalmes!E268</f>
        <v>10.739913464204033</v>
      </c>
      <c r="F80" s="53"/>
      <c r="G80" s="49" t="str">
        <f>+[13]Empalmes!F268</f>
        <v>E</v>
      </c>
      <c r="H80" s="49" t="str">
        <f>+[13]Empalmes!G268</f>
        <v/>
      </c>
      <c r="I80" s="49" t="str">
        <f>+[13]Empalmes!H268</f>
        <v>Estimado</v>
      </c>
      <c r="J80" s="49" t="str">
        <f>+[13]Empalmes!I268</f>
        <v/>
      </c>
      <c r="K80" s="49" t="str">
        <f>+[13]Empalmes!J268</f>
        <v/>
      </c>
      <c r="L80" s="49" t="str">
        <f>+[13]Empalmes!K268</f>
        <v/>
      </c>
      <c r="M80" s="54" t="str">
        <f>+[13]Empalmes!L268</f>
        <v/>
      </c>
      <c r="N80" s="49" t="str">
        <f>+[13]Empalmes!M268</f>
        <v/>
      </c>
      <c r="O80" s="49" t="str">
        <f>+[13]Empalmes!N268</f>
        <v>Estimado</v>
      </c>
      <c r="P80" s="49" t="str">
        <f>+[13]Empalmes!O268</f>
        <v/>
      </c>
      <c r="Q80" s="49" t="str">
        <f>+[13]Empalmes!P268</f>
        <v>E</v>
      </c>
      <c r="R80" s="51">
        <f t="shared" si="4"/>
        <v>0.13051720675831935</v>
      </c>
      <c r="S80" s="45" t="str">
        <f t="shared" si="5"/>
        <v>Estimado.rar</v>
      </c>
      <c r="V80" s="46">
        <f t="shared" si="6"/>
        <v>1</v>
      </c>
    </row>
    <row r="81" spans="1:22" s="45" customFormat="1" ht="11.25" hidden="1" customHeight="1" x14ac:dyDescent="0.2">
      <c r="A81" s="47">
        <f t="shared" si="7"/>
        <v>79</v>
      </c>
      <c r="B81" s="48" t="str">
        <f>+[13]Empalmes!B269</f>
        <v>CXS17</v>
      </c>
      <c r="C81" s="49" t="str">
        <f>+[13]Empalmes!C269</f>
        <v>EMPALMES UNIPOLARES PARA CABLES NYY ( 16-35) DE BAJA TENSION</v>
      </c>
      <c r="D81" s="52">
        <f>+[13]Empalmes!D269</f>
        <v>5.98</v>
      </c>
      <c r="E81" s="53">
        <f>+[13]Empalmes!E269</f>
        <v>7.99</v>
      </c>
      <c r="F81" s="53"/>
      <c r="G81" s="49" t="str">
        <f>+[13]Empalmes!F269</f>
        <v>S</v>
      </c>
      <c r="H81" s="49">
        <f>+[13]Empalmes!G269</f>
        <v>200</v>
      </c>
      <c r="I81" s="49" t="str">
        <f>+[13]Empalmes!H269</f>
        <v>Factura F001-67566</v>
      </c>
      <c r="J81" s="49" t="str">
        <f>+[13]Empalmes!I269</f>
        <v>Individual</v>
      </c>
      <c r="K81" s="49" t="str">
        <f>+[13]Empalmes!J269</f>
        <v>EDPE</v>
      </c>
      <c r="L81" s="49" t="str">
        <f>+[13]Empalmes!K269</f>
        <v>3M PERÚ S.A</v>
      </c>
      <c r="M81" s="54">
        <f>+[13]Empalmes!L269</f>
        <v>43026</v>
      </c>
      <c r="N81" s="49">
        <f>+[13]Empalmes!M269</f>
        <v>200</v>
      </c>
      <c r="O81" s="49" t="str">
        <f>+[13]Empalmes!N269</f>
        <v>Sustento</v>
      </c>
      <c r="P81" s="49">
        <f>+[13]Empalmes!O269</f>
        <v>200</v>
      </c>
      <c r="Q81" s="49" t="str">
        <f>+[13]Empalmes!P269</f>
        <v>S</v>
      </c>
      <c r="R81" s="51">
        <f t="shared" si="4"/>
        <v>0.33612040133779253</v>
      </c>
      <c r="S81" s="45" t="str">
        <f t="shared" si="5"/>
        <v>EDPE: Factura F001-67566</v>
      </c>
      <c r="V81" s="46">
        <f t="shared" si="6"/>
        <v>1</v>
      </c>
    </row>
    <row r="82" spans="1:22" s="45" customFormat="1" ht="11.25" hidden="1" customHeight="1" x14ac:dyDescent="0.2">
      <c r="A82" s="47">
        <f t="shared" si="7"/>
        <v>80</v>
      </c>
      <c r="B82" s="48" t="str">
        <f>+[13]Empalmes!B270</f>
        <v>CXS18</v>
      </c>
      <c r="C82" s="49" t="str">
        <f>+[13]Empalmes!C270</f>
        <v>EMPALMES UNIPOLARES PARA CABLES NYY ( 70) DE BAJA TENSION</v>
      </c>
      <c r="D82" s="52">
        <f>+[13]Empalmes!D270</f>
        <v>9.3699999999999992</v>
      </c>
      <c r="E82" s="53">
        <f>+[13]Empalmes!E270</f>
        <v>10.5053</v>
      </c>
      <c r="F82" s="53"/>
      <c r="G82" s="49" t="str">
        <f>+[13]Empalmes!F270</f>
        <v>E</v>
      </c>
      <c r="H82" s="49" t="str">
        <f>+[13]Empalmes!G270</f>
        <v/>
      </c>
      <c r="I82" s="49" t="str">
        <f>+[13]Empalmes!H270</f>
        <v>Estimado</v>
      </c>
      <c r="J82" s="49" t="str">
        <f>+[13]Empalmes!I270</f>
        <v/>
      </c>
      <c r="K82" s="49" t="str">
        <f>+[13]Empalmes!J270</f>
        <v/>
      </c>
      <c r="L82" s="49" t="str">
        <f>+[13]Empalmes!K270</f>
        <v/>
      </c>
      <c r="M82" s="54" t="str">
        <f>+[13]Empalmes!L270</f>
        <v/>
      </c>
      <c r="N82" s="49" t="str">
        <f>+[13]Empalmes!M270</f>
        <v/>
      </c>
      <c r="O82" s="49" t="str">
        <f>+[13]Empalmes!N270</f>
        <v>Estimado</v>
      </c>
      <c r="P82" s="49" t="str">
        <f>+[13]Empalmes!O270</f>
        <v/>
      </c>
      <c r="Q82" s="49" t="str">
        <f>+[13]Empalmes!P270</f>
        <v>E</v>
      </c>
      <c r="R82" s="51">
        <f t="shared" si="4"/>
        <v>0.1211632870864463</v>
      </c>
      <c r="S82" s="45" t="str">
        <f t="shared" si="5"/>
        <v>Estimado.rar</v>
      </c>
      <c r="V82" s="46">
        <f t="shared" si="6"/>
        <v>1</v>
      </c>
    </row>
    <row r="83" spans="1:22" s="45" customFormat="1" ht="11.25" hidden="1" customHeight="1" x14ac:dyDescent="0.2">
      <c r="A83" s="47">
        <f t="shared" si="7"/>
        <v>81</v>
      </c>
      <c r="B83" s="48" t="str">
        <f>+[13]Empalmes!B271</f>
        <v>CXS19</v>
      </c>
      <c r="C83" s="49" t="str">
        <f>+[13]Empalmes!C271</f>
        <v>EMPALMES UNIPOLARES PARA CABLES NYY (120-185) DE BAJA TENSION</v>
      </c>
      <c r="D83" s="52">
        <f>+[13]Empalmes!D271</f>
        <v>14.24</v>
      </c>
      <c r="E83" s="53">
        <f>+[13]Empalmes!E271</f>
        <v>19.762799999999999</v>
      </c>
      <c r="F83" s="53"/>
      <c r="G83" s="49" t="str">
        <f>+[13]Empalmes!F271</f>
        <v>E</v>
      </c>
      <c r="H83" s="49" t="str">
        <f>+[13]Empalmes!G271</f>
        <v/>
      </c>
      <c r="I83" s="49" t="str">
        <f>+[13]Empalmes!H271</f>
        <v>Estimado</v>
      </c>
      <c r="J83" s="49" t="str">
        <f>+[13]Empalmes!I271</f>
        <v/>
      </c>
      <c r="K83" s="49" t="str">
        <f>+[13]Empalmes!J271</f>
        <v/>
      </c>
      <c r="L83" s="49" t="str">
        <f>+[13]Empalmes!K271</f>
        <v/>
      </c>
      <c r="M83" s="54" t="str">
        <f>+[13]Empalmes!L271</f>
        <v/>
      </c>
      <c r="N83" s="49" t="str">
        <f>+[13]Empalmes!M271</f>
        <v/>
      </c>
      <c r="O83" s="49" t="str">
        <f>+[13]Empalmes!N271</f>
        <v>Estimado</v>
      </c>
      <c r="P83" s="49" t="str">
        <f>+[13]Empalmes!O271</f>
        <v/>
      </c>
      <c r="Q83" s="49" t="str">
        <f>+[13]Empalmes!P271</f>
        <v>E</v>
      </c>
      <c r="R83" s="51">
        <f t="shared" si="4"/>
        <v>0.38783707865168537</v>
      </c>
      <c r="S83" s="45" t="str">
        <f t="shared" si="5"/>
        <v>Estimado.rar</v>
      </c>
      <c r="V83" s="46">
        <f t="shared" si="6"/>
        <v>1</v>
      </c>
    </row>
    <row r="84" spans="1:22" s="45" customFormat="1" ht="11.25" hidden="1" customHeight="1" x14ac:dyDescent="0.2">
      <c r="A84" s="47">
        <f t="shared" si="7"/>
        <v>82</v>
      </c>
      <c r="B84" s="48" t="str">
        <f>+[13]Empalmes!B272</f>
        <v>CXS39</v>
      </c>
      <c r="C84" s="49" t="str">
        <f>+[13]Empalmes!C272</f>
        <v>EMPALMES UNIPOLARES PARA CABLES NYY 200 mm2 DE BAJA TENSION</v>
      </c>
      <c r="D84" s="52" t="str">
        <f>+[13]Empalmes!D272</f>
        <v>Sin Costo (No Utilizado)</v>
      </c>
      <c r="E84" s="53">
        <f>+[13]Empalmes!E272</f>
        <v>0</v>
      </c>
      <c r="F84" s="53"/>
      <c r="G84" s="49" t="str">
        <f>+[13]Empalmes!F272</f>
        <v>A</v>
      </c>
      <c r="H84" s="49" t="str">
        <f>+[13]Empalmes!G272</f>
        <v/>
      </c>
      <c r="I84" s="49" t="str">
        <f>+[13]Empalmes!H272</f>
        <v>Precio Regulado 2012</v>
      </c>
      <c r="J84" s="49" t="str">
        <f>+[13]Empalmes!I272</f>
        <v/>
      </c>
      <c r="K84" s="49" t="str">
        <f>+[13]Empalmes!J272</f>
        <v/>
      </c>
      <c r="L84" s="49" t="str">
        <f>+[13]Empalmes!K272</f>
        <v/>
      </c>
      <c r="M84" s="54" t="str">
        <f>+[13]Empalmes!L272</f>
        <v/>
      </c>
      <c r="N84" s="49" t="str">
        <f>+[13]Empalmes!M272</f>
        <v/>
      </c>
      <c r="O84" s="49" t="str">
        <f>+[13]Empalmes!N272</f>
        <v>Precio regulado 2012</v>
      </c>
      <c r="P84" s="49" t="str">
        <f>+[13]Empalmes!O272</f>
        <v/>
      </c>
      <c r="Q84" s="49" t="str">
        <f>+[13]Empalmes!P272</f>
        <v>A</v>
      </c>
      <c r="R84" s="51" t="str">
        <f t="shared" si="4"/>
        <v/>
      </c>
      <c r="S84" s="45" t="str">
        <f t="shared" si="5"/>
        <v>Precio regulado 2012</v>
      </c>
      <c r="V84" s="46">
        <f t="shared" si="6"/>
        <v>1</v>
      </c>
    </row>
    <row r="85" spans="1:22" s="45" customFormat="1" ht="11.25" hidden="1" customHeight="1" x14ac:dyDescent="0.2">
      <c r="A85" s="47">
        <f t="shared" si="7"/>
        <v>83</v>
      </c>
      <c r="B85" s="48" t="str">
        <f>+[13]Empalmes!B273</f>
        <v>CXS40</v>
      </c>
      <c r="C85" s="49" t="str">
        <f>+[13]Empalmes!C273</f>
        <v>EMPALMES UNIPOLARES PARA CABLES NYY 240 mm2 DE BAJA TENSION</v>
      </c>
      <c r="D85" s="52" t="str">
        <f>+[13]Empalmes!D273</f>
        <v>Sin Costo (No Utilizado)</v>
      </c>
      <c r="E85" s="53">
        <f>+[13]Empalmes!E273</f>
        <v>0</v>
      </c>
      <c r="F85" s="53"/>
      <c r="G85" s="49" t="str">
        <f>+[13]Empalmes!F273</f>
        <v>A</v>
      </c>
      <c r="H85" s="49" t="str">
        <f>+[13]Empalmes!G273</f>
        <v/>
      </c>
      <c r="I85" s="49" t="str">
        <f>+[13]Empalmes!H273</f>
        <v>Precio Regulado 2012</v>
      </c>
      <c r="J85" s="49" t="str">
        <f>+[13]Empalmes!I273</f>
        <v/>
      </c>
      <c r="K85" s="49" t="str">
        <f>+[13]Empalmes!J273</f>
        <v/>
      </c>
      <c r="L85" s="49" t="str">
        <f>+[13]Empalmes!K273</f>
        <v/>
      </c>
      <c r="M85" s="54" t="str">
        <f>+[13]Empalmes!L273</f>
        <v/>
      </c>
      <c r="N85" s="49" t="str">
        <f>+[13]Empalmes!M273</f>
        <v/>
      </c>
      <c r="O85" s="49" t="str">
        <f>+[13]Empalmes!N273</f>
        <v>Precio regulado 2012</v>
      </c>
      <c r="P85" s="49" t="str">
        <f>+[13]Empalmes!O273</f>
        <v/>
      </c>
      <c r="Q85" s="49" t="str">
        <f>+[13]Empalmes!P273</f>
        <v>A</v>
      </c>
      <c r="R85" s="51" t="str">
        <f t="shared" si="4"/>
        <v/>
      </c>
      <c r="S85" s="45" t="str">
        <f t="shared" si="5"/>
        <v>Precio regulado 2012</v>
      </c>
      <c r="V85" s="46">
        <f t="shared" si="6"/>
        <v>1</v>
      </c>
    </row>
    <row r="86" spans="1:22" s="45" customFormat="1" ht="11.25" hidden="1" customHeight="1" x14ac:dyDescent="0.2">
      <c r="A86" s="47">
        <f t="shared" si="7"/>
        <v>84</v>
      </c>
      <c r="B86" s="48" t="str">
        <f>+[13]Empalmes!B274</f>
        <v>CXS97</v>
      </c>
      <c r="C86" s="49" t="str">
        <f>+[13]Empalmes!C274</f>
        <v>EMPALMES UNIPOLARES PARA CABLES NYY 300 mm2 DE BAJA TENSION</v>
      </c>
      <c r="D86" s="52">
        <f>+[13]Empalmes!D274</f>
        <v>30.9</v>
      </c>
      <c r="E86" s="53">
        <f>+[13]Empalmes!E274</f>
        <v>29</v>
      </c>
      <c r="F86" s="53"/>
      <c r="G86" s="49" t="str">
        <f>+[13]Empalmes!F274</f>
        <v>S</v>
      </c>
      <c r="H86" s="49">
        <f>+[13]Empalmes!G274</f>
        <v>300</v>
      </c>
      <c r="I86" s="49" t="str">
        <f>+[13]Empalmes!H274</f>
        <v>Factura F001-66405</v>
      </c>
      <c r="J86" s="49" t="str">
        <f>+[13]Empalmes!I274</f>
        <v>Individual</v>
      </c>
      <c r="K86" s="49" t="str">
        <f>+[13]Empalmes!J274</f>
        <v>EDPE</v>
      </c>
      <c r="L86" s="49" t="str">
        <f>+[13]Empalmes!K274</f>
        <v>3M PERÚ S.A</v>
      </c>
      <c r="M86" s="54">
        <f>+[13]Empalmes!L274</f>
        <v>43041</v>
      </c>
      <c r="N86" s="49">
        <f>+[13]Empalmes!M274</f>
        <v>300</v>
      </c>
      <c r="O86" s="49" t="str">
        <f>+[13]Empalmes!N274</f>
        <v>Sustento</v>
      </c>
      <c r="P86" s="49">
        <f>+[13]Empalmes!O274</f>
        <v>300</v>
      </c>
      <c r="Q86" s="49" t="str">
        <f>+[13]Empalmes!P274</f>
        <v>S</v>
      </c>
      <c r="R86" s="51">
        <f t="shared" si="4"/>
        <v>-6.1488673139158512E-2</v>
      </c>
      <c r="S86" s="45" t="str">
        <f t="shared" si="5"/>
        <v>EDPE: Factura F001-66405</v>
      </c>
      <c r="V86" s="46">
        <f t="shared" si="6"/>
        <v>1</v>
      </c>
    </row>
    <row r="87" spans="1:22" s="45" customFormat="1" ht="11.25" hidden="1" customHeight="1" x14ac:dyDescent="0.2">
      <c r="A87" s="47">
        <f t="shared" si="7"/>
        <v>85</v>
      </c>
      <c r="B87" s="48" t="str">
        <f>+[13]Empalmes!B275</f>
        <v>CXS41</v>
      </c>
      <c r="C87" s="49" t="str">
        <f>+[13]Empalmes!C275</f>
        <v>EMPALMES UNIPOLARES PARA CABLES NYY 360 mm2 DE BAJA TENSION</v>
      </c>
      <c r="D87" s="52" t="str">
        <f>+[13]Empalmes!D275</f>
        <v>Sin Costo (No Utilizado)</v>
      </c>
      <c r="E87" s="53">
        <f>+[13]Empalmes!E275</f>
        <v>0</v>
      </c>
      <c r="F87" s="53"/>
      <c r="G87" s="49" t="str">
        <f>+[13]Empalmes!F275</f>
        <v>A</v>
      </c>
      <c r="H87" s="49" t="str">
        <f>+[13]Empalmes!G275</f>
        <v/>
      </c>
      <c r="I87" s="49" t="str">
        <f>+[13]Empalmes!H275</f>
        <v>Precio Regulado 2012</v>
      </c>
      <c r="J87" s="49" t="str">
        <f>+[13]Empalmes!I275</f>
        <v/>
      </c>
      <c r="K87" s="49" t="str">
        <f>+[13]Empalmes!J275</f>
        <v/>
      </c>
      <c r="L87" s="49" t="str">
        <f>+[13]Empalmes!K275</f>
        <v/>
      </c>
      <c r="M87" s="54" t="str">
        <f>+[13]Empalmes!L275</f>
        <v/>
      </c>
      <c r="N87" s="49" t="str">
        <f>+[13]Empalmes!M275</f>
        <v/>
      </c>
      <c r="O87" s="49" t="str">
        <f>+[13]Empalmes!N275</f>
        <v>Precio regulado 2012</v>
      </c>
      <c r="P87" s="49" t="str">
        <f>+[13]Empalmes!O275</f>
        <v/>
      </c>
      <c r="Q87" s="49" t="str">
        <f>+[13]Empalmes!P275</f>
        <v>A</v>
      </c>
      <c r="R87" s="51" t="str">
        <f t="shared" si="4"/>
        <v/>
      </c>
      <c r="S87" s="45" t="str">
        <f t="shared" si="5"/>
        <v>Precio regulado 2012</v>
      </c>
      <c r="V87" s="46">
        <f t="shared" si="6"/>
        <v>1</v>
      </c>
    </row>
    <row r="88" spans="1:22" s="45" customFormat="1" ht="11.25" hidden="1" customHeight="1" x14ac:dyDescent="0.2">
      <c r="A88" s="47">
        <f t="shared" si="7"/>
        <v>86</v>
      </c>
      <c r="B88" s="48" t="str">
        <f>+[13]Empalmes!B276</f>
        <v>CXS42</v>
      </c>
      <c r="C88" s="49" t="str">
        <f>+[13]Empalmes!C276</f>
        <v>EMPALMES UNIPOLARES PARA CABLES NYY 500 mm2 DE BAJA TENSION</v>
      </c>
      <c r="D88" s="52" t="str">
        <f>+[13]Empalmes!D276</f>
        <v>Sin Costo (No Utilizado)</v>
      </c>
      <c r="E88" s="53">
        <f>+[13]Empalmes!E276</f>
        <v>0</v>
      </c>
      <c r="F88" s="53"/>
      <c r="G88" s="49" t="str">
        <f>+[13]Empalmes!F276</f>
        <v>A</v>
      </c>
      <c r="H88" s="49" t="str">
        <f>+[13]Empalmes!G276</f>
        <v/>
      </c>
      <c r="I88" s="49" t="str">
        <f>+[13]Empalmes!H276</f>
        <v>Precio Regulado 2012</v>
      </c>
      <c r="J88" s="49" t="str">
        <f>+[13]Empalmes!I276</f>
        <v/>
      </c>
      <c r="K88" s="49" t="str">
        <f>+[13]Empalmes!J276</f>
        <v/>
      </c>
      <c r="L88" s="49" t="str">
        <f>+[13]Empalmes!K276</f>
        <v/>
      </c>
      <c r="M88" s="54" t="str">
        <f>+[13]Empalmes!L276</f>
        <v/>
      </c>
      <c r="N88" s="49" t="str">
        <f>+[13]Empalmes!M276</f>
        <v/>
      </c>
      <c r="O88" s="49" t="str">
        <f>+[13]Empalmes!N276</f>
        <v>Precio regulado 2012</v>
      </c>
      <c r="P88" s="49" t="str">
        <f>+[13]Empalmes!O276</f>
        <v/>
      </c>
      <c r="Q88" s="49" t="str">
        <f>+[13]Empalmes!P276</f>
        <v>A</v>
      </c>
      <c r="R88" s="51" t="str">
        <f t="shared" si="4"/>
        <v/>
      </c>
      <c r="S88" s="45" t="str">
        <f t="shared" si="5"/>
        <v>Precio regulado 2012</v>
      </c>
      <c r="V88" s="46">
        <f t="shared" si="6"/>
        <v>1</v>
      </c>
    </row>
    <row r="89" spans="1:22" s="45" customFormat="1" ht="11.25" hidden="1" customHeight="1" x14ac:dyDescent="0.2">
      <c r="A89" s="47">
        <f t="shared" si="7"/>
        <v>87</v>
      </c>
      <c r="B89" s="55" t="str">
        <f>+[13]Empalmes!B277</f>
        <v>CXS96</v>
      </c>
      <c r="C89" s="49" t="str">
        <f>+[13]Empalmes!C277</f>
        <v>EMPALMES UNIPOLARES PARA CABLES NYY 6-10 mm2 DE BAJA TENSION</v>
      </c>
      <c r="D89" s="52">
        <f>+[13]Empalmes!D277</f>
        <v>3.79</v>
      </c>
      <c r="E89" s="53">
        <f>+[13]Empalmes!E277</f>
        <v>5.4</v>
      </c>
      <c r="F89" s="53"/>
      <c r="G89" s="49" t="str">
        <f>+[13]Empalmes!F277</f>
        <v>S</v>
      </c>
      <c r="H89" s="49">
        <f>+[13]Empalmes!G277</f>
        <v>1800</v>
      </c>
      <c r="I89" s="49" t="str">
        <f>+[13]Empalmes!H277</f>
        <v>Contrato AD/LO 049-2016-SEAL</v>
      </c>
      <c r="J89" s="49" t="str">
        <f>+[13]Empalmes!I277</f>
        <v>Corporativa</v>
      </c>
      <c r="K89" s="49" t="str">
        <f>+[13]Empalmes!J277</f>
        <v>SEAL</v>
      </c>
      <c r="L89" s="49" t="str">
        <f>+[13]Empalmes!K277</f>
        <v>EECOL ELECTRIC PERU S.A.C</v>
      </c>
      <c r="M89" s="54">
        <f>+[13]Empalmes!L277</f>
        <v>42662</v>
      </c>
      <c r="N89" s="49">
        <f>+[13]Empalmes!M277</f>
        <v>1800</v>
      </c>
      <c r="O89" s="49" t="str">
        <f>+[13]Empalmes!N277</f>
        <v>Sustento</v>
      </c>
      <c r="P89" s="49">
        <f>+[13]Empalmes!O277</f>
        <v>1800</v>
      </c>
      <c r="Q89" s="49" t="str">
        <f>+[13]Empalmes!P277</f>
        <v>S</v>
      </c>
      <c r="R89" s="51">
        <f t="shared" si="4"/>
        <v>0.42480211081794206</v>
      </c>
      <c r="S89" s="45" t="str">
        <f t="shared" si="5"/>
        <v>SEAL: Contrato AD/LO 049-2016-SEAL</v>
      </c>
      <c r="V89" s="46">
        <f t="shared" si="6"/>
        <v>1</v>
      </c>
    </row>
    <row r="90" spans="1:22" s="45" customFormat="1" ht="11.25" hidden="1" customHeight="1" x14ac:dyDescent="0.2">
      <c r="A90" s="47">
        <f t="shared" si="7"/>
        <v>88</v>
      </c>
      <c r="B90" s="55" t="str">
        <f>+[13]Empalmes!B278</f>
        <v>CXS122</v>
      </c>
      <c r="C90" s="49" t="str">
        <f>+[13]Empalmes!C278</f>
        <v>EMPALMES UNIPOLARES PARA CABLES NYY ( 95) DE BAJA TENSION</v>
      </c>
      <c r="D90" s="52" t="str">
        <f>+[13]Empalmes!D278</f>
        <v>NUEVO</v>
      </c>
      <c r="E90" s="53">
        <f>+[13]Empalmes!E278</f>
        <v>12.517800000000001</v>
      </c>
      <c r="F90" s="53"/>
      <c r="G90" s="49" t="str">
        <f>+[13]Empalmes!F278</f>
        <v>E</v>
      </c>
      <c r="H90" s="49" t="str">
        <f>+[13]Empalmes!G278</f>
        <v/>
      </c>
      <c r="I90" s="49" t="str">
        <f>+[13]Empalmes!H278</f>
        <v>Estimado</v>
      </c>
      <c r="J90" s="49" t="str">
        <f>+[13]Empalmes!I278</f>
        <v/>
      </c>
      <c r="K90" s="49" t="str">
        <f>+[13]Empalmes!J278</f>
        <v/>
      </c>
      <c r="L90" s="49" t="str">
        <f>+[13]Empalmes!K278</f>
        <v/>
      </c>
      <c r="M90" s="54" t="str">
        <f>+[13]Empalmes!L278</f>
        <v/>
      </c>
      <c r="N90" s="49" t="str">
        <f>+[13]Empalmes!M278</f>
        <v/>
      </c>
      <c r="O90" s="49" t="str">
        <f>+[13]Empalmes!N278</f>
        <v>Estimado</v>
      </c>
      <c r="P90" s="49" t="str">
        <f>+[13]Empalmes!O278</f>
        <v/>
      </c>
      <c r="Q90" s="49" t="str">
        <f>+[13]Empalmes!P278</f>
        <v>E</v>
      </c>
      <c r="R90" s="51" t="str">
        <f t="shared" si="4"/>
        <v/>
      </c>
      <c r="S90" s="45" t="str">
        <f t="shared" si="5"/>
        <v>Estimado.rar</v>
      </c>
      <c r="V90" s="46">
        <f t="shared" si="6"/>
        <v>1</v>
      </c>
    </row>
    <row r="91" spans="1:22" s="45" customFormat="1" ht="11.25" hidden="1" customHeight="1" x14ac:dyDescent="0.2">
      <c r="A91" s="47">
        <f t="shared" si="7"/>
        <v>89</v>
      </c>
      <c r="B91" s="55" t="str">
        <f>+[13]Empalmes!B279</f>
        <v>CXS123</v>
      </c>
      <c r="C91" s="49" t="str">
        <f>+[13]Empalmes!C279</f>
        <v>EMPALMES UNIPOLARES PARA CABLES NYY ( 400) DE BAJA TENSION</v>
      </c>
      <c r="D91" s="52" t="str">
        <f>+[13]Empalmes!D279</f>
        <v>NUEVO</v>
      </c>
      <c r="E91" s="53">
        <f>+[13]Empalmes!E279</f>
        <v>37.070300000000003</v>
      </c>
      <c r="F91" s="53"/>
      <c r="G91" s="49" t="str">
        <f>+[13]Empalmes!F279</f>
        <v>E</v>
      </c>
      <c r="H91" s="49" t="str">
        <f>+[13]Empalmes!G279</f>
        <v/>
      </c>
      <c r="I91" s="49" t="str">
        <f>+[13]Empalmes!H279</f>
        <v>Estimado</v>
      </c>
      <c r="J91" s="49" t="str">
        <f>+[13]Empalmes!I279</f>
        <v/>
      </c>
      <c r="K91" s="49" t="str">
        <f>+[13]Empalmes!J279</f>
        <v/>
      </c>
      <c r="L91" s="49" t="str">
        <f>+[13]Empalmes!K279</f>
        <v/>
      </c>
      <c r="M91" s="54" t="str">
        <f>+[13]Empalmes!L279</f>
        <v/>
      </c>
      <c r="N91" s="49" t="str">
        <f>+[13]Empalmes!M279</f>
        <v/>
      </c>
      <c r="O91" s="49" t="str">
        <f>+[13]Empalmes!N279</f>
        <v>Estimado</v>
      </c>
      <c r="P91" s="49" t="str">
        <f>+[13]Empalmes!O279</f>
        <v/>
      </c>
      <c r="Q91" s="49" t="str">
        <f>+[13]Empalmes!P279</f>
        <v>E</v>
      </c>
      <c r="R91" s="51" t="str">
        <f t="shared" si="4"/>
        <v/>
      </c>
      <c r="S91" s="45" t="str">
        <f t="shared" si="5"/>
        <v>Estimado.rar</v>
      </c>
      <c r="V91" s="46">
        <f t="shared" si="6"/>
        <v>1</v>
      </c>
    </row>
    <row r="92" spans="1:22" s="45" customFormat="1" ht="11.25" hidden="1" customHeight="1" x14ac:dyDescent="0.2">
      <c r="A92" s="47">
        <f t="shared" si="7"/>
        <v>90</v>
      </c>
      <c r="B92" s="55" t="str">
        <f>+[13]Empalmes!B280</f>
        <v>CXS124</v>
      </c>
      <c r="C92" s="49" t="str">
        <f>+[13]Empalmes!C280</f>
        <v>EMPALMES UNIPOLARES PARA CABLES NYY ( 500) DE BAJA TENSION</v>
      </c>
      <c r="D92" s="52" t="str">
        <f>+[13]Empalmes!D280</f>
        <v>NUEVO</v>
      </c>
      <c r="E92" s="53">
        <f>+[13]Empalmes!E280</f>
        <v>45.1203</v>
      </c>
      <c r="F92" s="53"/>
      <c r="G92" s="49" t="str">
        <f>+[13]Empalmes!F280</f>
        <v>E</v>
      </c>
      <c r="H92" s="49" t="str">
        <f>+[13]Empalmes!G280</f>
        <v/>
      </c>
      <c r="I92" s="49" t="str">
        <f>+[13]Empalmes!H280</f>
        <v>Estimado</v>
      </c>
      <c r="J92" s="49" t="str">
        <f>+[13]Empalmes!I280</f>
        <v/>
      </c>
      <c r="K92" s="49" t="str">
        <f>+[13]Empalmes!J280</f>
        <v/>
      </c>
      <c r="L92" s="49" t="str">
        <f>+[13]Empalmes!K280</f>
        <v/>
      </c>
      <c r="M92" s="54" t="str">
        <f>+[13]Empalmes!L280</f>
        <v/>
      </c>
      <c r="N92" s="49" t="str">
        <f>+[13]Empalmes!M280</f>
        <v/>
      </c>
      <c r="O92" s="49" t="str">
        <f>+[13]Empalmes!N280</f>
        <v>Estimado</v>
      </c>
      <c r="P92" s="49" t="str">
        <f>+[13]Empalmes!O280</f>
        <v/>
      </c>
      <c r="Q92" s="49" t="str">
        <f>+[13]Empalmes!P280</f>
        <v>E</v>
      </c>
      <c r="R92" s="51" t="str">
        <f t="shared" si="4"/>
        <v/>
      </c>
      <c r="S92" s="45" t="str">
        <f t="shared" si="5"/>
        <v>Estimado.rar</v>
      </c>
      <c r="V92" s="46">
        <f t="shared" si="6"/>
        <v>1</v>
      </c>
    </row>
    <row r="93" spans="1:22" s="45" customFormat="1" ht="11.25" hidden="1" customHeight="1" x14ac:dyDescent="0.2">
      <c r="A93" s="56">
        <f t="shared" si="7"/>
        <v>91</v>
      </c>
      <c r="B93" s="57" t="str">
        <f>+[13]Empalmes!B281</f>
        <v>CXS116</v>
      </c>
      <c r="C93" s="58" t="str">
        <f>+[13]Empalmes!C281</f>
        <v>EMPALME DERECHO PARA CABLE NA2XSY (10 KV) DE 50 mm2.</v>
      </c>
      <c r="D93" s="59">
        <f>+[13]Empalmes!D281</f>
        <v>79.349999999999994</v>
      </c>
      <c r="E93" s="60">
        <f>+[13]Empalmes!E281</f>
        <v>65.439821941412944</v>
      </c>
      <c r="F93" s="60"/>
      <c r="G93" s="58" t="str">
        <f>+[13]Empalmes!F281</f>
        <v>E</v>
      </c>
      <c r="H93" s="58" t="str">
        <f>+[13]Empalmes!G281</f>
        <v/>
      </c>
      <c r="I93" s="58" t="str">
        <f>+[13]Empalmes!H281</f>
        <v>Estimado</v>
      </c>
      <c r="J93" s="58" t="str">
        <f>+[13]Empalmes!I281</f>
        <v/>
      </c>
      <c r="K93" s="58" t="str">
        <f>+[13]Empalmes!J281</f>
        <v/>
      </c>
      <c r="L93" s="58" t="str">
        <f>+[13]Empalmes!K281</f>
        <v/>
      </c>
      <c r="M93" s="61" t="str">
        <f>+[13]Empalmes!L281</f>
        <v/>
      </c>
      <c r="N93" s="58" t="str">
        <f>+[13]Empalmes!M281</f>
        <v/>
      </c>
      <c r="O93" s="58" t="str">
        <f>+[13]Empalmes!N281</f>
        <v>Estimado</v>
      </c>
      <c r="P93" s="58" t="str">
        <f>+[13]Empalmes!O281</f>
        <v/>
      </c>
      <c r="Q93" s="58" t="str">
        <f>+[13]Empalmes!P281</f>
        <v>E</v>
      </c>
      <c r="R93" s="51">
        <f t="shared" si="4"/>
        <v>-0.17530155083285504</v>
      </c>
      <c r="S93" s="45" t="str">
        <f t="shared" si="5"/>
        <v>Estimado.rar</v>
      </c>
      <c r="V93" s="46">
        <f t="shared" si="6"/>
        <v>1</v>
      </c>
    </row>
    <row r="94" spans="1:22" s="45" customFormat="1" ht="11.25" hidden="1" customHeight="1" x14ac:dyDescent="0.2">
      <c r="A94" s="56">
        <f t="shared" si="7"/>
        <v>92</v>
      </c>
      <c r="B94" s="57" t="str">
        <f>+[13]Empalmes!B282</f>
        <v>CXS117</v>
      </c>
      <c r="C94" s="58" t="str">
        <f>+[13]Empalmes!C282</f>
        <v>EMPALME DERECHO PARA CABLE NA2XSY (10 KV) DE 185 mm2.</v>
      </c>
      <c r="D94" s="59">
        <f>+[13]Empalmes!D282</f>
        <v>90.51</v>
      </c>
      <c r="E94" s="60">
        <f>+[13]Empalmes!E282</f>
        <v>74.643456634118294</v>
      </c>
      <c r="F94" s="60"/>
      <c r="G94" s="58" t="str">
        <f>+[13]Empalmes!F282</f>
        <v>E</v>
      </c>
      <c r="H94" s="58" t="str">
        <f>+[13]Empalmes!G282</f>
        <v/>
      </c>
      <c r="I94" s="58" t="str">
        <f>+[13]Empalmes!H282</f>
        <v>Estimado</v>
      </c>
      <c r="J94" s="58" t="str">
        <f>+[13]Empalmes!I282</f>
        <v/>
      </c>
      <c r="K94" s="58" t="str">
        <f>+[13]Empalmes!J282</f>
        <v/>
      </c>
      <c r="L94" s="58" t="str">
        <f>+[13]Empalmes!K282</f>
        <v/>
      </c>
      <c r="M94" s="61" t="str">
        <f>+[13]Empalmes!L282</f>
        <v/>
      </c>
      <c r="N94" s="58" t="str">
        <f>+[13]Empalmes!M282</f>
        <v/>
      </c>
      <c r="O94" s="58" t="str">
        <f>+[13]Empalmes!N282</f>
        <v>Estimado</v>
      </c>
      <c r="P94" s="58" t="str">
        <f>+[13]Empalmes!O282</f>
        <v/>
      </c>
      <c r="Q94" s="58" t="str">
        <f>+[13]Empalmes!P282</f>
        <v>E</v>
      </c>
      <c r="R94" s="51">
        <f t="shared" si="4"/>
        <v>-0.17530155083285504</v>
      </c>
      <c r="S94" s="45" t="str">
        <f t="shared" si="5"/>
        <v>Estimado.rar</v>
      </c>
      <c r="V94" s="46">
        <f t="shared" si="6"/>
        <v>1</v>
      </c>
    </row>
    <row r="95" spans="1:22" s="45" customFormat="1" ht="11.25" hidden="1" customHeight="1" x14ac:dyDescent="0.2">
      <c r="A95" s="47">
        <f t="shared" si="7"/>
        <v>93</v>
      </c>
      <c r="B95" s="62" t="str">
        <f>+[13]Empalmes!B283</f>
        <v>CXS118</v>
      </c>
      <c r="C95" s="63" t="str">
        <f>+[13]Empalmes!C283</f>
        <v>EMPALMES UNIPOLARES PARA CABLES NA2XY (10 mm2) DE BAJA TENSION</v>
      </c>
      <c r="D95" s="52">
        <f>+[13]Empalmes!D283</f>
        <v>2.38</v>
      </c>
      <c r="E95" s="53">
        <f>+[13]Empalmes!E283</f>
        <v>3.3417720165564244</v>
      </c>
      <c r="F95" s="53"/>
      <c r="G95" s="49" t="str">
        <f>+[13]Empalmes!F283</f>
        <v>E</v>
      </c>
      <c r="H95" s="49" t="str">
        <f>+[13]Empalmes!G283</f>
        <v/>
      </c>
      <c r="I95" s="49" t="str">
        <f>+[13]Empalmes!H283</f>
        <v>Estimado</v>
      </c>
      <c r="J95" s="49" t="str">
        <f>+[13]Empalmes!I283</f>
        <v/>
      </c>
      <c r="K95" s="49" t="str">
        <f>+[13]Empalmes!J283</f>
        <v/>
      </c>
      <c r="L95" s="49" t="str">
        <f>+[13]Empalmes!K283</f>
        <v/>
      </c>
      <c r="M95" s="54" t="str">
        <f>+[13]Empalmes!L283</f>
        <v/>
      </c>
      <c r="N95" s="49" t="str">
        <f>+[13]Empalmes!M283</f>
        <v/>
      </c>
      <c r="O95" s="49" t="str">
        <f>+[13]Empalmes!N283</f>
        <v>Estimado</v>
      </c>
      <c r="P95" s="49" t="str">
        <f>+[13]Empalmes!O283</f>
        <v/>
      </c>
      <c r="Q95" s="49" t="str">
        <f>+[13]Empalmes!P283</f>
        <v>E</v>
      </c>
      <c r="R95" s="51">
        <f t="shared" si="4"/>
        <v>0.40410588930942204</v>
      </c>
      <c r="S95" s="45" t="str">
        <f t="shared" si="5"/>
        <v>Estimado.rar</v>
      </c>
      <c r="V95" s="46">
        <f t="shared" si="6"/>
        <v>1</v>
      </c>
    </row>
    <row r="96" spans="1:22" s="45" customFormat="1" ht="11.25" hidden="1" customHeight="1" x14ac:dyDescent="0.2">
      <c r="A96" s="47">
        <f t="shared" si="7"/>
        <v>94</v>
      </c>
      <c r="B96" s="62" t="str">
        <f>+[13]Empalmes!B284</f>
        <v>CXS119</v>
      </c>
      <c r="C96" s="63" t="str">
        <f>+[13]Empalmes!C284</f>
        <v>EMPALMES UNIPOLARES PARA CABLES NA2XY (16 mm2) DE BAJA TENSION</v>
      </c>
      <c r="D96" s="52">
        <f>+[13]Empalmes!D284</f>
        <v>3.34</v>
      </c>
      <c r="E96" s="53">
        <f>+[13]Empalmes!E284</f>
        <v>4.4599182617356856</v>
      </c>
      <c r="F96" s="53"/>
      <c r="G96" s="49" t="str">
        <f>+[13]Empalmes!F284</f>
        <v>E</v>
      </c>
      <c r="H96" s="49" t="str">
        <f>+[13]Empalmes!G284</f>
        <v/>
      </c>
      <c r="I96" s="49" t="str">
        <f>+[13]Empalmes!H284</f>
        <v>Estimado</v>
      </c>
      <c r="J96" s="49" t="str">
        <f>+[13]Empalmes!I284</f>
        <v/>
      </c>
      <c r="K96" s="49" t="str">
        <f>+[13]Empalmes!J284</f>
        <v/>
      </c>
      <c r="L96" s="49" t="str">
        <f>+[13]Empalmes!K284</f>
        <v/>
      </c>
      <c r="M96" s="54" t="str">
        <f>+[13]Empalmes!L284</f>
        <v/>
      </c>
      <c r="N96" s="49" t="str">
        <f>+[13]Empalmes!M284</f>
        <v/>
      </c>
      <c r="O96" s="49" t="str">
        <f>+[13]Empalmes!N284</f>
        <v>Estimado</v>
      </c>
      <c r="P96" s="49" t="str">
        <f>+[13]Empalmes!O284</f>
        <v/>
      </c>
      <c r="Q96" s="49" t="str">
        <f>+[13]Empalmes!P284</f>
        <v>E</v>
      </c>
      <c r="R96" s="51">
        <f t="shared" si="4"/>
        <v>0.33530486878313948</v>
      </c>
      <c r="S96" s="45" t="str">
        <f t="shared" si="5"/>
        <v>Estimado.rar</v>
      </c>
      <c r="V96" s="46">
        <f t="shared" si="6"/>
        <v>1</v>
      </c>
    </row>
    <row r="97" spans="1:22" s="45" customFormat="1" ht="11.25" hidden="1" customHeight="1" x14ac:dyDescent="0.2">
      <c r="A97" s="47">
        <f t="shared" si="7"/>
        <v>95</v>
      </c>
      <c r="B97" s="62" t="str">
        <f>+[13]Empalmes!B285</f>
        <v>CXS120</v>
      </c>
      <c r="C97" s="63" t="str">
        <f>+[13]Empalmes!C285</f>
        <v>EMPALMES UNIPOLARES PARA CABLES NA2XY (35 mm2) DE BAJA TENSION</v>
      </c>
      <c r="D97" s="52">
        <f>+[13]Empalmes!D285</f>
        <v>5.88</v>
      </c>
      <c r="E97" s="53">
        <f>+[13]Empalmes!E285</f>
        <v>7.2125527762043387</v>
      </c>
      <c r="F97" s="53"/>
      <c r="G97" s="49" t="str">
        <f>+[13]Empalmes!F285</f>
        <v>E</v>
      </c>
      <c r="H97" s="49" t="str">
        <f>+[13]Empalmes!G285</f>
        <v/>
      </c>
      <c r="I97" s="49" t="str">
        <f>+[13]Empalmes!H285</f>
        <v>Estimado</v>
      </c>
      <c r="J97" s="49" t="str">
        <f>+[13]Empalmes!I285</f>
        <v/>
      </c>
      <c r="K97" s="49" t="str">
        <f>+[13]Empalmes!J285</f>
        <v/>
      </c>
      <c r="L97" s="49" t="str">
        <f>+[13]Empalmes!K285</f>
        <v/>
      </c>
      <c r="M97" s="54" t="str">
        <f>+[13]Empalmes!L285</f>
        <v/>
      </c>
      <c r="N97" s="49" t="str">
        <f>+[13]Empalmes!M285</f>
        <v/>
      </c>
      <c r="O97" s="49" t="str">
        <f>+[13]Empalmes!N285</f>
        <v>Estimado</v>
      </c>
      <c r="P97" s="49" t="str">
        <f>+[13]Empalmes!O285</f>
        <v/>
      </c>
      <c r="Q97" s="49" t="str">
        <f>+[13]Empalmes!P285</f>
        <v>E</v>
      </c>
      <c r="R97" s="51">
        <f t="shared" si="4"/>
        <v>0.22662462180345888</v>
      </c>
      <c r="S97" s="45" t="str">
        <f t="shared" si="5"/>
        <v>Estimado.rar</v>
      </c>
      <c r="V97" s="46">
        <f t="shared" si="6"/>
        <v>1</v>
      </c>
    </row>
    <row r="98" spans="1:22" s="45" customFormat="1" ht="11.25" hidden="1" customHeight="1" x14ac:dyDescent="0.2">
      <c r="A98" s="47">
        <f t="shared" si="7"/>
        <v>96</v>
      </c>
      <c r="B98" s="62" t="str">
        <f>+[13]Empalmes!B286</f>
        <v>CXS102</v>
      </c>
      <c r="C98" s="63" t="str">
        <f>+[13]Empalmes!C286</f>
        <v>EMPALMES UNIPOLARES PARA CABLES NA2XY (70 mm2) DE BAJA TENSION</v>
      </c>
      <c r="D98" s="52">
        <f>+[13]Empalmes!D286</f>
        <v>7.96</v>
      </c>
      <c r="E98" s="53">
        <f>+[13]Empalmes!E286</f>
        <v>9.7100000000000009</v>
      </c>
      <c r="F98" s="53"/>
      <c r="G98" s="49" t="str">
        <f>+[13]Empalmes!F286</f>
        <v>S</v>
      </c>
      <c r="H98" s="49">
        <f>+[13]Empalmes!G286</f>
        <v>2000</v>
      </c>
      <c r="I98" s="49" t="str">
        <f>+[13]Empalmes!H286</f>
        <v>Factura F001-67765</v>
      </c>
      <c r="J98" s="49" t="str">
        <f>+[13]Empalmes!I286</f>
        <v>Individual</v>
      </c>
      <c r="K98" s="49" t="str">
        <f>+[13]Empalmes!J286</f>
        <v>EDPE</v>
      </c>
      <c r="L98" s="49" t="str">
        <f>+[13]Empalmes!K286</f>
        <v>3M PERÚ S.A</v>
      </c>
      <c r="M98" s="54">
        <f>+[13]Empalmes!L286</f>
        <v>43032</v>
      </c>
      <c r="N98" s="49">
        <f>+[13]Empalmes!M286</f>
        <v>2000</v>
      </c>
      <c r="O98" s="49" t="str">
        <f>+[13]Empalmes!N286</f>
        <v>Sustento</v>
      </c>
      <c r="P98" s="49">
        <f>+[13]Empalmes!O286</f>
        <v>2000</v>
      </c>
      <c r="Q98" s="49" t="str">
        <f>+[13]Empalmes!P286</f>
        <v>S</v>
      </c>
      <c r="R98" s="51">
        <f t="shared" si="4"/>
        <v>0.21984924623115587</v>
      </c>
      <c r="S98" s="45" t="str">
        <f t="shared" si="5"/>
        <v>EDPE: Factura F001-67765</v>
      </c>
      <c r="V98" s="46">
        <f t="shared" si="6"/>
        <v>1</v>
      </c>
    </row>
    <row r="99" spans="1:22" s="45" customFormat="1" ht="11.25" hidden="1" customHeight="1" x14ac:dyDescent="0.2">
      <c r="A99" s="47">
        <f t="shared" si="7"/>
        <v>97</v>
      </c>
      <c r="B99" s="62" t="str">
        <f>+[13]Empalmes!B287</f>
        <v>CXS110</v>
      </c>
      <c r="C99" s="63" t="str">
        <f>+[13]Empalmes!C287</f>
        <v>EMPALMES UNIPOLARES PARA CABLES NA2XY (120 mm2) DE BAJA TENSION</v>
      </c>
      <c r="D99" s="52">
        <f>+[13]Empalmes!D287</f>
        <v>17.54</v>
      </c>
      <c r="E99" s="53">
        <f>+[13]Empalmes!E287</f>
        <v>17.899999999999999</v>
      </c>
      <c r="F99" s="53"/>
      <c r="G99" s="49" t="str">
        <f>+[13]Empalmes!F287</f>
        <v>S</v>
      </c>
      <c r="H99" s="49">
        <f>+[13]Empalmes!G287</f>
        <v>175</v>
      </c>
      <c r="I99" s="49" t="str">
        <f>+[13]Empalmes!H287</f>
        <v>Factura F001-67765</v>
      </c>
      <c r="J99" s="49" t="str">
        <f>+[13]Empalmes!I287</f>
        <v>Individual</v>
      </c>
      <c r="K99" s="49" t="str">
        <f>+[13]Empalmes!J287</f>
        <v>EDPE</v>
      </c>
      <c r="L99" s="49" t="str">
        <f>+[13]Empalmes!K287</f>
        <v>3M PERÚ S.A</v>
      </c>
      <c r="M99" s="54">
        <f>+[13]Empalmes!L287</f>
        <v>43032</v>
      </c>
      <c r="N99" s="49">
        <f>+[13]Empalmes!M287</f>
        <v>175</v>
      </c>
      <c r="O99" s="49" t="str">
        <f>+[13]Empalmes!N287</f>
        <v>Sustento</v>
      </c>
      <c r="P99" s="49">
        <f>+[13]Empalmes!O287</f>
        <v>175</v>
      </c>
      <c r="Q99" s="49" t="str">
        <f>+[13]Empalmes!P287</f>
        <v>S</v>
      </c>
      <c r="R99" s="51">
        <f t="shared" si="4"/>
        <v>2.0524515393386622E-2</v>
      </c>
      <c r="S99" s="45" t="str">
        <f t="shared" si="5"/>
        <v>EDPE: Factura F001-67765</v>
      </c>
      <c r="V99" s="46">
        <f t="shared" si="6"/>
        <v>1</v>
      </c>
    </row>
    <row r="100" spans="1:22" s="45" customFormat="1" ht="11.25" hidden="1" customHeight="1" x14ac:dyDescent="0.2">
      <c r="A100" s="47">
        <f t="shared" si="7"/>
        <v>98</v>
      </c>
      <c r="B100" s="62" t="str">
        <f>+[13]Empalmes!B288</f>
        <v>CXS103</v>
      </c>
      <c r="C100" s="63" t="str">
        <f>+[13]Empalmes!C288</f>
        <v>EMPALMES UNIPOLARES PARA CABLES NA2XY (150 mm2) DE BAJA TENSION</v>
      </c>
      <c r="D100" s="52">
        <f>+[13]Empalmes!D288</f>
        <v>18.21</v>
      </c>
      <c r="E100" s="53">
        <f>+[13]Empalmes!E288</f>
        <v>19.391309823725859</v>
      </c>
      <c r="F100" s="53"/>
      <c r="G100" s="49" t="str">
        <f>+[13]Empalmes!F288</f>
        <v>E</v>
      </c>
      <c r="H100" s="49" t="str">
        <f>+[13]Empalmes!G288</f>
        <v/>
      </c>
      <c r="I100" s="49" t="str">
        <f>+[13]Empalmes!H288</f>
        <v>Estimado</v>
      </c>
      <c r="J100" s="49" t="str">
        <f>+[13]Empalmes!I288</f>
        <v/>
      </c>
      <c r="K100" s="49" t="str">
        <f>+[13]Empalmes!J288</f>
        <v/>
      </c>
      <c r="L100" s="49" t="str">
        <f>+[13]Empalmes!K288</f>
        <v/>
      </c>
      <c r="M100" s="54" t="str">
        <f>+[13]Empalmes!L288</f>
        <v/>
      </c>
      <c r="N100" s="49" t="str">
        <f>+[13]Empalmes!M288</f>
        <v/>
      </c>
      <c r="O100" s="49" t="str">
        <f>+[13]Empalmes!N288</f>
        <v>Estimado</v>
      </c>
      <c r="P100" s="49" t="str">
        <f>+[13]Empalmes!O288</f>
        <v/>
      </c>
      <c r="Q100" s="49" t="str">
        <f>+[13]Empalmes!P288</f>
        <v>E</v>
      </c>
      <c r="R100" s="51">
        <f t="shared" si="4"/>
        <v>6.4871489496203028E-2</v>
      </c>
      <c r="S100" s="45" t="str">
        <f t="shared" si="5"/>
        <v>Estimado.rar</v>
      </c>
      <c r="V100" s="46">
        <f t="shared" si="6"/>
        <v>1</v>
      </c>
    </row>
    <row r="101" spans="1:22" s="45" customFormat="1" ht="11.25" hidden="1" customHeight="1" x14ac:dyDescent="0.2">
      <c r="A101" s="47">
        <f t="shared" si="7"/>
        <v>99</v>
      </c>
      <c r="B101" s="62" t="str">
        <f>+[13]Empalmes!B289</f>
        <v>CXS104</v>
      </c>
      <c r="C101" s="63" t="str">
        <f>+[13]Empalmes!C289</f>
        <v>EMPALMES UNIPOLARES PARA CABLES NA2XY (240 mm2) DE BAJA TENSION</v>
      </c>
      <c r="D101" s="52">
        <f>+[13]Empalmes!D289</f>
        <v>24.89</v>
      </c>
      <c r="E101" s="53">
        <f>+[13]Empalmes!E289</f>
        <v>25.48</v>
      </c>
      <c r="F101" s="53"/>
      <c r="G101" s="49" t="str">
        <f>+[13]Empalmes!F289</f>
        <v>S</v>
      </c>
      <c r="H101" s="49">
        <f>+[13]Empalmes!G289</f>
        <v>2650</v>
      </c>
      <c r="I101" s="49" t="str">
        <f>+[13]Empalmes!H289</f>
        <v>Factura F001-70745</v>
      </c>
      <c r="J101" s="49" t="str">
        <f>+[13]Empalmes!I289</f>
        <v>Individual</v>
      </c>
      <c r="K101" s="49" t="str">
        <f>+[13]Empalmes!J289</f>
        <v>EDPE</v>
      </c>
      <c r="L101" s="49" t="str">
        <f>+[13]Empalmes!K289</f>
        <v>3M PERÚ S.A</v>
      </c>
      <c r="M101" s="54">
        <f>+[13]Empalmes!L289</f>
        <v>43088</v>
      </c>
      <c r="N101" s="49">
        <f>+[13]Empalmes!M289</f>
        <v>2650</v>
      </c>
      <c r="O101" s="49" t="str">
        <f>+[13]Empalmes!N289</f>
        <v>Sustento</v>
      </c>
      <c r="P101" s="49">
        <f>+[13]Empalmes!O289</f>
        <v>2650</v>
      </c>
      <c r="Q101" s="49" t="str">
        <f>+[13]Empalmes!P289</f>
        <v>S</v>
      </c>
      <c r="R101" s="51">
        <f t="shared" si="4"/>
        <v>2.3704298915226962E-2</v>
      </c>
      <c r="S101" s="45" t="str">
        <f t="shared" si="5"/>
        <v>EDPE: Factura F001-70745</v>
      </c>
      <c r="V101" s="46">
        <f t="shared" si="6"/>
        <v>1</v>
      </c>
    </row>
    <row r="102" spans="1:22" s="45" customFormat="1" ht="11.25" hidden="1" customHeight="1" x14ac:dyDescent="0.2">
      <c r="A102" s="47">
        <f t="shared" si="7"/>
        <v>100</v>
      </c>
      <c r="B102" s="62" t="str">
        <f>+[13]Empalmes!B290</f>
        <v>CXS105</v>
      </c>
      <c r="C102" s="63" t="str">
        <f>+[13]Empalmes!C290</f>
        <v>EMPALMES UNIPOLARES PARA CABLES NA2XY (400 mm2) DE BAJA TENSION</v>
      </c>
      <c r="D102" s="52">
        <f>+[13]Empalmes!D290</f>
        <v>29.98</v>
      </c>
      <c r="E102" s="53">
        <f>+[13]Empalmes!E290</f>
        <v>29.04</v>
      </c>
      <c r="F102" s="53"/>
      <c r="G102" s="49" t="str">
        <f>+[13]Empalmes!F290</f>
        <v>S</v>
      </c>
      <c r="H102" s="49">
        <f>+[13]Empalmes!G290</f>
        <v>1858</v>
      </c>
      <c r="I102" s="49" t="str">
        <f>+[13]Empalmes!H290</f>
        <v>Factura F001-60956</v>
      </c>
      <c r="J102" s="49" t="str">
        <f>+[13]Empalmes!I290</f>
        <v>Individual</v>
      </c>
      <c r="K102" s="49" t="str">
        <f>+[13]Empalmes!J290</f>
        <v>EDPE</v>
      </c>
      <c r="L102" s="49" t="str">
        <f>+[13]Empalmes!K290</f>
        <v>3M PERÚ S.A</v>
      </c>
      <c r="M102" s="54">
        <f>+[13]Empalmes!L290</f>
        <v>42916</v>
      </c>
      <c r="N102" s="49">
        <f>+[13]Empalmes!M290</f>
        <v>1858</v>
      </c>
      <c r="O102" s="49" t="str">
        <f>+[13]Empalmes!N290</f>
        <v>Sustento</v>
      </c>
      <c r="P102" s="49">
        <f>+[13]Empalmes!O290</f>
        <v>1858</v>
      </c>
      <c r="Q102" s="49" t="str">
        <f>+[13]Empalmes!P290</f>
        <v>S</v>
      </c>
      <c r="R102" s="51">
        <f t="shared" si="4"/>
        <v>-3.1354236157438375E-2</v>
      </c>
      <c r="S102" s="45" t="str">
        <f t="shared" si="5"/>
        <v>EDPE: Factura F001-60956</v>
      </c>
      <c r="V102" s="46">
        <f t="shared" si="6"/>
        <v>1</v>
      </c>
    </row>
    <row r="103" spans="1:22" s="45" customFormat="1" ht="11.25" hidden="1" customHeight="1" x14ac:dyDescent="0.2">
      <c r="A103" s="47">
        <f t="shared" si="7"/>
        <v>101</v>
      </c>
      <c r="B103" s="62" t="str">
        <f>+[13]Empalmes!B291</f>
        <v>CXS121</v>
      </c>
      <c r="C103" s="63" t="str">
        <f>+[13]Empalmes!C291</f>
        <v>EMPALMES UNIPOLARES PARA CABLES NA2XY (500 mm2) DE BAJA TENSION</v>
      </c>
      <c r="D103" s="52">
        <f>+[13]Empalmes!D291</f>
        <v>40.21</v>
      </c>
      <c r="E103" s="53">
        <f>+[13]Empalmes!E291</f>
        <v>36.924472323184979</v>
      </c>
      <c r="F103" s="53"/>
      <c r="G103" s="49" t="str">
        <f>+[13]Empalmes!F291</f>
        <v>E</v>
      </c>
      <c r="H103" s="49" t="str">
        <f>+[13]Empalmes!G291</f>
        <v/>
      </c>
      <c r="I103" s="49" t="str">
        <f>+[13]Empalmes!H291</f>
        <v>Estimado</v>
      </c>
      <c r="J103" s="49" t="str">
        <f>+[13]Empalmes!I291</f>
        <v/>
      </c>
      <c r="K103" s="49" t="str">
        <f>+[13]Empalmes!J291</f>
        <v/>
      </c>
      <c r="L103" s="49" t="str">
        <f>+[13]Empalmes!K291</f>
        <v/>
      </c>
      <c r="M103" s="54" t="str">
        <f>+[13]Empalmes!L291</f>
        <v/>
      </c>
      <c r="N103" s="49" t="str">
        <f>+[13]Empalmes!M291</f>
        <v/>
      </c>
      <c r="O103" s="49" t="str">
        <f>+[13]Empalmes!N291</f>
        <v>Estimado</v>
      </c>
      <c r="P103" s="49" t="str">
        <f>+[13]Empalmes!O291</f>
        <v/>
      </c>
      <c r="Q103" s="49" t="str">
        <f>+[13]Empalmes!P291</f>
        <v>E</v>
      </c>
      <c r="R103" s="51">
        <f t="shared" si="4"/>
        <v>-8.1709218523129068E-2</v>
      </c>
      <c r="S103" s="45" t="str">
        <f t="shared" si="5"/>
        <v>Estimado.rar</v>
      </c>
      <c r="V103" s="46">
        <f t="shared" si="6"/>
        <v>1</v>
      </c>
    </row>
    <row r="104" spans="1:22" s="45" customFormat="1" ht="11.25" hidden="1" customHeight="1" x14ac:dyDescent="0.2">
      <c r="A104" s="47">
        <f t="shared" si="7"/>
        <v>102</v>
      </c>
      <c r="B104" s="62" t="str">
        <f>+[13]Empalmes!B292</f>
        <v>CXS125</v>
      </c>
      <c r="C104" s="63" t="str">
        <f>+[13]Empalmes!C292</f>
        <v>EMPALMES UNIPOLARES PARA CABLES NA2XY (25 mm2) DE BAJA TENSION</v>
      </c>
      <c r="D104" s="52" t="str">
        <f>+[13]Empalmes!D292</f>
        <v>NUEVO</v>
      </c>
      <c r="E104" s="53">
        <f>+[13]Empalmes!E292</f>
        <v>5.86613127121446</v>
      </c>
      <c r="F104" s="53"/>
      <c r="G104" s="49" t="str">
        <f>+[13]Empalmes!F292</f>
        <v>E</v>
      </c>
      <c r="H104" s="49" t="str">
        <f>+[13]Empalmes!G292</f>
        <v/>
      </c>
      <c r="I104" s="49" t="str">
        <f>+[13]Empalmes!H292</f>
        <v>Estimado</v>
      </c>
      <c r="J104" s="49" t="str">
        <f>+[13]Empalmes!I292</f>
        <v/>
      </c>
      <c r="K104" s="49" t="str">
        <f>+[13]Empalmes!J292</f>
        <v/>
      </c>
      <c r="L104" s="49" t="str">
        <f>+[13]Empalmes!K292</f>
        <v/>
      </c>
      <c r="M104" s="54" t="str">
        <f>+[13]Empalmes!L292</f>
        <v/>
      </c>
      <c r="N104" s="49" t="str">
        <f>+[13]Empalmes!M292</f>
        <v/>
      </c>
      <c r="O104" s="49" t="str">
        <f>+[13]Empalmes!N292</f>
        <v>Estimado</v>
      </c>
      <c r="P104" s="49" t="str">
        <f>+[13]Empalmes!O292</f>
        <v/>
      </c>
      <c r="Q104" s="49" t="str">
        <f>+[13]Empalmes!P292</f>
        <v>E</v>
      </c>
      <c r="R104" s="51" t="str">
        <f t="shared" si="4"/>
        <v/>
      </c>
      <c r="S104" s="45" t="str">
        <f t="shared" si="5"/>
        <v>Estimado.rar</v>
      </c>
      <c r="V104" s="46">
        <f t="shared" si="6"/>
        <v>1</v>
      </c>
    </row>
    <row r="105" spans="1:22" s="45" customFormat="1" ht="11.25" hidden="1" customHeight="1" x14ac:dyDescent="0.2">
      <c r="A105" s="47">
        <f t="shared" si="7"/>
        <v>103</v>
      </c>
      <c r="B105" s="62" t="str">
        <f>+[13]Empalmes!B293</f>
        <v>CXS126</v>
      </c>
      <c r="C105" s="63" t="str">
        <f>+[13]Empalmes!C293</f>
        <v>EMPALMES UNIPOLARES PARA CABLES NA2XY (50 mm2) DE BAJA TENSION</v>
      </c>
      <c r="D105" s="52" t="str">
        <f>+[13]Empalmes!D293</f>
        <v>NUEVO</v>
      </c>
      <c r="E105" s="53">
        <f>+[13]Empalmes!E293</f>
        <v>8.9787172976386991</v>
      </c>
      <c r="F105" s="53"/>
      <c r="G105" s="49" t="str">
        <f>+[13]Empalmes!F293</f>
        <v>E</v>
      </c>
      <c r="H105" s="49" t="str">
        <f>+[13]Empalmes!G293</f>
        <v/>
      </c>
      <c r="I105" s="49" t="str">
        <f>+[13]Empalmes!H293</f>
        <v>Estimado</v>
      </c>
      <c r="J105" s="49" t="str">
        <f>+[13]Empalmes!I293</f>
        <v/>
      </c>
      <c r="K105" s="49" t="str">
        <f>+[13]Empalmes!J293</f>
        <v/>
      </c>
      <c r="L105" s="49" t="str">
        <f>+[13]Empalmes!K293</f>
        <v/>
      </c>
      <c r="M105" s="54" t="str">
        <f>+[13]Empalmes!L293</f>
        <v/>
      </c>
      <c r="N105" s="49" t="str">
        <f>+[13]Empalmes!M293</f>
        <v/>
      </c>
      <c r="O105" s="49" t="str">
        <f>+[13]Empalmes!N293</f>
        <v>Estimado</v>
      </c>
      <c r="P105" s="49" t="str">
        <f>+[13]Empalmes!O293</f>
        <v/>
      </c>
      <c r="Q105" s="49" t="str">
        <f>+[13]Empalmes!P293</f>
        <v>E</v>
      </c>
      <c r="R105" s="51" t="str">
        <f t="shared" si="4"/>
        <v/>
      </c>
      <c r="S105" s="45" t="str">
        <f t="shared" si="5"/>
        <v>Estimado.rar</v>
      </c>
      <c r="V105" s="46">
        <f t="shared" si="6"/>
        <v>1</v>
      </c>
    </row>
    <row r="106" spans="1:22" s="45" customFormat="1" ht="11.25" hidden="1" customHeight="1" x14ac:dyDescent="0.2">
      <c r="A106" s="47">
        <f t="shared" si="7"/>
        <v>104</v>
      </c>
      <c r="B106" s="62" t="str">
        <f>+[13]Empalmes!B294</f>
        <v>CXS127</v>
      </c>
      <c r="C106" s="63" t="str">
        <f>+[13]Empalmes!C294</f>
        <v>EMPALMES UNIPOLARES PARA CABLES NA2XY (95 mm2) DE BAJA TENSION</v>
      </c>
      <c r="D106" s="52" t="str">
        <f>+[13]Empalmes!D294</f>
        <v>NUEVO</v>
      </c>
      <c r="E106" s="53">
        <f>+[13]Empalmes!E294</f>
        <v>13.316708216851602</v>
      </c>
      <c r="F106" s="53"/>
      <c r="G106" s="49" t="str">
        <f>+[13]Empalmes!F294</f>
        <v>E</v>
      </c>
      <c r="H106" s="49" t="str">
        <f>+[13]Empalmes!G294</f>
        <v/>
      </c>
      <c r="I106" s="49" t="str">
        <f>+[13]Empalmes!H294</f>
        <v>Estimado</v>
      </c>
      <c r="J106" s="49" t="str">
        <f>+[13]Empalmes!I294</f>
        <v/>
      </c>
      <c r="K106" s="49" t="str">
        <f>+[13]Empalmes!J294</f>
        <v/>
      </c>
      <c r="L106" s="49" t="str">
        <f>+[13]Empalmes!K294</f>
        <v/>
      </c>
      <c r="M106" s="54" t="str">
        <f>+[13]Empalmes!L294</f>
        <v/>
      </c>
      <c r="N106" s="49" t="str">
        <f>+[13]Empalmes!M294</f>
        <v/>
      </c>
      <c r="O106" s="49" t="str">
        <f>+[13]Empalmes!N294</f>
        <v>Estimado</v>
      </c>
      <c r="P106" s="49" t="str">
        <f>+[13]Empalmes!O294</f>
        <v/>
      </c>
      <c r="Q106" s="49" t="str">
        <f>+[13]Empalmes!P294</f>
        <v>E</v>
      </c>
      <c r="R106" s="51" t="str">
        <f t="shared" si="4"/>
        <v/>
      </c>
      <c r="S106" s="45" t="str">
        <f t="shared" si="5"/>
        <v>Estimado.rar</v>
      </c>
      <c r="V106" s="46">
        <f t="shared" si="6"/>
        <v>1</v>
      </c>
    </row>
    <row r="107" spans="1:22" s="45" customFormat="1" ht="11.25" hidden="1" customHeight="1" x14ac:dyDescent="0.2">
      <c r="A107" s="47">
        <f t="shared" si="7"/>
        <v>105</v>
      </c>
      <c r="B107" s="62" t="str">
        <f>+[13]Empalmes!B295</f>
        <v>CXS128</v>
      </c>
      <c r="C107" s="63" t="str">
        <f>+[13]Empalmes!C295</f>
        <v>EMPALMES UNIPOLARES PARA CABLES NA2XY (185 mm2) DE BAJA TENSION</v>
      </c>
      <c r="D107" s="52" t="str">
        <f>+[13]Empalmes!D295</f>
        <v>NUEVO</v>
      </c>
      <c r="E107" s="53">
        <f>+[13]Empalmes!E295</f>
        <v>20.051505069626991</v>
      </c>
      <c r="F107" s="53"/>
      <c r="G107" s="49" t="str">
        <f>+[13]Empalmes!F295</f>
        <v>E</v>
      </c>
      <c r="H107" s="49" t="str">
        <f>+[13]Empalmes!G295</f>
        <v/>
      </c>
      <c r="I107" s="49" t="str">
        <f>+[13]Empalmes!H295</f>
        <v>Estimado</v>
      </c>
      <c r="J107" s="49" t="str">
        <f>+[13]Empalmes!I295</f>
        <v/>
      </c>
      <c r="K107" s="49" t="str">
        <f>+[13]Empalmes!J295</f>
        <v/>
      </c>
      <c r="L107" s="49" t="str">
        <f>+[13]Empalmes!K295</f>
        <v/>
      </c>
      <c r="M107" s="54" t="str">
        <f>+[13]Empalmes!L295</f>
        <v/>
      </c>
      <c r="N107" s="49" t="str">
        <f>+[13]Empalmes!M295</f>
        <v/>
      </c>
      <c r="O107" s="49" t="str">
        <f>+[13]Empalmes!N295</f>
        <v>Estimado</v>
      </c>
      <c r="P107" s="49" t="str">
        <f>+[13]Empalmes!O295</f>
        <v/>
      </c>
      <c r="Q107" s="49" t="str">
        <f>+[13]Empalmes!P295</f>
        <v>E</v>
      </c>
      <c r="R107" s="51" t="str">
        <f t="shared" si="4"/>
        <v/>
      </c>
      <c r="S107" s="45" t="str">
        <f t="shared" si="5"/>
        <v>Estimado.rar</v>
      </c>
      <c r="V107" s="46">
        <f t="shared" si="6"/>
        <v>1</v>
      </c>
    </row>
    <row r="108" spans="1:22" s="45" customFormat="1" ht="11.25" hidden="1" customHeight="1" x14ac:dyDescent="0.2">
      <c r="A108" s="47">
        <f t="shared" si="7"/>
        <v>106</v>
      </c>
      <c r="B108" s="62" t="str">
        <f>+[13]Empalmes!B296</f>
        <v>CXS129</v>
      </c>
      <c r="C108" s="63" t="str">
        <f>+[13]Empalmes!C296</f>
        <v>EMPALMES UNIPOLARES PARA CABLES NA2XY (300 mm2) DE BAJA TENSION</v>
      </c>
      <c r="D108" s="52" t="str">
        <f>+[13]Empalmes!D296</f>
        <v>NUEVO</v>
      </c>
      <c r="E108" s="53">
        <f>+[13]Empalmes!E296</f>
        <v>26.982176604277015</v>
      </c>
      <c r="F108" s="53"/>
      <c r="G108" s="49" t="str">
        <f>+[13]Empalmes!F296</f>
        <v>E</v>
      </c>
      <c r="H108" s="49" t="str">
        <f>+[13]Empalmes!G296</f>
        <v/>
      </c>
      <c r="I108" s="49" t="str">
        <f>+[13]Empalmes!H296</f>
        <v>Estimado</v>
      </c>
      <c r="J108" s="49" t="str">
        <f>+[13]Empalmes!I296</f>
        <v/>
      </c>
      <c r="K108" s="49" t="str">
        <f>+[13]Empalmes!J296</f>
        <v/>
      </c>
      <c r="L108" s="49" t="str">
        <f>+[13]Empalmes!K296</f>
        <v/>
      </c>
      <c r="M108" s="54" t="str">
        <f>+[13]Empalmes!L296</f>
        <v/>
      </c>
      <c r="N108" s="49" t="str">
        <f>+[13]Empalmes!M296</f>
        <v/>
      </c>
      <c r="O108" s="49" t="str">
        <f>+[13]Empalmes!N296</f>
        <v>Estimado</v>
      </c>
      <c r="P108" s="49" t="str">
        <f>+[13]Empalmes!O296</f>
        <v/>
      </c>
      <c r="Q108" s="49" t="str">
        <f>+[13]Empalmes!P296</f>
        <v>E</v>
      </c>
      <c r="R108" s="51" t="str">
        <f t="shared" si="4"/>
        <v/>
      </c>
      <c r="S108" s="45" t="str">
        <f t="shared" si="5"/>
        <v>Estimado.rar</v>
      </c>
      <c r="V108" s="46">
        <f t="shared" si="6"/>
        <v>1</v>
      </c>
    </row>
    <row r="109" spans="1:22" s="45" customFormat="1" ht="11.25" hidden="1" customHeight="1" x14ac:dyDescent="0.2">
      <c r="A109" s="47">
        <f t="shared" si="7"/>
        <v>107</v>
      </c>
      <c r="B109" s="64" t="str">
        <f>+'[13]Cabezas Terminales'!B32</f>
        <v>CXT84</v>
      </c>
      <c r="C109" s="65" t="str">
        <f>+'[13]Cabezas Terminales'!C32</f>
        <v>CABEZA TERMINAL PARA CABLE NKY USO EXTERIOR - INTERIOR, 15 KV.; 120  - 185 mm2</v>
      </c>
      <c r="D109" s="65">
        <f>+'[13]Cabezas Terminales'!D32</f>
        <v>510.26</v>
      </c>
      <c r="E109" s="66">
        <f>+'[13]Cabezas Terminales'!E32</f>
        <v>507.38818864626711</v>
      </c>
      <c r="F109" s="66"/>
      <c r="G109" s="65" t="str">
        <f>+'[13]Cabezas Terminales'!F32</f>
        <v>E</v>
      </c>
      <c r="H109" s="65" t="str">
        <f>+'[13]Cabezas Terminales'!G32</f>
        <v/>
      </c>
      <c r="I109" s="65" t="str">
        <f>+'[13]Cabezas Terminales'!H32</f>
        <v>Estimado</v>
      </c>
      <c r="J109" s="65" t="str">
        <f>+'[13]Cabezas Terminales'!I32</f>
        <v/>
      </c>
      <c r="K109" s="65" t="str">
        <f>+'[13]Cabezas Terminales'!J32</f>
        <v/>
      </c>
      <c r="L109" s="65" t="str">
        <f>+'[13]Cabezas Terminales'!K32</f>
        <v/>
      </c>
      <c r="M109" s="65" t="str">
        <f>+'[13]Cabezas Terminales'!L32</f>
        <v/>
      </c>
      <c r="N109" s="65" t="str">
        <f>+'[13]Cabezas Terminales'!M32</f>
        <v/>
      </c>
      <c r="O109" s="65" t="str">
        <f>+'[13]Cabezas Terminales'!N32</f>
        <v>Estimado</v>
      </c>
      <c r="P109" s="65" t="str">
        <f>+'[13]Cabezas Terminales'!O32</f>
        <v/>
      </c>
      <c r="Q109" s="65" t="str">
        <f>+'[13]Cabezas Terminales'!P32</f>
        <v>E</v>
      </c>
      <c r="R109" s="51">
        <f t="shared" si="4"/>
        <v>-5.6281334098947644E-3</v>
      </c>
      <c r="S109" s="45" t="str">
        <f t="shared" si="5"/>
        <v>Estimado.rar</v>
      </c>
      <c r="V109" s="46">
        <f t="shared" si="6"/>
        <v>1</v>
      </c>
    </row>
    <row r="110" spans="1:22" s="45" customFormat="1" ht="11.25" hidden="1" customHeight="1" x14ac:dyDescent="0.2">
      <c r="A110" s="47">
        <f t="shared" si="7"/>
        <v>108</v>
      </c>
      <c r="B110" s="64" t="str">
        <f>+'[13]Cabezas Terminales'!B33</f>
        <v>CXT86</v>
      </c>
      <c r="C110" s="65" t="str">
        <f>+'[13]Cabezas Terminales'!C33</f>
        <v>CABEZA TERMINAL PARA CABLE NKY USO EXTERIOR - INTERIOR, 15 KV.; 240 mm2</v>
      </c>
      <c r="D110" s="65">
        <f>+'[13]Cabezas Terminales'!D33</f>
        <v>510.26</v>
      </c>
      <c r="E110" s="66">
        <f>+'[13]Cabezas Terminales'!E33</f>
        <v>572.65094994711865</v>
      </c>
      <c r="F110" s="66"/>
      <c r="G110" s="65" t="str">
        <f>+'[13]Cabezas Terminales'!F33</f>
        <v>E</v>
      </c>
      <c r="H110" s="65" t="str">
        <f>+'[13]Cabezas Terminales'!G33</f>
        <v/>
      </c>
      <c r="I110" s="65" t="str">
        <f>+'[13]Cabezas Terminales'!H33</f>
        <v>Estimado</v>
      </c>
      <c r="J110" s="65" t="str">
        <f>+'[13]Cabezas Terminales'!I33</f>
        <v/>
      </c>
      <c r="K110" s="65" t="str">
        <f>+'[13]Cabezas Terminales'!J33</f>
        <v/>
      </c>
      <c r="L110" s="65" t="str">
        <f>+'[13]Cabezas Terminales'!K33</f>
        <v/>
      </c>
      <c r="M110" s="65" t="str">
        <f>+'[13]Cabezas Terminales'!L33</f>
        <v/>
      </c>
      <c r="N110" s="65" t="str">
        <f>+'[13]Cabezas Terminales'!M33</f>
        <v/>
      </c>
      <c r="O110" s="65" t="str">
        <f>+'[13]Cabezas Terminales'!N33</f>
        <v>Estimado</v>
      </c>
      <c r="P110" s="65" t="str">
        <f>+'[13]Cabezas Terminales'!O33</f>
        <v/>
      </c>
      <c r="Q110" s="65" t="str">
        <f>+'[13]Cabezas Terminales'!P33</f>
        <v>E</v>
      </c>
      <c r="R110" s="51">
        <f t="shared" si="4"/>
        <v>0.1222728607908099</v>
      </c>
      <c r="S110" s="45" t="str">
        <f t="shared" si="5"/>
        <v>Estimado.rar</v>
      </c>
      <c r="V110" s="46">
        <f t="shared" si="6"/>
        <v>1</v>
      </c>
    </row>
    <row r="111" spans="1:22" s="45" customFormat="1" ht="11.25" hidden="1" customHeight="1" x14ac:dyDescent="0.2">
      <c r="A111" s="47">
        <f t="shared" si="7"/>
        <v>109</v>
      </c>
      <c r="B111" s="64" t="str">
        <f>+'[13]Cabezas Terminales'!B34</f>
        <v>CXT80</v>
      </c>
      <c r="C111" s="65" t="str">
        <f>+'[13]Cabezas Terminales'!C34</f>
        <v>CABEZA TERMINAL PARA CABLE NKY USO EXTERIOR - INTERIOR, 15 KV.; 35 mm2</v>
      </c>
      <c r="D111" s="65">
        <f>+'[13]Cabezas Terminales'!D34</f>
        <v>501.3</v>
      </c>
      <c r="E111" s="66">
        <f>+'[13]Cabezas Terminales'!E34</f>
        <v>364.77341088083688</v>
      </c>
      <c r="F111" s="66"/>
      <c r="G111" s="65" t="str">
        <f>+'[13]Cabezas Terminales'!F34</f>
        <v>E</v>
      </c>
      <c r="H111" s="65" t="str">
        <f>+'[13]Cabezas Terminales'!G34</f>
        <v/>
      </c>
      <c r="I111" s="65" t="str">
        <f>+'[13]Cabezas Terminales'!H34</f>
        <v>Estimado</v>
      </c>
      <c r="J111" s="65" t="str">
        <f>+'[13]Cabezas Terminales'!I34</f>
        <v/>
      </c>
      <c r="K111" s="65" t="str">
        <f>+'[13]Cabezas Terminales'!J34</f>
        <v/>
      </c>
      <c r="L111" s="65" t="str">
        <f>+'[13]Cabezas Terminales'!K34</f>
        <v/>
      </c>
      <c r="M111" s="65" t="str">
        <f>+'[13]Cabezas Terminales'!L34</f>
        <v/>
      </c>
      <c r="N111" s="65" t="str">
        <f>+'[13]Cabezas Terminales'!M34</f>
        <v/>
      </c>
      <c r="O111" s="65" t="str">
        <f>+'[13]Cabezas Terminales'!N34</f>
        <v>Estimado</v>
      </c>
      <c r="P111" s="65" t="str">
        <f>+'[13]Cabezas Terminales'!O34</f>
        <v/>
      </c>
      <c r="Q111" s="65" t="str">
        <f>+'[13]Cabezas Terminales'!P34</f>
        <v>E</v>
      </c>
      <c r="R111" s="51">
        <f t="shared" si="4"/>
        <v>-0.27234508102765431</v>
      </c>
      <c r="S111" s="45" t="str">
        <f t="shared" si="5"/>
        <v>Estimado.rar</v>
      </c>
      <c r="V111" s="46">
        <f t="shared" si="6"/>
        <v>1</v>
      </c>
    </row>
    <row r="112" spans="1:22" s="45" customFormat="1" ht="11.25" hidden="1" customHeight="1" x14ac:dyDescent="0.2">
      <c r="A112" s="47">
        <f t="shared" si="7"/>
        <v>110</v>
      </c>
      <c r="B112" s="64" t="str">
        <f>+'[13]Cabezas Terminales'!B35</f>
        <v>CXT82</v>
      </c>
      <c r="C112" s="65" t="str">
        <f>+'[13]Cabezas Terminales'!C35</f>
        <v>CABEZA TERMINAL PARA CABLE NKY USO EXTERIOR - INTERIOR, 15 KV.; 70 mm2</v>
      </c>
      <c r="D112" s="65">
        <f>+'[13]Cabezas Terminales'!D35</f>
        <v>454.8</v>
      </c>
      <c r="E112" s="66">
        <f>+'[13]Cabezas Terminales'!E35</f>
        <v>393.97063210055018</v>
      </c>
      <c r="F112" s="66"/>
      <c r="G112" s="65" t="str">
        <f>+'[13]Cabezas Terminales'!F35</f>
        <v>E</v>
      </c>
      <c r="H112" s="65" t="str">
        <f>+'[13]Cabezas Terminales'!G35</f>
        <v/>
      </c>
      <c r="I112" s="65" t="str">
        <f>+'[13]Cabezas Terminales'!H35</f>
        <v>Estimado</v>
      </c>
      <c r="J112" s="65" t="str">
        <f>+'[13]Cabezas Terminales'!I35</f>
        <v/>
      </c>
      <c r="K112" s="65" t="str">
        <f>+'[13]Cabezas Terminales'!J35</f>
        <v/>
      </c>
      <c r="L112" s="65" t="str">
        <f>+'[13]Cabezas Terminales'!K35</f>
        <v/>
      </c>
      <c r="M112" s="65" t="str">
        <f>+'[13]Cabezas Terminales'!L35</f>
        <v/>
      </c>
      <c r="N112" s="65" t="str">
        <f>+'[13]Cabezas Terminales'!M35</f>
        <v/>
      </c>
      <c r="O112" s="65" t="str">
        <f>+'[13]Cabezas Terminales'!N35</f>
        <v>Estimado</v>
      </c>
      <c r="P112" s="65" t="str">
        <f>+'[13]Cabezas Terminales'!O35</f>
        <v/>
      </c>
      <c r="Q112" s="65" t="str">
        <f>+'[13]Cabezas Terminales'!P35</f>
        <v>E</v>
      </c>
      <c r="R112" s="51">
        <f t="shared" si="4"/>
        <v>-0.13374970954144638</v>
      </c>
      <c r="S112" s="45" t="str">
        <f t="shared" si="5"/>
        <v>Estimado.rar</v>
      </c>
      <c r="V112" s="46">
        <f t="shared" si="6"/>
        <v>1</v>
      </c>
    </row>
    <row r="113" spans="1:22" s="45" customFormat="1" ht="11.25" hidden="1" customHeight="1" x14ac:dyDescent="0.2">
      <c r="A113" s="47">
        <f t="shared" si="7"/>
        <v>111</v>
      </c>
      <c r="B113" s="57" t="str">
        <f>+[13]Terminales!B161</f>
        <v>CXT96</v>
      </c>
      <c r="C113" s="49" t="str">
        <f>+[13]Terminales!C161</f>
        <v>TERMINAL DE COBRE DE PRESION PARA 300 A.</v>
      </c>
      <c r="D113" s="52">
        <f>+[13]Terminales!D161</f>
        <v>3.27</v>
      </c>
      <c r="E113" s="53">
        <f>+[13]Terminales!E161</f>
        <v>4.7</v>
      </c>
      <c r="F113" s="53"/>
      <c r="G113" s="49" t="str">
        <f>+[13]Terminales!F161</f>
        <v>S</v>
      </c>
      <c r="H113" s="49">
        <f>+[13]Terminales!G161</f>
        <v>20</v>
      </c>
      <c r="I113" s="49" t="str">
        <f>+[13]Terminales!H161</f>
        <v>Factura 001-000780</v>
      </c>
      <c r="J113" s="49" t="str">
        <f>+[13]Terminales!I161</f>
        <v>Individual</v>
      </c>
      <c r="K113" s="49" t="str">
        <f>+[13]Terminales!J161</f>
        <v>ELOR</v>
      </c>
      <c r="L113" s="49" t="str">
        <f>+[13]Terminales!K161</f>
        <v>DIPACO S.A.C.</v>
      </c>
      <c r="M113" s="54">
        <f>+[13]Terminales!L161</f>
        <v>42642</v>
      </c>
      <c r="N113" s="49">
        <f>+[13]Terminales!M161</f>
        <v>20</v>
      </c>
      <c r="O113" s="49" t="str">
        <f>+[13]Terminales!N161</f>
        <v>Sustento</v>
      </c>
      <c r="P113" s="49">
        <f>+[13]Terminales!O161</f>
        <v>20</v>
      </c>
      <c r="Q113" s="49" t="str">
        <f>+[13]Terminales!P161</f>
        <v>S</v>
      </c>
      <c r="R113" s="51">
        <f t="shared" si="4"/>
        <v>0.43730886850152917</v>
      </c>
      <c r="S113" s="45" t="str">
        <f t="shared" si="5"/>
        <v>ELOR: Factura 001-000780</v>
      </c>
      <c r="V113" s="46">
        <f t="shared" si="6"/>
        <v>1</v>
      </c>
    </row>
    <row r="114" spans="1:22" s="45" customFormat="1" ht="11.25" hidden="1" customHeight="1" x14ac:dyDescent="0.2">
      <c r="A114" s="47">
        <f t="shared" si="7"/>
        <v>112</v>
      </c>
      <c r="B114" s="57" t="str">
        <f>+[13]Terminales!B162</f>
        <v>CXT94</v>
      </c>
      <c r="C114" s="49" t="str">
        <f>+[13]Terminales!C162</f>
        <v>TERMINAL DE COBRE DE PRESION PARA CONDUCTOR  DE 90 mm2</v>
      </c>
      <c r="D114" s="52">
        <f>+[13]Terminales!D162</f>
        <v>3.57</v>
      </c>
      <c r="E114" s="53">
        <f>+[13]Terminales!E162</f>
        <v>2.42</v>
      </c>
      <c r="F114" s="53"/>
      <c r="G114" s="49" t="str">
        <f>+[13]Terminales!F162</f>
        <v>S</v>
      </c>
      <c r="H114" s="49">
        <f>+[13]Terminales!G162</f>
        <v>20</v>
      </c>
      <c r="I114" s="49" t="str">
        <f>+[13]Terminales!H162</f>
        <v>Factura 001-000780</v>
      </c>
      <c r="J114" s="49" t="str">
        <f>+[13]Terminales!I162</f>
        <v>Individual</v>
      </c>
      <c r="K114" s="49" t="str">
        <f>+[13]Terminales!J162</f>
        <v>ELOR</v>
      </c>
      <c r="L114" s="49" t="str">
        <f>+[13]Terminales!K162</f>
        <v>DIPACO S.A.C.</v>
      </c>
      <c r="M114" s="54">
        <f>+[13]Terminales!L162</f>
        <v>42642</v>
      </c>
      <c r="N114" s="49">
        <f>+[13]Terminales!M162</f>
        <v>20</v>
      </c>
      <c r="O114" s="49" t="str">
        <f>+[13]Terminales!N162</f>
        <v>Sustento</v>
      </c>
      <c r="P114" s="49">
        <f>+[13]Terminales!O162</f>
        <v>20</v>
      </c>
      <c r="Q114" s="49" t="str">
        <f>+[13]Terminales!P162</f>
        <v>S</v>
      </c>
      <c r="R114" s="51">
        <f t="shared" si="4"/>
        <v>-0.32212885154061621</v>
      </c>
      <c r="S114" s="45" t="str">
        <f t="shared" si="5"/>
        <v>ELOR: Factura 001-000780</v>
      </c>
      <c r="V114" s="46">
        <f t="shared" si="6"/>
        <v>1</v>
      </c>
    </row>
    <row r="115" spans="1:22" s="45" customFormat="1" ht="11.25" hidden="1" customHeight="1" x14ac:dyDescent="0.2">
      <c r="A115" s="47">
        <f t="shared" si="7"/>
        <v>113</v>
      </c>
      <c r="B115" s="57" t="str">
        <f>+[13]Terminales!B163</f>
        <v>CXT95</v>
      </c>
      <c r="C115" s="49" t="str">
        <f>+[13]Terminales!C163</f>
        <v>TERMINAL DE COBRE DE PRESION PARA CONDUCTOR DE 120 mm2</v>
      </c>
      <c r="D115" s="52">
        <f>+[13]Terminales!D163</f>
        <v>3.34</v>
      </c>
      <c r="E115" s="53">
        <f>+[13]Terminales!E163</f>
        <v>2.5299999999999998</v>
      </c>
      <c r="F115" s="53"/>
      <c r="G115" s="49" t="str">
        <f>+[13]Terminales!F163</f>
        <v>S</v>
      </c>
      <c r="H115" s="49">
        <f>+[13]Terminales!G163</f>
        <v>35</v>
      </c>
      <c r="I115" s="49" t="str">
        <f>+[13]Terminales!H163</f>
        <v>Orden de Compra OC-348297</v>
      </c>
      <c r="J115" s="49" t="str">
        <f>+[13]Terminales!I163</f>
        <v>Individual</v>
      </c>
      <c r="K115" s="49" t="str">
        <f>+[13]Terminales!J163</f>
        <v>ELDU</v>
      </c>
      <c r="L115" s="49" t="str">
        <f>+[13]Terminales!K163</f>
        <v>MATERIALES GROUP S.A.C</v>
      </c>
      <c r="M115" s="54">
        <f>+[13]Terminales!L163</f>
        <v>43012</v>
      </c>
      <c r="N115" s="49">
        <f>+[13]Terminales!M163</f>
        <v>35</v>
      </c>
      <c r="O115" s="49" t="str">
        <f>+[13]Terminales!N163</f>
        <v>Sustento</v>
      </c>
      <c r="P115" s="49">
        <f>+[13]Terminales!O163</f>
        <v>35</v>
      </c>
      <c r="Q115" s="49" t="str">
        <f>+[13]Terminales!P163</f>
        <v>S</v>
      </c>
      <c r="R115" s="51">
        <f t="shared" si="4"/>
        <v>-0.24251497005988032</v>
      </c>
      <c r="S115" s="45" t="str">
        <f t="shared" si="5"/>
        <v>ELDU: Orden de Compra OC-348297</v>
      </c>
      <c r="V115" s="46">
        <f t="shared" si="6"/>
        <v>1</v>
      </c>
    </row>
    <row r="116" spans="1:22" s="45" customFormat="1" ht="11.25" hidden="1" customHeight="1" x14ac:dyDescent="0.2">
      <c r="A116" s="47">
        <f t="shared" si="7"/>
        <v>114</v>
      </c>
      <c r="B116" s="57" t="str">
        <f>+[13]Terminales!B164</f>
        <v>CXT90</v>
      </c>
      <c r="C116" s="49" t="str">
        <f>+[13]Terminales!C164</f>
        <v>TERMINAL DE COBRE DE PRESION PARA CONDUCTOR DE 25 mm2</v>
      </c>
      <c r="D116" s="52">
        <f>+[13]Terminales!D164</f>
        <v>0.61</v>
      </c>
      <c r="E116" s="53">
        <f>+[13]Terminales!E164</f>
        <v>0.59</v>
      </c>
      <c r="F116" s="53"/>
      <c r="G116" s="49" t="str">
        <f>+[13]Terminales!F164</f>
        <v>S</v>
      </c>
      <c r="H116" s="49">
        <f>+[13]Terminales!G164</f>
        <v>20</v>
      </c>
      <c r="I116" s="49" t="str">
        <f>+[13]Terminales!H164</f>
        <v>Factura 001-002032</v>
      </c>
      <c r="J116" s="49" t="str">
        <f>+[13]Terminales!I164</f>
        <v>Individual</v>
      </c>
      <c r="K116" s="49" t="str">
        <f>+[13]Terminales!J164</f>
        <v>SERS</v>
      </c>
      <c r="L116" s="49" t="str">
        <f>+[13]Terminales!K164</f>
        <v>ELSERCOR E.I.R.L</v>
      </c>
      <c r="M116" s="54">
        <f>+[13]Terminales!L164</f>
        <v>42979</v>
      </c>
      <c r="N116" s="49">
        <f>+[13]Terminales!M164</f>
        <v>20</v>
      </c>
      <c r="O116" s="49" t="str">
        <f>+[13]Terminales!N164</f>
        <v>Sustento</v>
      </c>
      <c r="P116" s="49">
        <f>+[13]Terminales!O164</f>
        <v>20</v>
      </c>
      <c r="Q116" s="49" t="str">
        <f>+[13]Terminales!P164</f>
        <v>S</v>
      </c>
      <c r="R116" s="51">
        <f t="shared" si="4"/>
        <v>-3.2786885245901676E-2</v>
      </c>
      <c r="S116" s="45" t="str">
        <f t="shared" si="5"/>
        <v>SERS: Factura 001-002032</v>
      </c>
      <c r="V116" s="46">
        <f t="shared" si="6"/>
        <v>1</v>
      </c>
    </row>
    <row r="117" spans="1:22" s="45" customFormat="1" ht="11.25" hidden="1" customHeight="1" x14ac:dyDescent="0.2">
      <c r="A117" s="47">
        <f t="shared" si="7"/>
        <v>115</v>
      </c>
      <c r="B117" s="57" t="str">
        <f>+[13]Terminales!B165</f>
        <v>CXT91</v>
      </c>
      <c r="C117" s="49" t="str">
        <f>+[13]Terminales!C165</f>
        <v>TERMINAL DE COBRE DE PRESION PARA CONDUCTOR DE 35 mm2</v>
      </c>
      <c r="D117" s="52">
        <f>+[13]Terminales!D165</f>
        <v>0.91</v>
      </c>
      <c r="E117" s="53">
        <f>+[13]Terminales!E165</f>
        <v>1.04</v>
      </c>
      <c r="F117" s="53"/>
      <c r="G117" s="49" t="str">
        <f>+[13]Terminales!F165</f>
        <v>S</v>
      </c>
      <c r="H117" s="49">
        <f>+[13]Terminales!G165</f>
        <v>200</v>
      </c>
      <c r="I117" s="49" t="str">
        <f>+[13]Terminales!H165</f>
        <v>Orden de Compra OC-334880</v>
      </c>
      <c r="J117" s="49" t="str">
        <f>+[13]Terminales!I165</f>
        <v>Individual</v>
      </c>
      <c r="K117" s="49" t="str">
        <f>+[13]Terminales!J165</f>
        <v>ELDU</v>
      </c>
      <c r="L117" s="49" t="str">
        <f>+[13]Terminales!K165</f>
        <v>SIGELEC S.A.C.</v>
      </c>
      <c r="M117" s="54">
        <f>+[13]Terminales!L165</f>
        <v>43005</v>
      </c>
      <c r="N117" s="49">
        <f>+[13]Terminales!M165</f>
        <v>200</v>
      </c>
      <c r="O117" s="49" t="str">
        <f>+[13]Terminales!N165</f>
        <v>Sustento</v>
      </c>
      <c r="P117" s="49">
        <f>+[13]Terminales!O165</f>
        <v>200</v>
      </c>
      <c r="Q117" s="49" t="str">
        <f>+[13]Terminales!P165</f>
        <v>S</v>
      </c>
      <c r="R117" s="51">
        <f t="shared" si="4"/>
        <v>0.14285714285714279</v>
      </c>
      <c r="S117" s="45" t="str">
        <f t="shared" si="5"/>
        <v>ELDU: Orden de Compra OC-334880</v>
      </c>
      <c r="V117" s="46">
        <f t="shared" si="6"/>
        <v>1</v>
      </c>
    </row>
    <row r="118" spans="1:22" s="45" customFormat="1" ht="11.25" hidden="1" customHeight="1" x14ac:dyDescent="0.2">
      <c r="A118" s="47">
        <f t="shared" si="7"/>
        <v>116</v>
      </c>
      <c r="B118" s="57" t="str">
        <f>+[13]Terminales!B166</f>
        <v>CXT92</v>
      </c>
      <c r="C118" s="49" t="str">
        <f>+[13]Terminales!C166</f>
        <v>TERMINAL DE COBRE DE PRESION PARA CONDUCTOR DE 50 mm2</v>
      </c>
      <c r="D118" s="52">
        <f>+[13]Terminales!D166</f>
        <v>1.78</v>
      </c>
      <c r="E118" s="53">
        <f>+[13]Terminales!E166</f>
        <v>1.08</v>
      </c>
      <c r="F118" s="53"/>
      <c r="G118" s="49" t="str">
        <f>+[13]Terminales!F166</f>
        <v>S</v>
      </c>
      <c r="H118" s="49">
        <f>+[13]Terminales!G166</f>
        <v>46</v>
      </c>
      <c r="I118" s="49" t="str">
        <f>+[13]Terminales!H166</f>
        <v>Orden de Compra OC-381061</v>
      </c>
      <c r="J118" s="49" t="str">
        <f>+[13]Terminales!I166</f>
        <v>Individual</v>
      </c>
      <c r="K118" s="49" t="str">
        <f>+[13]Terminales!J166</f>
        <v>ELDU</v>
      </c>
      <c r="L118" s="49" t="str">
        <f>+[13]Terminales!K166</f>
        <v>MATERIALES GROUP S.A.C</v>
      </c>
      <c r="M118" s="54">
        <f>+[13]Terminales!L166</f>
        <v>43032</v>
      </c>
      <c r="N118" s="49">
        <f>+[13]Terminales!M166</f>
        <v>46</v>
      </c>
      <c r="O118" s="49" t="str">
        <f>+[13]Terminales!N166</f>
        <v>Sustento</v>
      </c>
      <c r="P118" s="49">
        <f>+[13]Terminales!O166</f>
        <v>46</v>
      </c>
      <c r="Q118" s="49" t="str">
        <f>+[13]Terminales!P166</f>
        <v>S</v>
      </c>
      <c r="R118" s="51">
        <f t="shared" si="4"/>
        <v>-0.3932584269662921</v>
      </c>
      <c r="S118" s="45" t="str">
        <f t="shared" si="5"/>
        <v>ELDU: Orden de Compra OC-381061</v>
      </c>
      <c r="V118" s="46">
        <f t="shared" si="6"/>
        <v>1</v>
      </c>
    </row>
    <row r="119" spans="1:22" s="45" customFormat="1" ht="11.25" hidden="1" customHeight="1" x14ac:dyDescent="0.2">
      <c r="A119" s="47">
        <f t="shared" si="7"/>
        <v>117</v>
      </c>
      <c r="B119" s="57" t="str">
        <f>+[13]Terminales!B167</f>
        <v>CXT93</v>
      </c>
      <c r="C119" s="49" t="str">
        <f>+[13]Terminales!C167</f>
        <v>TERMINAL DE COBRE DE PRESION PARA CONDUCTOR DE 70 mm2</v>
      </c>
      <c r="D119" s="52">
        <f>+[13]Terminales!D167</f>
        <v>1.55</v>
      </c>
      <c r="E119" s="53">
        <f>+[13]Terminales!E167</f>
        <v>1.79</v>
      </c>
      <c r="F119" s="53"/>
      <c r="G119" s="49" t="str">
        <f>+[13]Terminales!F167</f>
        <v>S</v>
      </c>
      <c r="H119" s="49">
        <f>+[13]Terminales!G167</f>
        <v>195</v>
      </c>
      <c r="I119" s="49" t="str">
        <f>+[13]Terminales!H167</f>
        <v>Orden de Compra OC-334880</v>
      </c>
      <c r="J119" s="49" t="str">
        <f>+[13]Terminales!I167</f>
        <v>Individual</v>
      </c>
      <c r="K119" s="49" t="str">
        <f>+[13]Terminales!J167</f>
        <v>ELDU</v>
      </c>
      <c r="L119" s="49" t="str">
        <f>+[13]Terminales!K167</f>
        <v>SIGELEC S.A.C.</v>
      </c>
      <c r="M119" s="54">
        <f>+[13]Terminales!L167</f>
        <v>43005</v>
      </c>
      <c r="N119" s="49">
        <f>+[13]Terminales!M167</f>
        <v>195</v>
      </c>
      <c r="O119" s="49" t="str">
        <f>+[13]Terminales!N167</f>
        <v>Sustento</v>
      </c>
      <c r="P119" s="49">
        <f>+[13]Terminales!O167</f>
        <v>195</v>
      </c>
      <c r="Q119" s="49" t="str">
        <f>+[13]Terminales!P167</f>
        <v>S</v>
      </c>
      <c r="R119" s="51">
        <f t="shared" si="4"/>
        <v>0.15483870967741931</v>
      </c>
      <c r="S119" s="45" t="str">
        <f t="shared" si="5"/>
        <v>ELDU: Orden de Compra OC-334880</v>
      </c>
      <c r="V119" s="46">
        <f t="shared" si="6"/>
        <v>1</v>
      </c>
    </row>
    <row r="120" spans="1:22" s="45" customFormat="1" ht="11.25" hidden="1" customHeight="1" x14ac:dyDescent="0.2">
      <c r="A120" s="47">
        <f t="shared" si="7"/>
        <v>118</v>
      </c>
      <c r="B120" s="57" t="str">
        <f>+[13]Terminales!B168</f>
        <v>CXT01</v>
      </c>
      <c r="C120" s="49" t="str">
        <f>+[13]Terminales!C168</f>
        <v>TERMINAL EXTERIOR EPDM PARA CABLE SECO 10 KV. DE  16-35 mm2.</v>
      </c>
      <c r="D120" s="52">
        <f>+[13]Terminales!D168</f>
        <v>107.27</v>
      </c>
      <c r="E120" s="53">
        <f>+[13]Terminales!E168</f>
        <v>107.27</v>
      </c>
      <c r="F120" s="53"/>
      <c r="G120" s="49" t="str">
        <f>+[13]Terminales!F168</f>
        <v>E</v>
      </c>
      <c r="H120" s="49" t="str">
        <f>+[13]Terminales!G168</f>
        <v/>
      </c>
      <c r="I120" s="49" t="str">
        <f>+[13]Terminales!H168</f>
        <v>Estimado</v>
      </c>
      <c r="J120" s="49" t="str">
        <f>+[13]Terminales!I168</f>
        <v/>
      </c>
      <c r="K120" s="49" t="str">
        <f>+[13]Terminales!J168</f>
        <v/>
      </c>
      <c r="L120" s="49" t="str">
        <f>+[13]Terminales!K168</f>
        <v/>
      </c>
      <c r="M120" s="54" t="str">
        <f>+[13]Terminales!L168</f>
        <v/>
      </c>
      <c r="N120" s="49" t="str">
        <f>+[13]Terminales!M168</f>
        <v/>
      </c>
      <c r="O120" s="49" t="str">
        <f>+[13]Terminales!N168</f>
        <v>Estimado</v>
      </c>
      <c r="P120" s="49" t="str">
        <f>+[13]Terminales!O168</f>
        <v/>
      </c>
      <c r="Q120" s="49" t="str">
        <f>+[13]Terminales!P168</f>
        <v>E</v>
      </c>
      <c r="R120" s="51">
        <f t="shared" si="4"/>
        <v>0</v>
      </c>
      <c r="S120" s="45" t="str">
        <f t="shared" si="5"/>
        <v>Estimado.rar</v>
      </c>
      <c r="V120" s="46">
        <f t="shared" si="6"/>
        <v>1</v>
      </c>
    </row>
    <row r="121" spans="1:22" s="45" customFormat="1" ht="11.25" hidden="1" customHeight="1" x14ac:dyDescent="0.2">
      <c r="A121" s="47">
        <f t="shared" si="7"/>
        <v>119</v>
      </c>
      <c r="B121" s="57" t="str">
        <f>+[13]Terminales!B169</f>
        <v>CXT02</v>
      </c>
      <c r="C121" s="49" t="str">
        <f>+[13]Terminales!C169</f>
        <v>TERMINAL EXTERIOR EPDM PARA CABLE SECO 10 KV. DE  70 mm2.</v>
      </c>
      <c r="D121" s="52">
        <f>+[13]Terminales!D169</f>
        <v>140.08000000000001</v>
      </c>
      <c r="E121" s="53">
        <f>+[13]Terminales!E169</f>
        <v>140.08000000000001</v>
      </c>
      <c r="F121" s="53"/>
      <c r="G121" s="49" t="str">
        <f>+[13]Terminales!F169</f>
        <v>E</v>
      </c>
      <c r="H121" s="49" t="str">
        <f>+[13]Terminales!G169</f>
        <v/>
      </c>
      <c r="I121" s="49" t="str">
        <f>+[13]Terminales!H169</f>
        <v>Estimado</v>
      </c>
      <c r="J121" s="49" t="str">
        <f>+[13]Terminales!I169</f>
        <v/>
      </c>
      <c r="K121" s="49" t="str">
        <f>+[13]Terminales!J169</f>
        <v/>
      </c>
      <c r="L121" s="49" t="str">
        <f>+[13]Terminales!K169</f>
        <v/>
      </c>
      <c r="M121" s="54" t="str">
        <f>+[13]Terminales!L169</f>
        <v/>
      </c>
      <c r="N121" s="49" t="str">
        <f>+[13]Terminales!M169</f>
        <v/>
      </c>
      <c r="O121" s="49" t="str">
        <f>+[13]Terminales!N169</f>
        <v>Estimado</v>
      </c>
      <c r="P121" s="49" t="str">
        <f>+[13]Terminales!O169</f>
        <v/>
      </c>
      <c r="Q121" s="49" t="str">
        <f>+[13]Terminales!P169</f>
        <v>E</v>
      </c>
      <c r="R121" s="51">
        <f t="shared" si="4"/>
        <v>0</v>
      </c>
      <c r="S121" s="45" t="str">
        <f t="shared" si="5"/>
        <v>Estimado.rar</v>
      </c>
      <c r="V121" s="46">
        <f t="shared" si="6"/>
        <v>1</v>
      </c>
    </row>
    <row r="122" spans="1:22" s="45" customFormat="1" ht="11.25" hidden="1" customHeight="1" x14ac:dyDescent="0.2">
      <c r="A122" s="47">
        <f t="shared" si="7"/>
        <v>120</v>
      </c>
      <c r="B122" s="57" t="str">
        <f>+[13]Terminales!B170</f>
        <v>CXT41</v>
      </c>
      <c r="C122" s="49" t="str">
        <f>+[13]Terminales!C170</f>
        <v>TERMINAL EXTERIOR PARA CABLE AA.NA2XS2Y-S 70MM2 15KV</v>
      </c>
      <c r="D122" s="52">
        <f>+[13]Terminales!D170</f>
        <v>117</v>
      </c>
      <c r="E122" s="53">
        <f>+[13]Terminales!E170</f>
        <v>117</v>
      </c>
      <c r="F122" s="53"/>
      <c r="G122" s="49" t="str">
        <f>+[13]Terminales!F170</f>
        <v>E</v>
      </c>
      <c r="H122" s="49" t="str">
        <f>+[13]Terminales!G170</f>
        <v/>
      </c>
      <c r="I122" s="49" t="str">
        <f>+[13]Terminales!H170</f>
        <v>Estimado</v>
      </c>
      <c r="J122" s="49" t="str">
        <f>+[13]Terminales!I170</f>
        <v/>
      </c>
      <c r="K122" s="49" t="str">
        <f>+[13]Terminales!J170</f>
        <v/>
      </c>
      <c r="L122" s="49" t="str">
        <f>+[13]Terminales!K170</f>
        <v/>
      </c>
      <c r="M122" s="54" t="str">
        <f>+[13]Terminales!L170</f>
        <v/>
      </c>
      <c r="N122" s="49" t="str">
        <f>+[13]Terminales!M170</f>
        <v/>
      </c>
      <c r="O122" s="49" t="str">
        <f>+[13]Terminales!N170</f>
        <v>Estimado</v>
      </c>
      <c r="P122" s="49" t="str">
        <f>+[13]Terminales!O170</f>
        <v/>
      </c>
      <c r="Q122" s="49" t="str">
        <f>+[13]Terminales!P170</f>
        <v>E</v>
      </c>
      <c r="R122" s="51">
        <f t="shared" si="4"/>
        <v>0</v>
      </c>
      <c r="S122" s="45" t="str">
        <f t="shared" si="5"/>
        <v>Estimado.rar</v>
      </c>
      <c r="V122" s="46">
        <f t="shared" si="6"/>
        <v>1</v>
      </c>
    </row>
    <row r="123" spans="1:22" s="45" customFormat="1" ht="11.25" hidden="1" customHeight="1" x14ac:dyDescent="0.2">
      <c r="A123" s="47">
        <f t="shared" si="7"/>
        <v>121</v>
      </c>
      <c r="B123" s="57" t="str">
        <f>+[13]Terminales!B171</f>
        <v>CXT37</v>
      </c>
      <c r="C123" s="49" t="str">
        <f>+[13]Terminales!C171</f>
        <v>TERMINAL EXTERIOR PARA CABLE N2XSY 3-1X25 HASTA 3-1X50 MM2  10KV</v>
      </c>
      <c r="D123" s="52">
        <f>+[13]Terminales!D171</f>
        <v>119.16</v>
      </c>
      <c r="E123" s="53">
        <f>+[13]Terminales!E171</f>
        <v>119.16</v>
      </c>
      <c r="F123" s="53"/>
      <c r="G123" s="49" t="str">
        <f>+[13]Terminales!F171</f>
        <v>E</v>
      </c>
      <c r="H123" s="49" t="str">
        <f>+[13]Terminales!G171</f>
        <v/>
      </c>
      <c r="I123" s="49" t="str">
        <f>+[13]Terminales!H171</f>
        <v>Estimado</v>
      </c>
      <c r="J123" s="49" t="str">
        <f>+[13]Terminales!I171</f>
        <v/>
      </c>
      <c r="K123" s="49" t="str">
        <f>+[13]Terminales!J171</f>
        <v/>
      </c>
      <c r="L123" s="49" t="str">
        <f>+[13]Terminales!K171</f>
        <v/>
      </c>
      <c r="M123" s="54" t="str">
        <f>+[13]Terminales!L171</f>
        <v/>
      </c>
      <c r="N123" s="49" t="str">
        <f>+[13]Terminales!M171</f>
        <v/>
      </c>
      <c r="O123" s="49" t="str">
        <f>+[13]Terminales!N171</f>
        <v>Estimado</v>
      </c>
      <c r="P123" s="49" t="str">
        <f>+[13]Terminales!O171</f>
        <v/>
      </c>
      <c r="Q123" s="49" t="str">
        <f>+[13]Terminales!P171</f>
        <v>E</v>
      </c>
      <c r="R123" s="51">
        <f t="shared" si="4"/>
        <v>0</v>
      </c>
      <c r="S123" s="45" t="str">
        <f t="shared" si="5"/>
        <v>Estimado.rar</v>
      </c>
      <c r="V123" s="46">
        <f t="shared" si="6"/>
        <v>1</v>
      </c>
    </row>
    <row r="124" spans="1:22" s="45" customFormat="1" ht="11.25" hidden="1" customHeight="1" x14ac:dyDescent="0.2">
      <c r="A124" s="47">
        <f t="shared" si="7"/>
        <v>122</v>
      </c>
      <c r="B124" s="57" t="str">
        <f>+[13]Terminales!B172</f>
        <v>CXT03</v>
      </c>
      <c r="C124" s="49" t="str">
        <f>+[13]Terminales!C172</f>
        <v>TERMINAL EXTERIOR PORCELANA PARA CABLE N2XSY 10 KV. DE  25 mm2.</v>
      </c>
      <c r="D124" s="52">
        <f>+[13]Terminales!D172</f>
        <v>110</v>
      </c>
      <c r="E124" s="53">
        <f>+[13]Terminales!E172</f>
        <v>110</v>
      </c>
      <c r="F124" s="53"/>
      <c r="G124" s="49" t="str">
        <f>+[13]Terminales!F172</f>
        <v>E</v>
      </c>
      <c r="H124" s="49" t="str">
        <f>+[13]Terminales!G172</f>
        <v/>
      </c>
      <c r="I124" s="49" t="str">
        <f>+[13]Terminales!H172</f>
        <v>Estimado</v>
      </c>
      <c r="J124" s="49" t="str">
        <f>+[13]Terminales!I172</f>
        <v/>
      </c>
      <c r="K124" s="49" t="str">
        <f>+[13]Terminales!J172</f>
        <v/>
      </c>
      <c r="L124" s="49" t="str">
        <f>+[13]Terminales!K172</f>
        <v/>
      </c>
      <c r="M124" s="54" t="str">
        <f>+[13]Terminales!L172</f>
        <v/>
      </c>
      <c r="N124" s="49" t="str">
        <f>+[13]Terminales!M172</f>
        <v/>
      </c>
      <c r="O124" s="49" t="str">
        <f>+[13]Terminales!N172</f>
        <v>Estimado</v>
      </c>
      <c r="P124" s="49" t="str">
        <f>+[13]Terminales!O172</f>
        <v/>
      </c>
      <c r="Q124" s="49" t="str">
        <f>+[13]Terminales!P172</f>
        <v>E</v>
      </c>
      <c r="R124" s="51">
        <f t="shared" si="4"/>
        <v>0</v>
      </c>
      <c r="S124" s="45" t="str">
        <f t="shared" si="5"/>
        <v>Estimado.rar</v>
      </c>
      <c r="V124" s="46">
        <f t="shared" si="6"/>
        <v>1</v>
      </c>
    </row>
    <row r="125" spans="1:22" s="45" customFormat="1" ht="11.25" hidden="1" customHeight="1" x14ac:dyDescent="0.2">
      <c r="A125" s="47">
        <f t="shared" si="7"/>
        <v>123</v>
      </c>
      <c r="B125" s="57" t="str">
        <f>+[13]Terminales!B173</f>
        <v>CXT04</v>
      </c>
      <c r="C125" s="49" t="str">
        <f>+[13]Terminales!C173</f>
        <v>TERMINAL EXTERIOR PORCELANA PARA CABLE NKY 10 KV. DE  16 mm2.</v>
      </c>
      <c r="D125" s="52">
        <f>+[13]Terminales!D173</f>
        <v>121</v>
      </c>
      <c r="E125" s="53">
        <f>+[13]Terminales!E173</f>
        <v>160.57675579172704</v>
      </c>
      <c r="F125" s="53"/>
      <c r="G125" s="49" t="str">
        <f>+[13]Terminales!F173</f>
        <v>E</v>
      </c>
      <c r="H125" s="49" t="str">
        <f>+[13]Terminales!G173</f>
        <v/>
      </c>
      <c r="I125" s="49" t="str">
        <f>+[13]Terminales!H173</f>
        <v>Estimado</v>
      </c>
      <c r="J125" s="49" t="str">
        <f>+[13]Terminales!I173</f>
        <v/>
      </c>
      <c r="K125" s="49" t="str">
        <f>+[13]Terminales!J173</f>
        <v/>
      </c>
      <c r="L125" s="49" t="str">
        <f>+[13]Terminales!K173</f>
        <v/>
      </c>
      <c r="M125" s="54" t="str">
        <f>+[13]Terminales!L173</f>
        <v/>
      </c>
      <c r="N125" s="49" t="str">
        <f>+[13]Terminales!M173</f>
        <v/>
      </c>
      <c r="O125" s="49" t="str">
        <f>+[13]Terminales!N173</f>
        <v>Estimado</v>
      </c>
      <c r="P125" s="49" t="str">
        <f>+[13]Terminales!O173</f>
        <v/>
      </c>
      <c r="Q125" s="49" t="str">
        <f>+[13]Terminales!P173</f>
        <v>E</v>
      </c>
      <c r="R125" s="51">
        <f t="shared" si="4"/>
        <v>0.32708062637790936</v>
      </c>
      <c r="S125" s="45" t="str">
        <f t="shared" si="5"/>
        <v>Estimado.rar</v>
      </c>
      <c r="V125" s="46">
        <f t="shared" si="6"/>
        <v>1</v>
      </c>
    </row>
    <row r="126" spans="1:22" s="45" customFormat="1" ht="11.25" hidden="1" customHeight="1" x14ac:dyDescent="0.2">
      <c r="A126" s="47">
        <f t="shared" si="7"/>
        <v>124</v>
      </c>
      <c r="B126" s="57" t="str">
        <f>+[13]Terminales!B174</f>
        <v>CXT05</v>
      </c>
      <c r="C126" s="49" t="str">
        <f>+[13]Terminales!C174</f>
        <v>TERMINAL EXTERIOR PORCELANA PARA CABLE NKY 10 KV. DE  35 mm2.</v>
      </c>
      <c r="D126" s="52">
        <f>+[13]Terminales!D174</f>
        <v>363.09</v>
      </c>
      <c r="E126" s="53">
        <f>+[13]Terminales!E174</f>
        <v>321.15351158345408</v>
      </c>
      <c r="F126" s="53"/>
      <c r="G126" s="49" t="str">
        <f>+[13]Terminales!F174</f>
        <v>E</v>
      </c>
      <c r="H126" s="49" t="str">
        <f>+[13]Terminales!G174</f>
        <v/>
      </c>
      <c r="I126" s="49" t="str">
        <f>+[13]Terminales!H174</f>
        <v>Estimado</v>
      </c>
      <c r="J126" s="49" t="str">
        <f>+[13]Terminales!I174</f>
        <v/>
      </c>
      <c r="K126" s="49" t="str">
        <f>+[13]Terminales!J174</f>
        <v/>
      </c>
      <c r="L126" s="49" t="str">
        <f>+[13]Terminales!K174</f>
        <v/>
      </c>
      <c r="M126" s="54" t="str">
        <f>+[13]Terminales!L174</f>
        <v/>
      </c>
      <c r="N126" s="49" t="str">
        <f>+[13]Terminales!M174</f>
        <v/>
      </c>
      <c r="O126" s="49" t="str">
        <f>+[13]Terminales!N174</f>
        <v>Estimado</v>
      </c>
      <c r="P126" s="49" t="str">
        <f>+[13]Terminales!O174</f>
        <v/>
      </c>
      <c r="Q126" s="49" t="str">
        <f>+[13]Terminales!P174</f>
        <v>E</v>
      </c>
      <c r="R126" s="51">
        <f t="shared" si="4"/>
        <v>-0.11549888021302135</v>
      </c>
      <c r="S126" s="45" t="str">
        <f t="shared" si="5"/>
        <v>Estimado.rar</v>
      </c>
      <c r="V126" s="46">
        <f t="shared" si="6"/>
        <v>1</v>
      </c>
    </row>
    <row r="127" spans="1:22" s="45" customFormat="1" ht="11.25" hidden="1" customHeight="1" x14ac:dyDescent="0.2">
      <c r="A127" s="47">
        <f t="shared" si="7"/>
        <v>125</v>
      </c>
      <c r="B127" s="57" t="str">
        <f>+[13]Terminales!B175</f>
        <v>CXT06</v>
      </c>
      <c r="C127" s="49" t="str">
        <f>+[13]Terminales!C175</f>
        <v>TERMINAL EXTERIOR PORCELANA PARA CABLE NKY 10 KV. DE  70 mm2.</v>
      </c>
      <c r="D127" s="52">
        <f>+[13]Terminales!D175</f>
        <v>158.6</v>
      </c>
      <c r="E127" s="53">
        <f>+[13]Terminales!E175</f>
        <v>413.39</v>
      </c>
      <c r="F127" s="53"/>
      <c r="G127" s="49" t="str">
        <f>+[13]Terminales!F175</f>
        <v>S</v>
      </c>
      <c r="H127" s="49">
        <f>+[13]Terminales!G175</f>
        <v>2</v>
      </c>
      <c r="I127" s="49" t="str">
        <f>+[13]Terminales!H175</f>
        <v>Orden de Compra 4210008834</v>
      </c>
      <c r="J127" s="49" t="str">
        <f>+[13]Terminales!I175</f>
        <v>Individual</v>
      </c>
      <c r="K127" s="49" t="str">
        <f>+[13]Terminales!J175</f>
        <v>ELC</v>
      </c>
      <c r="L127" s="49" t="str">
        <f>+[13]Terminales!K175</f>
        <v>PROMOTORES ELECTRICOS MILAGROS Y CE</v>
      </c>
      <c r="M127" s="54">
        <f>+[13]Terminales!L175</f>
        <v>42565</v>
      </c>
      <c r="N127" s="49">
        <f>+[13]Terminales!M175</f>
        <v>2</v>
      </c>
      <c r="O127" s="49" t="str">
        <f>+[13]Terminales!N175</f>
        <v>Sustento</v>
      </c>
      <c r="P127" s="49">
        <f>+[13]Terminales!O175</f>
        <v>2</v>
      </c>
      <c r="Q127" s="49" t="str">
        <f>+[13]Terminales!P175</f>
        <v>S</v>
      </c>
      <c r="R127" s="51">
        <f t="shared" si="4"/>
        <v>1.6064943253467843</v>
      </c>
      <c r="S127" s="45" t="str">
        <f t="shared" si="5"/>
        <v>ELC: Orden de Compra 4210008834</v>
      </c>
      <c r="V127" s="46">
        <f t="shared" si="6"/>
        <v>1</v>
      </c>
    </row>
    <row r="128" spans="1:22" s="45" customFormat="1" ht="11.25" hidden="1" customHeight="1" x14ac:dyDescent="0.2">
      <c r="A128" s="47">
        <f t="shared" si="7"/>
        <v>126</v>
      </c>
      <c r="B128" s="57" t="str">
        <f>+[13]Terminales!B176</f>
        <v>CXT07</v>
      </c>
      <c r="C128" s="49" t="str">
        <f>+[13]Terminales!C176</f>
        <v>TERMINAL EXTERIOR PORCELANA PARA CABLE NKY 10 KV. DE 120 mm2.</v>
      </c>
      <c r="D128" s="52">
        <f>+[13]Terminales!D176</f>
        <v>144.18</v>
      </c>
      <c r="E128" s="53">
        <f>+[13]Terminales!E176</f>
        <v>496.06799999999998</v>
      </c>
      <c r="F128" s="53"/>
      <c r="G128" s="49" t="str">
        <f>+[13]Terminales!F176</f>
        <v>E</v>
      </c>
      <c r="H128" s="49" t="str">
        <f>+[13]Terminales!G176</f>
        <v/>
      </c>
      <c r="I128" s="49" t="str">
        <f>+[13]Terminales!H176</f>
        <v>Estimado</v>
      </c>
      <c r="J128" s="49" t="str">
        <f>+[13]Terminales!I176</f>
        <v/>
      </c>
      <c r="K128" s="49" t="str">
        <f>+[13]Terminales!J176</f>
        <v/>
      </c>
      <c r="L128" s="49" t="str">
        <f>+[13]Terminales!K176</f>
        <v/>
      </c>
      <c r="M128" s="54" t="str">
        <f>+[13]Terminales!L176</f>
        <v/>
      </c>
      <c r="N128" s="49" t="str">
        <f>+[13]Terminales!M176</f>
        <v/>
      </c>
      <c r="O128" s="49" t="str">
        <f>+[13]Terminales!N176</f>
        <v>Estimado</v>
      </c>
      <c r="P128" s="49" t="str">
        <f>+[13]Terminales!O176</f>
        <v/>
      </c>
      <c r="Q128" s="49" t="str">
        <f>+[13]Terminales!P176</f>
        <v>E</v>
      </c>
      <c r="R128" s="51">
        <f t="shared" si="4"/>
        <v>2.4406158967956717</v>
      </c>
      <c r="S128" s="45" t="str">
        <f t="shared" si="5"/>
        <v>Estimado.rar</v>
      </c>
      <c r="V128" s="46">
        <f t="shared" si="6"/>
        <v>1</v>
      </c>
    </row>
    <row r="129" spans="1:22" s="45" customFormat="1" ht="11.25" hidden="1" customHeight="1" x14ac:dyDescent="0.2">
      <c r="A129" s="47">
        <f t="shared" si="7"/>
        <v>127</v>
      </c>
      <c r="B129" s="57" t="str">
        <f>+[13]Terminales!B177</f>
        <v>CXT08</v>
      </c>
      <c r="C129" s="49" t="str">
        <f>+[13]Terminales!C177</f>
        <v>TERMINAL EXTERIOR PORCELANA PARA CABLE NKY 10 KV. DE 240 mm2.</v>
      </c>
      <c r="D129" s="52">
        <f>+[13]Terminales!D177</f>
        <v>425.38</v>
      </c>
      <c r="E129" s="53">
        <f>+[13]Terminales!E177</f>
        <v>595.28159999999991</v>
      </c>
      <c r="F129" s="53"/>
      <c r="G129" s="49" t="str">
        <f>+[13]Terminales!F177</f>
        <v>E</v>
      </c>
      <c r="H129" s="49" t="str">
        <f>+[13]Terminales!G177</f>
        <v/>
      </c>
      <c r="I129" s="49" t="str">
        <f>+[13]Terminales!H177</f>
        <v>Estimado</v>
      </c>
      <c r="J129" s="49" t="str">
        <f>+[13]Terminales!I177</f>
        <v/>
      </c>
      <c r="K129" s="49" t="str">
        <f>+[13]Terminales!J177</f>
        <v/>
      </c>
      <c r="L129" s="49" t="str">
        <f>+[13]Terminales!K177</f>
        <v/>
      </c>
      <c r="M129" s="54" t="str">
        <f>+[13]Terminales!L177</f>
        <v/>
      </c>
      <c r="N129" s="49" t="str">
        <f>+[13]Terminales!M177</f>
        <v/>
      </c>
      <c r="O129" s="49" t="str">
        <f>+[13]Terminales!N177</f>
        <v>Estimado</v>
      </c>
      <c r="P129" s="49" t="str">
        <f>+[13]Terminales!O177</f>
        <v/>
      </c>
      <c r="Q129" s="49" t="str">
        <f>+[13]Terminales!P177</f>
        <v>E</v>
      </c>
      <c r="R129" s="51">
        <f t="shared" si="4"/>
        <v>0.39941134985189697</v>
      </c>
      <c r="S129" s="45" t="str">
        <f t="shared" si="5"/>
        <v>Estimado.rar</v>
      </c>
      <c r="V129" s="46">
        <f t="shared" si="6"/>
        <v>1</v>
      </c>
    </row>
    <row r="130" spans="1:22" s="45" customFormat="1" ht="11.25" hidden="1" customHeight="1" x14ac:dyDescent="0.2">
      <c r="A130" s="47">
        <f t="shared" si="7"/>
        <v>128</v>
      </c>
      <c r="B130" s="57" t="str">
        <f>+[13]Terminales!B178</f>
        <v>CXT40</v>
      </c>
      <c r="C130" s="49" t="str">
        <f>+[13]Terminales!C178</f>
        <v>TERMINAL EXTERIOR TERMOCONTRAIBLE CABLE NKY 10KV 3X240MM2.</v>
      </c>
      <c r="D130" s="52">
        <f>+[13]Terminales!D178</f>
        <v>162.1</v>
      </c>
      <c r="E130" s="53">
        <f>+[13]Terminales!E178</f>
        <v>648.4</v>
      </c>
      <c r="F130" s="53"/>
      <c r="G130" s="49" t="str">
        <f>+[13]Terminales!F178</f>
        <v>E</v>
      </c>
      <c r="H130" s="49" t="str">
        <f>+[13]Terminales!G178</f>
        <v/>
      </c>
      <c r="I130" s="49" t="str">
        <f>+[13]Terminales!H178</f>
        <v>Estimado</v>
      </c>
      <c r="J130" s="49" t="str">
        <f>+[13]Terminales!I178</f>
        <v/>
      </c>
      <c r="K130" s="49" t="str">
        <f>+[13]Terminales!J178</f>
        <v/>
      </c>
      <c r="L130" s="49" t="str">
        <f>+[13]Terminales!K178</f>
        <v/>
      </c>
      <c r="M130" s="54" t="str">
        <f>+[13]Terminales!L178</f>
        <v/>
      </c>
      <c r="N130" s="49" t="str">
        <f>+[13]Terminales!M178</f>
        <v/>
      </c>
      <c r="O130" s="49" t="str">
        <f>+[13]Terminales!N178</f>
        <v>Estimado</v>
      </c>
      <c r="P130" s="49" t="str">
        <f>+[13]Terminales!O178</f>
        <v/>
      </c>
      <c r="Q130" s="49" t="str">
        <f>+[13]Terminales!P178</f>
        <v>E</v>
      </c>
      <c r="R130" s="51">
        <f t="shared" si="4"/>
        <v>3</v>
      </c>
      <c r="S130" s="45" t="str">
        <f t="shared" si="5"/>
        <v>Estimado.rar</v>
      </c>
      <c r="V130" s="46">
        <f t="shared" si="6"/>
        <v>1</v>
      </c>
    </row>
    <row r="131" spans="1:22" s="45" customFormat="1" ht="11.25" hidden="1" customHeight="1" x14ac:dyDescent="0.2">
      <c r="A131" s="47">
        <f t="shared" si="7"/>
        <v>129</v>
      </c>
      <c r="B131" s="57" t="str">
        <f>+[13]Terminales!B179</f>
        <v>CXT09</v>
      </c>
      <c r="C131" s="49" t="str">
        <f>+[13]Terminales!C179</f>
        <v>TERMINAL EXTERIOR TERMORESTRINGENTE PARA CABLE N2XSY 10 KV. DE  25 mm2.</v>
      </c>
      <c r="D131" s="52">
        <f>+[13]Terminales!D179</f>
        <v>146.87</v>
      </c>
      <c r="E131" s="53">
        <f>+[13]Terminales!E179</f>
        <v>162.89355031153116</v>
      </c>
      <c r="F131" s="53"/>
      <c r="G131" s="49" t="str">
        <f>+[13]Terminales!F179</f>
        <v>E</v>
      </c>
      <c r="H131" s="49" t="str">
        <f>+[13]Terminales!G179</f>
        <v/>
      </c>
      <c r="I131" s="49" t="str">
        <f>+[13]Terminales!H179</f>
        <v>Estimado</v>
      </c>
      <c r="J131" s="49" t="str">
        <f>+[13]Terminales!I179</f>
        <v/>
      </c>
      <c r="K131" s="49" t="str">
        <f>+[13]Terminales!J179</f>
        <v/>
      </c>
      <c r="L131" s="49" t="str">
        <f>+[13]Terminales!K179</f>
        <v/>
      </c>
      <c r="M131" s="54" t="str">
        <f>+[13]Terminales!L179</f>
        <v/>
      </c>
      <c r="N131" s="49" t="str">
        <f>+[13]Terminales!M179</f>
        <v/>
      </c>
      <c r="O131" s="49" t="str">
        <f>+[13]Terminales!N179</f>
        <v>Estimado</v>
      </c>
      <c r="P131" s="49" t="str">
        <f>+[13]Terminales!O179</f>
        <v/>
      </c>
      <c r="Q131" s="49" t="str">
        <f>+[13]Terminales!P179</f>
        <v>E</v>
      </c>
      <c r="R131" s="51">
        <f t="shared" ref="R131:R194" si="8">+IFERROR(E131/D131-1,"")</f>
        <v>0.10910022680963549</v>
      </c>
      <c r="S131" s="45" t="str">
        <f t="shared" ref="S131:S194" si="9">+IF(O131="Sustento",K131&amp;": "&amp;I131,IF(O131="Precio regulado 2012",O131,IF(O131="Estimado","Estimado.rar",O131)))</f>
        <v>Estimado.rar</v>
      </c>
      <c r="V131" s="46">
        <f t="shared" ref="V131:V194" si="10">+COUNTIF($B$3:$B$2619,B131)</f>
        <v>1</v>
      </c>
    </row>
    <row r="132" spans="1:22" s="45" customFormat="1" ht="11.25" hidden="1" customHeight="1" x14ac:dyDescent="0.2">
      <c r="A132" s="47">
        <f t="shared" ref="A132:A195" si="11">+A131+1</f>
        <v>130</v>
      </c>
      <c r="B132" s="57" t="str">
        <f>+[13]Terminales!B180</f>
        <v>CXT102</v>
      </c>
      <c r="C132" s="49" t="str">
        <f>+[13]Terminales!C180</f>
        <v>TERMINAL EXTERIOR TERMORESTRINGENTE PARA CABLE N2XSY 22.9 KV. DE  120 mm2.</v>
      </c>
      <c r="D132" s="52">
        <f>+[13]Terminales!D180</f>
        <v>552.66</v>
      </c>
      <c r="E132" s="53">
        <f>+[13]Terminales!E180</f>
        <v>612.95533134861307</v>
      </c>
      <c r="F132" s="53"/>
      <c r="G132" s="49" t="str">
        <f>+[13]Terminales!F180</f>
        <v>E</v>
      </c>
      <c r="H132" s="49" t="str">
        <f>+[13]Terminales!G180</f>
        <v/>
      </c>
      <c r="I132" s="49" t="str">
        <f>+[13]Terminales!H180</f>
        <v>Estimado</v>
      </c>
      <c r="J132" s="49" t="str">
        <f>+[13]Terminales!I180</f>
        <v/>
      </c>
      <c r="K132" s="49" t="str">
        <f>+[13]Terminales!J180</f>
        <v/>
      </c>
      <c r="L132" s="49" t="str">
        <f>+[13]Terminales!K180</f>
        <v/>
      </c>
      <c r="M132" s="54" t="str">
        <f>+[13]Terminales!L180</f>
        <v/>
      </c>
      <c r="N132" s="49" t="str">
        <f>+[13]Terminales!M180</f>
        <v/>
      </c>
      <c r="O132" s="49" t="str">
        <f>+[13]Terminales!N180</f>
        <v>Estimado</v>
      </c>
      <c r="P132" s="49" t="str">
        <f>+[13]Terminales!O180</f>
        <v/>
      </c>
      <c r="Q132" s="49" t="str">
        <f>+[13]Terminales!P180</f>
        <v>E</v>
      </c>
      <c r="R132" s="51">
        <f t="shared" si="8"/>
        <v>0.10910022680963549</v>
      </c>
      <c r="S132" s="45" t="str">
        <f t="shared" si="9"/>
        <v>Estimado.rar</v>
      </c>
      <c r="V132" s="46">
        <f t="shared" si="10"/>
        <v>1</v>
      </c>
    </row>
    <row r="133" spans="1:22" s="45" customFormat="1" ht="11.25" hidden="1" customHeight="1" x14ac:dyDescent="0.2">
      <c r="A133" s="47">
        <f t="shared" si="11"/>
        <v>131</v>
      </c>
      <c r="B133" s="57" t="str">
        <f>+[13]Terminales!B181</f>
        <v>CXT104</v>
      </c>
      <c r="C133" s="49" t="str">
        <f>+[13]Terminales!C181</f>
        <v>TERMINAL EXTERIOR TERMORESTRINGENTE PARA CABLE N2XSY 22.9 KV. DE  240 mm2.</v>
      </c>
      <c r="D133" s="52">
        <f>+[13]Terminales!D181</f>
        <v>992.81</v>
      </c>
      <c r="E133" s="53">
        <f>+[13]Terminales!E181</f>
        <v>1101.1257961788742</v>
      </c>
      <c r="F133" s="53"/>
      <c r="G133" s="49" t="str">
        <f>+[13]Terminales!F181</f>
        <v>E</v>
      </c>
      <c r="H133" s="49" t="str">
        <f>+[13]Terminales!G181</f>
        <v/>
      </c>
      <c r="I133" s="49" t="str">
        <f>+[13]Terminales!H181</f>
        <v>Estimado</v>
      </c>
      <c r="J133" s="49" t="str">
        <f>+[13]Terminales!I181</f>
        <v/>
      </c>
      <c r="K133" s="49" t="str">
        <f>+[13]Terminales!J181</f>
        <v/>
      </c>
      <c r="L133" s="49" t="str">
        <f>+[13]Terminales!K181</f>
        <v/>
      </c>
      <c r="M133" s="54" t="str">
        <f>+[13]Terminales!L181</f>
        <v/>
      </c>
      <c r="N133" s="49" t="str">
        <f>+[13]Terminales!M181</f>
        <v/>
      </c>
      <c r="O133" s="49" t="str">
        <f>+[13]Terminales!N181</f>
        <v>Estimado</v>
      </c>
      <c r="P133" s="49" t="str">
        <f>+[13]Terminales!O181</f>
        <v/>
      </c>
      <c r="Q133" s="49" t="str">
        <f>+[13]Terminales!P181</f>
        <v>E</v>
      </c>
      <c r="R133" s="51">
        <f t="shared" si="8"/>
        <v>0.10910022680963549</v>
      </c>
      <c r="S133" s="45" t="str">
        <f t="shared" si="9"/>
        <v>Estimado.rar</v>
      </c>
      <c r="V133" s="46">
        <f t="shared" si="10"/>
        <v>1</v>
      </c>
    </row>
    <row r="134" spans="1:22" s="45" customFormat="1" ht="11.25" hidden="1" customHeight="1" x14ac:dyDescent="0.2">
      <c r="A134" s="47">
        <f t="shared" si="11"/>
        <v>132</v>
      </c>
      <c r="B134" s="57" t="str">
        <f>+[13]Terminales!B182</f>
        <v>CXT98</v>
      </c>
      <c r="C134" s="49" t="str">
        <f>+[13]Terminales!C182</f>
        <v>TERMINAL EXTERIOR TERMORESTRINGENTE PARA CABLE N2XSY 22.9 KV. DE  25 mm2.</v>
      </c>
      <c r="D134" s="52">
        <f>+[13]Terminales!D182</f>
        <v>146.31</v>
      </c>
      <c r="E134" s="53">
        <f>+[13]Terminales!E182</f>
        <v>162.27245418451778</v>
      </c>
      <c r="F134" s="53"/>
      <c r="G134" s="49" t="str">
        <f>+[13]Terminales!F182</f>
        <v>E</v>
      </c>
      <c r="H134" s="49" t="str">
        <f>+[13]Terminales!G182</f>
        <v/>
      </c>
      <c r="I134" s="49" t="str">
        <f>+[13]Terminales!H182</f>
        <v>Estimado</v>
      </c>
      <c r="J134" s="49" t="str">
        <f>+[13]Terminales!I182</f>
        <v/>
      </c>
      <c r="K134" s="49" t="str">
        <f>+[13]Terminales!J182</f>
        <v/>
      </c>
      <c r="L134" s="49" t="str">
        <f>+[13]Terminales!K182</f>
        <v/>
      </c>
      <c r="M134" s="54" t="str">
        <f>+[13]Terminales!L182</f>
        <v/>
      </c>
      <c r="N134" s="49" t="str">
        <f>+[13]Terminales!M182</f>
        <v/>
      </c>
      <c r="O134" s="49" t="str">
        <f>+[13]Terminales!N182</f>
        <v>Estimado</v>
      </c>
      <c r="P134" s="49" t="str">
        <f>+[13]Terminales!O182</f>
        <v/>
      </c>
      <c r="Q134" s="49" t="str">
        <f>+[13]Terminales!P182</f>
        <v>E</v>
      </c>
      <c r="R134" s="51">
        <f t="shared" si="8"/>
        <v>0.10910022680963549</v>
      </c>
      <c r="S134" s="45" t="str">
        <f t="shared" si="9"/>
        <v>Estimado.rar</v>
      </c>
      <c r="V134" s="46">
        <f t="shared" si="10"/>
        <v>1</v>
      </c>
    </row>
    <row r="135" spans="1:22" s="45" customFormat="1" ht="11.25" hidden="1" customHeight="1" x14ac:dyDescent="0.2">
      <c r="A135" s="47">
        <f t="shared" si="11"/>
        <v>133</v>
      </c>
      <c r="B135" s="57" t="str">
        <f>+[13]Terminales!B183</f>
        <v>CXT100</v>
      </c>
      <c r="C135" s="49" t="str">
        <f>+[13]Terminales!C183</f>
        <v>TERMINAL EXTERIOR TERMORESTRINGENTE PARA CABLE N2XSY 22.9 KV. DE  50 mm2.</v>
      </c>
      <c r="D135" s="52">
        <f>+[13]Terminales!D183</f>
        <v>393.36</v>
      </c>
      <c r="E135" s="53">
        <f>+[13]Terminales!E183</f>
        <v>436.27566521783825</v>
      </c>
      <c r="F135" s="53"/>
      <c r="G135" s="49" t="str">
        <f>+[13]Terminales!F183</f>
        <v>E</v>
      </c>
      <c r="H135" s="49" t="str">
        <f>+[13]Terminales!G183</f>
        <v/>
      </c>
      <c r="I135" s="49" t="str">
        <f>+[13]Terminales!H183</f>
        <v>Estimado</v>
      </c>
      <c r="J135" s="49" t="str">
        <f>+[13]Terminales!I183</f>
        <v/>
      </c>
      <c r="K135" s="49" t="str">
        <f>+[13]Terminales!J183</f>
        <v/>
      </c>
      <c r="L135" s="49" t="str">
        <f>+[13]Terminales!K183</f>
        <v/>
      </c>
      <c r="M135" s="54" t="str">
        <f>+[13]Terminales!L183</f>
        <v/>
      </c>
      <c r="N135" s="49" t="str">
        <f>+[13]Terminales!M183</f>
        <v/>
      </c>
      <c r="O135" s="49" t="str">
        <f>+[13]Terminales!N183</f>
        <v>Estimado</v>
      </c>
      <c r="P135" s="49" t="str">
        <f>+[13]Terminales!O183</f>
        <v/>
      </c>
      <c r="Q135" s="49" t="str">
        <f>+[13]Terminales!P183</f>
        <v>E</v>
      </c>
      <c r="R135" s="51">
        <f t="shared" si="8"/>
        <v>0.10910022680963549</v>
      </c>
      <c r="S135" s="45" t="str">
        <f t="shared" si="9"/>
        <v>Estimado.rar</v>
      </c>
      <c r="V135" s="46">
        <f t="shared" si="10"/>
        <v>1</v>
      </c>
    </row>
    <row r="136" spans="1:22" s="45" customFormat="1" ht="11.25" hidden="1" customHeight="1" x14ac:dyDescent="0.2">
      <c r="A136" s="47">
        <f t="shared" si="11"/>
        <v>134</v>
      </c>
      <c r="B136" s="57" t="str">
        <f>+[13]Terminales!B184</f>
        <v>CXT46</v>
      </c>
      <c r="C136" s="49" t="str">
        <f>+[13]Terminales!C184</f>
        <v>TERMINAL EXTERIOR TERMORESTRINGENTE PARA CABLE NKY 10 KV. DE  120 mm2.</v>
      </c>
      <c r="D136" s="52">
        <f>+[13]Terminales!D184</f>
        <v>503.86</v>
      </c>
      <c r="E136" s="53">
        <f>+[13]Terminales!E184</f>
        <v>558.83124028030295</v>
      </c>
      <c r="F136" s="53"/>
      <c r="G136" s="49" t="str">
        <f>+[13]Terminales!F184</f>
        <v>E</v>
      </c>
      <c r="H136" s="49" t="str">
        <f>+[13]Terminales!G184</f>
        <v/>
      </c>
      <c r="I136" s="49" t="str">
        <f>+[13]Terminales!H184</f>
        <v>Estimado</v>
      </c>
      <c r="J136" s="49" t="str">
        <f>+[13]Terminales!I184</f>
        <v/>
      </c>
      <c r="K136" s="49" t="str">
        <f>+[13]Terminales!J184</f>
        <v/>
      </c>
      <c r="L136" s="49" t="str">
        <f>+[13]Terminales!K184</f>
        <v/>
      </c>
      <c r="M136" s="54" t="str">
        <f>+[13]Terminales!L184</f>
        <v/>
      </c>
      <c r="N136" s="49" t="str">
        <f>+[13]Terminales!M184</f>
        <v/>
      </c>
      <c r="O136" s="49" t="str">
        <f>+[13]Terminales!N184</f>
        <v>Estimado</v>
      </c>
      <c r="P136" s="49" t="str">
        <f>+[13]Terminales!O184</f>
        <v/>
      </c>
      <c r="Q136" s="49" t="str">
        <f>+[13]Terminales!P184</f>
        <v>E</v>
      </c>
      <c r="R136" s="51">
        <f t="shared" si="8"/>
        <v>0.10910022680963549</v>
      </c>
      <c r="S136" s="45" t="str">
        <f t="shared" si="9"/>
        <v>Estimado.rar</v>
      </c>
      <c r="V136" s="46">
        <f t="shared" si="10"/>
        <v>1</v>
      </c>
    </row>
    <row r="137" spans="1:22" s="45" customFormat="1" ht="11.25" hidden="1" customHeight="1" x14ac:dyDescent="0.2">
      <c r="A137" s="47">
        <f t="shared" si="11"/>
        <v>135</v>
      </c>
      <c r="B137" s="57" t="str">
        <f>+[13]Terminales!B185</f>
        <v>CXT43</v>
      </c>
      <c r="C137" s="49" t="str">
        <f>+[13]Terminales!C185</f>
        <v>TERMINAL EXTERIOR TERMORESTRINGENTE PARA CABLE NKY 10 KV. DE  16 mm2.</v>
      </c>
      <c r="D137" s="52">
        <f>+[13]Terminales!D185</f>
        <v>318.58999999999997</v>
      </c>
      <c r="E137" s="53">
        <f>+[13]Terminales!E185</f>
        <v>133.98699999999999</v>
      </c>
      <c r="F137" s="53"/>
      <c r="G137" s="49" t="str">
        <f>+[13]Terminales!F185</f>
        <v>E</v>
      </c>
      <c r="H137" s="49" t="str">
        <f>+[13]Terminales!G185</f>
        <v/>
      </c>
      <c r="I137" s="49" t="str">
        <f>+[13]Terminales!H185</f>
        <v>Estimado</v>
      </c>
      <c r="J137" s="49" t="str">
        <f>+[13]Terminales!I185</f>
        <v/>
      </c>
      <c r="K137" s="49" t="str">
        <f>+[13]Terminales!J185</f>
        <v/>
      </c>
      <c r="L137" s="49" t="str">
        <f>+[13]Terminales!K185</f>
        <v/>
      </c>
      <c r="M137" s="54" t="str">
        <f>+[13]Terminales!L185</f>
        <v/>
      </c>
      <c r="N137" s="49" t="str">
        <f>+[13]Terminales!M185</f>
        <v/>
      </c>
      <c r="O137" s="49" t="str">
        <f>+[13]Terminales!N185</f>
        <v>Estimado</v>
      </c>
      <c r="P137" s="49" t="str">
        <f>+[13]Terminales!O185</f>
        <v/>
      </c>
      <c r="Q137" s="49" t="str">
        <f>+[13]Terminales!P185</f>
        <v>E</v>
      </c>
      <c r="R137" s="51">
        <f t="shared" si="8"/>
        <v>-0.57943752157945949</v>
      </c>
      <c r="S137" s="45" t="str">
        <f t="shared" si="9"/>
        <v>Estimado.rar</v>
      </c>
      <c r="V137" s="46">
        <f t="shared" si="10"/>
        <v>1</v>
      </c>
    </row>
    <row r="138" spans="1:22" s="45" customFormat="1" ht="11.25" hidden="1" customHeight="1" x14ac:dyDescent="0.2">
      <c r="A138" s="47">
        <f t="shared" si="11"/>
        <v>136</v>
      </c>
      <c r="B138" s="57" t="str">
        <f>+[13]Terminales!B186</f>
        <v>CXT97</v>
      </c>
      <c r="C138" s="49" t="str">
        <f>+[13]Terminales!C186</f>
        <v>TERMINAL EXTERIOR TERMORESTRINGENTE PARA CABLE NKY 10 KV. DE  240 mm2.</v>
      </c>
      <c r="D138" s="52">
        <f>+[13]Terminales!D186</f>
        <v>593.08000000000004</v>
      </c>
      <c r="E138" s="53">
        <f>+[13]Terminales!E186</f>
        <v>815.09</v>
      </c>
      <c r="F138" s="53"/>
      <c r="G138" s="49" t="str">
        <f>+[13]Terminales!F186</f>
        <v>S</v>
      </c>
      <c r="H138" s="49">
        <f>+[13]Terminales!G186</f>
        <v>10</v>
      </c>
      <c r="I138" s="49" t="str">
        <f>+[13]Terminales!H186</f>
        <v>Factura E001-32</v>
      </c>
      <c r="J138" s="49" t="str">
        <f>+[13]Terminales!I186</f>
        <v>Individual</v>
      </c>
      <c r="K138" s="49" t="str">
        <f>+[13]Terminales!J186</f>
        <v>ELOR</v>
      </c>
      <c r="L138" s="49" t="str">
        <f>+[13]Terminales!K186</f>
        <v>CORPORACION RAYMI S.A.C.</v>
      </c>
      <c r="M138" s="54">
        <f>+[13]Terminales!L186</f>
        <v>42677</v>
      </c>
      <c r="N138" s="49">
        <f>+[13]Terminales!M186</f>
        <v>10</v>
      </c>
      <c r="O138" s="49" t="str">
        <f>+[13]Terminales!N186</f>
        <v>Sustento</v>
      </c>
      <c r="P138" s="49">
        <f>+[13]Terminales!O186</f>
        <v>10</v>
      </c>
      <c r="Q138" s="49" t="str">
        <f>+[13]Terminales!P186</f>
        <v>S</v>
      </c>
      <c r="R138" s="51">
        <f t="shared" si="8"/>
        <v>0.37433398529709305</v>
      </c>
      <c r="S138" s="45" t="str">
        <f t="shared" si="9"/>
        <v>ELOR: Factura E001-32</v>
      </c>
      <c r="V138" s="46">
        <f t="shared" si="10"/>
        <v>1</v>
      </c>
    </row>
    <row r="139" spans="1:22" s="45" customFormat="1" ht="11.25" hidden="1" customHeight="1" x14ac:dyDescent="0.2">
      <c r="A139" s="47">
        <f t="shared" si="11"/>
        <v>137</v>
      </c>
      <c r="B139" s="57" t="str">
        <f>+[13]Terminales!B187</f>
        <v>CXT44</v>
      </c>
      <c r="C139" s="49" t="str">
        <f>+[13]Terminales!C187</f>
        <v>TERMINAL EXTERIOR TERMORESTRINGENTE PARA CABLE NKY 10 KV. DE  35 mm2.</v>
      </c>
      <c r="D139" s="52">
        <f>+[13]Terminales!D187</f>
        <v>319.17</v>
      </c>
      <c r="E139" s="53">
        <f>+[13]Terminales!E187</f>
        <v>191.41</v>
      </c>
      <c r="F139" s="53"/>
      <c r="G139" s="49" t="str">
        <f>+[13]Terminales!F187</f>
        <v>S</v>
      </c>
      <c r="H139" s="49">
        <f>+[13]Terminales!G187</f>
        <v>22</v>
      </c>
      <c r="I139" s="49" t="str">
        <f>+[13]Terminales!H187</f>
        <v>Factura 001-001155</v>
      </c>
      <c r="J139" s="49" t="str">
        <f>+[13]Terminales!I187</f>
        <v>Individual</v>
      </c>
      <c r="K139" s="49" t="str">
        <f>+[13]Terminales!J187</f>
        <v>ELS</v>
      </c>
      <c r="L139" s="49" t="str">
        <f>+[13]Terminales!K187</f>
        <v>JM PRODELEC E.I.R.L</v>
      </c>
      <c r="M139" s="54">
        <f>+[13]Terminales!L187</f>
        <v>42989</v>
      </c>
      <c r="N139" s="49">
        <f>+[13]Terminales!M187</f>
        <v>22</v>
      </c>
      <c r="O139" s="49" t="str">
        <f>+[13]Terminales!N187</f>
        <v>Sustento</v>
      </c>
      <c r="P139" s="49">
        <f>+[13]Terminales!O187</f>
        <v>22</v>
      </c>
      <c r="Q139" s="49" t="str">
        <f>+[13]Terminales!P187</f>
        <v>S</v>
      </c>
      <c r="R139" s="51">
        <f t="shared" si="8"/>
        <v>-0.40028824764232229</v>
      </c>
      <c r="S139" s="45" t="str">
        <f t="shared" si="9"/>
        <v>ELS: Factura 001-001155</v>
      </c>
      <c r="V139" s="46">
        <f t="shared" si="10"/>
        <v>1</v>
      </c>
    </row>
    <row r="140" spans="1:22" s="45" customFormat="1" ht="11.25" hidden="1" customHeight="1" x14ac:dyDescent="0.2">
      <c r="A140" s="47">
        <f t="shared" si="11"/>
        <v>138</v>
      </c>
      <c r="B140" s="57" t="str">
        <f>+[13]Terminales!B188</f>
        <v>CXT45</v>
      </c>
      <c r="C140" s="49" t="str">
        <f>+[13]Terminales!C188</f>
        <v>TERMINAL EXTERIOR TERMORESTRINGENTE PARA CABLE NKY 10 KV. DE  70 mm2.</v>
      </c>
      <c r="D140" s="52">
        <f>+[13]Terminales!D188</f>
        <v>267.2</v>
      </c>
      <c r="E140" s="53">
        <f>+[13]Terminales!E188</f>
        <v>296.35158060353461</v>
      </c>
      <c r="F140" s="53"/>
      <c r="G140" s="49" t="str">
        <f>+[13]Terminales!F188</f>
        <v>E</v>
      </c>
      <c r="H140" s="49" t="str">
        <f>+[13]Terminales!G188</f>
        <v/>
      </c>
      <c r="I140" s="49" t="str">
        <f>+[13]Terminales!H188</f>
        <v>Estimado</v>
      </c>
      <c r="J140" s="49" t="str">
        <f>+[13]Terminales!I188</f>
        <v/>
      </c>
      <c r="K140" s="49" t="str">
        <f>+[13]Terminales!J188</f>
        <v/>
      </c>
      <c r="L140" s="49" t="str">
        <f>+[13]Terminales!K188</f>
        <v/>
      </c>
      <c r="M140" s="54" t="str">
        <f>+[13]Terminales!L188</f>
        <v/>
      </c>
      <c r="N140" s="49" t="str">
        <f>+[13]Terminales!M188</f>
        <v/>
      </c>
      <c r="O140" s="49" t="str">
        <f>+[13]Terminales!N188</f>
        <v>Estimado</v>
      </c>
      <c r="P140" s="49" t="str">
        <f>+[13]Terminales!O188</f>
        <v/>
      </c>
      <c r="Q140" s="49" t="str">
        <f>+[13]Terminales!P188</f>
        <v>E</v>
      </c>
      <c r="R140" s="51">
        <f t="shared" si="8"/>
        <v>0.10910022680963549</v>
      </c>
      <c r="S140" s="45" t="str">
        <f t="shared" si="9"/>
        <v>Estimado.rar</v>
      </c>
      <c r="V140" s="46">
        <f t="shared" si="10"/>
        <v>1</v>
      </c>
    </row>
    <row r="141" spans="1:22" s="45" customFormat="1" ht="11.25" hidden="1" customHeight="1" x14ac:dyDescent="0.2">
      <c r="A141" s="47">
        <f t="shared" si="11"/>
        <v>139</v>
      </c>
      <c r="B141" s="57" t="str">
        <f>+[13]Terminales!B189</f>
        <v>CXT10</v>
      </c>
      <c r="C141" s="49" t="str">
        <f>+[13]Terminales!C189</f>
        <v>TERMINAL EXTERIOR TERMORESTRINGENTE PARA CABLE SECO 10 KV. DE  16-35 mm2.</v>
      </c>
      <c r="D141" s="52">
        <f>+[13]Terminales!D189</f>
        <v>197.88</v>
      </c>
      <c r="E141" s="53">
        <f>+[13]Terminales!E189</f>
        <v>198.21568478411771</v>
      </c>
      <c r="F141" s="53"/>
      <c r="G141" s="49" t="str">
        <f>+[13]Terminales!F189</f>
        <v>E</v>
      </c>
      <c r="H141" s="49" t="str">
        <f>+[13]Terminales!G189</f>
        <v/>
      </c>
      <c r="I141" s="49" t="str">
        <f>+[13]Terminales!H189</f>
        <v>Estimado</v>
      </c>
      <c r="J141" s="49" t="str">
        <f>+[13]Terminales!I189</f>
        <v/>
      </c>
      <c r="K141" s="49" t="str">
        <f>+[13]Terminales!J189</f>
        <v/>
      </c>
      <c r="L141" s="49" t="str">
        <f>+[13]Terminales!K189</f>
        <v/>
      </c>
      <c r="M141" s="54" t="str">
        <f>+[13]Terminales!L189</f>
        <v/>
      </c>
      <c r="N141" s="49" t="str">
        <f>+[13]Terminales!M189</f>
        <v/>
      </c>
      <c r="O141" s="49" t="str">
        <f>+[13]Terminales!N189</f>
        <v>Estimado</v>
      </c>
      <c r="P141" s="49" t="str">
        <f>+[13]Terminales!O189</f>
        <v/>
      </c>
      <c r="Q141" s="49" t="str">
        <f>+[13]Terminales!P189</f>
        <v>E</v>
      </c>
      <c r="R141" s="51">
        <f t="shared" si="8"/>
        <v>1.6964058223050138E-3</v>
      </c>
      <c r="S141" s="45" t="str">
        <f t="shared" si="9"/>
        <v>Estimado.rar</v>
      </c>
      <c r="V141" s="46">
        <f t="shared" si="10"/>
        <v>1</v>
      </c>
    </row>
    <row r="142" spans="1:22" s="45" customFormat="1" ht="11.25" hidden="1" customHeight="1" x14ac:dyDescent="0.2">
      <c r="A142" s="47">
        <f t="shared" si="11"/>
        <v>140</v>
      </c>
      <c r="B142" s="57" t="str">
        <f>+[13]Terminales!B190</f>
        <v>CXT11</v>
      </c>
      <c r="C142" s="49" t="str">
        <f>+[13]Terminales!C190</f>
        <v>TERMINAL EXTERIOR TERMORESTRINGENTE PARA CABLE SECO 10 KV. DE  70 mm2.</v>
      </c>
      <c r="D142" s="52">
        <f>+[13]Terminales!D190</f>
        <v>209.41</v>
      </c>
      <c r="E142" s="53">
        <f>+[13]Terminales!E190</f>
        <v>201.01022047701176</v>
      </c>
      <c r="F142" s="53"/>
      <c r="G142" s="49" t="str">
        <f>+[13]Terminales!F190</f>
        <v>E</v>
      </c>
      <c r="H142" s="49" t="str">
        <f>+[13]Terminales!G190</f>
        <v/>
      </c>
      <c r="I142" s="49" t="str">
        <f>+[13]Terminales!H190</f>
        <v>Estimado</v>
      </c>
      <c r="J142" s="49" t="str">
        <f>+[13]Terminales!I190</f>
        <v/>
      </c>
      <c r="K142" s="49" t="str">
        <f>+[13]Terminales!J190</f>
        <v/>
      </c>
      <c r="L142" s="49" t="str">
        <f>+[13]Terminales!K190</f>
        <v/>
      </c>
      <c r="M142" s="54" t="str">
        <f>+[13]Terminales!L190</f>
        <v/>
      </c>
      <c r="N142" s="49" t="str">
        <f>+[13]Terminales!M190</f>
        <v/>
      </c>
      <c r="O142" s="49" t="str">
        <f>+[13]Terminales!N190</f>
        <v>Estimado</v>
      </c>
      <c r="P142" s="49" t="str">
        <f>+[13]Terminales!O190</f>
        <v/>
      </c>
      <c r="Q142" s="49" t="str">
        <f>+[13]Terminales!P190</f>
        <v>E</v>
      </c>
      <c r="R142" s="51">
        <f t="shared" si="8"/>
        <v>-4.0111644730376983E-2</v>
      </c>
      <c r="S142" s="45" t="str">
        <f t="shared" si="9"/>
        <v>Estimado.rar</v>
      </c>
      <c r="V142" s="46">
        <f t="shared" si="10"/>
        <v>1</v>
      </c>
    </row>
    <row r="143" spans="1:22" s="45" customFormat="1" ht="11.25" hidden="1" customHeight="1" x14ac:dyDescent="0.2">
      <c r="A143" s="47">
        <f t="shared" si="11"/>
        <v>141</v>
      </c>
      <c r="B143" s="57" t="str">
        <f>+[13]Terminales!B191</f>
        <v>CXT12</v>
      </c>
      <c r="C143" s="49" t="str">
        <f>+[13]Terminales!C191</f>
        <v>TERMINAL EXTERIOR TERMORESTRINGENTE PARA CABLE SECO 10 KV. DE 120 mm2.</v>
      </c>
      <c r="D143" s="52">
        <f>+[13]Terminales!D191</f>
        <v>232.94</v>
      </c>
      <c r="E143" s="53">
        <f>+[13]Terminales!E191</f>
        <v>203.88</v>
      </c>
      <c r="F143" s="53"/>
      <c r="G143" s="49" t="str">
        <f>+[13]Terminales!F191</f>
        <v>S</v>
      </c>
      <c r="H143" s="49">
        <f>+[13]Terminales!G191</f>
        <v>15</v>
      </c>
      <c r="I143" s="49" t="str">
        <f>+[13]Terminales!H191</f>
        <v>Factura 0001-0006989</v>
      </c>
      <c r="J143" s="49" t="str">
        <f>+[13]Terminales!I191</f>
        <v>Individual</v>
      </c>
      <c r="K143" s="49" t="str">
        <f>+[13]Terminales!J191</f>
        <v>EDPE</v>
      </c>
      <c r="L143" s="49" t="str">
        <f>+[13]Terminales!K191</f>
        <v>KAPEK INTERNACIONAL S.A.C</v>
      </c>
      <c r="M143" s="54">
        <f>+[13]Terminales!L191</f>
        <v>43060</v>
      </c>
      <c r="N143" s="49">
        <f>+[13]Terminales!M191</f>
        <v>15</v>
      </c>
      <c r="O143" s="49" t="str">
        <f>+[13]Terminales!N191</f>
        <v>Sustento</v>
      </c>
      <c r="P143" s="49">
        <f>+[13]Terminales!O191</f>
        <v>15</v>
      </c>
      <c r="Q143" s="49" t="str">
        <f>+[13]Terminales!P191</f>
        <v>S</v>
      </c>
      <c r="R143" s="51">
        <f t="shared" si="8"/>
        <v>-0.12475315531896625</v>
      </c>
      <c r="S143" s="45" t="str">
        <f t="shared" si="9"/>
        <v>EDPE: Factura 0001-0006989</v>
      </c>
      <c r="V143" s="46">
        <f t="shared" si="10"/>
        <v>1</v>
      </c>
    </row>
    <row r="144" spans="1:22" s="45" customFormat="1" ht="11.25" hidden="1" customHeight="1" x14ac:dyDescent="0.2">
      <c r="A144" s="47">
        <f t="shared" si="11"/>
        <v>142</v>
      </c>
      <c r="B144" s="57" t="str">
        <f>+[13]Terminales!B192</f>
        <v>CXT13</v>
      </c>
      <c r="C144" s="49" t="str">
        <f>+[13]Terminales!C192</f>
        <v>TERMINAL EXTERIOR TERMORESTRINGENTE PARA CABLE SECO 10 KV. DE 240 mm2.</v>
      </c>
      <c r="D144" s="52">
        <f>+[13]Terminales!D192</f>
        <v>280</v>
      </c>
      <c r="E144" s="53">
        <f>+[13]Terminales!E192</f>
        <v>215.15436664826311</v>
      </c>
      <c r="F144" s="53"/>
      <c r="G144" s="49" t="str">
        <f>+[13]Terminales!F192</f>
        <v>E</v>
      </c>
      <c r="H144" s="49" t="str">
        <f>+[13]Terminales!G192</f>
        <v/>
      </c>
      <c r="I144" s="49" t="str">
        <f>+[13]Terminales!H192</f>
        <v>Estimado</v>
      </c>
      <c r="J144" s="49" t="str">
        <f>+[13]Terminales!I192</f>
        <v/>
      </c>
      <c r="K144" s="49" t="str">
        <f>+[13]Terminales!J192</f>
        <v/>
      </c>
      <c r="L144" s="49" t="str">
        <f>+[13]Terminales!K192</f>
        <v/>
      </c>
      <c r="M144" s="54" t="str">
        <f>+[13]Terminales!L192</f>
        <v/>
      </c>
      <c r="N144" s="49" t="str">
        <f>+[13]Terminales!M192</f>
        <v/>
      </c>
      <c r="O144" s="49" t="str">
        <f>+[13]Terminales!N192</f>
        <v>Estimado</v>
      </c>
      <c r="P144" s="49" t="str">
        <f>+[13]Terminales!O192</f>
        <v/>
      </c>
      <c r="Q144" s="49" t="str">
        <f>+[13]Terminales!P192</f>
        <v>E</v>
      </c>
      <c r="R144" s="51">
        <f t="shared" si="8"/>
        <v>-0.23159154768477463</v>
      </c>
      <c r="S144" s="45" t="str">
        <f t="shared" si="9"/>
        <v>Estimado.rar</v>
      </c>
      <c r="V144" s="46">
        <f t="shared" si="10"/>
        <v>1</v>
      </c>
    </row>
    <row r="145" spans="1:22" s="45" customFormat="1" ht="11.25" hidden="1" customHeight="1" x14ac:dyDescent="0.2">
      <c r="A145" s="47">
        <f t="shared" si="11"/>
        <v>143</v>
      </c>
      <c r="B145" s="57" t="str">
        <f>+[13]Terminales!B193</f>
        <v>CXT42</v>
      </c>
      <c r="C145" s="49" t="str">
        <f>+[13]Terminales!C193</f>
        <v>TERMINAL INTERIOR CABLE SECO N2XSY 3-1X240MM2 22,9 KV.TERMOCONTRAIBLE</v>
      </c>
      <c r="D145" s="52">
        <f>+[13]Terminales!D193</f>
        <v>275.88</v>
      </c>
      <c r="E145" s="53">
        <f>+[13]Terminales!E193</f>
        <v>305.97857057224223</v>
      </c>
      <c r="F145" s="53"/>
      <c r="G145" s="49" t="str">
        <f>+[13]Terminales!F193</f>
        <v>E</v>
      </c>
      <c r="H145" s="49" t="str">
        <f>+[13]Terminales!G193</f>
        <v/>
      </c>
      <c r="I145" s="49" t="str">
        <f>+[13]Terminales!H193</f>
        <v>Estimado</v>
      </c>
      <c r="J145" s="49" t="str">
        <f>+[13]Terminales!I193</f>
        <v/>
      </c>
      <c r="K145" s="49" t="str">
        <f>+[13]Terminales!J193</f>
        <v/>
      </c>
      <c r="L145" s="49" t="str">
        <f>+[13]Terminales!K193</f>
        <v/>
      </c>
      <c r="M145" s="54" t="str">
        <f>+[13]Terminales!L193</f>
        <v/>
      </c>
      <c r="N145" s="49" t="str">
        <f>+[13]Terminales!M193</f>
        <v/>
      </c>
      <c r="O145" s="49" t="str">
        <f>+[13]Terminales!N193</f>
        <v>Estimado</v>
      </c>
      <c r="P145" s="49" t="str">
        <f>+[13]Terminales!O193</f>
        <v/>
      </c>
      <c r="Q145" s="49" t="str">
        <f>+[13]Terminales!P193</f>
        <v>E</v>
      </c>
      <c r="R145" s="51">
        <f t="shared" si="8"/>
        <v>0.10910022680963549</v>
      </c>
      <c r="S145" s="45" t="str">
        <f t="shared" si="9"/>
        <v>Estimado.rar</v>
      </c>
      <c r="V145" s="46">
        <f t="shared" si="10"/>
        <v>1</v>
      </c>
    </row>
    <row r="146" spans="1:22" s="45" customFormat="1" ht="11.25" hidden="1" customHeight="1" x14ac:dyDescent="0.2">
      <c r="A146" s="47">
        <f t="shared" si="11"/>
        <v>144</v>
      </c>
      <c r="B146" s="57" t="str">
        <f>+[13]Terminales!B194</f>
        <v>CXT14</v>
      </c>
      <c r="C146" s="49" t="str">
        <f>+[13]Terminales!C194</f>
        <v>TERMINAL INTERIOR EPDM PARA CABLE SECO 10 KV. DE 35 mm2.</v>
      </c>
      <c r="D146" s="52">
        <f>+[13]Terminales!D194</f>
        <v>367.1</v>
      </c>
      <c r="E146" s="53">
        <f>+[13]Terminales!E194</f>
        <v>407.1506932618172</v>
      </c>
      <c r="F146" s="53"/>
      <c r="G146" s="49" t="str">
        <f>+[13]Terminales!F194</f>
        <v>E</v>
      </c>
      <c r="H146" s="49" t="str">
        <f>+[13]Terminales!G194</f>
        <v/>
      </c>
      <c r="I146" s="49" t="str">
        <f>+[13]Terminales!H194</f>
        <v>Estimado</v>
      </c>
      <c r="J146" s="49" t="str">
        <f>+[13]Terminales!I194</f>
        <v/>
      </c>
      <c r="K146" s="49" t="str">
        <f>+[13]Terminales!J194</f>
        <v/>
      </c>
      <c r="L146" s="49" t="str">
        <f>+[13]Terminales!K194</f>
        <v/>
      </c>
      <c r="M146" s="54" t="str">
        <f>+[13]Terminales!L194</f>
        <v/>
      </c>
      <c r="N146" s="49" t="str">
        <f>+[13]Terminales!M194</f>
        <v/>
      </c>
      <c r="O146" s="49" t="str">
        <f>+[13]Terminales!N194</f>
        <v>Estimado</v>
      </c>
      <c r="P146" s="49" t="str">
        <f>+[13]Terminales!O194</f>
        <v/>
      </c>
      <c r="Q146" s="49" t="str">
        <f>+[13]Terminales!P194</f>
        <v>E</v>
      </c>
      <c r="R146" s="51">
        <f t="shared" si="8"/>
        <v>0.10910022680963549</v>
      </c>
      <c r="S146" s="45" t="str">
        <f t="shared" si="9"/>
        <v>Estimado.rar</v>
      </c>
      <c r="V146" s="46">
        <f t="shared" si="10"/>
        <v>1</v>
      </c>
    </row>
    <row r="147" spans="1:22" s="45" customFormat="1" ht="11.25" hidden="1" customHeight="1" x14ac:dyDescent="0.2">
      <c r="A147" s="47">
        <f t="shared" si="11"/>
        <v>145</v>
      </c>
      <c r="B147" s="57" t="str">
        <f>+[13]Terminales!B195</f>
        <v>CXT15</v>
      </c>
      <c r="C147" s="49" t="str">
        <f>+[13]Terminales!C195</f>
        <v>TERMINAL INTERIOR EPDM PARA CABLE SECO 10 KV. DE 70 mm2.</v>
      </c>
      <c r="D147" s="52">
        <f>+[13]Terminales!D195</f>
        <v>459.36</v>
      </c>
      <c r="E147" s="53">
        <f>+[13]Terminales!E195</f>
        <v>509.4762801872742</v>
      </c>
      <c r="F147" s="53"/>
      <c r="G147" s="49" t="str">
        <f>+[13]Terminales!F195</f>
        <v>E</v>
      </c>
      <c r="H147" s="49" t="str">
        <f>+[13]Terminales!G195</f>
        <v/>
      </c>
      <c r="I147" s="49" t="str">
        <f>+[13]Terminales!H195</f>
        <v>Estimado</v>
      </c>
      <c r="J147" s="49" t="str">
        <f>+[13]Terminales!I195</f>
        <v/>
      </c>
      <c r="K147" s="49" t="str">
        <f>+[13]Terminales!J195</f>
        <v/>
      </c>
      <c r="L147" s="49" t="str">
        <f>+[13]Terminales!K195</f>
        <v/>
      </c>
      <c r="M147" s="54" t="str">
        <f>+[13]Terminales!L195</f>
        <v/>
      </c>
      <c r="N147" s="49" t="str">
        <f>+[13]Terminales!M195</f>
        <v/>
      </c>
      <c r="O147" s="49" t="str">
        <f>+[13]Terminales!N195</f>
        <v>Estimado</v>
      </c>
      <c r="P147" s="49" t="str">
        <f>+[13]Terminales!O195</f>
        <v/>
      </c>
      <c r="Q147" s="49" t="str">
        <f>+[13]Terminales!P195</f>
        <v>E</v>
      </c>
      <c r="R147" s="51">
        <f t="shared" si="8"/>
        <v>0.10910022680963549</v>
      </c>
      <c r="S147" s="45" t="str">
        <f t="shared" si="9"/>
        <v>Estimado.rar</v>
      </c>
      <c r="V147" s="46">
        <f t="shared" si="10"/>
        <v>1</v>
      </c>
    </row>
    <row r="148" spans="1:22" s="45" customFormat="1" ht="11.25" hidden="1" customHeight="1" x14ac:dyDescent="0.2">
      <c r="A148" s="47">
        <f t="shared" si="11"/>
        <v>146</v>
      </c>
      <c r="B148" s="57" t="str">
        <f>+[13]Terminales!B196</f>
        <v>CXT36</v>
      </c>
      <c r="C148" s="49" t="str">
        <f>+[13]Terminales!C196</f>
        <v>TERMINAL INTERIOR PARA CABLE N2XSY 3-1X 25 HASTA 3-1X50 MM2  10KV.</v>
      </c>
      <c r="D148" s="52">
        <f>+[13]Terminales!D196</f>
        <v>249.32</v>
      </c>
      <c r="E148" s="53">
        <f>+[13]Terminales!E196</f>
        <v>276.52086854817833</v>
      </c>
      <c r="F148" s="53"/>
      <c r="G148" s="49" t="str">
        <f>+[13]Terminales!F196</f>
        <v>E</v>
      </c>
      <c r="H148" s="49" t="str">
        <f>+[13]Terminales!G196</f>
        <v/>
      </c>
      <c r="I148" s="49" t="str">
        <f>+[13]Terminales!H196</f>
        <v>Estimado</v>
      </c>
      <c r="J148" s="49" t="str">
        <f>+[13]Terminales!I196</f>
        <v/>
      </c>
      <c r="K148" s="49" t="str">
        <f>+[13]Terminales!J196</f>
        <v/>
      </c>
      <c r="L148" s="49" t="str">
        <f>+[13]Terminales!K196</f>
        <v/>
      </c>
      <c r="M148" s="54" t="str">
        <f>+[13]Terminales!L196</f>
        <v/>
      </c>
      <c r="N148" s="49" t="str">
        <f>+[13]Terminales!M196</f>
        <v/>
      </c>
      <c r="O148" s="49" t="str">
        <f>+[13]Terminales!N196</f>
        <v>Estimado</v>
      </c>
      <c r="P148" s="49" t="str">
        <f>+[13]Terminales!O196</f>
        <v/>
      </c>
      <c r="Q148" s="49" t="str">
        <f>+[13]Terminales!P196</f>
        <v>E</v>
      </c>
      <c r="R148" s="51">
        <f t="shared" si="8"/>
        <v>0.10910022680963549</v>
      </c>
      <c r="S148" s="45" t="str">
        <f t="shared" si="9"/>
        <v>Estimado.rar</v>
      </c>
      <c r="V148" s="46">
        <f t="shared" si="10"/>
        <v>1</v>
      </c>
    </row>
    <row r="149" spans="1:22" s="45" customFormat="1" ht="11.25" hidden="1" customHeight="1" x14ac:dyDescent="0.2">
      <c r="A149" s="47">
        <f t="shared" si="11"/>
        <v>147</v>
      </c>
      <c r="B149" s="57" t="str">
        <f>+[13]Terminales!B197</f>
        <v>CXT16</v>
      </c>
      <c r="C149" s="49" t="str">
        <f>+[13]Terminales!C197</f>
        <v>TERMINAL INTERIOR PORCELANA PARA CABLE NKY 10 KV. DE  16 mm2.</v>
      </c>
      <c r="D149" s="52">
        <f>+[13]Terminales!D197</f>
        <v>464.12</v>
      </c>
      <c r="E149" s="53">
        <f>+[13]Terminales!E197</f>
        <v>514.755597266888</v>
      </c>
      <c r="F149" s="53"/>
      <c r="G149" s="49" t="str">
        <f>+[13]Terminales!F197</f>
        <v>E</v>
      </c>
      <c r="H149" s="49" t="str">
        <f>+[13]Terminales!G197</f>
        <v/>
      </c>
      <c r="I149" s="49" t="str">
        <f>+[13]Terminales!H197</f>
        <v>Estimado</v>
      </c>
      <c r="J149" s="49" t="str">
        <f>+[13]Terminales!I197</f>
        <v/>
      </c>
      <c r="K149" s="49" t="str">
        <f>+[13]Terminales!J197</f>
        <v/>
      </c>
      <c r="L149" s="49" t="str">
        <f>+[13]Terminales!K197</f>
        <v/>
      </c>
      <c r="M149" s="54" t="str">
        <f>+[13]Terminales!L197</f>
        <v/>
      </c>
      <c r="N149" s="49" t="str">
        <f>+[13]Terminales!M197</f>
        <v/>
      </c>
      <c r="O149" s="49" t="str">
        <f>+[13]Terminales!N197</f>
        <v>Estimado</v>
      </c>
      <c r="P149" s="49" t="str">
        <f>+[13]Terminales!O197</f>
        <v/>
      </c>
      <c r="Q149" s="49" t="str">
        <f>+[13]Terminales!P197</f>
        <v>E</v>
      </c>
      <c r="R149" s="51">
        <f t="shared" si="8"/>
        <v>0.10910022680963549</v>
      </c>
      <c r="S149" s="45" t="str">
        <f t="shared" si="9"/>
        <v>Estimado.rar</v>
      </c>
      <c r="V149" s="46">
        <f t="shared" si="10"/>
        <v>1</v>
      </c>
    </row>
    <row r="150" spans="1:22" s="45" customFormat="1" ht="11.25" hidden="1" customHeight="1" x14ac:dyDescent="0.2">
      <c r="A150" s="47">
        <f t="shared" si="11"/>
        <v>148</v>
      </c>
      <c r="B150" s="57" t="str">
        <f>+[13]Terminales!B198</f>
        <v>CXT17</v>
      </c>
      <c r="C150" s="49" t="str">
        <f>+[13]Terminales!C198</f>
        <v>TERMINAL INTERIOR PORCELANA PARA CABLE NKY 10 KV. DE  35 mm2.</v>
      </c>
      <c r="D150" s="52">
        <f>+[13]Terminales!D198</f>
        <v>464.12</v>
      </c>
      <c r="E150" s="53">
        <f>+[13]Terminales!E198</f>
        <v>514.755597266888</v>
      </c>
      <c r="F150" s="53"/>
      <c r="G150" s="49" t="str">
        <f>+[13]Terminales!F198</f>
        <v>E</v>
      </c>
      <c r="H150" s="49" t="str">
        <f>+[13]Terminales!G198</f>
        <v/>
      </c>
      <c r="I150" s="49" t="str">
        <f>+[13]Terminales!H198</f>
        <v>Estimado</v>
      </c>
      <c r="J150" s="49" t="str">
        <f>+[13]Terminales!I198</f>
        <v/>
      </c>
      <c r="K150" s="49" t="str">
        <f>+[13]Terminales!J198</f>
        <v/>
      </c>
      <c r="L150" s="49" t="str">
        <f>+[13]Terminales!K198</f>
        <v/>
      </c>
      <c r="M150" s="54" t="str">
        <f>+[13]Terminales!L198</f>
        <v/>
      </c>
      <c r="N150" s="49" t="str">
        <f>+[13]Terminales!M198</f>
        <v/>
      </c>
      <c r="O150" s="49" t="str">
        <f>+[13]Terminales!N198</f>
        <v>Estimado</v>
      </c>
      <c r="P150" s="49" t="str">
        <f>+[13]Terminales!O198</f>
        <v/>
      </c>
      <c r="Q150" s="49" t="str">
        <f>+[13]Terminales!P198</f>
        <v>E</v>
      </c>
      <c r="R150" s="51">
        <f t="shared" si="8"/>
        <v>0.10910022680963549</v>
      </c>
      <c r="S150" s="45" t="str">
        <f t="shared" si="9"/>
        <v>Estimado.rar</v>
      </c>
      <c r="V150" s="46">
        <f t="shared" si="10"/>
        <v>1</v>
      </c>
    </row>
    <row r="151" spans="1:22" s="45" customFormat="1" ht="11.25" hidden="1" customHeight="1" x14ac:dyDescent="0.2">
      <c r="A151" s="47">
        <f t="shared" si="11"/>
        <v>149</v>
      </c>
      <c r="B151" s="57" t="str">
        <f>+[13]Terminales!B199</f>
        <v>CXT18</v>
      </c>
      <c r="C151" s="49" t="str">
        <f>+[13]Terminales!C199</f>
        <v>TERMINAL INTERIOR PORCELANA PARA CABLE NKY 10 KV. DE  70 mm2.</v>
      </c>
      <c r="D151" s="52">
        <f>+[13]Terminales!D199</f>
        <v>604.21</v>
      </c>
      <c r="E151" s="53">
        <f>+[13]Terminales!E199</f>
        <v>670.12944804064989</v>
      </c>
      <c r="F151" s="53"/>
      <c r="G151" s="49" t="str">
        <f>+[13]Terminales!F199</f>
        <v>E</v>
      </c>
      <c r="H151" s="49" t="str">
        <f>+[13]Terminales!G199</f>
        <v/>
      </c>
      <c r="I151" s="49" t="str">
        <f>+[13]Terminales!H199</f>
        <v>Estimado</v>
      </c>
      <c r="J151" s="49" t="str">
        <f>+[13]Terminales!I199</f>
        <v/>
      </c>
      <c r="K151" s="49" t="str">
        <f>+[13]Terminales!J199</f>
        <v/>
      </c>
      <c r="L151" s="49" t="str">
        <f>+[13]Terminales!K199</f>
        <v/>
      </c>
      <c r="M151" s="54" t="str">
        <f>+[13]Terminales!L199</f>
        <v/>
      </c>
      <c r="N151" s="49" t="str">
        <f>+[13]Terminales!M199</f>
        <v/>
      </c>
      <c r="O151" s="49" t="str">
        <f>+[13]Terminales!N199</f>
        <v>Estimado</v>
      </c>
      <c r="P151" s="49" t="str">
        <f>+[13]Terminales!O199</f>
        <v/>
      </c>
      <c r="Q151" s="49" t="str">
        <f>+[13]Terminales!P199</f>
        <v>E</v>
      </c>
      <c r="R151" s="51">
        <f t="shared" si="8"/>
        <v>0.10910022680963549</v>
      </c>
      <c r="S151" s="45" t="str">
        <f t="shared" si="9"/>
        <v>Estimado.rar</v>
      </c>
      <c r="V151" s="46">
        <f t="shared" si="10"/>
        <v>1</v>
      </c>
    </row>
    <row r="152" spans="1:22" s="45" customFormat="1" ht="11.25" hidden="1" customHeight="1" x14ac:dyDescent="0.2">
      <c r="A152" s="47">
        <f t="shared" si="11"/>
        <v>150</v>
      </c>
      <c r="B152" s="57" t="str">
        <f>+[13]Terminales!B200</f>
        <v>CXT19</v>
      </c>
      <c r="C152" s="49" t="str">
        <f>+[13]Terminales!C200</f>
        <v>TERMINAL INTERIOR PORCELANA PARA CABLE NKY 10 KV. DE 120 mm2.</v>
      </c>
      <c r="D152" s="52">
        <f>+[13]Terminales!D200</f>
        <v>632.94000000000005</v>
      </c>
      <c r="E152" s="53">
        <f>+[13]Terminales!E200</f>
        <v>701.99389755689072</v>
      </c>
      <c r="F152" s="53"/>
      <c r="G152" s="49" t="str">
        <f>+[13]Terminales!F200</f>
        <v>E</v>
      </c>
      <c r="H152" s="49" t="str">
        <f>+[13]Terminales!G200</f>
        <v/>
      </c>
      <c r="I152" s="49" t="str">
        <f>+[13]Terminales!H200</f>
        <v>Estimado</v>
      </c>
      <c r="J152" s="49" t="str">
        <f>+[13]Terminales!I200</f>
        <v/>
      </c>
      <c r="K152" s="49" t="str">
        <f>+[13]Terminales!J200</f>
        <v/>
      </c>
      <c r="L152" s="49" t="str">
        <f>+[13]Terminales!K200</f>
        <v/>
      </c>
      <c r="M152" s="54" t="str">
        <f>+[13]Terminales!L200</f>
        <v/>
      </c>
      <c r="N152" s="49" t="str">
        <f>+[13]Terminales!M200</f>
        <v/>
      </c>
      <c r="O152" s="49" t="str">
        <f>+[13]Terminales!N200</f>
        <v>Estimado</v>
      </c>
      <c r="P152" s="49" t="str">
        <f>+[13]Terminales!O200</f>
        <v/>
      </c>
      <c r="Q152" s="49" t="str">
        <f>+[13]Terminales!P200</f>
        <v>E</v>
      </c>
      <c r="R152" s="51">
        <f t="shared" si="8"/>
        <v>0.10910022680963549</v>
      </c>
      <c r="S152" s="45" t="str">
        <f t="shared" si="9"/>
        <v>Estimado.rar</v>
      </c>
      <c r="V152" s="46">
        <f t="shared" si="10"/>
        <v>1</v>
      </c>
    </row>
    <row r="153" spans="1:22" s="45" customFormat="1" ht="11.25" hidden="1" customHeight="1" x14ac:dyDescent="0.2">
      <c r="A153" s="47">
        <f t="shared" si="11"/>
        <v>151</v>
      </c>
      <c r="B153" s="57" t="str">
        <f>+[13]Terminales!B201</f>
        <v>CXT20</v>
      </c>
      <c r="C153" s="49" t="str">
        <f>+[13]Terminales!C201</f>
        <v>TERMINAL INTERIOR PORCELANA PARA CABLE NKY 10 KV. DE 240 mm2.</v>
      </c>
      <c r="D153" s="52">
        <f>+[13]Terminales!D201</f>
        <v>770.44</v>
      </c>
      <c r="E153" s="53">
        <f>+[13]Terminales!E201</f>
        <v>854.49517874321566</v>
      </c>
      <c r="F153" s="53"/>
      <c r="G153" s="49" t="str">
        <f>+[13]Terminales!F201</f>
        <v>E</v>
      </c>
      <c r="H153" s="49" t="str">
        <f>+[13]Terminales!G201</f>
        <v/>
      </c>
      <c r="I153" s="49" t="str">
        <f>+[13]Terminales!H201</f>
        <v>Estimado</v>
      </c>
      <c r="J153" s="49" t="str">
        <f>+[13]Terminales!I201</f>
        <v/>
      </c>
      <c r="K153" s="49" t="str">
        <f>+[13]Terminales!J201</f>
        <v/>
      </c>
      <c r="L153" s="49" t="str">
        <f>+[13]Terminales!K201</f>
        <v/>
      </c>
      <c r="M153" s="54" t="str">
        <f>+[13]Terminales!L201</f>
        <v/>
      </c>
      <c r="N153" s="49" t="str">
        <f>+[13]Terminales!M201</f>
        <v/>
      </c>
      <c r="O153" s="49" t="str">
        <f>+[13]Terminales!N201</f>
        <v>Estimado</v>
      </c>
      <c r="P153" s="49" t="str">
        <f>+[13]Terminales!O201</f>
        <v/>
      </c>
      <c r="Q153" s="49" t="str">
        <f>+[13]Terminales!P201</f>
        <v>E</v>
      </c>
      <c r="R153" s="51">
        <f t="shared" si="8"/>
        <v>0.10910022680963549</v>
      </c>
      <c r="S153" s="45" t="str">
        <f t="shared" si="9"/>
        <v>Estimado.rar</v>
      </c>
      <c r="V153" s="46">
        <f t="shared" si="10"/>
        <v>1</v>
      </c>
    </row>
    <row r="154" spans="1:22" s="45" customFormat="1" ht="11.25" hidden="1" customHeight="1" x14ac:dyDescent="0.2">
      <c r="A154" s="47">
        <f t="shared" si="11"/>
        <v>152</v>
      </c>
      <c r="B154" s="57" t="str">
        <f>+[13]Terminales!B202</f>
        <v>CXT21</v>
      </c>
      <c r="C154" s="49" t="str">
        <f>+[13]Terminales!C202</f>
        <v>TERMINAL INTERIOR TERMORESTRINGENTE PARA CABLE N2XSY 10 KV. DE  25 mm2.</v>
      </c>
      <c r="D154" s="52">
        <f>+[13]Terminales!D202</f>
        <v>171.76</v>
      </c>
      <c r="E154" s="53">
        <f>+[13]Terminales!E202</f>
        <v>190.49905495682299</v>
      </c>
      <c r="F154" s="53"/>
      <c r="G154" s="49" t="str">
        <f>+[13]Terminales!F202</f>
        <v>E</v>
      </c>
      <c r="H154" s="49" t="str">
        <f>+[13]Terminales!G202</f>
        <v/>
      </c>
      <c r="I154" s="49" t="str">
        <f>+[13]Terminales!H202</f>
        <v>Estimado</v>
      </c>
      <c r="J154" s="49" t="str">
        <f>+[13]Terminales!I202</f>
        <v/>
      </c>
      <c r="K154" s="49" t="str">
        <f>+[13]Terminales!J202</f>
        <v/>
      </c>
      <c r="L154" s="49" t="str">
        <f>+[13]Terminales!K202</f>
        <v/>
      </c>
      <c r="M154" s="54" t="str">
        <f>+[13]Terminales!L202</f>
        <v/>
      </c>
      <c r="N154" s="49" t="str">
        <f>+[13]Terminales!M202</f>
        <v/>
      </c>
      <c r="O154" s="49" t="str">
        <f>+[13]Terminales!N202</f>
        <v>Estimado</v>
      </c>
      <c r="P154" s="49" t="str">
        <f>+[13]Terminales!O202</f>
        <v/>
      </c>
      <c r="Q154" s="49" t="str">
        <f>+[13]Terminales!P202</f>
        <v>E</v>
      </c>
      <c r="R154" s="51">
        <f t="shared" si="8"/>
        <v>0.10910022680963549</v>
      </c>
      <c r="S154" s="45" t="str">
        <f t="shared" si="9"/>
        <v>Estimado.rar</v>
      </c>
      <c r="V154" s="46">
        <f t="shared" si="10"/>
        <v>1</v>
      </c>
    </row>
    <row r="155" spans="1:22" s="45" customFormat="1" ht="11.25" hidden="1" customHeight="1" x14ac:dyDescent="0.2">
      <c r="A155" s="47">
        <f t="shared" si="11"/>
        <v>153</v>
      </c>
      <c r="B155" s="57" t="str">
        <f>+[13]Terminales!B203</f>
        <v>CXT103</v>
      </c>
      <c r="C155" s="49" t="str">
        <f>+[13]Terminales!C203</f>
        <v>TERMINAL INTERIOR TERMORESTRINGENTE PARA CABLE N2XSY 22.9 KV. DE  120 mm2.</v>
      </c>
      <c r="D155" s="52">
        <f>+[13]Terminales!D203</f>
        <v>934.96</v>
      </c>
      <c r="E155" s="53">
        <f>+[13]Terminales!E203</f>
        <v>934.92310099880137</v>
      </c>
      <c r="F155" s="53"/>
      <c r="G155" s="49" t="str">
        <f>+[13]Terminales!F203</f>
        <v>E</v>
      </c>
      <c r="H155" s="49" t="str">
        <f>+[13]Terminales!G203</f>
        <v/>
      </c>
      <c r="I155" s="49" t="str">
        <f>+[13]Terminales!H203</f>
        <v>Estimado</v>
      </c>
      <c r="J155" s="49" t="str">
        <f>+[13]Terminales!I203</f>
        <v/>
      </c>
      <c r="K155" s="49" t="str">
        <f>+[13]Terminales!J203</f>
        <v/>
      </c>
      <c r="L155" s="49" t="str">
        <f>+[13]Terminales!K203</f>
        <v/>
      </c>
      <c r="M155" s="54" t="str">
        <f>+[13]Terminales!L203</f>
        <v/>
      </c>
      <c r="N155" s="49" t="str">
        <f>+[13]Terminales!M203</f>
        <v/>
      </c>
      <c r="O155" s="49" t="str">
        <f>+[13]Terminales!N203</f>
        <v>Estimado</v>
      </c>
      <c r="P155" s="49" t="str">
        <f>+[13]Terminales!O203</f>
        <v/>
      </c>
      <c r="Q155" s="49" t="str">
        <f>+[13]Terminales!P203</f>
        <v>E</v>
      </c>
      <c r="R155" s="51">
        <f t="shared" si="8"/>
        <v>-3.9465860784071438E-5</v>
      </c>
      <c r="S155" s="45" t="str">
        <f t="shared" si="9"/>
        <v>Estimado.rar</v>
      </c>
      <c r="V155" s="46">
        <f t="shared" si="10"/>
        <v>1</v>
      </c>
    </row>
    <row r="156" spans="1:22" s="45" customFormat="1" ht="11.25" hidden="1" customHeight="1" x14ac:dyDescent="0.2">
      <c r="A156" s="47">
        <f t="shared" si="11"/>
        <v>154</v>
      </c>
      <c r="B156" s="57" t="str">
        <f>+[13]Terminales!B204</f>
        <v>CXT105</v>
      </c>
      <c r="C156" s="49" t="str">
        <f>+[13]Terminales!C204</f>
        <v>TERMINAL INTERIOR TERMORESTRINGENTE PARA CABLE N2XSY 22.9 KV. DE  240 mm2.</v>
      </c>
      <c r="D156" s="52">
        <f>+[13]Terminales!D204</f>
        <v>333.74</v>
      </c>
      <c r="E156" s="53">
        <f>+[13]Terminales!E204</f>
        <v>1220.2502064044972</v>
      </c>
      <c r="F156" s="53"/>
      <c r="G156" s="49" t="str">
        <f>+[13]Terminales!F204</f>
        <v>E</v>
      </c>
      <c r="H156" s="49" t="str">
        <f>+[13]Terminales!G204</f>
        <v/>
      </c>
      <c r="I156" s="49" t="str">
        <f>+[13]Terminales!H204</f>
        <v>Estimado</v>
      </c>
      <c r="J156" s="49" t="str">
        <f>+[13]Terminales!I204</f>
        <v/>
      </c>
      <c r="K156" s="49" t="str">
        <f>+[13]Terminales!J204</f>
        <v/>
      </c>
      <c r="L156" s="49" t="str">
        <f>+[13]Terminales!K204</f>
        <v/>
      </c>
      <c r="M156" s="54" t="str">
        <f>+[13]Terminales!L204</f>
        <v/>
      </c>
      <c r="N156" s="49" t="str">
        <f>+[13]Terminales!M204</f>
        <v/>
      </c>
      <c r="O156" s="49" t="str">
        <f>+[13]Terminales!N204</f>
        <v>Estimado</v>
      </c>
      <c r="P156" s="49" t="str">
        <f>+[13]Terminales!O204</f>
        <v/>
      </c>
      <c r="Q156" s="49" t="str">
        <f>+[13]Terminales!P204</f>
        <v>E</v>
      </c>
      <c r="R156" s="51">
        <f t="shared" si="8"/>
        <v>2.656289945480006</v>
      </c>
      <c r="S156" s="45" t="str">
        <f t="shared" si="9"/>
        <v>Estimado.rar</v>
      </c>
      <c r="V156" s="46">
        <f t="shared" si="10"/>
        <v>1</v>
      </c>
    </row>
    <row r="157" spans="1:22" s="45" customFormat="1" ht="11.25" hidden="1" customHeight="1" x14ac:dyDescent="0.2">
      <c r="A157" s="47">
        <f t="shared" si="11"/>
        <v>155</v>
      </c>
      <c r="B157" s="57" t="str">
        <f>+[13]Terminales!B205</f>
        <v>CXT99</v>
      </c>
      <c r="C157" s="49" t="str">
        <f>+[13]Terminales!C205</f>
        <v>TERMINAL INTERIOR TERMORESTRINGENTE PARA CABLE N2XSY 22.9 KV. DE  25 mm2.</v>
      </c>
      <c r="D157" s="52">
        <f>+[13]Terminales!D205</f>
        <v>910.16</v>
      </c>
      <c r="E157" s="53">
        <f>+[13]Terminales!E205</f>
        <v>289.21804454874609</v>
      </c>
      <c r="F157" s="53"/>
      <c r="G157" s="49" t="str">
        <f>+[13]Terminales!F205</f>
        <v>E</v>
      </c>
      <c r="H157" s="49" t="str">
        <f>+[13]Terminales!G205</f>
        <v/>
      </c>
      <c r="I157" s="49" t="str">
        <f>+[13]Terminales!H205</f>
        <v>Estimado</v>
      </c>
      <c r="J157" s="49" t="str">
        <f>+[13]Terminales!I205</f>
        <v/>
      </c>
      <c r="K157" s="49" t="str">
        <f>+[13]Terminales!J205</f>
        <v/>
      </c>
      <c r="L157" s="49" t="str">
        <f>+[13]Terminales!K205</f>
        <v/>
      </c>
      <c r="M157" s="54" t="str">
        <f>+[13]Terminales!L205</f>
        <v/>
      </c>
      <c r="N157" s="49" t="str">
        <f>+[13]Terminales!M205</f>
        <v/>
      </c>
      <c r="O157" s="49" t="str">
        <f>+[13]Terminales!N205</f>
        <v>Estimado</v>
      </c>
      <c r="P157" s="49" t="str">
        <f>+[13]Terminales!O205</f>
        <v/>
      </c>
      <c r="Q157" s="49" t="str">
        <f>+[13]Terminales!P205</f>
        <v>E</v>
      </c>
      <c r="R157" s="51">
        <f t="shared" si="8"/>
        <v>-0.68223384399584019</v>
      </c>
      <c r="S157" s="45" t="str">
        <f t="shared" si="9"/>
        <v>Estimado.rar</v>
      </c>
      <c r="V157" s="46">
        <f t="shared" si="10"/>
        <v>1</v>
      </c>
    </row>
    <row r="158" spans="1:22" s="45" customFormat="1" ht="11.25" hidden="1" customHeight="1" x14ac:dyDescent="0.2">
      <c r="A158" s="47">
        <f t="shared" si="11"/>
        <v>156</v>
      </c>
      <c r="B158" s="57" t="str">
        <f>+[13]Terminales!B206</f>
        <v>CXT101</v>
      </c>
      <c r="C158" s="49" t="str">
        <f>+[13]Terminales!C206</f>
        <v>TERMINAL INTERIOR TERMORESTRINGENTE PARA CABLE N2XSY 22.9 KV. DE  50 mm2.</v>
      </c>
      <c r="D158" s="52">
        <f>+[13]Terminales!D206</f>
        <v>289.25</v>
      </c>
      <c r="E158" s="53">
        <f>+[13]Terminales!E206</f>
        <v>574.54514995444197</v>
      </c>
      <c r="F158" s="53"/>
      <c r="G158" s="49" t="str">
        <f>+[13]Terminales!F206</f>
        <v>E</v>
      </c>
      <c r="H158" s="49" t="str">
        <f>+[13]Terminales!G206</f>
        <v/>
      </c>
      <c r="I158" s="49" t="str">
        <f>+[13]Terminales!H206</f>
        <v>Estimado</v>
      </c>
      <c r="J158" s="49" t="str">
        <f>+[13]Terminales!I206</f>
        <v/>
      </c>
      <c r="K158" s="49" t="str">
        <f>+[13]Terminales!J206</f>
        <v/>
      </c>
      <c r="L158" s="49" t="str">
        <f>+[13]Terminales!K206</f>
        <v/>
      </c>
      <c r="M158" s="54" t="str">
        <f>+[13]Terminales!L206</f>
        <v/>
      </c>
      <c r="N158" s="49" t="str">
        <f>+[13]Terminales!M206</f>
        <v/>
      </c>
      <c r="O158" s="49" t="str">
        <f>+[13]Terminales!N206</f>
        <v>Estimado</v>
      </c>
      <c r="P158" s="49" t="str">
        <f>+[13]Terminales!O206</f>
        <v/>
      </c>
      <c r="Q158" s="49" t="str">
        <f>+[13]Terminales!P206</f>
        <v>E</v>
      </c>
      <c r="R158" s="51">
        <f t="shared" si="8"/>
        <v>0.98632722542590145</v>
      </c>
      <c r="S158" s="45" t="str">
        <f t="shared" si="9"/>
        <v>Estimado.rar</v>
      </c>
      <c r="V158" s="46">
        <f t="shared" si="10"/>
        <v>1</v>
      </c>
    </row>
    <row r="159" spans="1:22" s="45" customFormat="1" ht="11.25" hidden="1" customHeight="1" x14ac:dyDescent="0.2">
      <c r="A159" s="47">
        <f t="shared" si="11"/>
        <v>157</v>
      </c>
      <c r="B159" s="57" t="str">
        <f>+[13]Terminales!B207</f>
        <v>CXT22</v>
      </c>
      <c r="C159" s="49" t="str">
        <f>+[13]Terminales!C207</f>
        <v>TERMINAL INTERIOR TERMORESTRINGENTE PARA CABLE NKY 10 KV. DE  16 mm2.</v>
      </c>
      <c r="D159" s="52">
        <f>+[13]Terminales!D207</f>
        <v>403.83</v>
      </c>
      <c r="E159" s="53">
        <f>+[13]Terminales!E207</f>
        <v>403.83353083807157</v>
      </c>
      <c r="F159" s="53"/>
      <c r="G159" s="49" t="str">
        <f>+[13]Terminales!F207</f>
        <v>E</v>
      </c>
      <c r="H159" s="49" t="str">
        <f>+[13]Terminales!G207</f>
        <v/>
      </c>
      <c r="I159" s="49" t="str">
        <f>+[13]Terminales!H207</f>
        <v>Estimado</v>
      </c>
      <c r="J159" s="49" t="str">
        <f>+[13]Terminales!I207</f>
        <v/>
      </c>
      <c r="K159" s="49" t="str">
        <f>+[13]Terminales!J207</f>
        <v/>
      </c>
      <c r="L159" s="49" t="str">
        <f>+[13]Terminales!K207</f>
        <v/>
      </c>
      <c r="M159" s="54" t="str">
        <f>+[13]Terminales!L207</f>
        <v/>
      </c>
      <c r="N159" s="49" t="str">
        <f>+[13]Terminales!M207</f>
        <v/>
      </c>
      <c r="O159" s="49" t="str">
        <f>+[13]Terminales!N207</f>
        <v>Estimado</v>
      </c>
      <c r="P159" s="49" t="str">
        <f>+[13]Terminales!O207</f>
        <v/>
      </c>
      <c r="Q159" s="49" t="str">
        <f>+[13]Terminales!P207</f>
        <v>E</v>
      </c>
      <c r="R159" s="51">
        <f t="shared" si="8"/>
        <v>8.7433773410250382E-6</v>
      </c>
      <c r="S159" s="45" t="str">
        <f t="shared" si="9"/>
        <v>Estimado.rar</v>
      </c>
      <c r="V159" s="46">
        <f t="shared" si="10"/>
        <v>1</v>
      </c>
    </row>
    <row r="160" spans="1:22" s="45" customFormat="1" ht="11.25" hidden="1" customHeight="1" x14ac:dyDescent="0.2">
      <c r="A160" s="47">
        <f t="shared" si="11"/>
        <v>158</v>
      </c>
      <c r="B160" s="57" t="str">
        <f>+[13]Terminales!B208</f>
        <v>CXT23</v>
      </c>
      <c r="C160" s="49" t="str">
        <f>+[13]Terminales!C208</f>
        <v>TERMINAL INTERIOR TERMORESTRINGENTE PARA CABLE NKY 10 KV. DE  35 mm2.</v>
      </c>
      <c r="D160" s="52">
        <f>+[13]Terminales!D208</f>
        <v>445.6</v>
      </c>
      <c r="E160" s="53">
        <f>+[13]Terminales!E208</f>
        <v>491.22861106529302</v>
      </c>
      <c r="F160" s="53"/>
      <c r="G160" s="49" t="str">
        <f>+[13]Terminales!F208</f>
        <v>E</v>
      </c>
      <c r="H160" s="49" t="str">
        <f>+[13]Terminales!G208</f>
        <v/>
      </c>
      <c r="I160" s="49" t="str">
        <f>+[13]Terminales!H208</f>
        <v>Estimado</v>
      </c>
      <c r="J160" s="49" t="str">
        <f>+[13]Terminales!I208</f>
        <v/>
      </c>
      <c r="K160" s="49" t="str">
        <f>+[13]Terminales!J208</f>
        <v/>
      </c>
      <c r="L160" s="49" t="str">
        <f>+[13]Terminales!K208</f>
        <v/>
      </c>
      <c r="M160" s="54" t="str">
        <f>+[13]Terminales!L208</f>
        <v/>
      </c>
      <c r="N160" s="49" t="str">
        <f>+[13]Terminales!M208</f>
        <v/>
      </c>
      <c r="O160" s="49" t="str">
        <f>+[13]Terminales!N208</f>
        <v>Estimado</v>
      </c>
      <c r="P160" s="49" t="str">
        <f>+[13]Terminales!O208</f>
        <v/>
      </c>
      <c r="Q160" s="49" t="str">
        <f>+[13]Terminales!P208</f>
        <v>E</v>
      </c>
      <c r="R160" s="51">
        <f t="shared" si="8"/>
        <v>0.10239813973360179</v>
      </c>
      <c r="S160" s="45" t="str">
        <f t="shared" si="9"/>
        <v>Estimado.rar</v>
      </c>
      <c r="V160" s="46">
        <f t="shared" si="10"/>
        <v>1</v>
      </c>
    </row>
    <row r="161" spans="1:22" s="45" customFormat="1" ht="11.25" hidden="1" customHeight="1" x14ac:dyDescent="0.2">
      <c r="A161" s="47">
        <f t="shared" si="11"/>
        <v>159</v>
      </c>
      <c r="B161" s="57" t="str">
        <f>+[13]Terminales!B209</f>
        <v>CXT24</v>
      </c>
      <c r="C161" s="49" t="str">
        <f>+[13]Terminales!C209</f>
        <v>TERMINAL INTERIOR TERMORESTRINGENTE PARA CABLE NKY 10 KV. DE  70 mm2.</v>
      </c>
      <c r="D161" s="52">
        <f>+[13]Terminales!D209</f>
        <v>132.84</v>
      </c>
      <c r="E161" s="53">
        <f>+[13]Terminales!E209</f>
        <v>568.61849377481099</v>
      </c>
      <c r="F161" s="53"/>
      <c r="G161" s="49" t="str">
        <f>+[13]Terminales!F209</f>
        <v>E</v>
      </c>
      <c r="H161" s="49" t="str">
        <f>+[13]Terminales!G209</f>
        <v/>
      </c>
      <c r="I161" s="49" t="str">
        <f>+[13]Terminales!H209</f>
        <v>Estimado</v>
      </c>
      <c r="J161" s="49" t="str">
        <f>+[13]Terminales!I209</f>
        <v/>
      </c>
      <c r="K161" s="49" t="str">
        <f>+[13]Terminales!J209</f>
        <v/>
      </c>
      <c r="L161" s="49" t="str">
        <f>+[13]Terminales!K209</f>
        <v/>
      </c>
      <c r="M161" s="54" t="str">
        <f>+[13]Terminales!L209</f>
        <v/>
      </c>
      <c r="N161" s="49" t="str">
        <f>+[13]Terminales!M209</f>
        <v/>
      </c>
      <c r="O161" s="49" t="str">
        <f>+[13]Terminales!N209</f>
        <v>Estimado</v>
      </c>
      <c r="P161" s="49" t="str">
        <f>+[13]Terminales!O209</f>
        <v/>
      </c>
      <c r="Q161" s="49" t="str">
        <f>+[13]Terminales!P209</f>
        <v>E</v>
      </c>
      <c r="R161" s="51">
        <f t="shared" si="8"/>
        <v>3.2804764662361556</v>
      </c>
      <c r="S161" s="45" t="str">
        <f t="shared" si="9"/>
        <v>Estimado.rar</v>
      </c>
      <c r="V161" s="46">
        <f t="shared" si="10"/>
        <v>1</v>
      </c>
    </row>
    <row r="162" spans="1:22" s="45" customFormat="1" ht="11.25" hidden="1" customHeight="1" x14ac:dyDescent="0.2">
      <c r="A162" s="47">
        <f t="shared" si="11"/>
        <v>160</v>
      </c>
      <c r="B162" s="57" t="str">
        <f>+[13]Terminales!B210</f>
        <v>CXT25</v>
      </c>
      <c r="C162" s="49" t="str">
        <f>+[13]Terminales!C210</f>
        <v>TERMINAL INTERIOR TERMORESTRINGENTE PARA CABLE NKY 10 KV. DE 120 mm2.</v>
      </c>
      <c r="D162" s="52">
        <f>+[13]Terminales!D210</f>
        <v>163.77000000000001</v>
      </c>
      <c r="E162" s="53">
        <f>+[13]Terminales!E210</f>
        <v>628.79745308161546</v>
      </c>
      <c r="F162" s="53"/>
      <c r="G162" s="49" t="str">
        <f>+[13]Terminales!F210</f>
        <v>E</v>
      </c>
      <c r="H162" s="49" t="str">
        <f>+[13]Terminales!G210</f>
        <v/>
      </c>
      <c r="I162" s="49" t="str">
        <f>+[13]Terminales!H210</f>
        <v>Estimado</v>
      </c>
      <c r="J162" s="49" t="str">
        <f>+[13]Terminales!I210</f>
        <v/>
      </c>
      <c r="K162" s="49" t="str">
        <f>+[13]Terminales!J210</f>
        <v/>
      </c>
      <c r="L162" s="49" t="str">
        <f>+[13]Terminales!K210</f>
        <v/>
      </c>
      <c r="M162" s="54" t="str">
        <f>+[13]Terminales!L210</f>
        <v/>
      </c>
      <c r="N162" s="49" t="str">
        <f>+[13]Terminales!M210</f>
        <v/>
      </c>
      <c r="O162" s="49" t="str">
        <f>+[13]Terminales!N210</f>
        <v>Estimado</v>
      </c>
      <c r="P162" s="49" t="str">
        <f>+[13]Terminales!O210</f>
        <v/>
      </c>
      <c r="Q162" s="49" t="str">
        <f>+[13]Terminales!P210</f>
        <v>E</v>
      </c>
      <c r="R162" s="51">
        <f t="shared" si="8"/>
        <v>2.8395154978421897</v>
      </c>
      <c r="S162" s="45" t="str">
        <f t="shared" si="9"/>
        <v>Estimado.rar</v>
      </c>
      <c r="V162" s="46">
        <f t="shared" si="10"/>
        <v>1</v>
      </c>
    </row>
    <row r="163" spans="1:22" s="45" customFormat="1" ht="11.25" hidden="1" customHeight="1" x14ac:dyDescent="0.2">
      <c r="A163" s="47">
        <f t="shared" si="11"/>
        <v>161</v>
      </c>
      <c r="B163" s="57" t="str">
        <f>+[13]Terminales!B211</f>
        <v>CXT26</v>
      </c>
      <c r="C163" s="49" t="str">
        <f>+[13]Terminales!C211</f>
        <v>TERMINAL INTERIOR TERMORESTRINGENTE PARA CABLE NKY 10 KV. DE 240 mm2.</v>
      </c>
      <c r="D163" s="52">
        <f>+[13]Terminales!D211</f>
        <v>706.18</v>
      </c>
      <c r="E163" s="53">
        <f>+[13]Terminales!E211</f>
        <v>706.18733579113336</v>
      </c>
      <c r="F163" s="53"/>
      <c r="G163" s="49" t="str">
        <f>+[13]Terminales!F211</f>
        <v>E</v>
      </c>
      <c r="H163" s="49" t="str">
        <f>+[13]Terminales!G211</f>
        <v/>
      </c>
      <c r="I163" s="49" t="str">
        <f>+[13]Terminales!H211</f>
        <v>Estimado</v>
      </c>
      <c r="J163" s="49" t="str">
        <f>+[13]Terminales!I211</f>
        <v/>
      </c>
      <c r="K163" s="49" t="str">
        <f>+[13]Terminales!J211</f>
        <v/>
      </c>
      <c r="L163" s="49" t="str">
        <f>+[13]Terminales!K211</f>
        <v/>
      </c>
      <c r="M163" s="54" t="str">
        <f>+[13]Terminales!L211</f>
        <v/>
      </c>
      <c r="N163" s="49" t="str">
        <f>+[13]Terminales!M211</f>
        <v/>
      </c>
      <c r="O163" s="49" t="str">
        <f>+[13]Terminales!N211</f>
        <v>Estimado</v>
      </c>
      <c r="P163" s="49" t="str">
        <f>+[13]Terminales!O211</f>
        <v/>
      </c>
      <c r="Q163" s="49" t="str">
        <f>+[13]Terminales!P211</f>
        <v>E</v>
      </c>
      <c r="R163" s="51">
        <f t="shared" si="8"/>
        <v>1.0387990502902511E-5</v>
      </c>
      <c r="S163" s="45" t="str">
        <f t="shared" si="9"/>
        <v>Estimado.rar</v>
      </c>
      <c r="V163" s="46">
        <f t="shared" si="10"/>
        <v>1</v>
      </c>
    </row>
    <row r="164" spans="1:22" s="45" customFormat="1" ht="11.25" hidden="1" customHeight="1" x14ac:dyDescent="0.2">
      <c r="A164" s="47">
        <f t="shared" si="11"/>
        <v>162</v>
      </c>
      <c r="B164" s="57" t="str">
        <f>+[13]Terminales!B212</f>
        <v>CXT27</v>
      </c>
      <c r="C164" s="49" t="str">
        <f>+[13]Terminales!C212</f>
        <v>TERMINAL INTERIOR TERMORESTRINGENTE PARA CABLE SECO 10 KV. DE  16-35 mm2.</v>
      </c>
      <c r="D164" s="52">
        <f>+[13]Terminales!D212</f>
        <v>203.06</v>
      </c>
      <c r="E164" s="53">
        <f>+[13]Terminales!E212</f>
        <v>203.04774003658429</v>
      </c>
      <c r="F164" s="53"/>
      <c r="G164" s="49" t="str">
        <f>+[13]Terminales!F212</f>
        <v>E</v>
      </c>
      <c r="H164" s="49" t="str">
        <f>+[13]Terminales!G212</f>
        <v/>
      </c>
      <c r="I164" s="49" t="str">
        <f>+[13]Terminales!H212</f>
        <v>Estimado</v>
      </c>
      <c r="J164" s="49" t="str">
        <f>+[13]Terminales!I212</f>
        <v/>
      </c>
      <c r="K164" s="49" t="str">
        <f>+[13]Terminales!J212</f>
        <v/>
      </c>
      <c r="L164" s="49" t="str">
        <f>+[13]Terminales!K212</f>
        <v/>
      </c>
      <c r="M164" s="54" t="str">
        <f>+[13]Terminales!L212</f>
        <v/>
      </c>
      <c r="N164" s="49" t="str">
        <f>+[13]Terminales!M212</f>
        <v/>
      </c>
      <c r="O164" s="49" t="str">
        <f>+[13]Terminales!N212</f>
        <v>Estimado</v>
      </c>
      <c r="P164" s="49" t="str">
        <f>+[13]Terminales!O212</f>
        <v/>
      </c>
      <c r="Q164" s="49" t="str">
        <f>+[13]Terminales!P212</f>
        <v>E</v>
      </c>
      <c r="R164" s="51">
        <f t="shared" si="8"/>
        <v>-6.0376063309885986E-5</v>
      </c>
      <c r="S164" s="45" t="str">
        <f t="shared" si="9"/>
        <v>Estimado.rar</v>
      </c>
      <c r="V164" s="46">
        <f t="shared" si="10"/>
        <v>1</v>
      </c>
    </row>
    <row r="165" spans="1:22" s="45" customFormat="1" ht="11.25" hidden="1" customHeight="1" x14ac:dyDescent="0.2">
      <c r="A165" s="47">
        <f t="shared" si="11"/>
        <v>163</v>
      </c>
      <c r="B165" s="57" t="str">
        <f>+[13]Terminales!B213</f>
        <v>CXT28</v>
      </c>
      <c r="C165" s="49" t="str">
        <f>+[13]Terminales!C213</f>
        <v>TERMINAL INTERIOR TERMORESTRINGENTE PARA CABLE SECO 10 KV. DE  70 mm2.</v>
      </c>
      <c r="D165" s="52">
        <f>+[13]Terminales!D213</f>
        <v>122.35</v>
      </c>
      <c r="E165" s="53">
        <f>+[13]Terminales!E213</f>
        <v>277.40856956705528</v>
      </c>
      <c r="F165" s="53"/>
      <c r="G165" s="49" t="str">
        <f>+[13]Terminales!F213</f>
        <v>E</v>
      </c>
      <c r="H165" s="49" t="str">
        <f>+[13]Terminales!G213</f>
        <v/>
      </c>
      <c r="I165" s="49" t="str">
        <f>+[13]Terminales!H213</f>
        <v>Estimado</v>
      </c>
      <c r="J165" s="49" t="str">
        <f>+[13]Terminales!I213</f>
        <v/>
      </c>
      <c r="K165" s="49" t="str">
        <f>+[13]Terminales!J213</f>
        <v/>
      </c>
      <c r="L165" s="49" t="str">
        <f>+[13]Terminales!K213</f>
        <v/>
      </c>
      <c r="M165" s="54" t="str">
        <f>+[13]Terminales!L213</f>
        <v/>
      </c>
      <c r="N165" s="49" t="str">
        <f>+[13]Terminales!M213</f>
        <v/>
      </c>
      <c r="O165" s="49" t="str">
        <f>+[13]Terminales!N213</f>
        <v>Estimado</v>
      </c>
      <c r="P165" s="49" t="str">
        <f>+[13]Terminales!O213</f>
        <v/>
      </c>
      <c r="Q165" s="49" t="str">
        <f>+[13]Terminales!P213</f>
        <v>E</v>
      </c>
      <c r="R165" s="51">
        <f t="shared" si="8"/>
        <v>1.2673360814634678</v>
      </c>
      <c r="S165" s="45" t="str">
        <f t="shared" si="9"/>
        <v>Estimado.rar</v>
      </c>
      <c r="V165" s="46">
        <f t="shared" si="10"/>
        <v>1</v>
      </c>
    </row>
    <row r="166" spans="1:22" s="45" customFormat="1" ht="11.25" hidden="1" customHeight="1" x14ac:dyDescent="0.2">
      <c r="A166" s="47">
        <f t="shared" si="11"/>
        <v>164</v>
      </c>
      <c r="B166" s="57" t="str">
        <f>+[13]Terminales!B214</f>
        <v>CXT29</v>
      </c>
      <c r="C166" s="49" t="str">
        <f>+[13]Terminales!C214</f>
        <v>TERMINAL INTERIOR TERMORESTRINGENTE PARA CABLE SECO 10 KV. DE 120 mm2.</v>
      </c>
      <c r="D166" s="52">
        <f>+[13]Terminales!D214</f>
        <v>335.25</v>
      </c>
      <c r="E166" s="53">
        <f>+[13]Terminales!E214</f>
        <v>335.23211416565789</v>
      </c>
      <c r="F166" s="53"/>
      <c r="G166" s="49" t="str">
        <f>+[13]Terminales!F214</f>
        <v>E</v>
      </c>
      <c r="H166" s="49" t="str">
        <f>+[13]Terminales!G214</f>
        <v/>
      </c>
      <c r="I166" s="49" t="str">
        <f>+[13]Terminales!H214</f>
        <v>Estimado</v>
      </c>
      <c r="J166" s="49" t="str">
        <f>+[13]Terminales!I214</f>
        <v/>
      </c>
      <c r="K166" s="49" t="str">
        <f>+[13]Terminales!J214</f>
        <v/>
      </c>
      <c r="L166" s="49" t="str">
        <f>+[13]Terminales!K214</f>
        <v/>
      </c>
      <c r="M166" s="54" t="str">
        <f>+[13]Terminales!L214</f>
        <v/>
      </c>
      <c r="N166" s="49" t="str">
        <f>+[13]Terminales!M214</f>
        <v/>
      </c>
      <c r="O166" s="49" t="str">
        <f>+[13]Terminales!N214</f>
        <v>Estimado</v>
      </c>
      <c r="P166" s="49" t="str">
        <f>+[13]Terminales!O214</f>
        <v/>
      </c>
      <c r="Q166" s="49" t="str">
        <f>+[13]Terminales!P214</f>
        <v>E</v>
      </c>
      <c r="R166" s="51">
        <f t="shared" si="8"/>
        <v>-5.3350736292645529E-5</v>
      </c>
      <c r="S166" s="45" t="str">
        <f t="shared" si="9"/>
        <v>Estimado.rar</v>
      </c>
      <c r="V166" s="46">
        <f t="shared" si="10"/>
        <v>1</v>
      </c>
    </row>
    <row r="167" spans="1:22" s="45" customFormat="1" ht="11.25" hidden="1" customHeight="1" x14ac:dyDescent="0.2">
      <c r="A167" s="47">
        <f t="shared" si="11"/>
        <v>165</v>
      </c>
      <c r="B167" s="57" t="str">
        <f>+[13]Terminales!B215</f>
        <v>CXT30</v>
      </c>
      <c r="C167" s="49" t="str">
        <f>+[13]Terminales!C215</f>
        <v>TERMINAL INTERIOR TERMORESTRINGENTE PARA CABLE SECO 10 KV. DE 240 mm2.</v>
      </c>
      <c r="D167" s="52">
        <f>+[13]Terminales!D215</f>
        <v>279.02999999999997</v>
      </c>
      <c r="E167" s="53">
        <f>+[13]Terminales!E215</f>
        <v>409.59294369612883</v>
      </c>
      <c r="F167" s="53"/>
      <c r="G167" s="49" t="str">
        <f>+[13]Terminales!F215</f>
        <v>E</v>
      </c>
      <c r="H167" s="49" t="str">
        <f>+[13]Terminales!G215</f>
        <v/>
      </c>
      <c r="I167" s="49" t="str">
        <f>+[13]Terminales!H215</f>
        <v>Estimado</v>
      </c>
      <c r="J167" s="49" t="str">
        <f>+[13]Terminales!I215</f>
        <v/>
      </c>
      <c r="K167" s="49" t="str">
        <f>+[13]Terminales!J215</f>
        <v/>
      </c>
      <c r="L167" s="49" t="str">
        <f>+[13]Terminales!K215</f>
        <v/>
      </c>
      <c r="M167" s="54" t="str">
        <f>+[13]Terminales!L215</f>
        <v/>
      </c>
      <c r="N167" s="49" t="str">
        <f>+[13]Terminales!M215</f>
        <v/>
      </c>
      <c r="O167" s="49" t="str">
        <f>+[13]Terminales!N215</f>
        <v>Estimado</v>
      </c>
      <c r="P167" s="49" t="str">
        <f>+[13]Terminales!O215</f>
        <v/>
      </c>
      <c r="Q167" s="49" t="str">
        <f>+[13]Terminales!P215</f>
        <v>E</v>
      </c>
      <c r="R167" s="51">
        <f t="shared" si="8"/>
        <v>0.46791722644923084</v>
      </c>
      <c r="S167" s="45" t="str">
        <f t="shared" si="9"/>
        <v>Estimado.rar</v>
      </c>
      <c r="V167" s="46">
        <f t="shared" si="10"/>
        <v>1</v>
      </c>
    </row>
    <row r="168" spans="1:22" s="45" customFormat="1" ht="11.25" hidden="1" customHeight="1" x14ac:dyDescent="0.2">
      <c r="A168" s="47">
        <f t="shared" si="11"/>
        <v>166</v>
      </c>
      <c r="B168" s="57" t="str">
        <f>+[13]Terminales!B216</f>
        <v>CXT31</v>
      </c>
      <c r="C168" s="49" t="str">
        <f>+[13]Terminales!C216</f>
        <v>TERMINAL PARA B.T. PARA CABLE NKY</v>
      </c>
      <c r="D168" s="52">
        <f>+[13]Terminales!D216</f>
        <v>90.82</v>
      </c>
      <c r="E168" s="53">
        <f>+[13]Terminales!E216</f>
        <v>100.72848259885109</v>
      </c>
      <c r="F168" s="53"/>
      <c r="G168" s="49" t="str">
        <f>+[13]Terminales!F216</f>
        <v>E</v>
      </c>
      <c r="H168" s="49" t="str">
        <f>+[13]Terminales!G216</f>
        <v/>
      </c>
      <c r="I168" s="49" t="str">
        <f>+[13]Terminales!H216</f>
        <v>Estimado</v>
      </c>
      <c r="J168" s="49" t="str">
        <f>+[13]Terminales!I216</f>
        <v/>
      </c>
      <c r="K168" s="49" t="str">
        <f>+[13]Terminales!J216</f>
        <v/>
      </c>
      <c r="L168" s="49" t="str">
        <f>+[13]Terminales!K216</f>
        <v/>
      </c>
      <c r="M168" s="54" t="str">
        <f>+[13]Terminales!L216</f>
        <v/>
      </c>
      <c r="N168" s="49" t="str">
        <f>+[13]Terminales!M216</f>
        <v/>
      </c>
      <c r="O168" s="49" t="str">
        <f>+[13]Terminales!N216</f>
        <v>Estimado</v>
      </c>
      <c r="P168" s="49" t="str">
        <f>+[13]Terminales!O216</f>
        <v/>
      </c>
      <c r="Q168" s="49" t="str">
        <f>+[13]Terminales!P216</f>
        <v>E</v>
      </c>
      <c r="R168" s="51">
        <f t="shared" si="8"/>
        <v>0.10910022680963549</v>
      </c>
      <c r="S168" s="45" t="str">
        <f t="shared" si="9"/>
        <v>Estimado.rar</v>
      </c>
      <c r="V168" s="46">
        <f t="shared" si="10"/>
        <v>1</v>
      </c>
    </row>
    <row r="169" spans="1:22" s="45" customFormat="1" ht="11.25" hidden="1" customHeight="1" x14ac:dyDescent="0.2">
      <c r="A169" s="47">
        <f t="shared" si="11"/>
        <v>167</v>
      </c>
      <c r="B169" s="57" t="str">
        <f>+[13]Terminales!B217</f>
        <v>CXT32</v>
      </c>
      <c r="C169" s="49" t="str">
        <f>+[13]Terminales!C217</f>
        <v>TERMINAL PARA B.T. PARA CABLE SECO</v>
      </c>
      <c r="D169" s="52">
        <f>+[13]Terminales!D217</f>
        <v>21.53</v>
      </c>
      <c r="E169" s="53">
        <f>+[13]Terminales!E217</f>
        <v>23.878927883211453</v>
      </c>
      <c r="F169" s="53"/>
      <c r="G169" s="49" t="str">
        <f>+[13]Terminales!F217</f>
        <v>E</v>
      </c>
      <c r="H169" s="49" t="str">
        <f>+[13]Terminales!G217</f>
        <v/>
      </c>
      <c r="I169" s="49" t="str">
        <f>+[13]Terminales!H217</f>
        <v>Estimado</v>
      </c>
      <c r="J169" s="49" t="str">
        <f>+[13]Terminales!I217</f>
        <v/>
      </c>
      <c r="K169" s="49" t="str">
        <f>+[13]Terminales!J217</f>
        <v/>
      </c>
      <c r="L169" s="49" t="str">
        <f>+[13]Terminales!K217</f>
        <v/>
      </c>
      <c r="M169" s="54" t="str">
        <f>+[13]Terminales!L217</f>
        <v/>
      </c>
      <c r="N169" s="49" t="str">
        <f>+[13]Terminales!M217</f>
        <v/>
      </c>
      <c r="O169" s="49" t="str">
        <f>+[13]Terminales!N217</f>
        <v>Estimado</v>
      </c>
      <c r="P169" s="49" t="str">
        <f>+[13]Terminales!O217</f>
        <v/>
      </c>
      <c r="Q169" s="49" t="str">
        <f>+[13]Terminales!P217</f>
        <v>E</v>
      </c>
      <c r="R169" s="51">
        <f t="shared" si="8"/>
        <v>0.10910022680963549</v>
      </c>
      <c r="S169" s="45" t="str">
        <f t="shared" si="9"/>
        <v>Estimado.rar</v>
      </c>
      <c r="V169" s="46">
        <f t="shared" si="10"/>
        <v>1</v>
      </c>
    </row>
    <row r="170" spans="1:22" s="45" customFormat="1" ht="11.25" hidden="1" customHeight="1" x14ac:dyDescent="0.2">
      <c r="A170" s="47">
        <f t="shared" si="11"/>
        <v>168</v>
      </c>
      <c r="B170" s="57" t="str">
        <f>+[13]Terminales!B218</f>
        <v>CXT39</v>
      </c>
      <c r="C170" s="49" t="str">
        <f>+[13]Terminales!C218</f>
        <v>TERMINAL TP. CAJA INTEMPERIE CABLE NKY 10KV.3X120MM2. TERMOCONTRAIBLE</v>
      </c>
      <c r="D170" s="52">
        <f>+[13]Terminales!D218</f>
        <v>594.73</v>
      </c>
      <c r="E170" s="53">
        <f>+[13]Terminales!E218</f>
        <v>659.61517789049458</v>
      </c>
      <c r="F170" s="53"/>
      <c r="G170" s="49" t="str">
        <f>+[13]Terminales!F218</f>
        <v>E</v>
      </c>
      <c r="H170" s="49" t="str">
        <f>+[13]Terminales!G218</f>
        <v/>
      </c>
      <c r="I170" s="49" t="str">
        <f>+[13]Terminales!H218</f>
        <v>Estimado</v>
      </c>
      <c r="J170" s="49" t="str">
        <f>+[13]Terminales!I218</f>
        <v/>
      </c>
      <c r="K170" s="49" t="str">
        <f>+[13]Terminales!J218</f>
        <v/>
      </c>
      <c r="L170" s="49" t="str">
        <f>+[13]Terminales!K218</f>
        <v/>
      </c>
      <c r="M170" s="54" t="str">
        <f>+[13]Terminales!L218</f>
        <v/>
      </c>
      <c r="N170" s="49" t="str">
        <f>+[13]Terminales!M218</f>
        <v/>
      </c>
      <c r="O170" s="49" t="str">
        <f>+[13]Terminales!N218</f>
        <v>Estimado</v>
      </c>
      <c r="P170" s="49" t="str">
        <f>+[13]Terminales!O218</f>
        <v/>
      </c>
      <c r="Q170" s="49" t="str">
        <f>+[13]Terminales!P218</f>
        <v>E</v>
      </c>
      <c r="R170" s="51">
        <f t="shared" si="8"/>
        <v>0.10910022680963549</v>
      </c>
      <c r="S170" s="45" t="str">
        <f t="shared" si="9"/>
        <v>Estimado.rar</v>
      </c>
      <c r="V170" s="46">
        <f t="shared" si="10"/>
        <v>1</v>
      </c>
    </row>
    <row r="171" spans="1:22" s="45" customFormat="1" ht="11.25" hidden="1" customHeight="1" x14ac:dyDescent="0.2">
      <c r="A171" s="47">
        <f t="shared" si="11"/>
        <v>169</v>
      </c>
      <c r="B171" s="57" t="str">
        <f>+[13]Terminales!B219</f>
        <v>CXT38</v>
      </c>
      <c r="C171" s="49" t="str">
        <f>+[13]Terminales!C219</f>
        <v>TERMINAL TP. CAJA INTEMPERIE CABLE NKY 10KV.3X35MM2. TERMOCONTRAIBLE</v>
      </c>
      <c r="D171" s="52">
        <f>+[13]Terminales!D219</f>
        <v>436.89</v>
      </c>
      <c r="E171" s="53">
        <f>+[13]Terminales!E219</f>
        <v>484.55479809086165</v>
      </c>
      <c r="F171" s="53"/>
      <c r="G171" s="49" t="str">
        <f>+[13]Terminales!F219</f>
        <v>E</v>
      </c>
      <c r="H171" s="49" t="str">
        <f>+[13]Terminales!G219</f>
        <v/>
      </c>
      <c r="I171" s="49" t="str">
        <f>+[13]Terminales!H219</f>
        <v>Estimado</v>
      </c>
      <c r="J171" s="49" t="str">
        <f>+[13]Terminales!I219</f>
        <v/>
      </c>
      <c r="K171" s="49" t="str">
        <f>+[13]Terminales!J219</f>
        <v/>
      </c>
      <c r="L171" s="49" t="str">
        <f>+[13]Terminales!K219</f>
        <v/>
      </c>
      <c r="M171" s="54" t="str">
        <f>+[13]Terminales!L219</f>
        <v/>
      </c>
      <c r="N171" s="49" t="str">
        <f>+[13]Terminales!M219</f>
        <v/>
      </c>
      <c r="O171" s="49" t="str">
        <f>+[13]Terminales!N219</f>
        <v>Estimado</v>
      </c>
      <c r="P171" s="49" t="str">
        <f>+[13]Terminales!O219</f>
        <v/>
      </c>
      <c r="Q171" s="49" t="str">
        <f>+[13]Terminales!P219</f>
        <v>E</v>
      </c>
      <c r="R171" s="51">
        <f t="shared" si="8"/>
        <v>0.10910022680963549</v>
      </c>
      <c r="S171" s="45" t="str">
        <f t="shared" si="9"/>
        <v>Estimado.rar</v>
      </c>
      <c r="V171" s="46">
        <f t="shared" si="10"/>
        <v>1</v>
      </c>
    </row>
    <row r="172" spans="1:22" s="45" customFormat="1" ht="11.25" hidden="1" customHeight="1" x14ac:dyDescent="0.2">
      <c r="A172" s="47">
        <f t="shared" si="11"/>
        <v>170</v>
      </c>
      <c r="B172" s="57" t="str">
        <f>+[13]Terminales!B220</f>
        <v>CXT132</v>
      </c>
      <c r="C172" s="49" t="str">
        <f>+[13]Terminales!C220</f>
        <v>TERMINAL EXTERIOR TERMORESTRINGENTE PARA CABLE N2XSY 20 KV. DE  120 mm2.</v>
      </c>
      <c r="D172" s="52">
        <f>+[13]Terminales!D220</f>
        <v>552.66</v>
      </c>
      <c r="E172" s="53">
        <f>+[13]Terminales!E220</f>
        <v>552.66</v>
      </c>
      <c r="F172" s="53"/>
      <c r="G172" s="49" t="str">
        <f>+[13]Terminales!F220</f>
        <v>E</v>
      </c>
      <c r="H172" s="49" t="str">
        <f>+[13]Terminales!G220</f>
        <v/>
      </c>
      <c r="I172" s="49" t="str">
        <f>+[13]Terminales!H220</f>
        <v>Estimado</v>
      </c>
      <c r="J172" s="49" t="str">
        <f>+[13]Terminales!I220</f>
        <v/>
      </c>
      <c r="K172" s="49" t="str">
        <f>+[13]Terminales!J220</f>
        <v/>
      </c>
      <c r="L172" s="49" t="str">
        <f>+[13]Terminales!K220</f>
        <v/>
      </c>
      <c r="M172" s="54" t="str">
        <f>+[13]Terminales!L220</f>
        <v/>
      </c>
      <c r="N172" s="49" t="str">
        <f>+[13]Terminales!M220</f>
        <v/>
      </c>
      <c r="O172" s="49" t="str">
        <f>+[13]Terminales!N220</f>
        <v>Estimado</v>
      </c>
      <c r="P172" s="49" t="str">
        <f>+[13]Terminales!O220</f>
        <v/>
      </c>
      <c r="Q172" s="49" t="str">
        <f>+[13]Terminales!P220</f>
        <v>E</v>
      </c>
      <c r="R172" s="51">
        <f t="shared" si="8"/>
        <v>0</v>
      </c>
      <c r="S172" s="45" t="str">
        <f t="shared" si="9"/>
        <v>Estimado.rar</v>
      </c>
      <c r="V172" s="46">
        <f t="shared" si="10"/>
        <v>1</v>
      </c>
    </row>
    <row r="173" spans="1:22" s="45" customFormat="1" ht="11.25" hidden="1" customHeight="1" x14ac:dyDescent="0.2">
      <c r="A173" s="47">
        <f t="shared" si="11"/>
        <v>171</v>
      </c>
      <c r="B173" s="57" t="str">
        <f>+[13]Terminales!B221</f>
        <v>CXT133</v>
      </c>
      <c r="C173" s="49" t="str">
        <f>+[13]Terminales!C221</f>
        <v>TERMINAL INTERIOR TERMORESTRINGENTE PARA CABLE N2XSY 20 KV. DE  120 mm2.</v>
      </c>
      <c r="D173" s="52">
        <f>+[13]Terminales!D221</f>
        <v>607.91999999999996</v>
      </c>
      <c r="E173" s="53">
        <f>+[13]Terminales!E221</f>
        <v>607.91999999999996</v>
      </c>
      <c r="F173" s="53"/>
      <c r="G173" s="49" t="str">
        <f>+[13]Terminales!F221</f>
        <v>E</v>
      </c>
      <c r="H173" s="49" t="str">
        <f>+[13]Terminales!G221</f>
        <v/>
      </c>
      <c r="I173" s="49" t="str">
        <f>+[13]Terminales!H221</f>
        <v>Estimado</v>
      </c>
      <c r="J173" s="49" t="str">
        <f>+[13]Terminales!I221</f>
        <v/>
      </c>
      <c r="K173" s="49" t="str">
        <f>+[13]Terminales!J221</f>
        <v/>
      </c>
      <c r="L173" s="49" t="str">
        <f>+[13]Terminales!K221</f>
        <v/>
      </c>
      <c r="M173" s="54" t="str">
        <f>+[13]Terminales!L221</f>
        <v/>
      </c>
      <c r="N173" s="49" t="str">
        <f>+[13]Terminales!M221</f>
        <v/>
      </c>
      <c r="O173" s="49" t="str">
        <f>+[13]Terminales!N221</f>
        <v>Estimado</v>
      </c>
      <c r="P173" s="49" t="str">
        <f>+[13]Terminales!O221</f>
        <v/>
      </c>
      <c r="Q173" s="49" t="str">
        <f>+[13]Terminales!P221</f>
        <v>E</v>
      </c>
      <c r="R173" s="51">
        <f t="shared" si="8"/>
        <v>0</v>
      </c>
      <c r="S173" s="45" t="str">
        <f t="shared" si="9"/>
        <v>Estimado.rar</v>
      </c>
      <c r="V173" s="46">
        <f t="shared" si="10"/>
        <v>1</v>
      </c>
    </row>
    <row r="174" spans="1:22" s="45" customFormat="1" ht="11.25" hidden="1" customHeight="1" x14ac:dyDescent="0.2">
      <c r="A174" s="47">
        <f t="shared" si="11"/>
        <v>172</v>
      </c>
      <c r="B174" s="57" t="str">
        <f>+[13]Terminales!B222</f>
        <v>CXT134</v>
      </c>
      <c r="C174" s="49" t="str">
        <f>+[13]Terminales!C222</f>
        <v>TERMINAL EXTERIOR TERMORESTRINGENTE PARA CABLE N2XSY 20 KV. DE  500 mm2.</v>
      </c>
      <c r="D174" s="52">
        <f>+[13]Terminales!D222</f>
        <v>1944.02</v>
      </c>
      <c r="E174" s="53">
        <f>+[13]Terminales!E222</f>
        <v>1944.02</v>
      </c>
      <c r="F174" s="53"/>
      <c r="G174" s="49" t="str">
        <f>+[13]Terminales!F222</f>
        <v>E</v>
      </c>
      <c r="H174" s="49" t="str">
        <f>+[13]Terminales!G222</f>
        <v/>
      </c>
      <c r="I174" s="49" t="str">
        <f>+[13]Terminales!H222</f>
        <v>Estimado</v>
      </c>
      <c r="J174" s="49" t="str">
        <f>+[13]Terminales!I222</f>
        <v/>
      </c>
      <c r="K174" s="49" t="str">
        <f>+[13]Terminales!J222</f>
        <v/>
      </c>
      <c r="L174" s="49" t="str">
        <f>+[13]Terminales!K222</f>
        <v/>
      </c>
      <c r="M174" s="54" t="str">
        <f>+[13]Terminales!L222</f>
        <v/>
      </c>
      <c r="N174" s="49" t="str">
        <f>+[13]Terminales!M222</f>
        <v/>
      </c>
      <c r="O174" s="49" t="str">
        <f>+[13]Terminales!N222</f>
        <v>Estimado</v>
      </c>
      <c r="P174" s="49" t="str">
        <f>+[13]Terminales!O222</f>
        <v/>
      </c>
      <c r="Q174" s="49" t="str">
        <f>+[13]Terminales!P222</f>
        <v>E</v>
      </c>
      <c r="R174" s="51">
        <f t="shared" si="8"/>
        <v>0</v>
      </c>
      <c r="S174" s="45" t="str">
        <f t="shared" si="9"/>
        <v>Estimado.rar</v>
      </c>
      <c r="V174" s="46">
        <f t="shared" si="10"/>
        <v>1</v>
      </c>
    </row>
    <row r="175" spans="1:22" s="45" customFormat="1" ht="11.25" hidden="1" customHeight="1" x14ac:dyDescent="0.2">
      <c r="A175" s="47">
        <f t="shared" si="11"/>
        <v>173</v>
      </c>
      <c r="B175" s="57" t="str">
        <f>+[13]Terminales!B223</f>
        <v>CXT135</v>
      </c>
      <c r="C175" s="49" t="str">
        <f>+[13]Terminales!C223</f>
        <v>TERMINAL INTERIOR TERMORESTRINGENTE PARA CABLE N2XSY 20 KV. DE  500 mm2.</v>
      </c>
      <c r="D175" s="52">
        <f>+[13]Terminales!D223</f>
        <v>2138.42</v>
      </c>
      <c r="E175" s="53">
        <f>+[13]Terminales!E223</f>
        <v>2138.42</v>
      </c>
      <c r="F175" s="53"/>
      <c r="G175" s="49" t="str">
        <f>+[13]Terminales!F223</f>
        <v>E</v>
      </c>
      <c r="H175" s="49" t="str">
        <f>+[13]Terminales!G223</f>
        <v/>
      </c>
      <c r="I175" s="49" t="str">
        <f>+[13]Terminales!H223</f>
        <v>Estimado</v>
      </c>
      <c r="J175" s="49" t="str">
        <f>+[13]Terminales!I223</f>
        <v/>
      </c>
      <c r="K175" s="49" t="str">
        <f>+[13]Terminales!J223</f>
        <v/>
      </c>
      <c r="L175" s="49" t="str">
        <f>+[13]Terminales!K223</f>
        <v/>
      </c>
      <c r="M175" s="54" t="str">
        <f>+[13]Terminales!L223</f>
        <v/>
      </c>
      <c r="N175" s="49" t="str">
        <f>+[13]Terminales!M223</f>
        <v/>
      </c>
      <c r="O175" s="49" t="str">
        <f>+[13]Terminales!N223</f>
        <v>Estimado</v>
      </c>
      <c r="P175" s="49" t="str">
        <f>+[13]Terminales!O223</f>
        <v/>
      </c>
      <c r="Q175" s="49" t="str">
        <f>+[13]Terminales!P223</f>
        <v>E</v>
      </c>
      <c r="R175" s="51">
        <f t="shared" si="8"/>
        <v>0</v>
      </c>
      <c r="S175" s="45" t="str">
        <f t="shared" si="9"/>
        <v>Estimado.rar</v>
      </c>
      <c r="V175" s="46">
        <f t="shared" si="10"/>
        <v>1</v>
      </c>
    </row>
    <row r="176" spans="1:22" s="45" customFormat="1" ht="11.25" hidden="1" customHeight="1" x14ac:dyDescent="0.2">
      <c r="A176" s="47">
        <f t="shared" si="11"/>
        <v>174</v>
      </c>
      <c r="B176" s="57" t="str">
        <f>+[13]Terminales!B224</f>
        <v>CXT136</v>
      </c>
      <c r="C176" s="49" t="str">
        <f>+[13]Terminales!C224</f>
        <v>TERMINAL PARA B.T. PARA CABLE NA2XY 10 mm2</v>
      </c>
      <c r="D176" s="52">
        <f>+[13]Terminales!D224</f>
        <v>7.3</v>
      </c>
      <c r="E176" s="53">
        <f>+[13]Terminales!E224</f>
        <v>7.3</v>
      </c>
      <c r="F176" s="53"/>
      <c r="G176" s="49" t="str">
        <f>+[13]Terminales!F224</f>
        <v>E</v>
      </c>
      <c r="H176" s="49" t="str">
        <f>+[13]Terminales!G224</f>
        <v/>
      </c>
      <c r="I176" s="49" t="str">
        <f>+[13]Terminales!H224</f>
        <v>Estimado</v>
      </c>
      <c r="J176" s="49" t="str">
        <f>+[13]Terminales!I224</f>
        <v/>
      </c>
      <c r="K176" s="49" t="str">
        <f>+[13]Terminales!J224</f>
        <v/>
      </c>
      <c r="L176" s="49" t="str">
        <f>+[13]Terminales!K224</f>
        <v/>
      </c>
      <c r="M176" s="54" t="str">
        <f>+[13]Terminales!L224</f>
        <v/>
      </c>
      <c r="N176" s="49" t="str">
        <f>+[13]Terminales!M224</f>
        <v/>
      </c>
      <c r="O176" s="49" t="str">
        <f>+[13]Terminales!N224</f>
        <v>Estimado</v>
      </c>
      <c r="P176" s="49" t="str">
        <f>+[13]Terminales!O224</f>
        <v/>
      </c>
      <c r="Q176" s="49" t="str">
        <f>+[13]Terminales!P224</f>
        <v>E</v>
      </c>
      <c r="R176" s="51">
        <f t="shared" si="8"/>
        <v>0</v>
      </c>
      <c r="S176" s="45" t="str">
        <f t="shared" si="9"/>
        <v>Estimado.rar</v>
      </c>
      <c r="V176" s="46">
        <f t="shared" si="10"/>
        <v>1</v>
      </c>
    </row>
    <row r="177" spans="1:22" s="45" customFormat="1" ht="11.25" hidden="1" customHeight="1" x14ac:dyDescent="0.2">
      <c r="A177" s="47">
        <f t="shared" si="11"/>
        <v>175</v>
      </c>
      <c r="B177" s="57" t="str">
        <f>+[13]Terminales!B225</f>
        <v>CXT137</v>
      </c>
      <c r="C177" s="49" t="str">
        <f>+[13]Terminales!C225</f>
        <v>TERMINAL PARA B.T. PARA CABLE NA2XY 16 mm2</v>
      </c>
      <c r="D177" s="52">
        <f>+[13]Terminales!D225</f>
        <v>7.58</v>
      </c>
      <c r="E177" s="53">
        <f>+[13]Terminales!E225</f>
        <v>7.58</v>
      </c>
      <c r="F177" s="53"/>
      <c r="G177" s="49" t="str">
        <f>+[13]Terminales!F225</f>
        <v>E</v>
      </c>
      <c r="H177" s="49" t="str">
        <f>+[13]Terminales!G225</f>
        <v/>
      </c>
      <c r="I177" s="49" t="str">
        <f>+[13]Terminales!H225</f>
        <v>Estimado</v>
      </c>
      <c r="J177" s="49" t="str">
        <f>+[13]Terminales!I225</f>
        <v/>
      </c>
      <c r="K177" s="49" t="str">
        <f>+[13]Terminales!J225</f>
        <v/>
      </c>
      <c r="L177" s="49" t="str">
        <f>+[13]Terminales!K225</f>
        <v/>
      </c>
      <c r="M177" s="54" t="str">
        <f>+[13]Terminales!L225</f>
        <v/>
      </c>
      <c r="N177" s="49" t="str">
        <f>+[13]Terminales!M225</f>
        <v/>
      </c>
      <c r="O177" s="49" t="str">
        <f>+[13]Terminales!N225</f>
        <v>Estimado</v>
      </c>
      <c r="P177" s="49" t="str">
        <f>+[13]Terminales!O225</f>
        <v/>
      </c>
      <c r="Q177" s="49" t="str">
        <f>+[13]Terminales!P225</f>
        <v>E</v>
      </c>
      <c r="R177" s="51">
        <f t="shared" si="8"/>
        <v>0</v>
      </c>
      <c r="S177" s="45" t="str">
        <f t="shared" si="9"/>
        <v>Estimado.rar</v>
      </c>
      <c r="V177" s="46">
        <f t="shared" si="10"/>
        <v>1</v>
      </c>
    </row>
    <row r="178" spans="1:22" s="45" customFormat="1" ht="11.25" hidden="1" customHeight="1" x14ac:dyDescent="0.2">
      <c r="A178" s="47">
        <f t="shared" si="11"/>
        <v>176</v>
      </c>
      <c r="B178" s="57" t="str">
        <f>+[13]Terminales!B226</f>
        <v>CXT138</v>
      </c>
      <c r="C178" s="49" t="str">
        <f>+[13]Terminales!C226</f>
        <v>TERMINAL PARA B.T. PARA CABLE NA2XY 35 mm2</v>
      </c>
      <c r="D178" s="52">
        <f>+[13]Terminales!D226</f>
        <v>8.52</v>
      </c>
      <c r="E178" s="53">
        <f>+[13]Terminales!E226</f>
        <v>8.52</v>
      </c>
      <c r="F178" s="53"/>
      <c r="G178" s="49" t="str">
        <f>+[13]Terminales!F226</f>
        <v>E</v>
      </c>
      <c r="H178" s="49" t="str">
        <f>+[13]Terminales!G226</f>
        <v/>
      </c>
      <c r="I178" s="49" t="str">
        <f>+[13]Terminales!H226</f>
        <v>Estimado</v>
      </c>
      <c r="J178" s="49" t="str">
        <f>+[13]Terminales!I226</f>
        <v/>
      </c>
      <c r="K178" s="49" t="str">
        <f>+[13]Terminales!J226</f>
        <v/>
      </c>
      <c r="L178" s="49" t="str">
        <f>+[13]Terminales!K226</f>
        <v/>
      </c>
      <c r="M178" s="54" t="str">
        <f>+[13]Terminales!L226</f>
        <v/>
      </c>
      <c r="N178" s="49" t="str">
        <f>+[13]Terminales!M226</f>
        <v/>
      </c>
      <c r="O178" s="49" t="str">
        <f>+[13]Terminales!N226</f>
        <v>Estimado</v>
      </c>
      <c r="P178" s="49" t="str">
        <f>+[13]Terminales!O226</f>
        <v/>
      </c>
      <c r="Q178" s="49" t="str">
        <f>+[13]Terminales!P226</f>
        <v>E</v>
      </c>
      <c r="R178" s="51">
        <f t="shared" si="8"/>
        <v>0</v>
      </c>
      <c r="S178" s="45" t="str">
        <f t="shared" si="9"/>
        <v>Estimado.rar</v>
      </c>
      <c r="V178" s="46">
        <f t="shared" si="10"/>
        <v>1</v>
      </c>
    </row>
    <row r="179" spans="1:22" s="45" customFormat="1" ht="11.25" hidden="1" customHeight="1" x14ac:dyDescent="0.2">
      <c r="A179" s="47">
        <f t="shared" si="11"/>
        <v>177</v>
      </c>
      <c r="B179" s="57" t="str">
        <f>+[13]Terminales!B227</f>
        <v>CXT139</v>
      </c>
      <c r="C179" s="49" t="str">
        <f>+[13]Terminales!C227</f>
        <v>TERMINAL INTERIOR TERMORESTRINGENTE PARA CABLE SECO 10 KV. DE  50 mm2.</v>
      </c>
      <c r="D179" s="52">
        <f>+[13]Terminales!D227</f>
        <v>97.69</v>
      </c>
      <c r="E179" s="53">
        <f>+[13]Terminales!E227</f>
        <v>241.3118280223315</v>
      </c>
      <c r="F179" s="53"/>
      <c r="G179" s="49" t="str">
        <f>+[13]Terminales!F227</f>
        <v>E</v>
      </c>
      <c r="H179" s="49" t="str">
        <f>+[13]Terminales!G227</f>
        <v/>
      </c>
      <c r="I179" s="49" t="str">
        <f>+[13]Terminales!H227</f>
        <v>Estimado</v>
      </c>
      <c r="J179" s="49" t="str">
        <f>+[13]Terminales!I227</f>
        <v/>
      </c>
      <c r="K179" s="49" t="str">
        <f>+[13]Terminales!J227</f>
        <v/>
      </c>
      <c r="L179" s="49" t="str">
        <f>+[13]Terminales!K227</f>
        <v/>
      </c>
      <c r="M179" s="54" t="str">
        <f>+[13]Terminales!L227</f>
        <v/>
      </c>
      <c r="N179" s="49" t="str">
        <f>+[13]Terminales!M227</f>
        <v/>
      </c>
      <c r="O179" s="49" t="str">
        <f>+[13]Terminales!N227</f>
        <v>Estimado</v>
      </c>
      <c r="P179" s="49" t="str">
        <f>+[13]Terminales!O227</f>
        <v/>
      </c>
      <c r="Q179" s="49" t="str">
        <f>+[13]Terminales!P227</f>
        <v>E</v>
      </c>
      <c r="R179" s="51">
        <f t="shared" si="8"/>
        <v>1.4701794249394156</v>
      </c>
      <c r="S179" s="45" t="str">
        <f t="shared" si="9"/>
        <v>Estimado.rar</v>
      </c>
      <c r="V179" s="46">
        <f t="shared" si="10"/>
        <v>1</v>
      </c>
    </row>
    <row r="180" spans="1:22" s="45" customFormat="1" ht="11.25" hidden="1" customHeight="1" x14ac:dyDescent="0.2">
      <c r="A180" s="47">
        <f t="shared" si="11"/>
        <v>178</v>
      </c>
      <c r="B180" s="57" t="str">
        <f>+[13]Terminales!B228</f>
        <v>CXT140</v>
      </c>
      <c r="C180" s="49" t="str">
        <f>+[13]Terminales!C228</f>
        <v>TERMINAL INTERIOR TERMORESTRINGENTE PARA CABLE SECO 10 KV. DE  185 mm2.</v>
      </c>
      <c r="D180" s="52">
        <f>+[13]Terminales!D228</f>
        <v>234.43</v>
      </c>
      <c r="E180" s="53">
        <f>+[13]Terminales!E228</f>
        <v>381.66977291440264</v>
      </c>
      <c r="F180" s="53"/>
      <c r="G180" s="49" t="str">
        <f>+[13]Terminales!F228</f>
        <v>E</v>
      </c>
      <c r="H180" s="49" t="str">
        <f>+[13]Terminales!G228</f>
        <v/>
      </c>
      <c r="I180" s="49" t="str">
        <f>+[13]Terminales!H228</f>
        <v>Estimado</v>
      </c>
      <c r="J180" s="49" t="str">
        <f>+[13]Terminales!I228</f>
        <v/>
      </c>
      <c r="K180" s="49" t="str">
        <f>+[13]Terminales!J228</f>
        <v/>
      </c>
      <c r="L180" s="49" t="str">
        <f>+[13]Terminales!K228</f>
        <v/>
      </c>
      <c r="M180" s="54" t="str">
        <f>+[13]Terminales!L228</f>
        <v/>
      </c>
      <c r="N180" s="49" t="str">
        <f>+[13]Terminales!M228</f>
        <v/>
      </c>
      <c r="O180" s="49" t="str">
        <f>+[13]Terminales!N228</f>
        <v>Estimado</v>
      </c>
      <c r="P180" s="49" t="str">
        <f>+[13]Terminales!O228</f>
        <v/>
      </c>
      <c r="Q180" s="49" t="str">
        <f>+[13]Terminales!P228</f>
        <v>E</v>
      </c>
      <c r="R180" s="51">
        <f t="shared" si="8"/>
        <v>0.62807564268396798</v>
      </c>
      <c r="S180" s="45" t="str">
        <f t="shared" si="9"/>
        <v>Estimado.rar</v>
      </c>
      <c r="V180" s="46">
        <f t="shared" si="10"/>
        <v>1</v>
      </c>
    </row>
    <row r="181" spans="1:22" s="45" customFormat="1" ht="11.25" hidden="1" customHeight="1" x14ac:dyDescent="0.2">
      <c r="A181" s="47">
        <f t="shared" si="11"/>
        <v>179</v>
      </c>
      <c r="B181" s="57" t="str">
        <f>+[13]Terminales!B229</f>
        <v>CXT141</v>
      </c>
      <c r="C181" s="49" t="str">
        <f>+[13]Terminales!C229</f>
        <v>TERMINAL EXTERIOR TERMORESTRINGENTE PARA CABLE SECO 10 KV. DE  50 mm2.</v>
      </c>
      <c r="D181" s="52">
        <f>+[13]Terminales!D229</f>
        <v>203.41</v>
      </c>
      <c r="E181" s="53">
        <f>+[13]Terminales!E229</f>
        <v>199.4085539216297</v>
      </c>
      <c r="F181" s="53"/>
      <c r="G181" s="49" t="str">
        <f>+[13]Terminales!F229</f>
        <v>E</v>
      </c>
      <c r="H181" s="49" t="str">
        <f>+[13]Terminales!G229</f>
        <v/>
      </c>
      <c r="I181" s="49" t="str">
        <f>+[13]Terminales!H229</f>
        <v>Estimado</v>
      </c>
      <c r="J181" s="49" t="str">
        <f>+[13]Terminales!I229</f>
        <v/>
      </c>
      <c r="K181" s="49" t="str">
        <f>+[13]Terminales!J229</f>
        <v/>
      </c>
      <c r="L181" s="49" t="str">
        <f>+[13]Terminales!K229</f>
        <v/>
      </c>
      <c r="M181" s="54" t="str">
        <f>+[13]Terminales!L229</f>
        <v/>
      </c>
      <c r="N181" s="49" t="str">
        <f>+[13]Terminales!M229</f>
        <v/>
      </c>
      <c r="O181" s="49" t="str">
        <f>+[13]Terminales!N229</f>
        <v>Estimado</v>
      </c>
      <c r="P181" s="49" t="str">
        <f>+[13]Terminales!O229</f>
        <v/>
      </c>
      <c r="Q181" s="49" t="str">
        <f>+[13]Terminales!P229</f>
        <v>E</v>
      </c>
      <c r="R181" s="51">
        <f t="shared" si="8"/>
        <v>-1.9671825762599182E-2</v>
      </c>
      <c r="S181" s="45" t="str">
        <f t="shared" si="9"/>
        <v>Estimado.rar</v>
      </c>
      <c r="V181" s="46">
        <f t="shared" si="10"/>
        <v>1</v>
      </c>
    </row>
    <row r="182" spans="1:22" s="45" customFormat="1" ht="11.25" hidden="1" customHeight="1" x14ac:dyDescent="0.2">
      <c r="A182" s="47">
        <f t="shared" si="11"/>
        <v>180</v>
      </c>
      <c r="B182" s="57" t="str">
        <f>+[13]Terminales!B230</f>
        <v>CXT142</v>
      </c>
      <c r="C182" s="49" t="str">
        <f>+[13]Terminales!C230</f>
        <v>TERMINAL EXTERIOR TERMORESTRINGENTE PARA CABLE SECO 10 KV. DE  185 mm2.</v>
      </c>
      <c r="D182" s="52">
        <f>+[13]Terminales!D230</f>
        <v>257.92</v>
      </c>
      <c r="E182" s="53">
        <f>+[13]Terminales!E230</f>
        <v>210.47265820229114</v>
      </c>
      <c r="F182" s="53"/>
      <c r="G182" s="49" t="str">
        <f>+[13]Terminales!F230</f>
        <v>E</v>
      </c>
      <c r="H182" s="49" t="str">
        <f>+[13]Terminales!G230</f>
        <v/>
      </c>
      <c r="I182" s="49" t="str">
        <f>+[13]Terminales!H230</f>
        <v>Estimado</v>
      </c>
      <c r="J182" s="49" t="str">
        <f>+[13]Terminales!I230</f>
        <v/>
      </c>
      <c r="K182" s="49" t="str">
        <f>+[13]Terminales!J230</f>
        <v/>
      </c>
      <c r="L182" s="49" t="str">
        <f>+[13]Terminales!K230</f>
        <v/>
      </c>
      <c r="M182" s="54" t="str">
        <f>+[13]Terminales!L230</f>
        <v/>
      </c>
      <c r="N182" s="49" t="str">
        <f>+[13]Terminales!M230</f>
        <v/>
      </c>
      <c r="O182" s="49" t="str">
        <f>+[13]Terminales!N230</f>
        <v>Estimado</v>
      </c>
      <c r="P182" s="49" t="str">
        <f>+[13]Terminales!O230</f>
        <v/>
      </c>
      <c r="Q182" s="49" t="str">
        <f>+[13]Terminales!P230</f>
        <v>E</v>
      </c>
      <c r="R182" s="51">
        <f t="shared" si="8"/>
        <v>-0.18396146788813927</v>
      </c>
      <c r="S182" s="45" t="str">
        <f t="shared" si="9"/>
        <v>Estimado.rar</v>
      </c>
      <c r="V182" s="46">
        <f t="shared" si="10"/>
        <v>1</v>
      </c>
    </row>
    <row r="183" spans="1:22" s="45" customFormat="1" ht="11.25" hidden="1" customHeight="1" x14ac:dyDescent="0.2">
      <c r="A183" s="47">
        <f t="shared" si="11"/>
        <v>181</v>
      </c>
      <c r="B183" s="48" t="str">
        <f>+[13]Terminaciones!B58</f>
        <v>CXS98</v>
      </c>
      <c r="C183" s="49" t="str">
        <f>+[13]Terminaciones!C58</f>
        <v xml:space="preserve">TERMINACION POLIM. INTEMP. AUTOSOP. AL 3X120+67MM2 10KV                                                                                                                                                                                                   </v>
      </c>
      <c r="D183" s="52">
        <f>+[13]Terminaciones!D58</f>
        <v>49.79</v>
      </c>
      <c r="E183" s="53">
        <f>+[13]Terminaciones!E58</f>
        <v>52.535445472792141</v>
      </c>
      <c r="F183" s="53"/>
      <c r="G183" s="49" t="str">
        <f>+[13]Terminaciones!F58</f>
        <v>E</v>
      </c>
      <c r="H183" s="49" t="str">
        <f>+[13]Terminaciones!G58</f>
        <v/>
      </c>
      <c r="I183" s="49" t="str">
        <f>+[13]Terminaciones!H58</f>
        <v>Estimado</v>
      </c>
      <c r="J183" s="49" t="str">
        <f>+[13]Terminaciones!I58</f>
        <v/>
      </c>
      <c r="K183" s="49" t="str">
        <f>+[13]Terminaciones!J58</f>
        <v/>
      </c>
      <c r="L183" s="49" t="str">
        <f>+[13]Terminaciones!K58</f>
        <v/>
      </c>
      <c r="M183" s="54" t="str">
        <f>+[13]Terminaciones!L58</f>
        <v/>
      </c>
      <c r="N183" s="49" t="str">
        <f>+[13]Terminaciones!M58</f>
        <v/>
      </c>
      <c r="O183" s="49" t="str">
        <f>+[13]Terminaciones!N58</f>
        <v>Estimado</v>
      </c>
      <c r="P183" s="49" t="str">
        <f>+[13]Terminaciones!O58</f>
        <v/>
      </c>
      <c r="Q183" s="49" t="str">
        <f>+[13]Terminaciones!P58</f>
        <v>E</v>
      </c>
      <c r="R183" s="51">
        <f t="shared" si="8"/>
        <v>5.5140499553969491E-2</v>
      </c>
      <c r="S183" s="45" t="str">
        <f t="shared" si="9"/>
        <v>Estimado.rar</v>
      </c>
      <c r="V183" s="46">
        <f t="shared" si="10"/>
        <v>1</v>
      </c>
    </row>
    <row r="184" spans="1:22" s="45" customFormat="1" ht="11.25" hidden="1" customHeight="1" x14ac:dyDescent="0.2">
      <c r="A184" s="47">
        <f t="shared" si="11"/>
        <v>182</v>
      </c>
      <c r="B184" s="48" t="str">
        <f>+[13]Terminaciones!B59</f>
        <v>CXS99</v>
      </c>
      <c r="C184" s="49" t="str">
        <f>+[13]Terminaciones!C59</f>
        <v xml:space="preserve">TERMINACION POLIM. INTEMP. AUTOSOP. AL 3X70+67MM2 10KV                                                                                                                                                                                                    </v>
      </c>
      <c r="D184" s="52">
        <f>+[13]Terminaciones!D59</f>
        <v>32.28</v>
      </c>
      <c r="E184" s="53">
        <f>+[13]Terminaciones!E59</f>
        <v>34.059935325602133</v>
      </c>
      <c r="F184" s="53"/>
      <c r="G184" s="49" t="str">
        <f>+[13]Terminaciones!F59</f>
        <v>E</v>
      </c>
      <c r="H184" s="49" t="str">
        <f>+[13]Terminaciones!G59</f>
        <v/>
      </c>
      <c r="I184" s="49" t="str">
        <f>+[13]Terminaciones!H59</f>
        <v>Estimado</v>
      </c>
      <c r="J184" s="49" t="str">
        <f>+[13]Terminaciones!I59</f>
        <v/>
      </c>
      <c r="K184" s="49" t="str">
        <f>+[13]Terminaciones!J59</f>
        <v/>
      </c>
      <c r="L184" s="49" t="str">
        <f>+[13]Terminaciones!K59</f>
        <v/>
      </c>
      <c r="M184" s="54" t="str">
        <f>+[13]Terminaciones!L59</f>
        <v/>
      </c>
      <c r="N184" s="49" t="str">
        <f>+[13]Terminaciones!M59</f>
        <v/>
      </c>
      <c r="O184" s="49" t="str">
        <f>+[13]Terminaciones!N59</f>
        <v>Estimado</v>
      </c>
      <c r="P184" s="49" t="str">
        <f>+[13]Terminaciones!O59</f>
        <v/>
      </c>
      <c r="Q184" s="49" t="str">
        <f>+[13]Terminaciones!P59</f>
        <v>E</v>
      </c>
      <c r="R184" s="51">
        <f t="shared" si="8"/>
        <v>5.5140499553969491E-2</v>
      </c>
      <c r="S184" s="45" t="str">
        <f t="shared" si="9"/>
        <v>Estimado.rar</v>
      </c>
      <c r="V184" s="46">
        <f t="shared" si="10"/>
        <v>1</v>
      </c>
    </row>
    <row r="185" spans="1:22" s="45" customFormat="1" ht="11.25" hidden="1" customHeight="1" x14ac:dyDescent="0.2">
      <c r="A185" s="47">
        <f t="shared" si="11"/>
        <v>183</v>
      </c>
      <c r="B185" s="48" t="str">
        <f>+[13]Terminaciones!B60</f>
        <v>CXT72</v>
      </c>
      <c r="C185" s="49" t="str">
        <f>+[13]Terminaciones!C60</f>
        <v xml:space="preserve">TERMINACIONES PARA CABLE SECO TRIPOLAR, EXTERIOR, 15 KV., 120 - 240 mm2                                                                                                                                                                                   </v>
      </c>
      <c r="D185" s="52">
        <f>+[13]Terminaciones!D60</f>
        <v>76.87</v>
      </c>
      <c r="E185" s="53">
        <f>+[13]Terminaciones!E60</f>
        <v>248.85900000000001</v>
      </c>
      <c r="F185" s="53"/>
      <c r="G185" s="49" t="str">
        <f>+[13]Terminaciones!F60</f>
        <v>E</v>
      </c>
      <c r="H185" s="49" t="str">
        <f>+[13]Terminaciones!G60</f>
        <v/>
      </c>
      <c r="I185" s="49" t="str">
        <f>+[13]Terminaciones!H60</f>
        <v>Estimado</v>
      </c>
      <c r="J185" s="49" t="str">
        <f>+[13]Terminaciones!I60</f>
        <v/>
      </c>
      <c r="K185" s="49" t="str">
        <f>+[13]Terminaciones!J60</f>
        <v/>
      </c>
      <c r="L185" s="49" t="str">
        <f>+[13]Terminaciones!K60</f>
        <v/>
      </c>
      <c r="M185" s="54" t="str">
        <f>+[13]Terminaciones!L60</f>
        <v/>
      </c>
      <c r="N185" s="49" t="str">
        <f>+[13]Terminaciones!M60</f>
        <v/>
      </c>
      <c r="O185" s="49" t="str">
        <f>+[13]Terminaciones!N60</f>
        <v>Estimado</v>
      </c>
      <c r="P185" s="49" t="str">
        <f>+[13]Terminaciones!O60</f>
        <v/>
      </c>
      <c r="Q185" s="49" t="str">
        <f>+[13]Terminaciones!P60</f>
        <v>E</v>
      </c>
      <c r="R185" s="51">
        <f t="shared" si="8"/>
        <v>2.2374008065565238</v>
      </c>
      <c r="S185" s="45" t="str">
        <f t="shared" si="9"/>
        <v>Estimado.rar</v>
      </c>
      <c r="V185" s="46">
        <f t="shared" si="10"/>
        <v>1</v>
      </c>
    </row>
    <row r="186" spans="1:22" s="45" customFormat="1" ht="11.25" hidden="1" customHeight="1" x14ac:dyDescent="0.2">
      <c r="A186" s="47">
        <f t="shared" si="11"/>
        <v>184</v>
      </c>
      <c r="B186" s="48" t="str">
        <f>+[13]Terminaciones!B61</f>
        <v>CXT70</v>
      </c>
      <c r="C186" s="49" t="str">
        <f>+[13]Terminaciones!C61</f>
        <v xml:space="preserve">TERMINACIONES PARA CABLE SECO TRIPOLAR, EXTERIOR, 15 KV., 25 - 70 mm2                                                                                                                                                                                     </v>
      </c>
      <c r="D186" s="52">
        <f>+[13]Terminaciones!D61</f>
        <v>115.4</v>
      </c>
      <c r="E186" s="53">
        <f>+[13]Terminaciones!E61</f>
        <v>121.76321364852808</v>
      </c>
      <c r="F186" s="53"/>
      <c r="G186" s="49" t="str">
        <f>+[13]Terminaciones!F61</f>
        <v>E</v>
      </c>
      <c r="H186" s="49" t="str">
        <f>+[13]Terminaciones!G61</f>
        <v/>
      </c>
      <c r="I186" s="49" t="str">
        <f>+[13]Terminaciones!H61</f>
        <v>Estimado</v>
      </c>
      <c r="J186" s="49" t="str">
        <f>+[13]Terminaciones!I61</f>
        <v/>
      </c>
      <c r="K186" s="49" t="str">
        <f>+[13]Terminaciones!J61</f>
        <v/>
      </c>
      <c r="L186" s="49" t="str">
        <f>+[13]Terminaciones!K61</f>
        <v/>
      </c>
      <c r="M186" s="54" t="str">
        <f>+[13]Terminaciones!L61</f>
        <v/>
      </c>
      <c r="N186" s="49" t="str">
        <f>+[13]Terminaciones!M61</f>
        <v/>
      </c>
      <c r="O186" s="49" t="str">
        <f>+[13]Terminaciones!N61</f>
        <v>Estimado</v>
      </c>
      <c r="P186" s="49" t="str">
        <f>+[13]Terminaciones!O61</f>
        <v/>
      </c>
      <c r="Q186" s="49" t="str">
        <f>+[13]Terminaciones!P61</f>
        <v>E</v>
      </c>
      <c r="R186" s="51">
        <f t="shared" si="8"/>
        <v>5.5140499553969491E-2</v>
      </c>
      <c r="S186" s="45" t="str">
        <f t="shared" si="9"/>
        <v>Estimado.rar</v>
      </c>
      <c r="V186" s="46">
        <f t="shared" si="10"/>
        <v>1</v>
      </c>
    </row>
    <row r="187" spans="1:22" s="45" customFormat="1" ht="11.25" hidden="1" customHeight="1" x14ac:dyDescent="0.2">
      <c r="A187" s="47">
        <f t="shared" si="11"/>
        <v>185</v>
      </c>
      <c r="B187" s="48" t="str">
        <f>+[13]Terminaciones!B62</f>
        <v>CXT74</v>
      </c>
      <c r="C187" s="49" t="str">
        <f>+[13]Terminaciones!C62</f>
        <v xml:space="preserve">TERMINACIONES PARA CABLE SECO TRIPOLAR, EXTERIOR, 15 KV., 300 - 400 mm2                                                                                                                                                                                   </v>
      </c>
      <c r="D187" s="52">
        <f>+[13]Terminaciones!D62</f>
        <v>349.2</v>
      </c>
      <c r="E187" s="53">
        <f>+[13]Terminaciones!E62</f>
        <v>368.45506244424615</v>
      </c>
      <c r="F187" s="53"/>
      <c r="G187" s="49" t="str">
        <f>+[13]Terminaciones!F62</f>
        <v>E</v>
      </c>
      <c r="H187" s="49" t="str">
        <f>+[13]Terminaciones!G62</f>
        <v/>
      </c>
      <c r="I187" s="49" t="str">
        <f>+[13]Terminaciones!H62</f>
        <v>Estimado</v>
      </c>
      <c r="J187" s="49" t="str">
        <f>+[13]Terminaciones!I62</f>
        <v/>
      </c>
      <c r="K187" s="49" t="str">
        <f>+[13]Terminaciones!J62</f>
        <v/>
      </c>
      <c r="L187" s="49" t="str">
        <f>+[13]Terminaciones!K62</f>
        <v/>
      </c>
      <c r="M187" s="54" t="str">
        <f>+[13]Terminaciones!L62</f>
        <v/>
      </c>
      <c r="N187" s="49" t="str">
        <f>+[13]Terminaciones!M62</f>
        <v/>
      </c>
      <c r="O187" s="49" t="str">
        <f>+[13]Terminaciones!N62</f>
        <v>Estimado</v>
      </c>
      <c r="P187" s="49" t="str">
        <f>+[13]Terminaciones!O62</f>
        <v/>
      </c>
      <c r="Q187" s="49" t="str">
        <f>+[13]Terminaciones!P62</f>
        <v>E</v>
      </c>
      <c r="R187" s="51">
        <f t="shared" si="8"/>
        <v>5.5140499553969491E-2</v>
      </c>
      <c r="S187" s="45" t="str">
        <f t="shared" si="9"/>
        <v>Estimado.rar</v>
      </c>
      <c r="V187" s="46">
        <f t="shared" si="10"/>
        <v>1</v>
      </c>
    </row>
    <row r="188" spans="1:22" s="45" customFormat="1" ht="11.25" hidden="1" customHeight="1" x14ac:dyDescent="0.2">
      <c r="A188" s="47">
        <f t="shared" si="11"/>
        <v>186</v>
      </c>
      <c r="B188" s="48" t="str">
        <f>+[13]Terminaciones!B63</f>
        <v>CXT66</v>
      </c>
      <c r="C188" s="49" t="str">
        <f>+[13]Terminaciones!C63</f>
        <v xml:space="preserve">TERMINACIONES PARA CABLE SECO TRIPOLAR, INTERIOR, 15 KV., 120 - 240 mm2                                                                                                                                                                                   </v>
      </c>
      <c r="D188" s="52">
        <f>+[13]Terminaciones!D63</f>
        <v>58.57</v>
      </c>
      <c r="E188" s="53">
        <f>+[13]Terminaciones!E63</f>
        <v>171.31</v>
      </c>
      <c r="F188" s="53"/>
      <c r="G188" s="49" t="str">
        <f>+[13]Terminaciones!F63</f>
        <v>E</v>
      </c>
      <c r="H188" s="49" t="str">
        <f>+[13]Terminaciones!G63</f>
        <v/>
      </c>
      <c r="I188" s="49" t="str">
        <f>+[13]Terminaciones!H63</f>
        <v>Estimado</v>
      </c>
      <c r="J188" s="49" t="str">
        <f>+[13]Terminaciones!I63</f>
        <v/>
      </c>
      <c r="K188" s="49" t="str">
        <f>+[13]Terminaciones!J63</f>
        <v/>
      </c>
      <c r="L188" s="49" t="str">
        <f>+[13]Terminaciones!K63</f>
        <v/>
      </c>
      <c r="M188" s="54" t="str">
        <f>+[13]Terminaciones!L63</f>
        <v/>
      </c>
      <c r="N188" s="49" t="str">
        <f>+[13]Terminaciones!M63</f>
        <v/>
      </c>
      <c r="O188" s="49" t="str">
        <f>+[13]Terminaciones!N63</f>
        <v>Estimado</v>
      </c>
      <c r="P188" s="49" t="str">
        <f>+[13]Terminaciones!O63</f>
        <v/>
      </c>
      <c r="Q188" s="49" t="str">
        <f>+[13]Terminaciones!P63</f>
        <v>E</v>
      </c>
      <c r="R188" s="51">
        <f t="shared" si="8"/>
        <v>1.924876216493085</v>
      </c>
      <c r="S188" s="45" t="str">
        <f t="shared" si="9"/>
        <v>Estimado.rar</v>
      </c>
      <c r="V188" s="46">
        <f t="shared" si="10"/>
        <v>1</v>
      </c>
    </row>
    <row r="189" spans="1:22" s="45" customFormat="1" ht="11.25" hidden="1" customHeight="1" x14ac:dyDescent="0.2">
      <c r="A189" s="47">
        <f t="shared" si="11"/>
        <v>187</v>
      </c>
      <c r="B189" s="48" t="str">
        <f>+[13]Terminaciones!B64</f>
        <v>CXT64</v>
      </c>
      <c r="C189" s="49" t="str">
        <f>+[13]Terminaciones!C64</f>
        <v xml:space="preserve">TERMINACIONES PARA CABLE SECO TRIPOLAR, INTERIOR, 15 KV., 25 - 70 mm2                                                                                                                                                                                     </v>
      </c>
      <c r="D189" s="52">
        <f>+[13]Terminaciones!D64</f>
        <v>179.36</v>
      </c>
      <c r="E189" s="53">
        <f>+[13]Terminaciones!E64</f>
        <v>189.25</v>
      </c>
      <c r="F189" s="53"/>
      <c r="G189" s="49" t="str">
        <f>+[13]Terminaciones!F64</f>
        <v>S</v>
      </c>
      <c r="H189" s="49">
        <f>+[13]Terminaciones!G64</f>
        <v>18</v>
      </c>
      <c r="I189" s="49" t="str">
        <f>+[13]Terminaciones!H64</f>
        <v>Orden de Compra 1210014896</v>
      </c>
      <c r="J189" s="49" t="str">
        <f>+[13]Terminaciones!I64</f>
        <v>Individual</v>
      </c>
      <c r="K189" s="49" t="str">
        <f>+[13]Terminaciones!J64</f>
        <v>ELNO</v>
      </c>
      <c r="L189" s="49" t="str">
        <f>+[13]Terminaciones!K64</f>
        <v>KAPEK INTERNACIONAL S.A.C</v>
      </c>
      <c r="M189" s="54">
        <f>+[13]Terminaciones!L64</f>
        <v>43124</v>
      </c>
      <c r="N189" s="49">
        <f>+[13]Terminaciones!M64</f>
        <v>18</v>
      </c>
      <c r="O189" s="49" t="str">
        <f>+[13]Terminaciones!N64</f>
        <v>Sustento</v>
      </c>
      <c r="P189" s="49">
        <f>+[13]Terminaciones!O64</f>
        <v>18</v>
      </c>
      <c r="Q189" s="49" t="str">
        <f>+[13]Terminaciones!P64</f>
        <v>S</v>
      </c>
      <c r="R189" s="51">
        <f t="shared" si="8"/>
        <v>5.5140499553969491E-2</v>
      </c>
      <c r="S189" s="45" t="str">
        <f t="shared" si="9"/>
        <v>ELNO: Orden de Compra 1210014896</v>
      </c>
      <c r="V189" s="46">
        <f t="shared" si="10"/>
        <v>1</v>
      </c>
    </row>
    <row r="190" spans="1:22" s="45" customFormat="1" ht="11.25" hidden="1" customHeight="1" x14ac:dyDescent="0.2">
      <c r="A190" s="47">
        <f t="shared" si="11"/>
        <v>188</v>
      </c>
      <c r="B190" s="48" t="str">
        <f>+[13]Terminaciones!B65</f>
        <v>CXT68</v>
      </c>
      <c r="C190" s="49" t="str">
        <f>+[13]Terminaciones!C65</f>
        <v xml:space="preserve">TERMINACIONES PARA CABLE SECO TRIPOLAR, INTERIOR, 15 KV., 300  - 400 mm2                                                                                                                                                                                  </v>
      </c>
      <c r="D190" s="52">
        <f>+[13]Terminaciones!D65</f>
        <v>259.51</v>
      </c>
      <c r="E190" s="53">
        <f>+[13]Terminaciones!E65</f>
        <v>273.81951103925059</v>
      </c>
      <c r="F190" s="53"/>
      <c r="G190" s="49" t="str">
        <f>+[13]Terminaciones!F65</f>
        <v>E</v>
      </c>
      <c r="H190" s="49" t="str">
        <f>+[13]Terminaciones!G65</f>
        <v/>
      </c>
      <c r="I190" s="49" t="str">
        <f>+[13]Terminaciones!H65</f>
        <v>Estimado</v>
      </c>
      <c r="J190" s="49" t="str">
        <f>+[13]Terminaciones!I65</f>
        <v/>
      </c>
      <c r="K190" s="49" t="str">
        <f>+[13]Terminaciones!J65</f>
        <v/>
      </c>
      <c r="L190" s="49" t="str">
        <f>+[13]Terminaciones!K65</f>
        <v/>
      </c>
      <c r="M190" s="54" t="str">
        <f>+[13]Terminaciones!L65</f>
        <v/>
      </c>
      <c r="N190" s="49" t="str">
        <f>+[13]Terminaciones!M65</f>
        <v/>
      </c>
      <c r="O190" s="49" t="str">
        <f>+[13]Terminaciones!N65</f>
        <v>Estimado</v>
      </c>
      <c r="P190" s="49" t="str">
        <f>+[13]Terminaciones!O65</f>
        <v/>
      </c>
      <c r="Q190" s="49" t="str">
        <f>+[13]Terminaciones!P65</f>
        <v>E</v>
      </c>
      <c r="R190" s="51">
        <f t="shared" si="8"/>
        <v>5.5140499553969491E-2</v>
      </c>
      <c r="S190" s="45" t="str">
        <f t="shared" si="9"/>
        <v>Estimado.rar</v>
      </c>
      <c r="V190" s="46">
        <f t="shared" si="10"/>
        <v>1</v>
      </c>
    </row>
    <row r="191" spans="1:22" s="45" customFormat="1" ht="11.25" hidden="1" customHeight="1" x14ac:dyDescent="0.2">
      <c r="A191" s="47">
        <f t="shared" si="11"/>
        <v>189</v>
      </c>
      <c r="B191" s="48" t="str">
        <f>+[13]Terminaciones!B66</f>
        <v>CXT58</v>
      </c>
      <c r="C191" s="49" t="str">
        <f>+[13]Terminaciones!C66</f>
        <v xml:space="preserve">TERMINACIONES PARA CABLE SECO UNIPOLAR, EXTERIOR, 15 KV., 120 - 240 mm2                                                                                                                                                                                   </v>
      </c>
      <c r="D191" s="52">
        <f>+[13]Terminaciones!D66</f>
        <v>76.87</v>
      </c>
      <c r="E191" s="53">
        <f>+[13]Terminaciones!E66</f>
        <v>81.10865020071364</v>
      </c>
      <c r="F191" s="53"/>
      <c r="G191" s="49" t="str">
        <f>+[13]Terminaciones!F66</f>
        <v>E</v>
      </c>
      <c r="H191" s="49" t="str">
        <f>+[13]Terminaciones!G66</f>
        <v/>
      </c>
      <c r="I191" s="49" t="str">
        <f>+[13]Terminaciones!H66</f>
        <v>Estimado</v>
      </c>
      <c r="J191" s="49" t="str">
        <f>+[13]Terminaciones!I66</f>
        <v/>
      </c>
      <c r="K191" s="49" t="str">
        <f>+[13]Terminaciones!J66</f>
        <v/>
      </c>
      <c r="L191" s="49" t="str">
        <f>+[13]Terminaciones!K66</f>
        <v/>
      </c>
      <c r="M191" s="54" t="str">
        <f>+[13]Terminaciones!L66</f>
        <v/>
      </c>
      <c r="N191" s="49" t="str">
        <f>+[13]Terminaciones!M66</f>
        <v/>
      </c>
      <c r="O191" s="49" t="str">
        <f>+[13]Terminaciones!N66</f>
        <v>Estimado</v>
      </c>
      <c r="P191" s="49" t="str">
        <f>+[13]Terminaciones!O66</f>
        <v/>
      </c>
      <c r="Q191" s="49" t="str">
        <f>+[13]Terminaciones!P66</f>
        <v>E</v>
      </c>
      <c r="R191" s="51">
        <f t="shared" si="8"/>
        <v>5.5140499553969491E-2</v>
      </c>
      <c r="S191" s="45" t="str">
        <f t="shared" si="9"/>
        <v>Estimado.rar</v>
      </c>
      <c r="V191" s="46">
        <f t="shared" si="10"/>
        <v>1</v>
      </c>
    </row>
    <row r="192" spans="1:22" s="45" customFormat="1" ht="11.25" hidden="1" customHeight="1" x14ac:dyDescent="0.2">
      <c r="A192" s="47">
        <f t="shared" si="11"/>
        <v>190</v>
      </c>
      <c r="B192" s="48" t="str">
        <f>+[13]Terminaciones!B67</f>
        <v>CXT56</v>
      </c>
      <c r="C192" s="49" t="str">
        <f>+[13]Terminaciones!C67</f>
        <v xml:space="preserve">TERMINACIONES PARA CABLE SECO UNIPOLAR, EXTERIOR, 15 KV., 25 - 70 mm2                                                                                                                                                                                     </v>
      </c>
      <c r="D192" s="52">
        <f>+[13]Terminaciones!D67</f>
        <v>96.31</v>
      </c>
      <c r="E192" s="53">
        <f>+[13]Terminaciones!E67</f>
        <v>101.6205815120428</v>
      </c>
      <c r="F192" s="53"/>
      <c r="G192" s="49" t="str">
        <f>+[13]Terminaciones!F67</f>
        <v>E</v>
      </c>
      <c r="H192" s="49" t="str">
        <f>+[13]Terminaciones!G67</f>
        <v/>
      </c>
      <c r="I192" s="49" t="str">
        <f>+[13]Terminaciones!H67</f>
        <v>Estimado</v>
      </c>
      <c r="J192" s="49" t="str">
        <f>+[13]Terminaciones!I67</f>
        <v/>
      </c>
      <c r="K192" s="49" t="str">
        <f>+[13]Terminaciones!J67</f>
        <v/>
      </c>
      <c r="L192" s="49" t="str">
        <f>+[13]Terminaciones!K67</f>
        <v/>
      </c>
      <c r="M192" s="54" t="str">
        <f>+[13]Terminaciones!L67</f>
        <v/>
      </c>
      <c r="N192" s="49" t="str">
        <f>+[13]Terminaciones!M67</f>
        <v/>
      </c>
      <c r="O192" s="49" t="str">
        <f>+[13]Terminaciones!N67</f>
        <v>Estimado</v>
      </c>
      <c r="P192" s="49" t="str">
        <f>+[13]Terminaciones!O67</f>
        <v/>
      </c>
      <c r="Q192" s="49" t="str">
        <f>+[13]Terminaciones!P67</f>
        <v>E</v>
      </c>
      <c r="R192" s="51">
        <f t="shared" si="8"/>
        <v>5.5140499553969491E-2</v>
      </c>
      <c r="S192" s="45" t="str">
        <f t="shared" si="9"/>
        <v>Estimado.rar</v>
      </c>
      <c r="V192" s="46">
        <f t="shared" si="10"/>
        <v>1</v>
      </c>
    </row>
    <row r="193" spans="1:22" s="45" customFormat="1" ht="11.25" hidden="1" customHeight="1" x14ac:dyDescent="0.2">
      <c r="A193" s="47">
        <f t="shared" si="11"/>
        <v>191</v>
      </c>
      <c r="B193" s="48" t="str">
        <f>+[13]Terminaciones!B68</f>
        <v>CXT60</v>
      </c>
      <c r="C193" s="49" t="str">
        <f>+[13]Terminaciones!C68</f>
        <v xml:space="preserve">TERMINACIONES PARA CABLE SECO UNIPOLAR, EXTERIOR, 15 KV., 300 - 500 mm2                                                                                                                                                                                   </v>
      </c>
      <c r="D193" s="52">
        <f>+[13]Terminaciones!D68</f>
        <v>120.6</v>
      </c>
      <c r="E193" s="53">
        <f>+[13]Terminaciones!E68</f>
        <v>127.24994424620871</v>
      </c>
      <c r="F193" s="53"/>
      <c r="G193" s="49" t="str">
        <f>+[13]Terminaciones!F68</f>
        <v>E</v>
      </c>
      <c r="H193" s="49" t="str">
        <f>+[13]Terminaciones!G68</f>
        <v/>
      </c>
      <c r="I193" s="49" t="str">
        <f>+[13]Terminaciones!H68</f>
        <v>Estimado</v>
      </c>
      <c r="J193" s="49" t="str">
        <f>+[13]Terminaciones!I68</f>
        <v/>
      </c>
      <c r="K193" s="49" t="str">
        <f>+[13]Terminaciones!J68</f>
        <v/>
      </c>
      <c r="L193" s="49" t="str">
        <f>+[13]Terminaciones!K68</f>
        <v/>
      </c>
      <c r="M193" s="54" t="str">
        <f>+[13]Terminaciones!L68</f>
        <v/>
      </c>
      <c r="N193" s="49" t="str">
        <f>+[13]Terminaciones!M68</f>
        <v/>
      </c>
      <c r="O193" s="49" t="str">
        <f>+[13]Terminaciones!N68</f>
        <v>Estimado</v>
      </c>
      <c r="P193" s="49" t="str">
        <f>+[13]Terminaciones!O68</f>
        <v/>
      </c>
      <c r="Q193" s="49" t="str">
        <f>+[13]Terminaciones!P68</f>
        <v>E</v>
      </c>
      <c r="R193" s="51">
        <f t="shared" si="8"/>
        <v>5.5140499553969491E-2</v>
      </c>
      <c r="S193" s="45" t="str">
        <f t="shared" si="9"/>
        <v>Estimado.rar</v>
      </c>
      <c r="V193" s="46">
        <f t="shared" si="10"/>
        <v>1</v>
      </c>
    </row>
    <row r="194" spans="1:22" s="45" customFormat="1" ht="11.25" hidden="1" customHeight="1" x14ac:dyDescent="0.2">
      <c r="A194" s="47">
        <f t="shared" si="11"/>
        <v>192</v>
      </c>
      <c r="B194" s="48" t="str">
        <f>+[13]Terminaciones!B69</f>
        <v>CXT62</v>
      </c>
      <c r="C194" s="49" t="str">
        <f>+[13]Terminaciones!C69</f>
        <v xml:space="preserve">TERMINACIONES PARA CABLE SECO UNIPOLAR, EXTERIOR, 15 KV., 500 - 850 mm2                                                                                                                                                                                   </v>
      </c>
      <c r="D194" s="52">
        <f>+[13]Terminaciones!D69</f>
        <v>132.32</v>
      </c>
      <c r="E194" s="53">
        <f>+[13]Terminaciones!E69</f>
        <v>139.61619090098122</v>
      </c>
      <c r="F194" s="53"/>
      <c r="G194" s="49" t="str">
        <f>+[13]Terminaciones!F69</f>
        <v>E</v>
      </c>
      <c r="H194" s="49" t="str">
        <f>+[13]Terminaciones!G69</f>
        <v/>
      </c>
      <c r="I194" s="49" t="str">
        <f>+[13]Terminaciones!H69</f>
        <v>Estimado</v>
      </c>
      <c r="J194" s="49" t="str">
        <f>+[13]Terminaciones!I69</f>
        <v/>
      </c>
      <c r="K194" s="49" t="str">
        <f>+[13]Terminaciones!J69</f>
        <v/>
      </c>
      <c r="L194" s="49" t="str">
        <f>+[13]Terminaciones!K69</f>
        <v/>
      </c>
      <c r="M194" s="54" t="str">
        <f>+[13]Terminaciones!L69</f>
        <v/>
      </c>
      <c r="N194" s="49" t="str">
        <f>+[13]Terminaciones!M69</f>
        <v/>
      </c>
      <c r="O194" s="49" t="str">
        <f>+[13]Terminaciones!N69</f>
        <v>Estimado</v>
      </c>
      <c r="P194" s="49" t="str">
        <f>+[13]Terminaciones!O69</f>
        <v/>
      </c>
      <c r="Q194" s="49" t="str">
        <f>+[13]Terminaciones!P69</f>
        <v>E</v>
      </c>
      <c r="R194" s="51">
        <f t="shared" si="8"/>
        <v>5.5140499553969491E-2</v>
      </c>
      <c r="S194" s="45" t="str">
        <f t="shared" si="9"/>
        <v>Estimado.rar</v>
      </c>
      <c r="V194" s="46">
        <f t="shared" si="10"/>
        <v>1</v>
      </c>
    </row>
    <row r="195" spans="1:22" s="45" customFormat="1" ht="11.25" hidden="1" customHeight="1" x14ac:dyDescent="0.2">
      <c r="A195" s="47">
        <f t="shared" si="11"/>
        <v>193</v>
      </c>
      <c r="B195" s="48" t="str">
        <f>+[13]Terminaciones!B70</f>
        <v>CXT52</v>
      </c>
      <c r="C195" s="49" t="str">
        <f>+[13]Terminaciones!C70</f>
        <v xml:space="preserve">TERMINACIONES PARA CABLE SECO UNIPOLAR, INTERIOR, 15 KV., 120 - 240 mm2                                                                                                                                                                                   </v>
      </c>
      <c r="D195" s="52">
        <f>+[13]Terminaciones!D70</f>
        <v>58.57</v>
      </c>
      <c r="E195" s="53">
        <f>+[13]Terminaciones!E70</f>
        <v>61.799579058875992</v>
      </c>
      <c r="F195" s="53"/>
      <c r="G195" s="49" t="str">
        <f>+[13]Terminaciones!F70</f>
        <v>E</v>
      </c>
      <c r="H195" s="49" t="str">
        <f>+[13]Terminaciones!G70</f>
        <v/>
      </c>
      <c r="I195" s="49" t="str">
        <f>+[13]Terminaciones!H70</f>
        <v>Estimado</v>
      </c>
      <c r="J195" s="49" t="str">
        <f>+[13]Terminaciones!I70</f>
        <v/>
      </c>
      <c r="K195" s="49" t="str">
        <f>+[13]Terminaciones!J70</f>
        <v/>
      </c>
      <c r="L195" s="49" t="str">
        <f>+[13]Terminaciones!K70</f>
        <v/>
      </c>
      <c r="M195" s="54" t="str">
        <f>+[13]Terminaciones!L70</f>
        <v/>
      </c>
      <c r="N195" s="49" t="str">
        <f>+[13]Terminaciones!M70</f>
        <v/>
      </c>
      <c r="O195" s="49" t="str">
        <f>+[13]Terminaciones!N70</f>
        <v>Estimado</v>
      </c>
      <c r="P195" s="49" t="str">
        <f>+[13]Terminaciones!O70</f>
        <v/>
      </c>
      <c r="Q195" s="49" t="str">
        <f>+[13]Terminaciones!P70</f>
        <v>E</v>
      </c>
      <c r="R195" s="51">
        <f t="shared" ref="R195:R258" si="12">+IFERROR(E195/D195-1,"")</f>
        <v>5.5140499553969491E-2</v>
      </c>
      <c r="S195" s="45" t="str">
        <f t="shared" ref="S195:S258" si="13">+IF(O195="Sustento",K195&amp;": "&amp;I195,IF(O195="Precio regulado 2012",O195,IF(O195="Estimado","Estimado.rar",O195)))</f>
        <v>Estimado.rar</v>
      </c>
      <c r="V195" s="46">
        <f t="shared" ref="V195:V258" si="14">+COUNTIF($B$3:$B$2619,B195)</f>
        <v>1</v>
      </c>
    </row>
    <row r="196" spans="1:22" s="45" customFormat="1" ht="11.25" hidden="1" customHeight="1" x14ac:dyDescent="0.2">
      <c r="A196" s="47">
        <f t="shared" ref="A196:A225" si="15">+A195+1</f>
        <v>194</v>
      </c>
      <c r="B196" s="48" t="str">
        <f>+[13]Terminaciones!B71</f>
        <v>CXT50</v>
      </c>
      <c r="C196" s="49" t="str">
        <f>+[13]Terminaciones!C71</f>
        <v xml:space="preserve">TERMINACIONES PARA CABLE SECO UNIPOLAR, INTERIOR, 15 KV., 25 - 70 mm2                                                                                                                                                                                     </v>
      </c>
      <c r="D196" s="52">
        <f>+[13]Terminaciones!D71</f>
        <v>40.200000000000003</v>
      </c>
      <c r="E196" s="53">
        <f>+[13]Terminaciones!E71</f>
        <v>42.416648082069578</v>
      </c>
      <c r="F196" s="53"/>
      <c r="G196" s="49" t="str">
        <f>+[13]Terminaciones!F71</f>
        <v>E</v>
      </c>
      <c r="H196" s="49" t="str">
        <f>+[13]Terminaciones!G71</f>
        <v/>
      </c>
      <c r="I196" s="49" t="str">
        <f>+[13]Terminaciones!H71</f>
        <v>Estimado</v>
      </c>
      <c r="J196" s="49" t="str">
        <f>+[13]Terminaciones!I71</f>
        <v/>
      </c>
      <c r="K196" s="49" t="str">
        <f>+[13]Terminaciones!J71</f>
        <v/>
      </c>
      <c r="L196" s="49" t="str">
        <f>+[13]Terminaciones!K71</f>
        <v/>
      </c>
      <c r="M196" s="54" t="str">
        <f>+[13]Terminaciones!L71</f>
        <v/>
      </c>
      <c r="N196" s="49" t="str">
        <f>+[13]Terminaciones!M71</f>
        <v/>
      </c>
      <c r="O196" s="49" t="str">
        <f>+[13]Terminaciones!N71</f>
        <v>Estimado</v>
      </c>
      <c r="P196" s="49" t="str">
        <f>+[13]Terminaciones!O71</f>
        <v/>
      </c>
      <c r="Q196" s="49" t="str">
        <f>+[13]Terminaciones!P71</f>
        <v>E</v>
      </c>
      <c r="R196" s="51">
        <f t="shared" si="12"/>
        <v>5.5140499553969491E-2</v>
      </c>
      <c r="S196" s="45" t="str">
        <f t="shared" si="13"/>
        <v>Estimado.rar</v>
      </c>
      <c r="V196" s="46">
        <f t="shared" si="14"/>
        <v>1</v>
      </c>
    </row>
    <row r="197" spans="1:22" s="45" customFormat="1" ht="11.25" hidden="1" customHeight="1" x14ac:dyDescent="0.2">
      <c r="A197" s="47">
        <f t="shared" si="15"/>
        <v>195</v>
      </c>
      <c r="B197" s="48" t="str">
        <f>+[13]Terminaciones!B72</f>
        <v>CXT54</v>
      </c>
      <c r="C197" s="49" t="str">
        <f>+[13]Terminaciones!C72</f>
        <v xml:space="preserve">TERMINACIONES PARA CABLE SECO UNIPOLAR, INTERIOR, 15 KV., 300mm2                                                                                                                                                                                          </v>
      </c>
      <c r="D197" s="52">
        <f>+[13]Terminaciones!D72</f>
        <v>63.65</v>
      </c>
      <c r="E197" s="53">
        <f>+[13]Terminaciones!E72</f>
        <v>67.159692796610159</v>
      </c>
      <c r="F197" s="53"/>
      <c r="G197" s="49" t="str">
        <f>+[13]Terminaciones!F72</f>
        <v>E</v>
      </c>
      <c r="H197" s="49" t="str">
        <f>+[13]Terminaciones!G72</f>
        <v/>
      </c>
      <c r="I197" s="49" t="str">
        <f>+[13]Terminaciones!H72</f>
        <v>Estimado</v>
      </c>
      <c r="J197" s="49" t="str">
        <f>+[13]Terminaciones!I72</f>
        <v/>
      </c>
      <c r="K197" s="49" t="str">
        <f>+[13]Terminaciones!J72</f>
        <v/>
      </c>
      <c r="L197" s="49" t="str">
        <f>+[13]Terminaciones!K72</f>
        <v/>
      </c>
      <c r="M197" s="54" t="str">
        <f>+[13]Terminaciones!L72</f>
        <v/>
      </c>
      <c r="N197" s="49" t="str">
        <f>+[13]Terminaciones!M72</f>
        <v/>
      </c>
      <c r="O197" s="49" t="str">
        <f>+[13]Terminaciones!N72</f>
        <v>Estimado</v>
      </c>
      <c r="P197" s="49" t="str">
        <f>+[13]Terminaciones!O72</f>
        <v/>
      </c>
      <c r="Q197" s="49" t="str">
        <f>+[13]Terminaciones!P72</f>
        <v>E</v>
      </c>
      <c r="R197" s="51">
        <f t="shared" si="12"/>
        <v>5.5140499553969491E-2</v>
      </c>
      <c r="S197" s="45" t="str">
        <f t="shared" si="13"/>
        <v>Estimado.rar</v>
      </c>
      <c r="V197" s="46">
        <f t="shared" si="14"/>
        <v>1</v>
      </c>
    </row>
    <row r="198" spans="1:22" s="45" customFormat="1" ht="11.25" hidden="1" customHeight="1" x14ac:dyDescent="0.2">
      <c r="A198" s="47">
        <f t="shared" si="15"/>
        <v>196</v>
      </c>
      <c r="B198" s="48" t="str">
        <f>+[14]Aisladores!B42</f>
        <v>ACS01</v>
      </c>
      <c r="C198" s="49" t="str">
        <f>+[14]Aisladores!C42</f>
        <v xml:space="preserve">AISLADOR CARRETE CLASE ANSI 53-1                                                                                                                                                                                                                          </v>
      </c>
      <c r="D198" s="49">
        <f>+[14]Aisladores!D42</f>
        <v>0.66</v>
      </c>
      <c r="E198" s="53">
        <f>+[14]Aisladores!E42</f>
        <v>0.82</v>
      </c>
      <c r="F198" s="53"/>
      <c r="G198" s="49" t="str">
        <f>+[14]Aisladores!F42</f>
        <v>S</v>
      </c>
      <c r="H198" s="49">
        <f>+[14]Aisladores!G42</f>
        <v>4500</v>
      </c>
      <c r="I198" s="49" t="str">
        <f>+[14]Aisladores!H42</f>
        <v>Orden de Compra 4210008604</v>
      </c>
      <c r="J198" s="49" t="str">
        <f>+[14]Aisladores!I42</f>
        <v>Individual</v>
      </c>
      <c r="K198" s="49" t="str">
        <f>+[14]Aisladores!J42</f>
        <v>ELC</v>
      </c>
      <c r="L198" s="49" t="str">
        <f>+[14]Aisladores!K42</f>
        <v>TECSUR S.A.</v>
      </c>
      <c r="M198" s="49">
        <f>+[14]Aisladores!L42</f>
        <v>42474</v>
      </c>
      <c r="N198" s="49">
        <f>+[14]Aisladores!M42</f>
        <v>4500</v>
      </c>
      <c r="O198" s="49" t="str">
        <f>+[14]Aisladores!N42</f>
        <v>Sustento</v>
      </c>
      <c r="P198" s="49">
        <f>+[14]Aisladores!O42</f>
        <v>4500</v>
      </c>
      <c r="Q198" s="49" t="str">
        <f>+[14]Aisladores!P42</f>
        <v>S</v>
      </c>
      <c r="R198" s="51">
        <f t="shared" si="12"/>
        <v>0.24242424242424221</v>
      </c>
      <c r="S198" s="45" t="str">
        <f t="shared" si="13"/>
        <v>ELC: Orden de Compra 4210008604</v>
      </c>
      <c r="V198" s="46">
        <f t="shared" si="14"/>
        <v>1</v>
      </c>
    </row>
    <row r="199" spans="1:22" s="45" customFormat="1" ht="11.25" hidden="1" customHeight="1" x14ac:dyDescent="0.2">
      <c r="A199" s="47">
        <f t="shared" si="15"/>
        <v>197</v>
      </c>
      <c r="B199" s="48" t="str">
        <f>+[14]Aisladores!B43</f>
        <v>ACS02</v>
      </c>
      <c r="C199" s="49" t="str">
        <f>+[14]Aisladores!C43</f>
        <v xml:space="preserve">AISLADOR CARRETE CLASE ANSI 53-2                                                                                                                                                                                                                          </v>
      </c>
      <c r="D199" s="49">
        <f>+[14]Aisladores!D43</f>
        <v>0.93</v>
      </c>
      <c r="E199" s="53">
        <f>+[14]Aisladores!E43</f>
        <v>0.85</v>
      </c>
      <c r="F199" s="53"/>
      <c r="G199" s="49" t="str">
        <f>+[14]Aisladores!F43</f>
        <v>S</v>
      </c>
      <c r="H199" s="49">
        <f>+[14]Aisladores!G43</f>
        <v>987</v>
      </c>
      <c r="I199" s="49" t="str">
        <f>+[14]Aisladores!H43</f>
        <v>Orden de Compra 4210008604</v>
      </c>
      <c r="J199" s="49" t="str">
        <f>+[14]Aisladores!I43</f>
        <v>Individual</v>
      </c>
      <c r="K199" s="49" t="str">
        <f>+[14]Aisladores!J43</f>
        <v>ELC</v>
      </c>
      <c r="L199" s="49" t="str">
        <f>+[14]Aisladores!K43</f>
        <v>TECSUR S.A.</v>
      </c>
      <c r="M199" s="49">
        <f>+[14]Aisladores!L43</f>
        <v>42474</v>
      </c>
      <c r="N199" s="49">
        <f>+[14]Aisladores!M43</f>
        <v>1</v>
      </c>
      <c r="O199" s="49" t="str">
        <f>+[14]Aisladores!N43</f>
        <v>Sustento</v>
      </c>
      <c r="P199" s="49">
        <f>+[14]Aisladores!O43</f>
        <v>987</v>
      </c>
      <c r="Q199" s="49" t="str">
        <f>+[14]Aisladores!P43</f>
        <v>S</v>
      </c>
      <c r="R199" s="51">
        <f t="shared" si="12"/>
        <v>-8.6021505376344121E-2</v>
      </c>
      <c r="S199" s="45" t="str">
        <f t="shared" si="13"/>
        <v>ELC: Orden de Compra 4210008604</v>
      </c>
      <c r="V199" s="46">
        <f t="shared" si="14"/>
        <v>1</v>
      </c>
    </row>
    <row r="200" spans="1:22" s="45" customFormat="1" ht="11.25" hidden="1" customHeight="1" x14ac:dyDescent="0.2">
      <c r="A200" s="47">
        <f t="shared" si="15"/>
        <v>198</v>
      </c>
      <c r="B200" s="48" t="str">
        <f>+[14]Aisladores!B44</f>
        <v>ALH01</v>
      </c>
      <c r="C200" s="49" t="str">
        <f>+[14]Aisladores!C44</f>
        <v xml:space="preserve">AISLADOR LINE POST, CUELLO F, POSICION HORIZONTAL, PARA 15 KV                                                                                                                                                                                             </v>
      </c>
      <c r="D200" s="49" t="str">
        <f>+[14]Aisladores!D44</f>
        <v>Sin Costo (No Utilizado)</v>
      </c>
      <c r="E200" s="53" t="str">
        <f>+[14]Aisladores!E44</f>
        <v>Sin Costo (No Utilizado)</v>
      </c>
      <c r="F200" s="53"/>
      <c r="G200" s="49" t="str">
        <f>+[14]Aisladores!F44</f>
        <v>A</v>
      </c>
      <c r="H200" s="49" t="str">
        <f>+[14]Aisladores!G44</f>
        <v/>
      </c>
      <c r="I200" s="49" t="str">
        <f>+[14]Aisladores!H44</f>
        <v>Precio Regulado 2012</v>
      </c>
      <c r="J200" s="49" t="str">
        <f>+[14]Aisladores!I44</f>
        <v/>
      </c>
      <c r="K200" s="49" t="str">
        <f>+[14]Aisladores!J44</f>
        <v/>
      </c>
      <c r="L200" s="49" t="str">
        <f>+[14]Aisladores!K44</f>
        <v/>
      </c>
      <c r="M200" s="49" t="str">
        <f>+[14]Aisladores!L44</f>
        <v/>
      </c>
      <c r="N200" s="49" t="str">
        <f>+[14]Aisladores!M44</f>
        <v/>
      </c>
      <c r="O200" s="49" t="str">
        <f>+[14]Aisladores!N44</f>
        <v>Precio regulado 2012</v>
      </c>
      <c r="P200" s="49" t="str">
        <f>+[14]Aisladores!O44</f>
        <v/>
      </c>
      <c r="Q200" s="49" t="str">
        <f>+[14]Aisladores!P44</f>
        <v>A</v>
      </c>
      <c r="R200" s="51" t="str">
        <f t="shared" si="12"/>
        <v/>
      </c>
      <c r="S200" s="45" t="str">
        <f t="shared" si="13"/>
        <v>Precio regulado 2012</v>
      </c>
      <c r="V200" s="46">
        <f t="shared" si="14"/>
        <v>1</v>
      </c>
    </row>
    <row r="201" spans="1:22" s="45" customFormat="1" ht="11.25" hidden="1" customHeight="1" x14ac:dyDescent="0.2">
      <c r="A201" s="47">
        <f t="shared" si="15"/>
        <v>199</v>
      </c>
      <c r="B201" s="48" t="str">
        <f>+[14]Aisladores!B45</f>
        <v>ALH02</v>
      </c>
      <c r="C201" s="49" t="str">
        <f>+[14]Aisladores!C45</f>
        <v xml:space="preserve">AISLADOR LINE POST, CUELLO F, POSICION HORIZONTAL, PARA 20 KV                                                                                                                                                                                             </v>
      </c>
      <c r="D201" s="49">
        <f>+[14]Aisladores!D45</f>
        <v>120.09</v>
      </c>
      <c r="E201" s="53">
        <f>+[14]Aisladores!E45</f>
        <v>119.33421662802252</v>
      </c>
      <c r="F201" s="53"/>
      <c r="G201" s="49" t="str">
        <f>+[14]Aisladores!F45</f>
        <v>E</v>
      </c>
      <c r="H201" s="49" t="str">
        <f>+[14]Aisladores!G45</f>
        <v/>
      </c>
      <c r="I201" s="49" t="str">
        <f>+[14]Aisladores!H45</f>
        <v>Estimado</v>
      </c>
      <c r="J201" s="49" t="str">
        <f>+[14]Aisladores!I45</f>
        <v/>
      </c>
      <c r="K201" s="49" t="str">
        <f>+[14]Aisladores!J45</f>
        <v/>
      </c>
      <c r="L201" s="49" t="str">
        <f>+[14]Aisladores!K45</f>
        <v/>
      </c>
      <c r="M201" s="49" t="str">
        <f>+[14]Aisladores!L45</f>
        <v/>
      </c>
      <c r="N201" s="49" t="str">
        <f>+[14]Aisladores!M45</f>
        <v/>
      </c>
      <c r="O201" s="49" t="str">
        <f>+[14]Aisladores!N45</f>
        <v>Estimado</v>
      </c>
      <c r="P201" s="49" t="str">
        <f>+[14]Aisladores!O45</f>
        <v/>
      </c>
      <c r="Q201" s="49" t="str">
        <f>+[14]Aisladores!P45</f>
        <v>E</v>
      </c>
      <c r="R201" s="51">
        <f t="shared" si="12"/>
        <v>-6.2934746604836889E-3</v>
      </c>
      <c r="S201" s="45" t="str">
        <f t="shared" si="13"/>
        <v>Estimado.rar</v>
      </c>
      <c r="V201" s="46">
        <f t="shared" si="14"/>
        <v>1</v>
      </c>
    </row>
    <row r="202" spans="1:22" s="45" customFormat="1" ht="11.25" hidden="1" customHeight="1" x14ac:dyDescent="0.2">
      <c r="A202" s="47">
        <f t="shared" si="15"/>
        <v>200</v>
      </c>
      <c r="B202" s="48" t="str">
        <f>+[14]Aisladores!B46</f>
        <v>ALH03</v>
      </c>
      <c r="C202" s="49" t="str">
        <f>+[14]Aisladores!C46</f>
        <v xml:space="preserve">AISLADOR LINE POST, CUELLO F, POSICION HORIZONTAL, PARA 27 KV                                                                                                                                                                                             </v>
      </c>
      <c r="D202" s="49" t="str">
        <f>+[14]Aisladores!D46</f>
        <v>Sin Costo (No Utilizado)</v>
      </c>
      <c r="E202" s="53" t="str">
        <f>+[14]Aisladores!E46</f>
        <v>Sin Costo (No Utilizado)</v>
      </c>
      <c r="F202" s="53"/>
      <c r="G202" s="49" t="str">
        <f>+[14]Aisladores!F46</f>
        <v>A</v>
      </c>
      <c r="H202" s="49" t="str">
        <f>+[14]Aisladores!G46</f>
        <v/>
      </c>
      <c r="I202" s="49" t="str">
        <f>+[14]Aisladores!H46</f>
        <v>Precio Regulado 2012</v>
      </c>
      <c r="J202" s="49" t="str">
        <f>+[14]Aisladores!I46</f>
        <v/>
      </c>
      <c r="K202" s="49" t="str">
        <f>+[14]Aisladores!J46</f>
        <v/>
      </c>
      <c r="L202" s="49" t="str">
        <f>+[14]Aisladores!K46</f>
        <v/>
      </c>
      <c r="M202" s="49" t="str">
        <f>+[14]Aisladores!L46</f>
        <v/>
      </c>
      <c r="N202" s="49" t="str">
        <f>+[14]Aisladores!M46</f>
        <v/>
      </c>
      <c r="O202" s="49" t="str">
        <f>+[14]Aisladores!N46</f>
        <v>Precio regulado 2012</v>
      </c>
      <c r="P202" s="49" t="str">
        <f>+[14]Aisladores!O46</f>
        <v/>
      </c>
      <c r="Q202" s="49" t="str">
        <f>+[14]Aisladores!P46</f>
        <v>A</v>
      </c>
      <c r="R202" s="51" t="str">
        <f t="shared" si="12"/>
        <v/>
      </c>
      <c r="S202" s="45" t="str">
        <f t="shared" si="13"/>
        <v>Precio regulado 2012</v>
      </c>
      <c r="V202" s="46">
        <f t="shared" si="14"/>
        <v>1</v>
      </c>
    </row>
    <row r="203" spans="1:22" s="45" customFormat="1" ht="11.25" hidden="1" customHeight="1" x14ac:dyDescent="0.2">
      <c r="A203" s="47">
        <f t="shared" si="15"/>
        <v>201</v>
      </c>
      <c r="B203" s="48" t="str">
        <f>+[14]Aisladores!B47</f>
        <v>ALH04</v>
      </c>
      <c r="C203" s="49" t="str">
        <f>+[14]Aisladores!C47</f>
        <v xml:space="preserve">AISLADOR LINE POST, PARA GRAMPA, HORIZONTAL, PARA 15 KV.                                                                                                                                                                                                  </v>
      </c>
      <c r="D203" s="49" t="str">
        <f>+[14]Aisladores!D47</f>
        <v>Sin Costo (No Utilizado)</v>
      </c>
      <c r="E203" s="53" t="str">
        <f>+[14]Aisladores!E47</f>
        <v>Sin Costo (No Utilizado)</v>
      </c>
      <c r="F203" s="53"/>
      <c r="G203" s="49" t="str">
        <f>+[14]Aisladores!F47</f>
        <v>A</v>
      </c>
      <c r="H203" s="49" t="str">
        <f>+[14]Aisladores!G47</f>
        <v/>
      </c>
      <c r="I203" s="49" t="str">
        <f>+[14]Aisladores!H47</f>
        <v>Precio Regulado 2012</v>
      </c>
      <c r="J203" s="49" t="str">
        <f>+[14]Aisladores!I47</f>
        <v/>
      </c>
      <c r="K203" s="49" t="str">
        <f>+[14]Aisladores!J47</f>
        <v/>
      </c>
      <c r="L203" s="49" t="str">
        <f>+[14]Aisladores!K47</f>
        <v/>
      </c>
      <c r="M203" s="49" t="str">
        <f>+[14]Aisladores!L47</f>
        <v/>
      </c>
      <c r="N203" s="49" t="str">
        <f>+[14]Aisladores!M47</f>
        <v/>
      </c>
      <c r="O203" s="49" t="str">
        <f>+[14]Aisladores!N47</f>
        <v>Precio regulado 2012</v>
      </c>
      <c r="P203" s="49" t="str">
        <f>+[14]Aisladores!O47</f>
        <v/>
      </c>
      <c r="Q203" s="49" t="str">
        <f>+[14]Aisladores!P47</f>
        <v>A</v>
      </c>
      <c r="R203" s="51" t="str">
        <f t="shared" si="12"/>
        <v/>
      </c>
      <c r="S203" s="45" t="str">
        <f t="shared" si="13"/>
        <v>Precio regulado 2012</v>
      </c>
      <c r="V203" s="46">
        <f t="shared" si="14"/>
        <v>1</v>
      </c>
    </row>
    <row r="204" spans="1:22" s="45" customFormat="1" ht="11.25" hidden="1" customHeight="1" x14ac:dyDescent="0.2">
      <c r="A204" s="47">
        <f t="shared" si="15"/>
        <v>202</v>
      </c>
      <c r="B204" s="48" t="str">
        <f>+[14]Aisladores!B48</f>
        <v>ALH05</v>
      </c>
      <c r="C204" s="49" t="str">
        <f>+[14]Aisladores!C48</f>
        <v xml:space="preserve">AISLADOR LINE POST, PARA GRAMPA, HORIZONTAL, PARA 25 KV.                                                                                                                                                                                                  </v>
      </c>
      <c r="D204" s="49">
        <f>+[14]Aisladores!D48</f>
        <v>71.5</v>
      </c>
      <c r="E204" s="53">
        <f>+[14]Aisladores!E48</f>
        <v>71.5</v>
      </c>
      <c r="F204" s="53"/>
      <c r="G204" s="49" t="str">
        <f>+[14]Aisladores!F48</f>
        <v>E</v>
      </c>
      <c r="H204" s="49" t="str">
        <f>+[14]Aisladores!G48</f>
        <v/>
      </c>
      <c r="I204" s="49" t="str">
        <f>+[14]Aisladores!H48</f>
        <v>Estimado</v>
      </c>
      <c r="J204" s="49" t="str">
        <f>+[14]Aisladores!I48</f>
        <v/>
      </c>
      <c r="K204" s="49" t="str">
        <f>+[14]Aisladores!J48</f>
        <v/>
      </c>
      <c r="L204" s="49" t="str">
        <f>+[14]Aisladores!K48</f>
        <v/>
      </c>
      <c r="M204" s="49" t="str">
        <f>+[14]Aisladores!L48</f>
        <v/>
      </c>
      <c r="N204" s="49" t="str">
        <f>+[14]Aisladores!M48</f>
        <v/>
      </c>
      <c r="O204" s="49" t="str">
        <f>+[14]Aisladores!N48</f>
        <v>Estimado</v>
      </c>
      <c r="P204" s="49" t="str">
        <f>+[14]Aisladores!O48</f>
        <v/>
      </c>
      <c r="Q204" s="49" t="str">
        <f>+[14]Aisladores!P48</f>
        <v>E</v>
      </c>
      <c r="R204" s="51">
        <f t="shared" si="12"/>
        <v>0</v>
      </c>
      <c r="S204" s="45" t="str">
        <f t="shared" si="13"/>
        <v>Estimado.rar</v>
      </c>
      <c r="V204" s="46">
        <f t="shared" si="14"/>
        <v>1</v>
      </c>
    </row>
    <row r="205" spans="1:22" s="45" customFormat="1" ht="11.25" hidden="1" customHeight="1" x14ac:dyDescent="0.2">
      <c r="A205" s="47">
        <f t="shared" si="15"/>
        <v>203</v>
      </c>
      <c r="B205" s="48" t="str">
        <f>+[14]Aisladores!B49</f>
        <v>ALV01</v>
      </c>
      <c r="C205" s="49" t="str">
        <f>+[14]Aisladores!C49</f>
        <v xml:space="preserve">AISLADOR LINE POST, CUELLO F, PARA 15 KV                                                                                                                                                                                                                  </v>
      </c>
      <c r="D205" s="49">
        <f>+[14]Aisladores!D49</f>
        <v>25</v>
      </c>
      <c r="E205" s="53">
        <f>+[14]Aisladores!E49</f>
        <v>25</v>
      </c>
      <c r="F205" s="53"/>
      <c r="G205" s="49" t="str">
        <f>+[14]Aisladores!F49</f>
        <v>E</v>
      </c>
      <c r="H205" s="49" t="str">
        <f>+[14]Aisladores!G49</f>
        <v/>
      </c>
      <c r="I205" s="49" t="str">
        <f>+[14]Aisladores!H49</f>
        <v>Estimado</v>
      </c>
      <c r="J205" s="49" t="str">
        <f>+[14]Aisladores!I49</f>
        <v/>
      </c>
      <c r="K205" s="49" t="str">
        <f>+[14]Aisladores!J49</f>
        <v/>
      </c>
      <c r="L205" s="49" t="str">
        <f>+[14]Aisladores!K49</f>
        <v/>
      </c>
      <c r="M205" s="49" t="str">
        <f>+[14]Aisladores!L49</f>
        <v/>
      </c>
      <c r="N205" s="49" t="str">
        <f>+[14]Aisladores!M49</f>
        <v/>
      </c>
      <c r="O205" s="49" t="str">
        <f>+[14]Aisladores!N49</f>
        <v>Estimado</v>
      </c>
      <c r="P205" s="49" t="str">
        <f>+[14]Aisladores!O49</f>
        <v/>
      </c>
      <c r="Q205" s="49" t="str">
        <f>+[14]Aisladores!P49</f>
        <v>E</v>
      </c>
      <c r="R205" s="51">
        <f t="shared" si="12"/>
        <v>0</v>
      </c>
      <c r="S205" s="45" t="str">
        <f t="shared" si="13"/>
        <v>Estimado.rar</v>
      </c>
      <c r="V205" s="46">
        <f t="shared" si="14"/>
        <v>1</v>
      </c>
    </row>
    <row r="206" spans="1:22" s="45" customFormat="1" ht="11.25" hidden="1" customHeight="1" x14ac:dyDescent="0.2">
      <c r="A206" s="47">
        <f t="shared" si="15"/>
        <v>204</v>
      </c>
      <c r="B206" s="48" t="str">
        <f>+[14]Aisladores!B50</f>
        <v>ALV02</v>
      </c>
      <c r="C206" s="49" t="str">
        <f>+[14]Aisladores!C50</f>
        <v xml:space="preserve">AISLADOR LINE POST, CUELLO F, PARA 22 KV                                                                                                                                                                                                                  </v>
      </c>
      <c r="D206" s="49">
        <f>+[14]Aisladores!D50</f>
        <v>25</v>
      </c>
      <c r="E206" s="53">
        <f>+[14]Aisladores!E50</f>
        <v>25</v>
      </c>
      <c r="F206" s="53"/>
      <c r="G206" s="49" t="str">
        <f>+[14]Aisladores!F50</f>
        <v>E</v>
      </c>
      <c r="H206" s="49" t="str">
        <f>+[14]Aisladores!G50</f>
        <v/>
      </c>
      <c r="I206" s="49" t="str">
        <f>+[14]Aisladores!H50</f>
        <v>Estimado</v>
      </c>
      <c r="J206" s="49" t="str">
        <f>+[14]Aisladores!I50</f>
        <v/>
      </c>
      <c r="K206" s="49" t="str">
        <f>+[14]Aisladores!J50</f>
        <v/>
      </c>
      <c r="L206" s="49" t="str">
        <f>+[14]Aisladores!K50</f>
        <v/>
      </c>
      <c r="M206" s="49" t="str">
        <f>+[14]Aisladores!L50</f>
        <v/>
      </c>
      <c r="N206" s="49" t="str">
        <f>+[14]Aisladores!M50</f>
        <v/>
      </c>
      <c r="O206" s="49" t="str">
        <f>+[14]Aisladores!N50</f>
        <v>Estimado</v>
      </c>
      <c r="P206" s="49" t="str">
        <f>+[14]Aisladores!O50</f>
        <v/>
      </c>
      <c r="Q206" s="49" t="str">
        <f>+[14]Aisladores!P50</f>
        <v>E</v>
      </c>
      <c r="R206" s="51">
        <f t="shared" si="12"/>
        <v>0</v>
      </c>
      <c r="S206" s="45" t="str">
        <f t="shared" si="13"/>
        <v>Estimado.rar</v>
      </c>
      <c r="V206" s="46">
        <f t="shared" si="14"/>
        <v>1</v>
      </c>
    </row>
    <row r="207" spans="1:22" s="45" customFormat="1" ht="11.25" hidden="1" customHeight="1" x14ac:dyDescent="0.2">
      <c r="A207" s="47">
        <f t="shared" si="15"/>
        <v>205</v>
      </c>
      <c r="B207" s="48" t="str">
        <f>+[14]Aisladores!B51</f>
        <v>ALV03</v>
      </c>
      <c r="C207" s="49" t="str">
        <f>+[14]Aisladores!C51</f>
        <v xml:space="preserve">AISLADOR LINE POST, CUELLO F, PARA 25 KV, ANSI 57-1                                                                                                                                                                                                       </v>
      </c>
      <c r="D207" s="49">
        <f>+[14]Aisladores!D51</f>
        <v>25</v>
      </c>
      <c r="E207" s="53">
        <f>+[14]Aisladores!E51</f>
        <v>25</v>
      </c>
      <c r="F207" s="53"/>
      <c r="G207" s="49" t="str">
        <f>+[14]Aisladores!F51</f>
        <v>S</v>
      </c>
      <c r="H207" s="49">
        <f>+[14]Aisladores!G51</f>
        <v>34</v>
      </c>
      <c r="I207" s="49" t="str">
        <f>+[14]Aisladores!H51</f>
        <v>Factura 001-001966</v>
      </c>
      <c r="J207" s="49" t="str">
        <f>+[14]Aisladores!I51</f>
        <v>Individual</v>
      </c>
      <c r="K207" s="49" t="str">
        <f>+[14]Aisladores!J51</f>
        <v>SERS</v>
      </c>
      <c r="L207" s="49" t="str">
        <f>+[14]Aisladores!K51</f>
        <v>ELSERCOR E.I.R.L</v>
      </c>
      <c r="M207" s="49">
        <f>+[14]Aisladores!L51</f>
        <v>42849</v>
      </c>
      <c r="N207" s="49">
        <f>+[14]Aisladores!M51</f>
        <v>34</v>
      </c>
      <c r="O207" s="49" t="str">
        <f>+[14]Aisladores!N51</f>
        <v>Sustento</v>
      </c>
      <c r="P207" s="49">
        <f>+[14]Aisladores!O51</f>
        <v>34</v>
      </c>
      <c r="Q207" s="49" t="str">
        <f>+[14]Aisladores!P51</f>
        <v>S</v>
      </c>
      <c r="R207" s="51">
        <f t="shared" si="12"/>
        <v>0</v>
      </c>
      <c r="S207" s="45" t="str">
        <f t="shared" si="13"/>
        <v>SERS: Factura 001-001966</v>
      </c>
      <c r="V207" s="46">
        <f t="shared" si="14"/>
        <v>1</v>
      </c>
    </row>
    <row r="208" spans="1:22" s="45" customFormat="1" ht="11.25" hidden="1" customHeight="1" x14ac:dyDescent="0.2">
      <c r="A208" s="47">
        <f t="shared" si="15"/>
        <v>206</v>
      </c>
      <c r="B208" s="48" t="str">
        <f>+[14]Aisladores!B52</f>
        <v>ALV04</v>
      </c>
      <c r="C208" s="49" t="str">
        <f>+[14]Aisladores!C52</f>
        <v xml:space="preserve">AISLADOR LINE POST, CUELLO F, PARA 27 KV                                                                                                                                                                                                                  </v>
      </c>
      <c r="D208" s="49">
        <f>+[14]Aisladores!D52</f>
        <v>25</v>
      </c>
      <c r="E208" s="53">
        <f>+[14]Aisladores!E52</f>
        <v>42</v>
      </c>
      <c r="F208" s="53"/>
      <c r="G208" s="49" t="str">
        <f>+[14]Aisladores!F52</f>
        <v>S</v>
      </c>
      <c r="H208" s="49" t="str">
        <f>+[14]Aisladores!G52</f>
        <v>DGER/MEM</v>
      </c>
      <c r="I208" s="49" t="str">
        <f>+[14]Aisladores!H52</f>
        <v xml:space="preserve">DGER/MEM </v>
      </c>
      <c r="J208" s="49" t="str">
        <f>+[14]Aisladores!I52</f>
        <v>DGER/MEM</v>
      </c>
      <c r="K208" s="49" t="str">
        <f>+[14]Aisladores!J52</f>
        <v>DGER/MEM</v>
      </c>
      <c r="L208" s="49" t="str">
        <f>+[14]Aisladores!K52</f>
        <v>DGER/MEM</v>
      </c>
      <c r="M208" s="49">
        <f>+[14]Aisladores!L52</f>
        <v>43038</v>
      </c>
      <c r="N208" s="49" t="str">
        <f>+[14]Aisladores!M52</f>
        <v>DGER/MEM</v>
      </c>
      <c r="O208" s="49" t="str">
        <f>+[14]Aisladores!N52</f>
        <v>Sustento</v>
      </c>
      <c r="P208" s="49" t="str">
        <f>+[14]Aisladores!O52</f>
        <v>DGER/MEM</v>
      </c>
      <c r="Q208" s="49" t="str">
        <f>+[14]Aisladores!P52</f>
        <v>S</v>
      </c>
      <c r="R208" s="51">
        <f t="shared" si="12"/>
        <v>0.67999999999999994</v>
      </c>
      <c r="S208" s="45" t="str">
        <f t="shared" si="13"/>
        <v xml:space="preserve">DGER/MEM: DGER/MEM </v>
      </c>
      <c r="V208" s="46">
        <f t="shared" si="14"/>
        <v>1</v>
      </c>
    </row>
    <row r="209" spans="1:22" s="45" customFormat="1" ht="11.25" hidden="1" customHeight="1" x14ac:dyDescent="0.2">
      <c r="A209" s="47">
        <f t="shared" si="15"/>
        <v>207</v>
      </c>
      <c r="B209" s="48" t="str">
        <f>+[14]Aisladores!B53</f>
        <v>ALV05</v>
      </c>
      <c r="C209" s="49" t="str">
        <f>+[14]Aisladores!C53</f>
        <v xml:space="preserve">AISLADOR LINE POST, PARA GRAMPA, VERTICAL, PARA 15 KV.                                                                                                                                                                                                    </v>
      </c>
      <c r="D209" s="49">
        <f>+[14]Aisladores!D53</f>
        <v>14.5</v>
      </c>
      <c r="E209" s="53">
        <f>+[14]Aisladores!E53</f>
        <v>14.5</v>
      </c>
      <c r="F209" s="53"/>
      <c r="G209" s="49" t="str">
        <f>+[14]Aisladores!F53</f>
        <v>E</v>
      </c>
      <c r="H209" s="49" t="str">
        <f>+[14]Aisladores!G53</f>
        <v/>
      </c>
      <c r="I209" s="49" t="str">
        <f>+[14]Aisladores!H53</f>
        <v>Estimado</v>
      </c>
      <c r="J209" s="49" t="str">
        <f>+[14]Aisladores!I53</f>
        <v/>
      </c>
      <c r="K209" s="49" t="str">
        <f>+[14]Aisladores!J53</f>
        <v/>
      </c>
      <c r="L209" s="49" t="str">
        <f>+[14]Aisladores!K53</f>
        <v/>
      </c>
      <c r="M209" s="49" t="str">
        <f>+[14]Aisladores!L53</f>
        <v/>
      </c>
      <c r="N209" s="49" t="str">
        <f>+[14]Aisladores!M53</f>
        <v/>
      </c>
      <c r="O209" s="49" t="str">
        <f>+[14]Aisladores!N53</f>
        <v>Estimado</v>
      </c>
      <c r="P209" s="49" t="str">
        <f>+[14]Aisladores!O53</f>
        <v/>
      </c>
      <c r="Q209" s="49" t="str">
        <f>+[14]Aisladores!P53</f>
        <v>E</v>
      </c>
      <c r="R209" s="51">
        <f t="shared" si="12"/>
        <v>0</v>
      </c>
      <c r="S209" s="45" t="str">
        <f t="shared" si="13"/>
        <v>Estimado.rar</v>
      </c>
      <c r="V209" s="46">
        <f t="shared" si="14"/>
        <v>1</v>
      </c>
    </row>
    <row r="210" spans="1:22" s="45" customFormat="1" ht="11.25" hidden="1" customHeight="1" x14ac:dyDescent="0.2">
      <c r="A210" s="47">
        <f t="shared" si="15"/>
        <v>208</v>
      </c>
      <c r="B210" s="48" t="str">
        <f>+[14]Aisladores!B54</f>
        <v>ALV06</v>
      </c>
      <c r="C210" s="49" t="str">
        <f>+[14]Aisladores!C54</f>
        <v xml:space="preserve">AISLADOR LINE POST, PARA GRAMPA, VERTICAL, PARA 25 KV., ANSI 57-11                                                                                                                                                                                        </v>
      </c>
      <c r="D210" s="49">
        <f>+[14]Aisladores!D54</f>
        <v>14.5</v>
      </c>
      <c r="E210" s="53">
        <f>+[14]Aisladores!E54</f>
        <v>14.5</v>
      </c>
      <c r="F210" s="53"/>
      <c r="G210" s="49" t="str">
        <f>+[14]Aisladores!F54</f>
        <v>E</v>
      </c>
      <c r="H210" s="49" t="str">
        <f>+[14]Aisladores!G54</f>
        <v/>
      </c>
      <c r="I210" s="49" t="str">
        <f>+[14]Aisladores!H54</f>
        <v>Estimado</v>
      </c>
      <c r="J210" s="49" t="str">
        <f>+[14]Aisladores!I54</f>
        <v/>
      </c>
      <c r="K210" s="49" t="str">
        <f>+[14]Aisladores!J54</f>
        <v/>
      </c>
      <c r="L210" s="49" t="str">
        <f>+[14]Aisladores!K54</f>
        <v/>
      </c>
      <c r="M210" s="49" t="str">
        <f>+[14]Aisladores!L54</f>
        <v/>
      </c>
      <c r="N210" s="49" t="str">
        <f>+[14]Aisladores!M54</f>
        <v/>
      </c>
      <c r="O210" s="49" t="str">
        <f>+[14]Aisladores!N54</f>
        <v>Estimado</v>
      </c>
      <c r="P210" s="49" t="str">
        <f>+[14]Aisladores!O54</f>
        <v/>
      </c>
      <c r="Q210" s="49" t="str">
        <f>+[14]Aisladores!P54</f>
        <v>E</v>
      </c>
      <c r="R210" s="51">
        <f t="shared" si="12"/>
        <v>0</v>
      </c>
      <c r="S210" s="45" t="str">
        <f t="shared" si="13"/>
        <v>Estimado.rar</v>
      </c>
      <c r="V210" s="46">
        <f t="shared" si="14"/>
        <v>1</v>
      </c>
    </row>
    <row r="211" spans="1:22" s="45" customFormat="1" ht="11.25" hidden="1" customHeight="1" x14ac:dyDescent="0.2">
      <c r="A211" s="47">
        <f t="shared" si="15"/>
        <v>209</v>
      </c>
      <c r="B211" s="48" t="str">
        <f>+[14]Aisladores!B55</f>
        <v>APS01</v>
      </c>
      <c r="C211" s="49" t="str">
        <f>+[14]Aisladores!C55</f>
        <v xml:space="preserve">AISLADOR PIN CLASE ANSI 55-4                                                                                                                                                                                                                              </v>
      </c>
      <c r="D211" s="49">
        <f>+[14]Aisladores!D55</f>
        <v>2.4500000000000002</v>
      </c>
      <c r="E211" s="53">
        <f>+[14]Aisladores!E55</f>
        <v>5.67</v>
      </c>
      <c r="F211" s="53"/>
      <c r="G211" s="49" t="str">
        <f>+[14]Aisladores!F55</f>
        <v>S</v>
      </c>
      <c r="H211" s="49">
        <f>+[14]Aisladores!G55</f>
        <v>60</v>
      </c>
      <c r="I211" s="49" t="str">
        <f>+[14]Aisladores!H55</f>
        <v>Orden de Compra 4210008639</v>
      </c>
      <c r="J211" s="49" t="str">
        <f>+[14]Aisladores!I55</f>
        <v>Individual</v>
      </c>
      <c r="K211" s="49" t="str">
        <f>+[14]Aisladores!J55</f>
        <v>ELC</v>
      </c>
      <c r="L211" s="49" t="str">
        <f>+[14]Aisladores!K55</f>
        <v>PROMOTORES ELECTRICOS MILAGROS Y CE</v>
      </c>
      <c r="M211" s="49">
        <f>+[14]Aisladores!L55</f>
        <v>42492</v>
      </c>
      <c r="N211" s="49">
        <f>+[14]Aisladores!M55</f>
        <v>60</v>
      </c>
      <c r="O211" s="49" t="str">
        <f>+[14]Aisladores!N55</f>
        <v>Sustento</v>
      </c>
      <c r="P211" s="49">
        <f>+[14]Aisladores!O55</f>
        <v>60</v>
      </c>
      <c r="Q211" s="49" t="str">
        <f>+[14]Aisladores!P55</f>
        <v>S</v>
      </c>
      <c r="R211" s="51">
        <f t="shared" si="12"/>
        <v>1.3142857142857141</v>
      </c>
      <c r="S211" s="45" t="str">
        <f t="shared" si="13"/>
        <v>ELC: Orden de Compra 4210008639</v>
      </c>
      <c r="V211" s="46">
        <f t="shared" si="14"/>
        <v>1</v>
      </c>
    </row>
    <row r="212" spans="1:22" s="45" customFormat="1" ht="11.25" hidden="1" customHeight="1" x14ac:dyDescent="0.2">
      <c r="A212" s="47">
        <f t="shared" si="15"/>
        <v>210</v>
      </c>
      <c r="B212" s="48" t="str">
        <f>+[14]Aisladores!B56</f>
        <v>APS02</v>
      </c>
      <c r="C212" s="49" t="str">
        <f>+[14]Aisladores!C56</f>
        <v xml:space="preserve">AISLADOR PIN CLASE ANSI 55-5                                                                                                                                                                                                                              </v>
      </c>
      <c r="D212" s="49">
        <f>+[14]Aisladores!D56</f>
        <v>7.16</v>
      </c>
      <c r="E212" s="53">
        <f>+[14]Aisladores!E56</f>
        <v>4.33</v>
      </c>
      <c r="F212" s="53"/>
      <c r="G212" s="49" t="str">
        <f>+[14]Aisladores!F56</f>
        <v>S</v>
      </c>
      <c r="H212" s="49">
        <f>+[14]Aisladores!G56</f>
        <v>60</v>
      </c>
      <c r="I212" s="49" t="str">
        <f>+[14]Aisladores!H56</f>
        <v>Orden de Compra 4210008623</v>
      </c>
      <c r="J212" s="49" t="str">
        <f>+[14]Aisladores!I56</f>
        <v>Individual</v>
      </c>
      <c r="K212" s="49" t="str">
        <f>+[14]Aisladores!J56</f>
        <v>ELC</v>
      </c>
      <c r="L212" s="49" t="str">
        <f>+[14]Aisladores!K56</f>
        <v>MATERIALES GROUP S.A.C.</v>
      </c>
      <c r="M212" s="49">
        <f>+[14]Aisladores!L56</f>
        <v>42481</v>
      </c>
      <c r="N212" s="49">
        <f>+[14]Aisladores!M56</f>
        <v>2</v>
      </c>
      <c r="O212" s="49" t="str">
        <f>+[14]Aisladores!N56</f>
        <v>Sustento</v>
      </c>
      <c r="P212" s="49">
        <f>+[14]Aisladores!O56</f>
        <v>60</v>
      </c>
      <c r="Q212" s="49" t="str">
        <f>+[14]Aisladores!P56</f>
        <v>S</v>
      </c>
      <c r="R212" s="51">
        <f t="shared" si="12"/>
        <v>-0.39525139664804465</v>
      </c>
      <c r="S212" s="45" t="str">
        <f t="shared" si="13"/>
        <v>ELC: Orden de Compra 4210008623</v>
      </c>
      <c r="V212" s="46">
        <f t="shared" si="14"/>
        <v>1</v>
      </c>
    </row>
    <row r="213" spans="1:22" s="45" customFormat="1" ht="11.25" hidden="1" customHeight="1" x14ac:dyDescent="0.2">
      <c r="A213" s="47">
        <f t="shared" si="15"/>
        <v>211</v>
      </c>
      <c r="B213" s="48" t="str">
        <f>+[14]Aisladores!B57</f>
        <v>APS03</v>
      </c>
      <c r="C213" s="49" t="str">
        <f>+[14]Aisladores!C57</f>
        <v xml:space="preserve">AISLADOR PIN CLASE ANSI 56-2                                                                                                                                                                                                                              </v>
      </c>
      <c r="D213" s="49">
        <f>+[14]Aisladores!D57</f>
        <v>7.21</v>
      </c>
      <c r="E213" s="53">
        <f>+[14]Aisladores!E57</f>
        <v>11.53</v>
      </c>
      <c r="F213" s="53"/>
      <c r="G213" s="49" t="str">
        <f>+[14]Aisladores!F57</f>
        <v>S</v>
      </c>
      <c r="H213" s="49">
        <f>+[14]Aisladores!G57</f>
        <v>500</v>
      </c>
      <c r="I213" s="49" t="str">
        <f>+[14]Aisladores!H57</f>
        <v>Orden de Compra 4214000498</v>
      </c>
      <c r="J213" s="49" t="str">
        <f>+[14]Aisladores!I57</f>
        <v>Individual</v>
      </c>
      <c r="K213" s="49" t="str">
        <f>+[14]Aisladores!J57</f>
        <v>ELC</v>
      </c>
      <c r="L213" s="49" t="str">
        <f>+[14]Aisladores!K57</f>
        <v>PANAPEX S.A.</v>
      </c>
      <c r="M213" s="49">
        <f>+[14]Aisladores!L57</f>
        <v>42509</v>
      </c>
      <c r="N213" s="49">
        <f>+[14]Aisladores!M57</f>
        <v>3</v>
      </c>
      <c r="O213" s="49" t="str">
        <f>+[14]Aisladores!N57</f>
        <v>Sustento</v>
      </c>
      <c r="P213" s="49">
        <f>+[14]Aisladores!O57</f>
        <v>500</v>
      </c>
      <c r="Q213" s="49" t="str">
        <f>+[14]Aisladores!P57</f>
        <v>S</v>
      </c>
      <c r="R213" s="51">
        <f t="shared" si="12"/>
        <v>0.5991678224687933</v>
      </c>
      <c r="S213" s="45" t="str">
        <f t="shared" si="13"/>
        <v>ELC: Orden de Compra 4214000498</v>
      </c>
      <c r="V213" s="46">
        <f t="shared" si="14"/>
        <v>1</v>
      </c>
    </row>
    <row r="214" spans="1:22" s="45" customFormat="1" ht="11.25" hidden="1" customHeight="1" x14ac:dyDescent="0.2">
      <c r="A214" s="47">
        <f t="shared" si="15"/>
        <v>212</v>
      </c>
      <c r="B214" s="48" t="str">
        <f>+[14]Aisladores!B58</f>
        <v>APS04</v>
      </c>
      <c r="C214" s="49" t="str">
        <f>+[14]Aisladores!C58</f>
        <v xml:space="preserve">AISLADOR PIN CLASE ANSI 56-3                                                                                                                                                                                                                              </v>
      </c>
      <c r="D214" s="49">
        <f>+[14]Aisladores!D58</f>
        <v>23.81</v>
      </c>
      <c r="E214" s="53">
        <f>+[14]Aisladores!E58</f>
        <v>18.12</v>
      </c>
      <c r="F214" s="53"/>
      <c r="G214" s="49" t="str">
        <f>+[14]Aisladores!F58</f>
        <v>S</v>
      </c>
      <c r="H214" s="49">
        <f>+[14]Aisladores!G58</f>
        <v>200</v>
      </c>
      <c r="I214" s="49" t="str">
        <f>+[14]Aisladores!H58</f>
        <v>Contrato ES-C-072-2017</v>
      </c>
      <c r="J214" s="49" t="str">
        <f>+[14]Aisladores!I58</f>
        <v>Individual</v>
      </c>
      <c r="K214" s="49" t="str">
        <f>+[14]Aisladores!J58</f>
        <v>ELS</v>
      </c>
      <c r="L214" s="49" t="str">
        <f>+[14]Aisladores!K58</f>
        <v>TECSUR S.A</v>
      </c>
      <c r="M214" s="49">
        <f>+[14]Aisladores!L58</f>
        <v>43074</v>
      </c>
      <c r="N214" s="49">
        <f>+[14]Aisladores!M58</f>
        <v>200</v>
      </c>
      <c r="O214" s="49" t="str">
        <f>+[14]Aisladores!N58</f>
        <v>Sustento</v>
      </c>
      <c r="P214" s="49">
        <f>+[14]Aisladores!O58</f>
        <v>200</v>
      </c>
      <c r="Q214" s="49" t="str">
        <f>+[14]Aisladores!P58</f>
        <v>S</v>
      </c>
      <c r="R214" s="51">
        <f t="shared" si="12"/>
        <v>-0.23897522049559006</v>
      </c>
      <c r="S214" s="45" t="str">
        <f t="shared" si="13"/>
        <v>ELS: Contrato ES-C-072-2017</v>
      </c>
      <c r="V214" s="46">
        <f t="shared" si="14"/>
        <v>1</v>
      </c>
    </row>
    <row r="215" spans="1:22" s="45" customFormat="1" ht="11.25" hidden="1" customHeight="1" x14ac:dyDescent="0.2">
      <c r="A215" s="47">
        <f t="shared" si="15"/>
        <v>213</v>
      </c>
      <c r="B215" s="48" t="str">
        <f>+[14]Aisladores!B59</f>
        <v>APS06</v>
      </c>
      <c r="C215" s="49" t="str">
        <f>+[14]Aisladores!C59</f>
        <v xml:space="preserve">AISLADOR HIBRIDO PIN PARA LINEAS AEREAS DE 10 KV                                                                                                                                                                                                          </v>
      </c>
      <c r="D215" s="49">
        <f>+[14]Aisladores!D59</f>
        <v>22.31</v>
      </c>
      <c r="E215" s="53">
        <f>+[14]Aisladores!E59</f>
        <v>26</v>
      </c>
      <c r="F215" s="53"/>
      <c r="G215" s="49" t="str">
        <f>+[14]Aisladores!F59</f>
        <v>S</v>
      </c>
      <c r="H215" s="49">
        <f>+[14]Aisladores!G59</f>
        <v>400</v>
      </c>
      <c r="I215" s="49" t="str">
        <f>+[14]Aisladores!H59</f>
        <v>Factura 001-0014228</v>
      </c>
      <c r="J215" s="49" t="str">
        <f>+[14]Aisladores!I59</f>
        <v>Individual</v>
      </c>
      <c r="K215" s="49" t="str">
        <f>+[14]Aisladores!J59</f>
        <v>EDPE</v>
      </c>
      <c r="L215" s="49" t="str">
        <f>+[14]Aisladores!K59</f>
        <v>SILICON TECHNOLOGY S.A.C.</v>
      </c>
      <c r="M215" s="49">
        <f>+[14]Aisladores!L59</f>
        <v>42891</v>
      </c>
      <c r="N215" s="49">
        <f>+[14]Aisladores!M59</f>
        <v>4</v>
      </c>
      <c r="O215" s="49" t="str">
        <f>+[14]Aisladores!N59</f>
        <v>Sustento</v>
      </c>
      <c r="P215" s="49">
        <f>+[14]Aisladores!O59</f>
        <v>400</v>
      </c>
      <c r="Q215" s="49" t="str">
        <f>+[14]Aisladores!P59</f>
        <v>S</v>
      </c>
      <c r="R215" s="51">
        <f t="shared" si="12"/>
        <v>0.16539668310174815</v>
      </c>
      <c r="S215" s="45" t="str">
        <f t="shared" si="13"/>
        <v>EDPE: Factura 001-0014228</v>
      </c>
      <c r="V215" s="46">
        <f t="shared" si="14"/>
        <v>1</v>
      </c>
    </row>
    <row r="216" spans="1:22" s="45" customFormat="1" ht="11.25" hidden="1" customHeight="1" x14ac:dyDescent="0.2">
      <c r="A216" s="56">
        <f t="shared" si="15"/>
        <v>214</v>
      </c>
      <c r="B216" s="57" t="str">
        <f>+[14]Aisladores!B60</f>
        <v>APS07</v>
      </c>
      <c r="C216" s="58" t="str">
        <f>+[14]Aisladores!C60</f>
        <v xml:space="preserve">AISLADOR PIN, POLIMERICO, 15KV                                                                                                                                                                                                                            </v>
      </c>
      <c r="D216" s="58">
        <f>+[14]Aisladores!D60</f>
        <v>22.31</v>
      </c>
      <c r="E216" s="60">
        <f>+[14]Aisladores!E60</f>
        <v>25</v>
      </c>
      <c r="F216" s="60"/>
      <c r="G216" s="58" t="str">
        <f>+[14]Aisladores!F60</f>
        <v>S</v>
      </c>
      <c r="H216" s="58">
        <f>+[14]Aisladores!G60</f>
        <v>1000</v>
      </c>
      <c r="I216" s="58" t="str">
        <f>+[14]Aisladores!H60</f>
        <v>Factura 001-0014357</v>
      </c>
      <c r="J216" s="58" t="str">
        <f>+[14]Aisladores!I60</f>
        <v>Individual</v>
      </c>
      <c r="K216" s="58" t="str">
        <f>+[14]Aisladores!J60</f>
        <v>EDPE</v>
      </c>
      <c r="L216" s="58" t="str">
        <f>+[14]Aisladores!K60</f>
        <v>SILICON TECHNOLOGY S.A.C.</v>
      </c>
      <c r="M216" s="58">
        <f>+[14]Aisladores!L60</f>
        <v>42908</v>
      </c>
      <c r="N216" s="58">
        <f>+[14]Aisladores!M60</f>
        <v>5</v>
      </c>
      <c r="O216" s="58" t="str">
        <f>+[14]Aisladores!N60</f>
        <v>Sustento</v>
      </c>
      <c r="P216" s="58">
        <f>+[14]Aisladores!O60</f>
        <v>1000</v>
      </c>
      <c r="Q216" s="58" t="str">
        <f>+[14]Aisladores!P60</f>
        <v>S</v>
      </c>
      <c r="R216" s="51">
        <f t="shared" si="12"/>
        <v>0.12057373375168101</v>
      </c>
      <c r="S216" s="45" t="str">
        <f t="shared" si="13"/>
        <v>EDPE: Factura 001-0014357</v>
      </c>
      <c r="V216" s="46">
        <f t="shared" si="14"/>
        <v>1</v>
      </c>
    </row>
    <row r="217" spans="1:22" s="45" customFormat="1" ht="11.25" hidden="1" customHeight="1" x14ac:dyDescent="0.2">
      <c r="A217" s="56">
        <f t="shared" si="15"/>
        <v>215</v>
      </c>
      <c r="B217" s="57" t="str">
        <f>+[14]Aisladores!B61</f>
        <v>APS08</v>
      </c>
      <c r="C217" s="58" t="str">
        <f>+[14]Aisladores!C61</f>
        <v>AISLADOR PIN, POLIMERICO, 24 kV</v>
      </c>
      <c r="D217" s="58" t="str">
        <f>+[14]Aisladores!D61</f>
        <v>Sin Costo (No Utilizado)</v>
      </c>
      <c r="E217" s="60">
        <f>+[14]Aisladores!E61</f>
        <v>43.12</v>
      </c>
      <c r="F217" s="60"/>
      <c r="G217" s="58" t="str">
        <f>+[14]Aisladores!F61</f>
        <v>S</v>
      </c>
      <c r="H217" s="58" t="str">
        <f>+[14]Aisladores!G61</f>
        <v/>
      </c>
      <c r="I217" s="58" t="str">
        <f>+[14]Aisladores!H61</f>
        <v>Factura 001-0014885</v>
      </c>
      <c r="J217" s="58" t="str">
        <f>+[14]Aisladores!I61</f>
        <v/>
      </c>
      <c r="K217" s="58" t="str">
        <f>+[14]Aisladores!J61</f>
        <v>EDPE</v>
      </c>
      <c r="L217" s="58" t="str">
        <f>+[14]Aisladores!K61</f>
        <v>SILICON TECHNOLOGY S.A.C.</v>
      </c>
      <c r="M217" s="58">
        <f>+[14]Aisladores!L61</f>
        <v>43014</v>
      </c>
      <c r="N217" s="58">
        <f>+[14]Aisladores!M61</f>
        <v>0</v>
      </c>
      <c r="O217" s="58" t="str">
        <f>+[14]Aisladores!N61</f>
        <v>Sustento</v>
      </c>
      <c r="P217" s="58" t="str">
        <f>+[14]Aisladores!O61</f>
        <v/>
      </c>
      <c r="Q217" s="58" t="str">
        <f>+[14]Aisladores!P61</f>
        <v>S</v>
      </c>
      <c r="R217" s="51" t="str">
        <f t="shared" si="12"/>
        <v/>
      </c>
      <c r="S217" s="45" t="str">
        <f t="shared" si="13"/>
        <v>EDPE: Factura 001-0014885</v>
      </c>
      <c r="V217" s="46">
        <f t="shared" si="14"/>
        <v>1</v>
      </c>
    </row>
    <row r="218" spans="1:22" s="45" customFormat="1" ht="11.25" hidden="1" customHeight="1" x14ac:dyDescent="0.2">
      <c r="A218" s="47">
        <f t="shared" si="15"/>
        <v>216</v>
      </c>
      <c r="B218" s="48" t="str">
        <f>+[14]Aisladores!B62</f>
        <v>ASN01</v>
      </c>
      <c r="C218" s="49" t="str">
        <f>+[14]Aisladores!C62</f>
        <v xml:space="preserve">AISLADOR SUSPENSION ANTINIEBLA ANSI 52-5 CON ANODO DE SACRIFICIO                                                                                                                                                                                          </v>
      </c>
      <c r="D218" s="49">
        <f>+[14]Aisladores!D62</f>
        <v>18</v>
      </c>
      <c r="E218" s="53">
        <f>+[14]Aisladores!E62</f>
        <v>18</v>
      </c>
      <c r="F218" s="53"/>
      <c r="G218" s="49" t="str">
        <f>+[14]Aisladores!F62</f>
        <v>E</v>
      </c>
      <c r="H218" s="49" t="str">
        <f>+[14]Aisladores!G62</f>
        <v/>
      </c>
      <c r="I218" s="49" t="str">
        <f>+[14]Aisladores!H62</f>
        <v>Estimado</v>
      </c>
      <c r="J218" s="49" t="str">
        <f>+[14]Aisladores!I62</f>
        <v/>
      </c>
      <c r="K218" s="49" t="str">
        <f>+[14]Aisladores!J62</f>
        <v/>
      </c>
      <c r="L218" s="49" t="str">
        <f>+[14]Aisladores!K62</f>
        <v/>
      </c>
      <c r="M218" s="49" t="str">
        <f>+[14]Aisladores!L62</f>
        <v/>
      </c>
      <c r="N218" s="49" t="str">
        <f>+[14]Aisladores!M62</f>
        <v/>
      </c>
      <c r="O218" s="49" t="str">
        <f>+[14]Aisladores!N62</f>
        <v>Estimado</v>
      </c>
      <c r="P218" s="49" t="str">
        <f>+[14]Aisladores!O62</f>
        <v/>
      </c>
      <c r="Q218" s="49" t="str">
        <f>+[14]Aisladores!P62</f>
        <v>E</v>
      </c>
      <c r="R218" s="51">
        <f t="shared" si="12"/>
        <v>0</v>
      </c>
      <c r="S218" s="45" t="str">
        <f t="shared" si="13"/>
        <v>Estimado.rar</v>
      </c>
      <c r="V218" s="46">
        <f t="shared" si="14"/>
        <v>1</v>
      </c>
    </row>
    <row r="219" spans="1:22" s="45" customFormat="1" ht="11.25" hidden="1" customHeight="1" x14ac:dyDescent="0.2">
      <c r="A219" s="47">
        <f t="shared" si="15"/>
        <v>217</v>
      </c>
      <c r="B219" s="48" t="str">
        <f>+[14]Aisladores!B63</f>
        <v>ASN02</v>
      </c>
      <c r="C219" s="49" t="str">
        <f>+[14]Aisladores!C63</f>
        <v xml:space="preserve">AISLADOR SUSPENSION ANTINIEBLA ANSI 52-5 SIN ANODO DE SACRIFICIO                                                                                                                                                                                          </v>
      </c>
      <c r="D219" s="49">
        <f>+[14]Aisladores!D63</f>
        <v>36.54</v>
      </c>
      <c r="E219" s="53">
        <f>+[14]Aisladores!E63</f>
        <v>47.766869851729815</v>
      </c>
      <c r="F219" s="53"/>
      <c r="G219" s="49" t="str">
        <f>+[14]Aisladores!F63</f>
        <v>E</v>
      </c>
      <c r="H219" s="49" t="str">
        <f>+[14]Aisladores!G63</f>
        <v/>
      </c>
      <c r="I219" s="49" t="str">
        <f>+[14]Aisladores!H63</f>
        <v>Estimado</v>
      </c>
      <c r="J219" s="49" t="str">
        <f>+[14]Aisladores!I63</f>
        <v/>
      </c>
      <c r="K219" s="49" t="str">
        <f>+[14]Aisladores!J63</f>
        <v/>
      </c>
      <c r="L219" s="49" t="str">
        <f>+[14]Aisladores!K63</f>
        <v/>
      </c>
      <c r="M219" s="49" t="str">
        <f>+[14]Aisladores!L63</f>
        <v/>
      </c>
      <c r="N219" s="49">
        <f>+[14]Aisladores!M63</f>
        <v>6</v>
      </c>
      <c r="O219" s="49" t="str">
        <f>+[14]Aisladores!N63</f>
        <v>Estimado</v>
      </c>
      <c r="P219" s="49" t="str">
        <f>+[14]Aisladores!O63</f>
        <v/>
      </c>
      <c r="Q219" s="49" t="str">
        <f>+[14]Aisladores!P63</f>
        <v>E</v>
      </c>
      <c r="R219" s="51">
        <f t="shared" si="12"/>
        <v>0.30724876441515647</v>
      </c>
      <c r="S219" s="45" t="str">
        <f t="shared" si="13"/>
        <v>Estimado.rar</v>
      </c>
      <c r="V219" s="46">
        <f t="shared" si="14"/>
        <v>1</v>
      </c>
    </row>
    <row r="220" spans="1:22" s="45" customFormat="1" ht="11.25" hidden="1" customHeight="1" x14ac:dyDescent="0.2">
      <c r="A220" s="47">
        <f t="shared" si="15"/>
        <v>218</v>
      </c>
      <c r="B220" s="48" t="str">
        <f>+[14]Aisladores!B64</f>
        <v>ASS01</v>
      </c>
      <c r="C220" s="49" t="str">
        <f>+[14]Aisladores!C64</f>
        <v xml:space="preserve">AISLADOR SUSPENSION CLASE ANSI 52-3                                                                                                                                                                                                                       </v>
      </c>
      <c r="D220" s="49">
        <f>+[14]Aisladores!D64</f>
        <v>12.14</v>
      </c>
      <c r="E220" s="53">
        <f>+[14]Aisladores!E64</f>
        <v>15.87</v>
      </c>
      <c r="F220" s="53"/>
      <c r="G220" s="49" t="str">
        <f>+[14]Aisladores!F64</f>
        <v>S</v>
      </c>
      <c r="H220" s="49">
        <f>+[14]Aisladores!G64</f>
        <v>500</v>
      </c>
      <c r="I220" s="49" t="str">
        <f>+[14]Aisladores!H64</f>
        <v>Orden de Compra 4214000498</v>
      </c>
      <c r="J220" s="49" t="str">
        <f>+[14]Aisladores!I64</f>
        <v>Individual</v>
      </c>
      <c r="K220" s="49" t="str">
        <f>+[14]Aisladores!J64</f>
        <v>ELC</v>
      </c>
      <c r="L220" s="49" t="str">
        <f>+[14]Aisladores!K64</f>
        <v>PANAPEX S.A.</v>
      </c>
      <c r="M220" s="49">
        <f>+[14]Aisladores!L64</f>
        <v>42509</v>
      </c>
      <c r="N220" s="49">
        <f>+[14]Aisladores!M64</f>
        <v>7</v>
      </c>
      <c r="O220" s="49" t="str">
        <f>+[14]Aisladores!N64</f>
        <v>Sustento</v>
      </c>
      <c r="P220" s="49">
        <f>+[14]Aisladores!O64</f>
        <v>500</v>
      </c>
      <c r="Q220" s="49" t="str">
        <f>+[14]Aisladores!P64</f>
        <v>S</v>
      </c>
      <c r="R220" s="51">
        <f t="shared" si="12"/>
        <v>0.30724876441515647</v>
      </c>
      <c r="S220" s="45" t="str">
        <f t="shared" si="13"/>
        <v>ELC: Orden de Compra 4214000498</v>
      </c>
      <c r="V220" s="46">
        <f t="shared" si="14"/>
        <v>1</v>
      </c>
    </row>
    <row r="221" spans="1:22" s="45" customFormat="1" ht="11.25" hidden="1" customHeight="1" x14ac:dyDescent="0.2">
      <c r="A221" s="47">
        <f t="shared" si="15"/>
        <v>219</v>
      </c>
      <c r="B221" s="48" t="str">
        <f>+[14]Aisladores!B65</f>
        <v>ASS02</v>
      </c>
      <c r="C221" s="49" t="str">
        <f>+[14]Aisladores!C65</f>
        <v xml:space="preserve">AISLADOR SUSPENSION CLASE ANSI 52-4                                                                                                                                                                                                                       </v>
      </c>
      <c r="D221" s="49">
        <f>+[14]Aisladores!D65</f>
        <v>20.37</v>
      </c>
      <c r="E221" s="53">
        <f>+[14]Aisladores!E65</f>
        <v>26.62865733113674</v>
      </c>
      <c r="F221" s="53"/>
      <c r="G221" s="49" t="str">
        <f>+[14]Aisladores!F65</f>
        <v>E</v>
      </c>
      <c r="H221" s="49" t="str">
        <f>+[14]Aisladores!G65</f>
        <v/>
      </c>
      <c r="I221" s="49" t="str">
        <f>+[14]Aisladores!H65</f>
        <v>Estimado</v>
      </c>
      <c r="J221" s="49" t="str">
        <f>+[14]Aisladores!I65</f>
        <v/>
      </c>
      <c r="K221" s="49" t="str">
        <f>+[14]Aisladores!J65</f>
        <v/>
      </c>
      <c r="L221" s="49" t="str">
        <f>+[14]Aisladores!K65</f>
        <v/>
      </c>
      <c r="M221" s="49" t="str">
        <f>+[14]Aisladores!L65</f>
        <v/>
      </c>
      <c r="N221" s="49" t="str">
        <f>+[14]Aisladores!M65</f>
        <v/>
      </c>
      <c r="O221" s="49" t="str">
        <f>+[14]Aisladores!N65</f>
        <v>Estimado</v>
      </c>
      <c r="P221" s="49" t="str">
        <f>+[14]Aisladores!O65</f>
        <v/>
      </c>
      <c r="Q221" s="49" t="str">
        <f>+[14]Aisladores!P65</f>
        <v>E</v>
      </c>
      <c r="R221" s="51">
        <f t="shared" si="12"/>
        <v>0.30724876441515647</v>
      </c>
      <c r="S221" s="45" t="str">
        <f t="shared" si="13"/>
        <v>Estimado.rar</v>
      </c>
      <c r="V221" s="46">
        <f t="shared" si="14"/>
        <v>1</v>
      </c>
    </row>
    <row r="222" spans="1:22" s="45" customFormat="1" ht="11.25" hidden="1" customHeight="1" x14ac:dyDescent="0.2">
      <c r="A222" s="47">
        <f t="shared" si="15"/>
        <v>220</v>
      </c>
      <c r="B222" s="48" t="str">
        <f>+[14]Aisladores!B66</f>
        <v>ASS03</v>
      </c>
      <c r="C222" s="49" t="str">
        <f>+[14]Aisladores!C66</f>
        <v xml:space="preserve">AISLADOR SUSPENSION DE GOMA DE SILICON RPP-25 Y ACCS.                                                                                                                                                                                                     </v>
      </c>
      <c r="D222" s="49">
        <f>+[14]Aisladores!D66</f>
        <v>15</v>
      </c>
      <c r="E222" s="53">
        <f>+[14]Aisladores!E66</f>
        <v>16.63</v>
      </c>
      <c r="F222" s="53"/>
      <c r="G222" s="49" t="str">
        <f>+[14]Aisladores!F66</f>
        <v>S</v>
      </c>
      <c r="H222" s="49">
        <f>+[14]Aisladores!G66</f>
        <v>1000</v>
      </c>
      <c r="I222" s="49" t="str">
        <f>+[14]Aisladores!H66</f>
        <v>Factura 001-0014805</v>
      </c>
      <c r="J222" s="49" t="str">
        <f>+[14]Aisladores!I66</f>
        <v>Individual</v>
      </c>
      <c r="K222" s="49" t="str">
        <f>+[14]Aisladores!J66</f>
        <v>EDPE</v>
      </c>
      <c r="L222" s="49" t="str">
        <f>+[14]Aisladores!K66</f>
        <v>SILICON TECHNOLOGY S.A.C.</v>
      </c>
      <c r="M222" s="49">
        <f>+[14]Aisladores!L66</f>
        <v>42996</v>
      </c>
      <c r="N222" s="49">
        <f>+[14]Aisladores!M66</f>
        <v>8</v>
      </c>
      <c r="O222" s="49" t="str">
        <f>+[14]Aisladores!N66</f>
        <v>Sustento</v>
      </c>
      <c r="P222" s="49">
        <f>+[14]Aisladores!O66</f>
        <v>1000</v>
      </c>
      <c r="Q222" s="49" t="str">
        <f>+[14]Aisladores!P66</f>
        <v>S</v>
      </c>
      <c r="R222" s="51">
        <f t="shared" si="12"/>
        <v>0.10866666666666669</v>
      </c>
      <c r="S222" s="45" t="str">
        <f t="shared" si="13"/>
        <v>EDPE: Factura 001-0014805</v>
      </c>
      <c r="V222" s="46">
        <f t="shared" si="14"/>
        <v>1</v>
      </c>
    </row>
    <row r="223" spans="1:22" s="45" customFormat="1" ht="11.25" hidden="1" customHeight="1" x14ac:dyDescent="0.2">
      <c r="A223" s="47">
        <f t="shared" si="15"/>
        <v>221</v>
      </c>
      <c r="B223" s="48" t="str">
        <f>+[14]Aisladores!B67</f>
        <v>ASS04</v>
      </c>
      <c r="C223" s="49" t="str">
        <f>+[14]Aisladores!C67</f>
        <v xml:space="preserve">AISLADOR SUSPENSION DE GOMA DE SILICON RPP-15                                                                                                                                                                                                             </v>
      </c>
      <c r="D223" s="49">
        <f>+[14]Aisladores!D67</f>
        <v>16.77</v>
      </c>
      <c r="E223" s="53">
        <f>+[14]Aisladores!E67</f>
        <v>17.5</v>
      </c>
      <c r="F223" s="53"/>
      <c r="G223" s="49" t="str">
        <f>+[14]Aisladores!F67</f>
        <v>S</v>
      </c>
      <c r="H223" s="49">
        <f>+[14]Aisladores!G67</f>
        <v>1200</v>
      </c>
      <c r="I223" s="49" t="str">
        <f>+[14]Aisladores!H67</f>
        <v>Factura 001-0014228</v>
      </c>
      <c r="J223" s="49" t="str">
        <f>+[14]Aisladores!I67</f>
        <v>Individual</v>
      </c>
      <c r="K223" s="49" t="str">
        <f>+[14]Aisladores!J67</f>
        <v>EDPE</v>
      </c>
      <c r="L223" s="49" t="str">
        <f>+[14]Aisladores!K67</f>
        <v>SILICON TECHNOLOGY S.A.C.</v>
      </c>
      <c r="M223" s="49">
        <f>+[14]Aisladores!L67</f>
        <v>42891</v>
      </c>
      <c r="N223" s="49">
        <f>+[14]Aisladores!M67</f>
        <v>9</v>
      </c>
      <c r="O223" s="49" t="str">
        <f>+[14]Aisladores!N67</f>
        <v>Sustento</v>
      </c>
      <c r="P223" s="49">
        <f>+[14]Aisladores!O67</f>
        <v>1200</v>
      </c>
      <c r="Q223" s="49" t="str">
        <f>+[14]Aisladores!P67</f>
        <v>S</v>
      </c>
      <c r="R223" s="51">
        <f t="shared" si="12"/>
        <v>4.3530113297555184E-2</v>
      </c>
      <c r="S223" s="45" t="str">
        <f t="shared" si="13"/>
        <v>EDPE: Factura 001-0014228</v>
      </c>
      <c r="V223" s="46">
        <f t="shared" si="14"/>
        <v>1</v>
      </c>
    </row>
    <row r="224" spans="1:22" s="45" customFormat="1" ht="11.25" hidden="1" customHeight="1" x14ac:dyDescent="0.2">
      <c r="A224" s="56">
        <f t="shared" si="15"/>
        <v>222</v>
      </c>
      <c r="B224" s="57" t="str">
        <f>+[14]Aisladores!B68</f>
        <v>ASS06</v>
      </c>
      <c r="C224" s="58" t="str">
        <f>+[14]Aisladores!C68</f>
        <v xml:space="preserve">AISLADOR SUSPENSION POLIMERICO PARA REDES DE 22,9 KV                                                                                                                                                                                                      </v>
      </c>
      <c r="D224" s="58">
        <f>+[14]Aisladores!D68</f>
        <v>16.39</v>
      </c>
      <c r="E224" s="60">
        <f>+[14]Aisladores!E68</f>
        <v>13.5</v>
      </c>
      <c r="F224" s="60"/>
      <c r="G224" s="58" t="str">
        <f>+[14]Aisladores!F68</f>
        <v>S</v>
      </c>
      <c r="H224" s="58">
        <f>+[14]Aisladores!G68</f>
        <v>600</v>
      </c>
      <c r="I224" s="58" t="str">
        <f>+[14]Aisladores!H68</f>
        <v>Contrato ES-C-061-2017</v>
      </c>
      <c r="J224" s="58" t="str">
        <f>+[14]Aisladores!I68</f>
        <v>Individual</v>
      </c>
      <c r="K224" s="58" t="str">
        <f>+[14]Aisladores!J68</f>
        <v>ELS</v>
      </c>
      <c r="L224" s="58" t="str">
        <f>+[14]Aisladores!K68</f>
        <v>SILICON TECHNOLOGY S.A.C</v>
      </c>
      <c r="M224" s="58">
        <f>+[14]Aisladores!L68</f>
        <v>43024</v>
      </c>
      <c r="N224" s="58">
        <f>+[14]Aisladores!M68</f>
        <v>10</v>
      </c>
      <c r="O224" s="58" t="str">
        <f>+[14]Aisladores!N68</f>
        <v>Sustento</v>
      </c>
      <c r="P224" s="58">
        <f>+[14]Aisladores!O68</f>
        <v>600</v>
      </c>
      <c r="Q224" s="58" t="str">
        <f>+[14]Aisladores!P68</f>
        <v>S</v>
      </c>
      <c r="R224" s="51">
        <f t="shared" si="12"/>
        <v>-0.17632702867602201</v>
      </c>
      <c r="S224" s="45" t="str">
        <f t="shared" si="13"/>
        <v>ELS: Contrato ES-C-061-2017</v>
      </c>
      <c r="V224" s="46">
        <f t="shared" si="14"/>
        <v>1</v>
      </c>
    </row>
    <row r="225" spans="1:22" s="45" customFormat="1" ht="11.25" hidden="1" customHeight="1" x14ac:dyDescent="0.2">
      <c r="A225" s="56">
        <f t="shared" si="15"/>
        <v>223</v>
      </c>
      <c r="B225" s="57" t="str">
        <f>+[14]Aisladores!B69</f>
        <v>ASS07</v>
      </c>
      <c r="C225" s="58" t="str">
        <f>+[14]Aisladores!C69</f>
        <v>AISLADOR SUSPENSION  POLIMERICO PARA REDES DE 10 KV</v>
      </c>
      <c r="D225" s="58" t="str">
        <f>+[14]Aisladores!D69</f>
        <v>Sin Costo (No Utilizado)</v>
      </c>
      <c r="E225" s="60">
        <f>+[14]Aisladores!E69</f>
        <v>11.127272727272727</v>
      </c>
      <c r="F225" s="60"/>
      <c r="G225" s="58" t="str">
        <f>+[14]Aisladores!F69</f>
        <v>E</v>
      </c>
      <c r="H225" s="58" t="str">
        <f>+[14]Aisladores!G69</f>
        <v/>
      </c>
      <c r="I225" s="58" t="str">
        <f>+[14]Aisladores!H69</f>
        <v>Estimado</v>
      </c>
      <c r="J225" s="58" t="str">
        <f>+[14]Aisladores!I69</f>
        <v/>
      </c>
      <c r="K225" s="58" t="str">
        <f>+[14]Aisladores!J69</f>
        <v/>
      </c>
      <c r="L225" s="58" t="str">
        <f>+[14]Aisladores!K69</f>
        <v/>
      </c>
      <c r="M225" s="58" t="str">
        <f>+[14]Aisladores!L69</f>
        <v/>
      </c>
      <c r="N225" s="58">
        <f>+[14]Aisladores!M69</f>
        <v>10</v>
      </c>
      <c r="O225" s="58" t="str">
        <f>+[14]Aisladores!N69</f>
        <v>Estimado</v>
      </c>
      <c r="P225" s="58" t="str">
        <f>+[14]Aisladores!O69</f>
        <v/>
      </c>
      <c r="Q225" s="58" t="str">
        <f>+[14]Aisladores!P69</f>
        <v>E</v>
      </c>
      <c r="R225" s="51" t="str">
        <f t="shared" si="12"/>
        <v/>
      </c>
      <c r="S225" s="45" t="str">
        <f t="shared" si="13"/>
        <v>Estimado.rar</v>
      </c>
      <c r="V225" s="46">
        <f t="shared" si="14"/>
        <v>1</v>
      </c>
    </row>
    <row r="226" spans="1:22" s="45" customFormat="1" ht="11.25" hidden="1" customHeight="1" x14ac:dyDescent="0.2">
      <c r="A226" s="47">
        <f>+A224+1</f>
        <v>223</v>
      </c>
      <c r="B226" s="48" t="str">
        <f>+[14]Aisladores!B70</f>
        <v>ATS01</v>
      </c>
      <c r="C226" s="49" t="str">
        <f>+[14]Aisladores!C70</f>
        <v xml:space="preserve">AISLADOR TENSOR CLASE ANSI  54-1                                                                                                                                                                                                                          </v>
      </c>
      <c r="D226" s="49">
        <f>+[14]Aisladores!D70</f>
        <v>1.57</v>
      </c>
      <c r="E226" s="53">
        <f>+[14]Aisladores!E70</f>
        <v>2.69</v>
      </c>
      <c r="F226" s="53"/>
      <c r="G226" s="49" t="str">
        <f>+[14]Aisladores!F70</f>
        <v>S</v>
      </c>
      <c r="H226" s="49">
        <f>+[14]Aisladores!G70</f>
        <v>80</v>
      </c>
      <c r="I226" s="49" t="str">
        <f>+[14]Aisladores!H70</f>
        <v>Factura 001-000790</v>
      </c>
      <c r="J226" s="49" t="str">
        <f>+[14]Aisladores!I70</f>
        <v>Individual</v>
      </c>
      <c r="K226" s="49" t="str">
        <f>+[14]Aisladores!J70</f>
        <v>ELOR</v>
      </c>
      <c r="L226" s="49" t="str">
        <f>+[14]Aisladores!K70</f>
        <v>DIPACO S.A.C.</v>
      </c>
      <c r="M226" s="49">
        <f>+[14]Aisladores!L70</f>
        <v>42649</v>
      </c>
      <c r="N226" s="49">
        <f>+[14]Aisladores!M70</f>
        <v>11</v>
      </c>
      <c r="O226" s="49" t="str">
        <f>+[14]Aisladores!N70</f>
        <v>Sustento</v>
      </c>
      <c r="P226" s="49">
        <f>+[14]Aisladores!O70</f>
        <v>80</v>
      </c>
      <c r="Q226" s="49" t="str">
        <f>+[14]Aisladores!P70</f>
        <v>S</v>
      </c>
      <c r="R226" s="51">
        <f t="shared" si="12"/>
        <v>0.71337579617834379</v>
      </c>
      <c r="S226" s="45" t="str">
        <f t="shared" si="13"/>
        <v>ELOR: Factura 001-000790</v>
      </c>
      <c r="V226" s="46">
        <f t="shared" si="14"/>
        <v>1</v>
      </c>
    </row>
    <row r="227" spans="1:22" s="45" customFormat="1" ht="11.25" hidden="1" customHeight="1" x14ac:dyDescent="0.2">
      <c r="A227" s="47">
        <f t="shared" ref="A227:A290" si="16">+A226+1</f>
        <v>224</v>
      </c>
      <c r="B227" s="48" t="str">
        <f>+[14]Aisladores!B71</f>
        <v>ATS02</v>
      </c>
      <c r="C227" s="49" t="str">
        <f>+[14]Aisladores!C71</f>
        <v xml:space="preserve">AISLADOR TENSOR CLASE ANSI  54-2                                                                                                                                                                                                                          </v>
      </c>
      <c r="D227" s="49">
        <f>+[14]Aisladores!D71</f>
        <v>2.95</v>
      </c>
      <c r="E227" s="53">
        <f>+[14]Aisladores!E71</f>
        <v>3.2627473522899346</v>
      </c>
      <c r="F227" s="53"/>
      <c r="G227" s="49" t="str">
        <f>+[14]Aisladores!F71</f>
        <v>S</v>
      </c>
      <c r="H227" s="49">
        <f>+[14]Aisladores!G71</f>
        <v>1700</v>
      </c>
      <c r="I227" s="49" t="str">
        <f>+[14]Aisladores!H71</f>
        <v>Contrato N°43-2017</v>
      </c>
      <c r="J227" s="49" t="str">
        <f>+[14]Aisladores!I71</f>
        <v>Corporativa</v>
      </c>
      <c r="K227" s="49" t="str">
        <f>+[14]Aisladores!J71</f>
        <v>ELSE</v>
      </c>
      <c r="L227" s="49" t="str">
        <f>+[14]Aisladores!K71</f>
        <v>ING. SERVICIOS VALLADARES SANTIBAÑES HERMANOS S.A</v>
      </c>
      <c r="M227" s="49">
        <f>+[14]Aisladores!L71</f>
        <v>42850</v>
      </c>
      <c r="N227" s="49">
        <f>+[14]Aisladores!M71</f>
        <v>12</v>
      </c>
      <c r="O227" s="49" t="str">
        <f>+[14]Aisladores!N71</f>
        <v>Sustento</v>
      </c>
      <c r="P227" s="49">
        <f>+[14]Aisladores!O71</f>
        <v>1700</v>
      </c>
      <c r="Q227" s="49" t="str">
        <f>+[14]Aisladores!P71</f>
        <v>S</v>
      </c>
      <c r="R227" s="51">
        <f t="shared" si="12"/>
        <v>0.10601605162370653</v>
      </c>
      <c r="S227" s="45" t="str">
        <f t="shared" si="13"/>
        <v>ELSE: Contrato N°43-2017</v>
      </c>
      <c r="V227" s="46">
        <f t="shared" si="14"/>
        <v>1</v>
      </c>
    </row>
    <row r="228" spans="1:22" s="45" customFormat="1" ht="11.25" hidden="1" customHeight="1" x14ac:dyDescent="0.2">
      <c r="A228" s="47">
        <f t="shared" si="16"/>
        <v>225</v>
      </c>
      <c r="B228" s="48" t="str">
        <f>+[14]Aisladores!B72</f>
        <v>ATS03</v>
      </c>
      <c r="C228" s="49" t="str">
        <f>+[14]Aisladores!C72</f>
        <v xml:space="preserve">AISLADOR TENSOR CLASE ANSI  54-3                                                                                                                                                                                                                          </v>
      </c>
      <c r="D228" s="49">
        <f>+[14]Aisladores!D72</f>
        <v>2.74</v>
      </c>
      <c r="E228" s="53">
        <f>+[14]Aisladores!E72</f>
        <v>3.0304839814489561</v>
      </c>
      <c r="F228" s="53"/>
      <c r="G228" s="49" t="str">
        <f>+[14]Aisladores!F72</f>
        <v>E</v>
      </c>
      <c r="H228" s="49" t="str">
        <f>+[14]Aisladores!G72</f>
        <v/>
      </c>
      <c r="I228" s="49" t="str">
        <f>+[14]Aisladores!H72</f>
        <v>Estimado</v>
      </c>
      <c r="J228" s="49" t="str">
        <f>+[14]Aisladores!I72</f>
        <v/>
      </c>
      <c r="K228" s="49" t="str">
        <f>+[14]Aisladores!J72</f>
        <v/>
      </c>
      <c r="L228" s="49" t="str">
        <f>+[14]Aisladores!K72</f>
        <v/>
      </c>
      <c r="M228" s="49" t="str">
        <f>+[14]Aisladores!L72</f>
        <v/>
      </c>
      <c r="N228" s="49" t="str">
        <f>+[14]Aisladores!M72</f>
        <v/>
      </c>
      <c r="O228" s="49" t="str">
        <f>+[14]Aisladores!N72</f>
        <v>Estimado</v>
      </c>
      <c r="P228" s="49" t="str">
        <f>+[14]Aisladores!O72</f>
        <v/>
      </c>
      <c r="Q228" s="49" t="str">
        <f>+[14]Aisladores!P72</f>
        <v>E</v>
      </c>
      <c r="R228" s="51">
        <f t="shared" si="12"/>
        <v>0.10601605162370653</v>
      </c>
      <c r="S228" s="45" t="str">
        <f t="shared" si="13"/>
        <v>Estimado.rar</v>
      </c>
      <c r="V228" s="46">
        <f t="shared" si="14"/>
        <v>1</v>
      </c>
    </row>
    <row r="229" spans="1:22" s="45" customFormat="1" ht="11.25" hidden="1" customHeight="1" x14ac:dyDescent="0.2">
      <c r="A229" s="47">
        <f t="shared" si="16"/>
        <v>226</v>
      </c>
      <c r="B229" s="48" t="str">
        <f>+[14]Aisladores!B73</f>
        <v>ATS04</v>
      </c>
      <c r="C229" s="49" t="str">
        <f>+[14]Aisladores!C73</f>
        <v xml:space="preserve">AISLADOR TENSOR CLASE ANSI  54-4                                                                                                                                                                                                                          </v>
      </c>
      <c r="D229" s="49">
        <f>+[14]Aisladores!D73</f>
        <v>3.01</v>
      </c>
      <c r="E229" s="53">
        <f>+[14]Aisladores!E73</f>
        <v>3.01</v>
      </c>
      <c r="F229" s="53"/>
      <c r="G229" s="49" t="str">
        <f>+[14]Aisladores!F73</f>
        <v>E</v>
      </c>
      <c r="H229" s="49" t="str">
        <f>+[14]Aisladores!G73</f>
        <v/>
      </c>
      <c r="I229" s="49" t="str">
        <f>+[14]Aisladores!H73</f>
        <v>Estimado</v>
      </c>
      <c r="J229" s="49" t="str">
        <f>+[14]Aisladores!I73</f>
        <v/>
      </c>
      <c r="K229" s="49" t="str">
        <f>+[14]Aisladores!J73</f>
        <v/>
      </c>
      <c r="L229" s="49" t="str">
        <f>+[14]Aisladores!K73</f>
        <v/>
      </c>
      <c r="M229" s="49" t="str">
        <f>+[14]Aisladores!L73</f>
        <v/>
      </c>
      <c r="N229" s="49" t="str">
        <f>+[14]Aisladores!M73</f>
        <v/>
      </c>
      <c r="O229" s="49" t="str">
        <f>+[14]Aisladores!N73</f>
        <v>Estimado</v>
      </c>
      <c r="P229" s="49" t="str">
        <f>+[14]Aisladores!O73</f>
        <v/>
      </c>
      <c r="Q229" s="49" t="str">
        <f>+[14]Aisladores!P73</f>
        <v>E</v>
      </c>
      <c r="R229" s="51">
        <f t="shared" si="12"/>
        <v>0</v>
      </c>
      <c r="S229" s="45" t="str">
        <f t="shared" si="13"/>
        <v>Estimado.rar</v>
      </c>
      <c r="V229" s="46">
        <f t="shared" si="14"/>
        <v>1</v>
      </c>
    </row>
    <row r="230" spans="1:22" s="45" customFormat="1" ht="11.25" hidden="1" customHeight="1" x14ac:dyDescent="0.2">
      <c r="A230" s="47">
        <f t="shared" si="16"/>
        <v>227</v>
      </c>
      <c r="B230" s="48" t="str">
        <f>+[14]Aisladores!B74</f>
        <v>AUM04</v>
      </c>
      <c r="C230" s="49" t="str">
        <f>+[14]Aisladores!C74</f>
        <v xml:space="preserve">AISLADOR SOPORTE PORTABARRA PORCELANA 130MM.INT.10KV.                                                                                                                                                                                                     </v>
      </c>
      <c r="D230" s="49">
        <f>+[14]Aisladores!D74</f>
        <v>25</v>
      </c>
      <c r="E230" s="53">
        <f>+[14]Aisladores!E74</f>
        <v>24.36</v>
      </c>
      <c r="F230" s="53"/>
      <c r="G230" s="49" t="str">
        <f>+[14]Aisladores!F74</f>
        <v>S</v>
      </c>
      <c r="H230" s="49">
        <f>+[14]Aisladores!G74</f>
        <v>500</v>
      </c>
      <c r="I230" s="49" t="str">
        <f>+[14]Aisladores!H74</f>
        <v>Factura 001-0015029</v>
      </c>
      <c r="J230" s="49" t="str">
        <f>+[14]Aisladores!I74</f>
        <v>Individual</v>
      </c>
      <c r="K230" s="49" t="str">
        <f>+[14]Aisladores!J74</f>
        <v>EDPE</v>
      </c>
      <c r="L230" s="49" t="str">
        <f>+[14]Aisladores!K74</f>
        <v>SILICON TECHNOLOGY S.A.C.</v>
      </c>
      <c r="M230" s="49">
        <f>+[14]Aisladores!L74</f>
        <v>43082</v>
      </c>
      <c r="N230" s="49">
        <f>+[14]Aisladores!M74</f>
        <v>13</v>
      </c>
      <c r="O230" s="49" t="str">
        <f>+[14]Aisladores!N74</f>
        <v>Sustento</v>
      </c>
      <c r="P230" s="49">
        <f>+[14]Aisladores!O74</f>
        <v>500</v>
      </c>
      <c r="Q230" s="49" t="str">
        <f>+[14]Aisladores!P74</f>
        <v>S</v>
      </c>
      <c r="R230" s="51">
        <f t="shared" si="12"/>
        <v>-2.5600000000000067E-2</v>
      </c>
      <c r="S230" s="45" t="str">
        <f t="shared" si="13"/>
        <v>EDPE: Factura 001-0015029</v>
      </c>
      <c r="V230" s="46">
        <f t="shared" si="14"/>
        <v>1</v>
      </c>
    </row>
    <row r="231" spans="1:22" s="45" customFormat="1" ht="11.25" hidden="1" customHeight="1" x14ac:dyDescent="0.2">
      <c r="A231" s="47">
        <f t="shared" si="16"/>
        <v>228</v>
      </c>
      <c r="B231" s="48" t="str">
        <f>+[14]Aisladores!B75</f>
        <v>AUM05</v>
      </c>
      <c r="C231" s="49" t="str">
        <f>+[14]Aisladores!C75</f>
        <v xml:space="preserve">AISLADOR EXTENSOR, POLIMERICO, 25KV, PARA CUT-OUT                                                                                                                                                                                                         </v>
      </c>
      <c r="D231" s="49">
        <f>+[14]Aisladores!D75</f>
        <v>60.38</v>
      </c>
      <c r="E231" s="53">
        <f>+[14]Aisladores!E75</f>
        <v>60</v>
      </c>
      <c r="F231" s="53"/>
      <c r="G231" s="49" t="str">
        <f>+[14]Aisladores!F75</f>
        <v>S</v>
      </c>
      <c r="H231" s="49">
        <f>+[14]Aisladores!G75</f>
        <v>700</v>
      </c>
      <c r="I231" s="49" t="str">
        <f>+[14]Aisladores!H75</f>
        <v>Factura 001-0014357</v>
      </c>
      <c r="J231" s="49" t="str">
        <f>+[14]Aisladores!I75</f>
        <v>Individual</v>
      </c>
      <c r="K231" s="49" t="str">
        <f>+[14]Aisladores!J75</f>
        <v>EDPE</v>
      </c>
      <c r="L231" s="49" t="str">
        <f>+[14]Aisladores!K75</f>
        <v>SILICON TECHNOLOGY S.A.C.</v>
      </c>
      <c r="M231" s="49">
        <f>+[14]Aisladores!L75</f>
        <v>42908</v>
      </c>
      <c r="N231" s="49">
        <f>+[14]Aisladores!M75</f>
        <v>14</v>
      </c>
      <c r="O231" s="49" t="str">
        <f>+[14]Aisladores!N75</f>
        <v>Sustento</v>
      </c>
      <c r="P231" s="49">
        <f>+[14]Aisladores!O75</f>
        <v>700</v>
      </c>
      <c r="Q231" s="49" t="str">
        <f>+[14]Aisladores!P75</f>
        <v>S</v>
      </c>
      <c r="R231" s="51">
        <f t="shared" si="12"/>
        <v>-6.2934746604836889E-3</v>
      </c>
      <c r="S231" s="45" t="str">
        <f t="shared" si="13"/>
        <v>EDPE: Factura 001-0014357</v>
      </c>
      <c r="V231" s="46">
        <f t="shared" si="14"/>
        <v>1</v>
      </c>
    </row>
    <row r="232" spans="1:22" s="45" customFormat="1" ht="11.25" hidden="1" customHeight="1" x14ac:dyDescent="0.2">
      <c r="A232" s="47">
        <f t="shared" si="16"/>
        <v>229</v>
      </c>
      <c r="B232" s="48" t="str">
        <f>+[14]Aisladores!B76</f>
        <v>AUM06</v>
      </c>
      <c r="C232" s="49" t="str">
        <f>+[14]Aisladores!C76</f>
        <v xml:space="preserve">AISLADOR SOPORTE PORTABARRA RESINA 40 MM. B.T.                                                                                                                                                                                                            </v>
      </c>
      <c r="D232" s="49" t="str">
        <f>+[14]Aisladores!D76</f>
        <v>Sin Costo (No Utilizado)</v>
      </c>
      <c r="E232" s="53" t="str">
        <f>+[14]Aisladores!E76</f>
        <v>Sin Costo (No Utilizado)</v>
      </c>
      <c r="F232" s="53"/>
      <c r="G232" s="49" t="str">
        <f>+[14]Aisladores!F76</f>
        <v>A</v>
      </c>
      <c r="H232" s="49" t="str">
        <f>+[14]Aisladores!G76</f>
        <v/>
      </c>
      <c r="I232" s="49" t="str">
        <f>+[14]Aisladores!H76</f>
        <v>Precio Regulado 2012</v>
      </c>
      <c r="J232" s="49" t="str">
        <f>+[14]Aisladores!I76</f>
        <v/>
      </c>
      <c r="K232" s="49" t="str">
        <f>+[14]Aisladores!J76</f>
        <v/>
      </c>
      <c r="L232" s="49" t="str">
        <f>+[14]Aisladores!K76</f>
        <v/>
      </c>
      <c r="M232" s="49" t="str">
        <f>+[14]Aisladores!L76</f>
        <v/>
      </c>
      <c r="N232" s="49" t="str">
        <f>+[14]Aisladores!M76</f>
        <v/>
      </c>
      <c r="O232" s="49" t="str">
        <f>+[14]Aisladores!N76</f>
        <v>Precio regulado 2012</v>
      </c>
      <c r="P232" s="49" t="str">
        <f>+[14]Aisladores!O76</f>
        <v/>
      </c>
      <c r="Q232" s="49" t="str">
        <f>+[14]Aisladores!P76</f>
        <v>A</v>
      </c>
      <c r="R232" s="51" t="str">
        <f t="shared" si="12"/>
        <v/>
      </c>
      <c r="S232" s="45" t="str">
        <f t="shared" si="13"/>
        <v>Precio regulado 2012</v>
      </c>
      <c r="V232" s="46">
        <f t="shared" si="14"/>
        <v>1</v>
      </c>
    </row>
    <row r="233" spans="1:22" s="45" customFormat="1" ht="11.25" hidden="1" customHeight="1" x14ac:dyDescent="0.2">
      <c r="A233" s="47">
        <f t="shared" si="16"/>
        <v>230</v>
      </c>
      <c r="B233" s="48" t="str">
        <f>+[14]Aisladores!B77</f>
        <v>AUM07</v>
      </c>
      <c r="C233" s="49" t="str">
        <f>+[14]Aisladores!C77</f>
        <v xml:space="preserve">AISLADOR PARA FUSIBLE SECCIONADOR RESINA 1000-2000 A                                                                                                                                                                                                      </v>
      </c>
      <c r="D233" s="49" t="str">
        <f>+[14]Aisladores!D77</f>
        <v>Sin Costo (No Utilizado)</v>
      </c>
      <c r="E233" s="53" t="str">
        <f>+[14]Aisladores!E77</f>
        <v>Sin Costo (No Utilizado)</v>
      </c>
      <c r="F233" s="53"/>
      <c r="G233" s="49" t="str">
        <f>+[14]Aisladores!F77</f>
        <v>A</v>
      </c>
      <c r="H233" s="49" t="str">
        <f>+[14]Aisladores!G77</f>
        <v/>
      </c>
      <c r="I233" s="49" t="str">
        <f>+[14]Aisladores!H77</f>
        <v>Precio Regulado 2012</v>
      </c>
      <c r="J233" s="49" t="str">
        <f>+[14]Aisladores!I77</f>
        <v/>
      </c>
      <c r="K233" s="49" t="str">
        <f>+[14]Aisladores!J77</f>
        <v/>
      </c>
      <c r="L233" s="49" t="str">
        <f>+[14]Aisladores!K77</f>
        <v/>
      </c>
      <c r="M233" s="49" t="str">
        <f>+[14]Aisladores!L77</f>
        <v/>
      </c>
      <c r="N233" s="49" t="str">
        <f>+[14]Aisladores!M77</f>
        <v/>
      </c>
      <c r="O233" s="49" t="str">
        <f>+[14]Aisladores!N77</f>
        <v>Precio regulado 2012</v>
      </c>
      <c r="P233" s="49" t="str">
        <f>+[14]Aisladores!O77</f>
        <v/>
      </c>
      <c r="Q233" s="49" t="str">
        <f>+[14]Aisladores!P77</f>
        <v>A</v>
      </c>
      <c r="R233" s="51" t="str">
        <f t="shared" si="12"/>
        <v/>
      </c>
      <c r="S233" s="45" t="str">
        <f t="shared" si="13"/>
        <v>Precio regulado 2012</v>
      </c>
      <c r="V233" s="46">
        <f t="shared" si="14"/>
        <v>1</v>
      </c>
    </row>
    <row r="234" spans="1:22" s="45" customFormat="1" ht="11.25" hidden="1" customHeight="1" x14ac:dyDescent="0.2">
      <c r="A234" s="47">
        <f t="shared" si="16"/>
        <v>231</v>
      </c>
      <c r="B234" s="48" t="str">
        <f>+[14]Aisladores!B78</f>
        <v>AUX03</v>
      </c>
      <c r="C234" s="49" t="str">
        <f>+[14]Aisladores!C78</f>
        <v xml:space="preserve">AISLADOR PASANTE TIPO POZO CORTO   10KV 200A                                                                                                                                                                                                              </v>
      </c>
      <c r="D234" s="49">
        <f>+[14]Aisladores!D78</f>
        <v>46.1</v>
      </c>
      <c r="E234" s="53">
        <f>+[14]Aisladores!E78</f>
        <v>46.1</v>
      </c>
      <c r="F234" s="53"/>
      <c r="G234" s="49" t="str">
        <f>+[14]Aisladores!F78</f>
        <v>E</v>
      </c>
      <c r="H234" s="49" t="str">
        <f>+[14]Aisladores!G78</f>
        <v/>
      </c>
      <c r="I234" s="49" t="str">
        <f>+[14]Aisladores!H78</f>
        <v>Estimado</v>
      </c>
      <c r="J234" s="49" t="str">
        <f>+[14]Aisladores!I78</f>
        <v/>
      </c>
      <c r="K234" s="49" t="str">
        <f>+[14]Aisladores!J78</f>
        <v/>
      </c>
      <c r="L234" s="49" t="str">
        <f>+[14]Aisladores!K78</f>
        <v/>
      </c>
      <c r="M234" s="49" t="str">
        <f>+[14]Aisladores!L78</f>
        <v/>
      </c>
      <c r="N234" s="49" t="str">
        <f>+[14]Aisladores!M78</f>
        <v/>
      </c>
      <c r="O234" s="49" t="str">
        <f>+[14]Aisladores!N78</f>
        <v>Estimado</v>
      </c>
      <c r="P234" s="49" t="str">
        <f>+[14]Aisladores!O78</f>
        <v/>
      </c>
      <c r="Q234" s="49" t="str">
        <f>+[14]Aisladores!P78</f>
        <v>E</v>
      </c>
      <c r="R234" s="51">
        <f t="shared" si="12"/>
        <v>0</v>
      </c>
      <c r="S234" s="45" t="str">
        <f t="shared" si="13"/>
        <v>Estimado.rar</v>
      </c>
      <c r="V234" s="46">
        <f t="shared" si="14"/>
        <v>1</v>
      </c>
    </row>
    <row r="235" spans="1:22" s="45" customFormat="1" ht="11.25" hidden="1" customHeight="1" x14ac:dyDescent="0.2">
      <c r="A235" s="47">
        <f t="shared" si="16"/>
        <v>232</v>
      </c>
      <c r="B235" s="48" t="str">
        <f>+[15]Arandelas!B56</f>
        <v>FAC01</v>
      </c>
      <c r="C235" s="49" t="str">
        <f>+[15]Arandelas!C56</f>
        <v xml:space="preserve">ARANDELA CUADRADA CURVA DE 57X57X5 mm (2-1/4X2-1/4X3/16 PULG.); AGUJERO 14 mm. DIAM.                                                                                                                                                                      </v>
      </c>
      <c r="D235" s="49">
        <f>+[15]Arandelas!D56</f>
        <v>0.21</v>
      </c>
      <c r="E235" s="53">
        <f>+[15]Arandelas!E56</f>
        <v>0.4</v>
      </c>
      <c r="F235" s="53"/>
      <c r="G235" s="49" t="str">
        <f>+[15]Arandelas!F56</f>
        <v>S</v>
      </c>
      <c r="H235" s="49">
        <f>+[15]Arandelas!G56</f>
        <v>800</v>
      </c>
      <c r="I235" s="49" t="str">
        <f>+[15]Arandelas!H56</f>
        <v>Orden de Compra 1210013997</v>
      </c>
      <c r="J235" s="49" t="str">
        <f>+[15]Arandelas!I56</f>
        <v>Individual</v>
      </c>
      <c r="K235" s="49" t="str">
        <f>+[15]Arandelas!J56</f>
        <v>ELNO</v>
      </c>
      <c r="L235" s="49" t="str">
        <f>+[15]Arandelas!K56</f>
        <v>SILVA GABRIEL ATILANO ALFONSO</v>
      </c>
      <c r="M235" s="49">
        <f>+[15]Arandelas!L56</f>
        <v>42789</v>
      </c>
      <c r="N235" s="49">
        <f>+[15]Arandelas!M56</f>
        <v>1</v>
      </c>
      <c r="O235" s="49" t="str">
        <f>+[15]Arandelas!N56</f>
        <v>Sustento</v>
      </c>
      <c r="P235" s="49">
        <f>+[15]Arandelas!O56</f>
        <v>800</v>
      </c>
      <c r="Q235" s="49" t="str">
        <f>+[15]Arandelas!P56</f>
        <v>S</v>
      </c>
      <c r="R235" s="51">
        <f t="shared" si="12"/>
        <v>0.90476190476190488</v>
      </c>
      <c r="S235" s="45" t="str">
        <f t="shared" si="13"/>
        <v>ELNO: Orden de Compra 1210013997</v>
      </c>
      <c r="V235" s="46">
        <f t="shared" si="14"/>
        <v>1</v>
      </c>
    </row>
    <row r="236" spans="1:22" s="45" customFormat="1" ht="11.25" hidden="1" customHeight="1" x14ac:dyDescent="0.2">
      <c r="A236" s="47">
        <f t="shared" si="16"/>
        <v>233</v>
      </c>
      <c r="B236" s="48" t="str">
        <f>+[15]Arandelas!B57</f>
        <v>FAC02</v>
      </c>
      <c r="C236" s="49" t="str">
        <f>+[15]Arandelas!C57</f>
        <v xml:space="preserve">ARANDELA CUADRADA CURVA DE 57X57X5 mm (2-1/4X2-1/4X3/16 PULG.); AGUJERO 17 mm. DIAM.                                                                                                                                                                      </v>
      </c>
      <c r="D236" s="49">
        <f>+[15]Arandelas!D57</f>
        <v>0.21</v>
      </c>
      <c r="E236" s="53">
        <f>+[15]Arandelas!E57</f>
        <v>0.49</v>
      </c>
      <c r="F236" s="53"/>
      <c r="G236" s="49" t="str">
        <f>+[15]Arandelas!F57</f>
        <v>S</v>
      </c>
      <c r="H236" s="49">
        <f>+[15]Arandelas!G57</f>
        <v>1000</v>
      </c>
      <c r="I236" s="49" t="str">
        <f>+[15]Arandelas!H57</f>
        <v>Orden de Compra 1210013972</v>
      </c>
      <c r="J236" s="49" t="str">
        <f>+[15]Arandelas!I57</f>
        <v>Individual</v>
      </c>
      <c r="K236" s="49" t="str">
        <f>+[15]Arandelas!J57</f>
        <v>ELNO</v>
      </c>
      <c r="L236" s="49" t="str">
        <f>+[15]Arandelas!K57</f>
        <v>SILVA GABRIEL ATILANO ALFONSO</v>
      </c>
      <c r="M236" s="49">
        <f>+[15]Arandelas!L57</f>
        <v>42781</v>
      </c>
      <c r="N236" s="49">
        <f>+[15]Arandelas!M57</f>
        <v>2</v>
      </c>
      <c r="O236" s="49" t="str">
        <f>+[15]Arandelas!N57</f>
        <v>Sustento</v>
      </c>
      <c r="P236" s="49">
        <f>+[15]Arandelas!O57</f>
        <v>1000</v>
      </c>
      <c r="Q236" s="49" t="str">
        <f>+[15]Arandelas!P57</f>
        <v>S</v>
      </c>
      <c r="R236" s="51">
        <f t="shared" si="12"/>
        <v>1.3333333333333335</v>
      </c>
      <c r="S236" s="45" t="str">
        <f t="shared" si="13"/>
        <v>ELNO: Orden de Compra 1210013972</v>
      </c>
      <c r="V236" s="46">
        <f t="shared" si="14"/>
        <v>1</v>
      </c>
    </row>
    <row r="237" spans="1:22" s="45" customFormat="1" ht="11.25" hidden="1" customHeight="1" x14ac:dyDescent="0.2">
      <c r="A237" s="47">
        <f t="shared" si="16"/>
        <v>234</v>
      </c>
      <c r="B237" s="48" t="str">
        <f>+[15]Arandelas!B58</f>
        <v>FAC03</v>
      </c>
      <c r="C237" s="49" t="str">
        <f>+[15]Arandelas!C58</f>
        <v xml:space="preserve">ARANDELA CUADRADA CURVA DE 57X57X5 mm (2-1/4X2-1/4X3/16 PULG.); AGUJERO 21 mm. DIAM.                                                                                                                                                                      </v>
      </c>
      <c r="D237" s="49">
        <f>+[15]Arandelas!D58</f>
        <v>0.84</v>
      </c>
      <c r="E237" s="53">
        <f>+[15]Arandelas!E58</f>
        <v>0.49</v>
      </c>
      <c r="F237" s="53"/>
      <c r="G237" s="49" t="str">
        <f>+[15]Arandelas!F58</f>
        <v>E</v>
      </c>
      <c r="H237" s="49" t="str">
        <f>+[15]Arandelas!G58</f>
        <v/>
      </c>
      <c r="I237" s="49" t="str">
        <f>+[15]Arandelas!H58</f>
        <v>Estimado</v>
      </c>
      <c r="J237" s="49" t="str">
        <f>+[15]Arandelas!I58</f>
        <v/>
      </c>
      <c r="K237" s="49" t="str">
        <f>+[15]Arandelas!J58</f>
        <v/>
      </c>
      <c r="L237" s="49" t="str">
        <f>+[15]Arandelas!K58</f>
        <v/>
      </c>
      <c r="M237" s="49" t="str">
        <f>+[15]Arandelas!L58</f>
        <v/>
      </c>
      <c r="N237" s="49">
        <f>+[15]Arandelas!M58</f>
        <v>3</v>
      </c>
      <c r="O237" s="49" t="str">
        <f>+[15]Arandelas!N58</f>
        <v>Estimado</v>
      </c>
      <c r="P237" s="49" t="str">
        <f>+[15]Arandelas!O58</f>
        <v/>
      </c>
      <c r="Q237" s="49" t="str">
        <f>+[15]Arandelas!P58</f>
        <v>E</v>
      </c>
      <c r="R237" s="51">
        <f t="shared" si="12"/>
        <v>-0.41666666666666663</v>
      </c>
      <c r="S237" s="45" t="str">
        <f t="shared" si="13"/>
        <v>Estimado.rar</v>
      </c>
      <c r="V237" s="46">
        <f t="shared" si="14"/>
        <v>1</v>
      </c>
    </row>
    <row r="238" spans="1:22" s="45" customFormat="1" ht="11.25" hidden="1" customHeight="1" x14ac:dyDescent="0.2">
      <c r="A238" s="47">
        <f t="shared" si="16"/>
        <v>235</v>
      </c>
      <c r="B238" s="48" t="str">
        <f>+[15]Arandelas!B59</f>
        <v>FAC04</v>
      </c>
      <c r="C238" s="49" t="str">
        <f>+[15]Arandelas!C59</f>
        <v xml:space="preserve">ARANDELA CUADRADA CURVA DE 76X76X5 mm ( 3X3 X3/16 PULG); AGUJERO 17 mm. DIAM.                                                                                                                                                                             </v>
      </c>
      <c r="D238" s="49">
        <f>+[15]Arandelas!D59</f>
        <v>0.85</v>
      </c>
      <c r="E238" s="53">
        <f>+[15]Arandelas!E59</f>
        <v>0.85</v>
      </c>
      <c r="F238" s="53"/>
      <c r="G238" s="49" t="str">
        <f>+[15]Arandelas!F59</f>
        <v>E</v>
      </c>
      <c r="H238" s="49" t="str">
        <f>+[15]Arandelas!G59</f>
        <v/>
      </c>
      <c r="I238" s="49" t="str">
        <f>+[15]Arandelas!H59</f>
        <v>Estimado</v>
      </c>
      <c r="J238" s="49" t="str">
        <f>+[15]Arandelas!I59</f>
        <v/>
      </c>
      <c r="K238" s="49" t="str">
        <f>+[15]Arandelas!J59</f>
        <v/>
      </c>
      <c r="L238" s="49" t="str">
        <f>+[15]Arandelas!K59</f>
        <v/>
      </c>
      <c r="M238" s="49" t="str">
        <f>+[15]Arandelas!L59</f>
        <v/>
      </c>
      <c r="N238" s="49">
        <f>+[15]Arandelas!M59</f>
        <v>4</v>
      </c>
      <c r="O238" s="49" t="str">
        <f>+[15]Arandelas!N59</f>
        <v>Estimado</v>
      </c>
      <c r="P238" s="49" t="str">
        <f>+[15]Arandelas!O59</f>
        <v/>
      </c>
      <c r="Q238" s="49" t="str">
        <f>+[15]Arandelas!P59</f>
        <v>E</v>
      </c>
      <c r="R238" s="51">
        <f t="shared" si="12"/>
        <v>0</v>
      </c>
      <c r="S238" s="45" t="str">
        <f t="shared" si="13"/>
        <v>Estimado.rar</v>
      </c>
      <c r="V238" s="46">
        <f t="shared" si="14"/>
        <v>1</v>
      </c>
    </row>
    <row r="239" spans="1:22" s="45" customFormat="1" ht="11.25" hidden="1" customHeight="1" x14ac:dyDescent="0.2">
      <c r="A239" s="47">
        <f t="shared" si="16"/>
        <v>236</v>
      </c>
      <c r="B239" s="48" t="str">
        <f>+[15]Arandelas!B60</f>
        <v>FAC05</v>
      </c>
      <c r="C239" s="49" t="str">
        <f>+[15]Arandelas!C60</f>
        <v xml:space="preserve">ARANDELA CUADRADA CURVA DE 76X76X6 mm (3X3 X1/4 PULG.); AGUJERO 21 mm. DIAM.                                                                                                                                                                              </v>
      </c>
      <c r="D239" s="49">
        <f>+[15]Arandelas!D60</f>
        <v>1.3</v>
      </c>
      <c r="E239" s="53">
        <f>+[15]Arandelas!E60</f>
        <v>0.89249999999999996</v>
      </c>
      <c r="F239" s="53"/>
      <c r="G239" s="49" t="str">
        <f>+[15]Arandelas!F60</f>
        <v>E</v>
      </c>
      <c r="H239" s="49" t="str">
        <f>+[15]Arandelas!G60</f>
        <v/>
      </c>
      <c r="I239" s="49" t="str">
        <f>+[15]Arandelas!H60</f>
        <v>Estimado</v>
      </c>
      <c r="J239" s="49" t="str">
        <f>+[15]Arandelas!I60</f>
        <v/>
      </c>
      <c r="K239" s="49" t="str">
        <f>+[15]Arandelas!J60</f>
        <v/>
      </c>
      <c r="L239" s="49" t="str">
        <f>+[15]Arandelas!K60</f>
        <v/>
      </c>
      <c r="M239" s="49" t="str">
        <f>+[15]Arandelas!L60</f>
        <v/>
      </c>
      <c r="N239" s="49" t="str">
        <f>+[15]Arandelas!M60</f>
        <v/>
      </c>
      <c r="O239" s="49" t="str">
        <f>+[15]Arandelas!N60</f>
        <v>Estimado</v>
      </c>
      <c r="P239" s="49" t="str">
        <f>+[15]Arandelas!O60</f>
        <v/>
      </c>
      <c r="Q239" s="49" t="str">
        <f>+[15]Arandelas!P60</f>
        <v>E</v>
      </c>
      <c r="R239" s="51">
        <f t="shared" si="12"/>
        <v>-0.31346153846153857</v>
      </c>
      <c r="S239" s="45" t="str">
        <f t="shared" si="13"/>
        <v>Estimado.rar</v>
      </c>
      <c r="V239" s="46">
        <f t="shared" si="14"/>
        <v>1</v>
      </c>
    </row>
    <row r="240" spans="1:22" s="45" customFormat="1" ht="11.25" hidden="1" customHeight="1" x14ac:dyDescent="0.2">
      <c r="A240" s="47">
        <f t="shared" si="16"/>
        <v>237</v>
      </c>
      <c r="B240" s="48" t="str">
        <f>+[15]Arandelas!B61</f>
        <v>FAC06</v>
      </c>
      <c r="C240" s="49" t="str">
        <f>+[15]Arandelas!C61</f>
        <v xml:space="preserve">ARANDELA CUADRADA PLANA DE  57X57X5 mm (2-1/4X2-1/4X3/16 PULG.); AGUJERO 14 mm. DIAM.                                                                                                                                                                     </v>
      </c>
      <c r="D240" s="49">
        <f>+[15]Arandelas!D61</f>
        <v>0.19</v>
      </c>
      <c r="E240" s="53">
        <f>+[15]Arandelas!E61</f>
        <v>0.37</v>
      </c>
      <c r="F240" s="53"/>
      <c r="G240" s="49" t="str">
        <f>+[15]Arandelas!F61</f>
        <v>S</v>
      </c>
      <c r="H240" s="49">
        <f>+[15]Arandelas!G61</f>
        <v>800</v>
      </c>
      <c r="I240" s="49" t="str">
        <f>+[15]Arandelas!H61</f>
        <v>Orden de Compra 1210013997</v>
      </c>
      <c r="J240" s="49" t="str">
        <f>+[15]Arandelas!I61</f>
        <v>Individual</v>
      </c>
      <c r="K240" s="49" t="str">
        <f>+[15]Arandelas!J61</f>
        <v>ELNO</v>
      </c>
      <c r="L240" s="49" t="str">
        <f>+[15]Arandelas!K61</f>
        <v>SILVA GABRIEL ATILANO ALFONSO</v>
      </c>
      <c r="M240" s="49">
        <f>+[15]Arandelas!L61</f>
        <v>42789</v>
      </c>
      <c r="N240" s="49">
        <f>+[15]Arandelas!M61</f>
        <v>800</v>
      </c>
      <c r="O240" s="49" t="str">
        <f>+[15]Arandelas!N61</f>
        <v>Sustento</v>
      </c>
      <c r="P240" s="49">
        <f>+[15]Arandelas!O61</f>
        <v>800</v>
      </c>
      <c r="Q240" s="49" t="str">
        <f>+[15]Arandelas!P61</f>
        <v>S</v>
      </c>
      <c r="R240" s="51">
        <f t="shared" si="12"/>
        <v>0.94736842105263164</v>
      </c>
      <c r="S240" s="45" t="str">
        <f t="shared" si="13"/>
        <v>ELNO: Orden de Compra 1210013997</v>
      </c>
      <c r="V240" s="46">
        <f t="shared" si="14"/>
        <v>1</v>
      </c>
    </row>
    <row r="241" spans="1:22" s="45" customFormat="1" ht="11.25" hidden="1" customHeight="1" x14ac:dyDescent="0.2">
      <c r="A241" s="47">
        <f t="shared" si="16"/>
        <v>238</v>
      </c>
      <c r="B241" s="48" t="str">
        <f>+[15]Arandelas!B62</f>
        <v>FAC07</v>
      </c>
      <c r="C241" s="49" t="str">
        <f>+[15]Arandelas!C62</f>
        <v xml:space="preserve">ARANDELA CUADRADA PLANA DE  57X57X5 mm (2-1/4X2-1/4X3/16 PULG.); AGUJERO 17 mm. DIAM.                                                                                                                                                                     </v>
      </c>
      <c r="D241" s="49">
        <f>+[15]Arandelas!D62</f>
        <v>0.19</v>
      </c>
      <c r="E241" s="53">
        <f>+[15]Arandelas!E62</f>
        <v>0.43</v>
      </c>
      <c r="F241" s="53"/>
      <c r="G241" s="49" t="str">
        <f>+[15]Arandelas!F62</f>
        <v>S</v>
      </c>
      <c r="H241" s="49">
        <f>+[15]Arandelas!G62</f>
        <v>1000</v>
      </c>
      <c r="I241" s="49" t="str">
        <f>+[15]Arandelas!H62</f>
        <v>Orden de Compra 1210014168</v>
      </c>
      <c r="J241" s="49" t="str">
        <f>+[15]Arandelas!I62</f>
        <v>Individual</v>
      </c>
      <c r="K241" s="49" t="str">
        <f>+[15]Arandelas!J62</f>
        <v>ELNO</v>
      </c>
      <c r="L241" s="49" t="str">
        <f>+[15]Arandelas!K62</f>
        <v>SILVA GABRIEL ATILANO ALFONSO</v>
      </c>
      <c r="M241" s="49">
        <f>+[15]Arandelas!L62</f>
        <v>42845</v>
      </c>
      <c r="N241" s="49">
        <f>+[15]Arandelas!M62</f>
        <v>5</v>
      </c>
      <c r="O241" s="49" t="str">
        <f>+[15]Arandelas!N62</f>
        <v>Sustento</v>
      </c>
      <c r="P241" s="49">
        <f>+[15]Arandelas!O62</f>
        <v>1000</v>
      </c>
      <c r="Q241" s="49" t="str">
        <f>+[15]Arandelas!P62</f>
        <v>S</v>
      </c>
      <c r="R241" s="51">
        <f t="shared" si="12"/>
        <v>1.263157894736842</v>
      </c>
      <c r="S241" s="45" t="str">
        <f t="shared" si="13"/>
        <v>ELNO: Orden de Compra 1210014168</v>
      </c>
      <c r="V241" s="46">
        <f t="shared" si="14"/>
        <v>1</v>
      </c>
    </row>
    <row r="242" spans="1:22" s="45" customFormat="1" ht="11.25" hidden="1" customHeight="1" x14ac:dyDescent="0.2">
      <c r="A242" s="47">
        <f t="shared" si="16"/>
        <v>239</v>
      </c>
      <c r="B242" s="48" t="str">
        <f>+[15]Arandelas!B63</f>
        <v>FAC08</v>
      </c>
      <c r="C242" s="49" t="str">
        <f>+[15]Arandelas!C63</f>
        <v xml:space="preserve">ARANDELA CUADRADA PLANA DE  57X57X5 mm (2-1/4X2-1/4X3/16 PULG.); AGUJERO 21 mm. DIAM.                                                                                                                                                                     </v>
      </c>
      <c r="D242" s="49">
        <f>+[15]Arandelas!D63</f>
        <v>0.26</v>
      </c>
      <c r="E242" s="53">
        <f>+[15]Arandelas!E63</f>
        <v>0.49</v>
      </c>
      <c r="F242" s="53"/>
      <c r="G242" s="49" t="str">
        <f>+[15]Arandelas!F63</f>
        <v>E</v>
      </c>
      <c r="H242" s="49" t="str">
        <f>+[15]Arandelas!G63</f>
        <v/>
      </c>
      <c r="I242" s="49" t="str">
        <f>+[15]Arandelas!H63</f>
        <v>Estimado</v>
      </c>
      <c r="J242" s="49" t="str">
        <f>+[15]Arandelas!I63</f>
        <v/>
      </c>
      <c r="K242" s="49" t="str">
        <f>+[15]Arandelas!J63</f>
        <v/>
      </c>
      <c r="L242" s="49" t="str">
        <f>+[15]Arandelas!K63</f>
        <v/>
      </c>
      <c r="M242" s="49" t="str">
        <f>+[15]Arandelas!L63</f>
        <v/>
      </c>
      <c r="N242" s="49" t="str">
        <f>+[15]Arandelas!M63</f>
        <v/>
      </c>
      <c r="O242" s="49" t="str">
        <f>+[15]Arandelas!N63</f>
        <v>Estimado</v>
      </c>
      <c r="P242" s="49" t="str">
        <f>+[15]Arandelas!O63</f>
        <v/>
      </c>
      <c r="Q242" s="49" t="str">
        <f>+[15]Arandelas!P63</f>
        <v>E</v>
      </c>
      <c r="R242" s="51">
        <f t="shared" si="12"/>
        <v>0.88461538461538458</v>
      </c>
      <c r="S242" s="45" t="str">
        <f t="shared" si="13"/>
        <v>Estimado.rar</v>
      </c>
      <c r="V242" s="46">
        <f t="shared" si="14"/>
        <v>1</v>
      </c>
    </row>
    <row r="243" spans="1:22" s="45" customFormat="1" ht="11.25" hidden="1" customHeight="1" x14ac:dyDescent="0.2">
      <c r="A243" s="47">
        <f t="shared" si="16"/>
        <v>240</v>
      </c>
      <c r="B243" s="48" t="str">
        <f>+[15]Arandelas!B64</f>
        <v>FAC09</v>
      </c>
      <c r="C243" s="49" t="str">
        <f>+[15]Arandelas!C64</f>
        <v xml:space="preserve">ARANDELA CUADRADA PLANA DE  76X76X6 mm (3X3X1/4 PULG.); AGUJERO 21 mm. DIAM.                                                                                                                                                                              </v>
      </c>
      <c r="D243" s="49">
        <f>+[15]Arandelas!D64</f>
        <v>0.56999999999999995</v>
      </c>
      <c r="E243" s="53">
        <f>+[15]Arandelas!E64</f>
        <v>0.66</v>
      </c>
      <c r="F243" s="53"/>
      <c r="G243" s="49" t="str">
        <f>+[15]Arandelas!F64</f>
        <v>S</v>
      </c>
      <c r="H243" s="49">
        <f>+[15]Arandelas!G64</f>
        <v>150</v>
      </c>
      <c r="I243" s="49" t="str">
        <f>+[15]Arandelas!H64</f>
        <v>Factura  001-000803</v>
      </c>
      <c r="J243" s="49" t="str">
        <f>+[15]Arandelas!I64</f>
        <v>Individual</v>
      </c>
      <c r="K243" s="49" t="str">
        <f>+[15]Arandelas!J64</f>
        <v>ELOR</v>
      </c>
      <c r="L243" s="49" t="str">
        <f>+[15]Arandelas!K64</f>
        <v>DIPACO S.A.C.</v>
      </c>
      <c r="M243" s="49">
        <f>+[15]Arandelas!L64</f>
        <v>42663</v>
      </c>
      <c r="N243" s="49">
        <f>+[15]Arandelas!M64</f>
        <v>6</v>
      </c>
      <c r="O243" s="49" t="str">
        <f>+[15]Arandelas!N64</f>
        <v>Sustento</v>
      </c>
      <c r="P243" s="49">
        <f>+[15]Arandelas!O64</f>
        <v>150</v>
      </c>
      <c r="Q243" s="49" t="str">
        <f>+[15]Arandelas!P64</f>
        <v>S</v>
      </c>
      <c r="R243" s="51">
        <f t="shared" si="12"/>
        <v>0.15789473684210531</v>
      </c>
      <c r="S243" s="45" t="str">
        <f t="shared" si="13"/>
        <v>ELOR: Factura  001-000803</v>
      </c>
      <c r="V243" s="46">
        <f t="shared" si="14"/>
        <v>1</v>
      </c>
    </row>
    <row r="244" spans="1:22" s="45" customFormat="1" ht="11.25" hidden="1" customHeight="1" x14ac:dyDescent="0.2">
      <c r="A244" s="47">
        <f t="shared" si="16"/>
        <v>241</v>
      </c>
      <c r="B244" s="48" t="str">
        <f>+[15]Arandelas!B65</f>
        <v>FAC10</v>
      </c>
      <c r="C244" s="49" t="str">
        <f>+[15]Arandelas!C65</f>
        <v xml:space="preserve">ARANDELA CUADRADA PLANA DE 102X102X 5 mm (4X4X3/16 PULG.); AGUJERO 17 mm. DIAM.                                                                                                                                                                           </v>
      </c>
      <c r="D244" s="49">
        <f>+[15]Arandelas!D65</f>
        <v>1.3</v>
      </c>
      <c r="E244" s="53">
        <f>+[15]Arandelas!E65</f>
        <v>0.86</v>
      </c>
      <c r="F244" s="53"/>
      <c r="G244" s="49" t="str">
        <f>+[15]Arandelas!F65</f>
        <v>S</v>
      </c>
      <c r="H244" s="49">
        <f>+[15]Arandelas!G65</f>
        <v>34</v>
      </c>
      <c r="I244" s="49" t="str">
        <f>+[15]Arandelas!H65</f>
        <v>Orden de Compra 2210009106</v>
      </c>
      <c r="J244" s="49" t="str">
        <f>+[15]Arandelas!I65</f>
        <v>Individual</v>
      </c>
      <c r="K244" s="49" t="str">
        <f>+[15]Arandelas!J65</f>
        <v>ELN</v>
      </c>
      <c r="L244" s="49" t="str">
        <f>+[15]Arandelas!K65</f>
        <v>MATERIALES GROUP S.A.C.</v>
      </c>
      <c r="M244" s="49">
        <f>+[15]Arandelas!L65</f>
        <v>42984</v>
      </c>
      <c r="N244" s="49">
        <f>+[15]Arandelas!M65</f>
        <v>7</v>
      </c>
      <c r="O244" s="49" t="str">
        <f>+[15]Arandelas!N65</f>
        <v>Sustento</v>
      </c>
      <c r="P244" s="49">
        <f>+[15]Arandelas!O65</f>
        <v>34</v>
      </c>
      <c r="Q244" s="49" t="str">
        <f>+[15]Arandelas!P65</f>
        <v>S</v>
      </c>
      <c r="R244" s="51">
        <f t="shared" si="12"/>
        <v>-0.33846153846153848</v>
      </c>
      <c r="S244" s="45" t="str">
        <f t="shared" si="13"/>
        <v>ELN: Orden de Compra 2210009106</v>
      </c>
      <c r="V244" s="46">
        <f t="shared" si="14"/>
        <v>1</v>
      </c>
    </row>
    <row r="245" spans="1:22" s="45" customFormat="1" ht="11.25" hidden="1" customHeight="1" x14ac:dyDescent="0.2">
      <c r="A245" s="47">
        <f t="shared" si="16"/>
        <v>242</v>
      </c>
      <c r="B245" s="48" t="str">
        <f>+[15]Arandelas!B66</f>
        <v>FAC11</v>
      </c>
      <c r="C245" s="49" t="str">
        <f>+[15]Arandelas!C66</f>
        <v xml:space="preserve">ARANDELA CUADRADA PLANA DE 102X102X13 mm (4X4X1/2 PULG.); AGUJERO 21 mm. DIAM.                                                                                                                                                                            </v>
      </c>
      <c r="D245" s="49">
        <f>+[15]Arandelas!D66</f>
        <v>1.41</v>
      </c>
      <c r="E245" s="53">
        <f>+[15]Arandelas!E66</f>
        <v>0.82</v>
      </c>
      <c r="F245" s="53"/>
      <c r="G245" s="49" t="str">
        <f>+[15]Arandelas!F66</f>
        <v>S</v>
      </c>
      <c r="H245" s="49">
        <f>+[15]Arandelas!G66</f>
        <v>100</v>
      </c>
      <c r="I245" s="49" t="str">
        <f>+[15]Arandelas!H66</f>
        <v>Orden de Compra OC-380780</v>
      </c>
      <c r="J245" s="49" t="str">
        <f>+[15]Arandelas!I66</f>
        <v>Individual</v>
      </c>
      <c r="K245" s="49" t="str">
        <f>+[15]Arandelas!J66</f>
        <v>ELDU</v>
      </c>
      <c r="L245" s="49" t="str">
        <f>+[15]Arandelas!K66</f>
        <v>MATERIALES GROUP S.A.C</v>
      </c>
      <c r="M245" s="49">
        <f>+[15]Arandelas!L66</f>
        <v>43031</v>
      </c>
      <c r="N245" s="49">
        <f>+[15]Arandelas!M66</f>
        <v>8</v>
      </c>
      <c r="O245" s="49" t="str">
        <f>+[15]Arandelas!N66</f>
        <v>Sustento</v>
      </c>
      <c r="P245" s="49">
        <f>+[15]Arandelas!O66</f>
        <v>100</v>
      </c>
      <c r="Q245" s="49" t="str">
        <f>+[15]Arandelas!P66</f>
        <v>S</v>
      </c>
      <c r="R245" s="51">
        <f t="shared" si="12"/>
        <v>-0.41843971631205679</v>
      </c>
      <c r="S245" s="45" t="str">
        <f t="shared" si="13"/>
        <v>ELDU: Orden de Compra OC-380780</v>
      </c>
      <c r="V245" s="46">
        <f t="shared" si="14"/>
        <v>1</v>
      </c>
    </row>
    <row r="246" spans="1:22" s="45" customFormat="1" ht="11.25" hidden="1" customHeight="1" x14ac:dyDescent="0.2">
      <c r="A246" s="47">
        <f t="shared" si="16"/>
        <v>243</v>
      </c>
      <c r="B246" s="48" t="str">
        <f>+[15]Arandelas!B67</f>
        <v>FXX06</v>
      </c>
      <c r="C246" s="49" t="str">
        <f>+[15]Arandelas!C67</f>
        <v xml:space="preserve">ARANDELA PLANA AC.GALV. PERNO  3/8                                                                                                                                                                                                                        </v>
      </c>
      <c r="D246" s="49">
        <f>+[15]Arandelas!D67</f>
        <v>0.03</v>
      </c>
      <c r="E246" s="53">
        <f>+[15]Arandelas!E67</f>
        <v>0.85</v>
      </c>
      <c r="F246" s="53"/>
      <c r="G246" s="49" t="str">
        <f>+[15]Arandelas!F67</f>
        <v>E</v>
      </c>
      <c r="H246" s="49" t="str">
        <f>+[15]Arandelas!G67</f>
        <v/>
      </c>
      <c r="I246" s="49" t="str">
        <f>+[15]Arandelas!H67</f>
        <v>Estimado</v>
      </c>
      <c r="J246" s="49" t="str">
        <f>+[15]Arandelas!I67</f>
        <v/>
      </c>
      <c r="K246" s="49" t="str">
        <f>+[15]Arandelas!J67</f>
        <v/>
      </c>
      <c r="L246" s="49" t="str">
        <f>+[15]Arandelas!K67</f>
        <v/>
      </c>
      <c r="M246" s="49" t="str">
        <f>+[15]Arandelas!L67</f>
        <v/>
      </c>
      <c r="N246" s="49" t="str">
        <f>+[15]Arandelas!M67</f>
        <v/>
      </c>
      <c r="O246" s="49" t="str">
        <f>+[15]Arandelas!N67</f>
        <v>Estimado</v>
      </c>
      <c r="P246" s="49" t="str">
        <f>+[15]Arandelas!O67</f>
        <v/>
      </c>
      <c r="Q246" s="49" t="str">
        <f>+[15]Arandelas!P67</f>
        <v>E</v>
      </c>
      <c r="R246" s="51">
        <f t="shared" si="12"/>
        <v>27.333333333333332</v>
      </c>
      <c r="S246" s="45" t="str">
        <f t="shared" si="13"/>
        <v>Estimado.rar</v>
      </c>
      <c r="V246" s="46">
        <f t="shared" si="14"/>
        <v>1</v>
      </c>
    </row>
    <row r="247" spans="1:22" s="45" customFormat="1" ht="11.25" hidden="1" customHeight="1" x14ac:dyDescent="0.2">
      <c r="A247" s="47">
        <f t="shared" si="16"/>
        <v>244</v>
      </c>
      <c r="B247" s="48" t="str">
        <f>+[15]Arandelas!B68</f>
        <v>FAC12</v>
      </c>
      <c r="C247" s="49" t="str">
        <f>+[15]Arandelas!C68</f>
        <v xml:space="preserve">ARANDELA PLANA DE BRONCE DE 102X102X13 mm; AGUJERO 21 mm. DIAM.                                                                                                                                                                                           </v>
      </c>
      <c r="D247" s="49">
        <f>+[15]Arandelas!D68</f>
        <v>1.39</v>
      </c>
      <c r="E247" s="53">
        <f>+[15]Arandelas!E68</f>
        <v>0.80836879432624098</v>
      </c>
      <c r="F247" s="53"/>
      <c r="G247" s="49" t="str">
        <f>+[15]Arandelas!F68</f>
        <v>E</v>
      </c>
      <c r="H247" s="49" t="str">
        <f>+[15]Arandelas!G68</f>
        <v/>
      </c>
      <c r="I247" s="49" t="str">
        <f>+[15]Arandelas!H68</f>
        <v>Estimado</v>
      </c>
      <c r="J247" s="49" t="str">
        <f>+[15]Arandelas!I68</f>
        <v/>
      </c>
      <c r="K247" s="49" t="str">
        <f>+[15]Arandelas!J68</f>
        <v/>
      </c>
      <c r="L247" s="49" t="str">
        <f>+[15]Arandelas!K68</f>
        <v/>
      </c>
      <c r="M247" s="49" t="str">
        <f>+[15]Arandelas!L68</f>
        <v/>
      </c>
      <c r="N247" s="49" t="str">
        <f>+[15]Arandelas!M68</f>
        <v/>
      </c>
      <c r="O247" s="49" t="str">
        <f>+[15]Arandelas!N68</f>
        <v>Estimado</v>
      </c>
      <c r="P247" s="49" t="str">
        <f>+[15]Arandelas!O68</f>
        <v/>
      </c>
      <c r="Q247" s="49" t="str">
        <f>+[15]Arandelas!P68</f>
        <v>E</v>
      </c>
      <c r="R247" s="51">
        <f t="shared" si="12"/>
        <v>-0.41843971631205679</v>
      </c>
      <c r="S247" s="45" t="str">
        <f t="shared" si="13"/>
        <v>Estimado.rar</v>
      </c>
      <c r="V247" s="46">
        <f t="shared" si="14"/>
        <v>1</v>
      </c>
    </row>
    <row r="248" spans="1:22" s="45" customFormat="1" ht="11.25" hidden="1" customHeight="1" x14ac:dyDescent="0.2">
      <c r="A248" s="47">
        <f t="shared" si="16"/>
        <v>245</v>
      </c>
      <c r="B248" s="48" t="str">
        <f>+[15]Arandelas!B69</f>
        <v>FAR01</v>
      </c>
      <c r="C248" s="49" t="str">
        <f>+[15]Arandelas!C69</f>
        <v xml:space="preserve">ARANDELA REDONDA  DE 35 mm. (1-3/8 PULG.) DIAM. EXTERIOR; AGUJERO 14 mm. DIAM.                                                                                                                                                                            </v>
      </c>
      <c r="D248" s="49">
        <f>+[15]Arandelas!D69</f>
        <v>0.32</v>
      </c>
      <c r="E248" s="53">
        <f>+[15]Arandelas!E69</f>
        <v>0.05</v>
      </c>
      <c r="F248" s="53"/>
      <c r="G248" s="49" t="str">
        <f>+[15]Arandelas!F69</f>
        <v>S</v>
      </c>
      <c r="H248" s="49">
        <f>+[15]Arandelas!G69</f>
        <v>3</v>
      </c>
      <c r="I248" s="49" t="str">
        <f>+[15]Arandelas!H69</f>
        <v>Factura 002-0007147</v>
      </c>
      <c r="J248" s="49" t="str">
        <f>+[15]Arandelas!I69</f>
        <v>Individual</v>
      </c>
      <c r="K248" s="49" t="str">
        <f>+[15]Arandelas!J69</f>
        <v>EPAN</v>
      </c>
      <c r="L248" s="49" t="str">
        <f>+[15]Arandelas!K69</f>
        <v>ELECTRO "NIETSA" E.I.R.L.</v>
      </c>
      <c r="M248" s="49">
        <f>+[15]Arandelas!L69</f>
        <v>42993</v>
      </c>
      <c r="N248" s="49">
        <f>+[15]Arandelas!M69</f>
        <v>3</v>
      </c>
      <c r="O248" s="49" t="str">
        <f>+[15]Arandelas!N69</f>
        <v>Sustento</v>
      </c>
      <c r="P248" s="49">
        <f>+[15]Arandelas!O69</f>
        <v>3</v>
      </c>
      <c r="Q248" s="49" t="str">
        <f>+[15]Arandelas!P69</f>
        <v>S</v>
      </c>
      <c r="R248" s="51">
        <f t="shared" si="12"/>
        <v>-0.84375</v>
      </c>
      <c r="S248" s="45" t="str">
        <f t="shared" si="13"/>
        <v>EPAN: Factura 002-0007147</v>
      </c>
      <c r="V248" s="46">
        <f t="shared" si="14"/>
        <v>1</v>
      </c>
    </row>
    <row r="249" spans="1:22" s="45" customFormat="1" ht="11.25" hidden="1" customHeight="1" x14ac:dyDescent="0.2">
      <c r="A249" s="47">
        <f t="shared" si="16"/>
        <v>246</v>
      </c>
      <c r="B249" s="48" t="str">
        <f>+[15]Arandelas!B70</f>
        <v>FAR02</v>
      </c>
      <c r="C249" s="49" t="str">
        <f>+[15]Arandelas!C70</f>
        <v xml:space="preserve">ARANDELA REDONDA  DE 45 mm. (1-3/4 PULG.) DIAM. EXTERIOR; AGUJERO 17 mm. DIAM.                                                                                                                                                                            </v>
      </c>
      <c r="D249" s="49">
        <f>+[15]Arandelas!D70</f>
        <v>0.42</v>
      </c>
      <c r="E249" s="53">
        <f>+[15]Arandelas!E70</f>
        <v>0.06</v>
      </c>
      <c r="F249" s="53"/>
      <c r="G249" s="49" t="str">
        <f>+[15]Arandelas!F70</f>
        <v>E</v>
      </c>
      <c r="H249" s="49" t="str">
        <f>+[15]Arandelas!G70</f>
        <v/>
      </c>
      <c r="I249" s="49" t="str">
        <f>+[15]Arandelas!H70</f>
        <v>Estimado</v>
      </c>
      <c r="J249" s="49" t="str">
        <f>+[15]Arandelas!I70</f>
        <v/>
      </c>
      <c r="K249" s="49" t="str">
        <f>+[15]Arandelas!J70</f>
        <v/>
      </c>
      <c r="L249" s="49" t="str">
        <f>+[15]Arandelas!K70</f>
        <v/>
      </c>
      <c r="M249" s="49" t="str">
        <f>+[15]Arandelas!L70</f>
        <v/>
      </c>
      <c r="N249" s="49" t="str">
        <f>+[15]Arandelas!M70</f>
        <v/>
      </c>
      <c r="O249" s="49" t="str">
        <f>+[15]Arandelas!N70</f>
        <v>Estimado</v>
      </c>
      <c r="P249" s="49" t="str">
        <f>+[15]Arandelas!O70</f>
        <v/>
      </c>
      <c r="Q249" s="49" t="str">
        <f>+[15]Arandelas!P70</f>
        <v>E</v>
      </c>
      <c r="R249" s="51">
        <f t="shared" si="12"/>
        <v>-0.85714285714285721</v>
      </c>
      <c r="S249" s="45" t="str">
        <f t="shared" si="13"/>
        <v>Estimado.rar</v>
      </c>
      <c r="V249" s="46">
        <f t="shared" si="14"/>
        <v>1</v>
      </c>
    </row>
    <row r="250" spans="1:22" s="45" customFormat="1" ht="11.25" hidden="1" customHeight="1" x14ac:dyDescent="0.2">
      <c r="A250" s="47">
        <f t="shared" si="16"/>
        <v>247</v>
      </c>
      <c r="B250" s="48" t="str">
        <f>+[15]Flejes!B33</f>
        <v>FXF01</v>
      </c>
      <c r="C250" s="49" t="str">
        <f>+[15]Flejes!C33</f>
        <v xml:space="preserve">FLEJE DE ACERO INOXIDABLE DE 13 mm DE ANCHO X METRO                                                                                                                                                                                                       </v>
      </c>
      <c r="D250" s="49">
        <f>+[15]Flejes!D33</f>
        <v>0.75</v>
      </c>
      <c r="E250" s="53">
        <f>+[15]Flejes!E33</f>
        <v>1.0833333333333335</v>
      </c>
      <c r="F250" s="53"/>
      <c r="G250" s="49" t="str">
        <f>+[15]Flejes!F33</f>
        <v>E</v>
      </c>
      <c r="H250" s="49" t="str">
        <f>+[15]Flejes!G33</f>
        <v/>
      </c>
      <c r="I250" s="49" t="str">
        <f>+[15]Flejes!H33</f>
        <v>Estimado</v>
      </c>
      <c r="J250" s="49" t="str">
        <f>+[15]Flejes!I33</f>
        <v/>
      </c>
      <c r="K250" s="49" t="str">
        <f>+[15]Flejes!J33</f>
        <v/>
      </c>
      <c r="L250" s="49" t="str">
        <f>+[15]Flejes!K33</f>
        <v/>
      </c>
      <c r="M250" s="49" t="str">
        <f>+[15]Flejes!L33</f>
        <v/>
      </c>
      <c r="N250" s="49">
        <f>+[15]Flejes!M33</f>
        <v>1</v>
      </c>
      <c r="O250" s="49" t="str">
        <f>+[15]Flejes!N33</f>
        <v>Estimado</v>
      </c>
      <c r="P250" s="49" t="str">
        <f>+[15]Flejes!O33</f>
        <v/>
      </c>
      <c r="Q250" s="49" t="str">
        <f>+[15]Flejes!P33</f>
        <v>E</v>
      </c>
      <c r="R250" s="51">
        <f t="shared" si="12"/>
        <v>0.44444444444444464</v>
      </c>
      <c r="S250" s="45" t="str">
        <f t="shared" si="13"/>
        <v>Estimado.rar</v>
      </c>
      <c r="V250" s="46">
        <f t="shared" si="14"/>
        <v>1</v>
      </c>
    </row>
    <row r="251" spans="1:22" s="45" customFormat="1" ht="11.25" hidden="1" customHeight="1" x14ac:dyDescent="0.2">
      <c r="A251" s="47">
        <f t="shared" si="16"/>
        <v>248</v>
      </c>
      <c r="B251" s="48" t="str">
        <f>+[15]Flejes!B34</f>
        <v>FXF02</v>
      </c>
      <c r="C251" s="49" t="str">
        <f>+[15]Flejes!C34</f>
        <v xml:space="preserve">FLEJE DE ACERO INOXIDABLE DE 13 mm DE ANCHO X ROLLO                                                                                                                                                                                                       </v>
      </c>
      <c r="D251" s="49">
        <f>+[15]Flejes!D34</f>
        <v>16.2</v>
      </c>
      <c r="E251" s="53">
        <f>+[15]Flejes!E34</f>
        <v>16.2</v>
      </c>
      <c r="F251" s="53"/>
      <c r="G251" s="49" t="str">
        <f>+[15]Flejes!F34</f>
        <v>E</v>
      </c>
      <c r="H251" s="49" t="str">
        <f>+[15]Flejes!G34</f>
        <v/>
      </c>
      <c r="I251" s="49" t="str">
        <f>+[15]Flejes!H34</f>
        <v>Estimado</v>
      </c>
      <c r="J251" s="49" t="str">
        <f>+[15]Flejes!I34</f>
        <v/>
      </c>
      <c r="K251" s="49" t="str">
        <f>+[15]Flejes!J34</f>
        <v/>
      </c>
      <c r="L251" s="49" t="str">
        <f>+[15]Flejes!K34</f>
        <v/>
      </c>
      <c r="M251" s="49" t="str">
        <f>+[15]Flejes!L34</f>
        <v/>
      </c>
      <c r="N251" s="49" t="str">
        <f>+[15]Flejes!M34</f>
        <v/>
      </c>
      <c r="O251" s="49" t="str">
        <f>+[15]Flejes!N34</f>
        <v>Estimado</v>
      </c>
      <c r="P251" s="49" t="str">
        <f>+[15]Flejes!O34</f>
        <v/>
      </c>
      <c r="Q251" s="49" t="str">
        <f>+[15]Flejes!P34</f>
        <v>E</v>
      </c>
      <c r="R251" s="51">
        <f t="shared" si="12"/>
        <v>0</v>
      </c>
      <c r="S251" s="45" t="str">
        <f t="shared" si="13"/>
        <v>Estimado.rar</v>
      </c>
      <c r="V251" s="46">
        <f t="shared" si="14"/>
        <v>1</v>
      </c>
    </row>
    <row r="252" spans="1:22" s="45" customFormat="1" ht="11.25" hidden="1" customHeight="1" x14ac:dyDescent="0.2">
      <c r="A252" s="47">
        <f t="shared" si="16"/>
        <v>249</v>
      </c>
      <c r="B252" s="48" t="str">
        <f>+[15]Flejes!B35</f>
        <v>FXF03</v>
      </c>
      <c r="C252" s="49" t="str">
        <f>+[15]Flejes!C35</f>
        <v xml:space="preserve">FLEJE DE ACERO INOXIDABLE DE 19 mm DE ANCHO X METRO                                                                                                                                                                                                       </v>
      </c>
      <c r="D252" s="49">
        <f>+[15]Flejes!D35</f>
        <v>0.72</v>
      </c>
      <c r="E252" s="53">
        <f>+[15]Flejes!E35</f>
        <v>1.04</v>
      </c>
      <c r="F252" s="53"/>
      <c r="G252" s="49" t="str">
        <f>+[15]Flejes!F35</f>
        <v>S</v>
      </c>
      <c r="H252" s="49">
        <f>+[15]Flejes!G35</f>
        <v>4</v>
      </c>
      <c r="I252" s="49" t="str">
        <f>+[15]Flejes!H35</f>
        <v>Factura 002-0007147</v>
      </c>
      <c r="J252" s="49" t="str">
        <f>+[15]Flejes!I35</f>
        <v>Individual</v>
      </c>
      <c r="K252" s="49" t="str">
        <f>+[15]Flejes!J35</f>
        <v>EPAN</v>
      </c>
      <c r="L252" s="49" t="str">
        <f>+[15]Flejes!K35</f>
        <v>ELECTRO "NIETSA" E.I.R.L.</v>
      </c>
      <c r="M252" s="49">
        <f>+[15]Flejes!L35</f>
        <v>42993</v>
      </c>
      <c r="N252" s="49">
        <f>+[15]Flejes!M35</f>
        <v>2</v>
      </c>
      <c r="O252" s="49" t="str">
        <f>+[15]Flejes!N35</f>
        <v>Sustento</v>
      </c>
      <c r="P252" s="49">
        <f>+[15]Flejes!O35</f>
        <v>4</v>
      </c>
      <c r="Q252" s="49" t="str">
        <f>+[15]Flejes!P35</f>
        <v>S</v>
      </c>
      <c r="R252" s="51">
        <f t="shared" si="12"/>
        <v>0.44444444444444464</v>
      </c>
      <c r="S252" s="45" t="str">
        <f t="shared" si="13"/>
        <v>EPAN: Factura 002-0007147</v>
      </c>
      <c r="V252" s="46">
        <f t="shared" si="14"/>
        <v>1</v>
      </c>
    </row>
    <row r="253" spans="1:22" s="45" customFormat="1" ht="11.25" hidden="1" customHeight="1" x14ac:dyDescent="0.2">
      <c r="A253" s="47">
        <f t="shared" si="16"/>
        <v>250</v>
      </c>
      <c r="B253" s="48" t="str">
        <f>+[15]Flejes!B36</f>
        <v>FXF04</v>
      </c>
      <c r="C253" s="49" t="str">
        <f>+[15]Flejes!C36</f>
        <v xml:space="preserve">FLEJE DE ACERO INOXIDABLE DE 19 mm DE ANCHO X ROLLO                                                                                                                                                                                                       </v>
      </c>
      <c r="D253" s="49">
        <f>+[15]Flejes!D36</f>
        <v>21.98</v>
      </c>
      <c r="E253" s="53">
        <f>+[15]Flejes!E36</f>
        <v>19.14</v>
      </c>
      <c r="F253" s="53"/>
      <c r="G253" s="49" t="str">
        <f>+[15]Flejes!F36</f>
        <v>S</v>
      </c>
      <c r="H253" s="49">
        <f>+[15]Flejes!G36</f>
        <v>176</v>
      </c>
      <c r="I253" s="49" t="str">
        <f>+[15]Flejes!H36</f>
        <v>Orden de Compra 1214000855</v>
      </c>
      <c r="J253" s="49" t="str">
        <f>+[15]Flejes!I36</f>
        <v>Individual</v>
      </c>
      <c r="K253" s="49" t="str">
        <f>+[15]Flejes!J36</f>
        <v>ELNO</v>
      </c>
      <c r="L253" s="49" t="str">
        <f>+[15]Flejes!K36</f>
        <v>MATERIALES GROUP S.A.C.</v>
      </c>
      <c r="M253" s="49">
        <f>+[15]Flejes!L36</f>
        <v>43034</v>
      </c>
      <c r="N253" s="49">
        <f>+[15]Flejes!M36</f>
        <v>2</v>
      </c>
      <c r="O253" s="49" t="str">
        <f>+[15]Flejes!N36</f>
        <v>Sustento</v>
      </c>
      <c r="P253" s="49">
        <f>+[15]Flejes!O36</f>
        <v>176</v>
      </c>
      <c r="Q253" s="49" t="str">
        <f>+[15]Flejes!P36</f>
        <v>S</v>
      </c>
      <c r="R253" s="51">
        <f t="shared" si="12"/>
        <v>-0.12920837124658779</v>
      </c>
      <c r="S253" s="45" t="str">
        <f t="shared" si="13"/>
        <v>ELNO: Orden de Compra 1214000855</v>
      </c>
      <c r="V253" s="46">
        <f t="shared" si="14"/>
        <v>1</v>
      </c>
    </row>
    <row r="254" spans="1:22" s="45" customFormat="1" ht="11.25" hidden="1" customHeight="1" x14ac:dyDescent="0.2">
      <c r="A254" s="47">
        <f t="shared" si="16"/>
        <v>251</v>
      </c>
      <c r="B254" s="48" t="str">
        <f>+[15]Mordazas!B38</f>
        <v>FKM01</v>
      </c>
      <c r="C254" s="49" t="str">
        <f>+[15]Mordazas!C38</f>
        <v xml:space="preserve">MORDAZA CONICA TERMINAL PARA MENSAJERO DE 25 mm2                                                                                                                                                                                                          </v>
      </c>
      <c r="D254" s="49">
        <f>+[15]Mordazas!D38</f>
        <v>3.27</v>
      </c>
      <c r="E254" s="53">
        <f>+[15]Mordazas!E38</f>
        <v>1.93</v>
      </c>
      <c r="F254" s="53"/>
      <c r="G254" s="49" t="str">
        <f>+[15]Mordazas!F38</f>
        <v>S</v>
      </c>
      <c r="H254" s="49">
        <f>+[15]Mordazas!G38</f>
        <v>4000</v>
      </c>
      <c r="I254" s="49" t="str">
        <f>+[15]Mordazas!H38</f>
        <v>Factura 0001-008875</v>
      </c>
      <c r="J254" s="49" t="str">
        <f>+[15]Mordazas!I38</f>
        <v>Individual</v>
      </c>
      <c r="K254" s="49" t="str">
        <f>+[15]Mordazas!J38</f>
        <v>ELOR</v>
      </c>
      <c r="L254" s="49" t="str">
        <f>+[15]Mordazas!K38</f>
        <v>IVS S.A</v>
      </c>
      <c r="M254" s="49">
        <f>+[15]Mordazas!L38</f>
        <v>42699</v>
      </c>
      <c r="N254" s="49">
        <f>+[15]Mordazas!M38</f>
        <v>1</v>
      </c>
      <c r="O254" s="49" t="str">
        <f>+[15]Mordazas!N38</f>
        <v>Sustento</v>
      </c>
      <c r="P254" s="49">
        <f>+[15]Mordazas!O38</f>
        <v>4000</v>
      </c>
      <c r="Q254" s="49" t="str">
        <f>+[15]Mordazas!P38</f>
        <v>S</v>
      </c>
      <c r="R254" s="51">
        <f t="shared" si="12"/>
        <v>-0.4097859327217126</v>
      </c>
      <c r="S254" s="45" t="str">
        <f t="shared" si="13"/>
        <v>ELOR: Factura 0001-008875</v>
      </c>
      <c r="V254" s="46">
        <f t="shared" si="14"/>
        <v>1</v>
      </c>
    </row>
    <row r="255" spans="1:22" s="45" customFormat="1" ht="11.25" hidden="1" customHeight="1" x14ac:dyDescent="0.2">
      <c r="A255" s="47">
        <f t="shared" si="16"/>
        <v>252</v>
      </c>
      <c r="B255" s="48" t="str">
        <f>+[15]Mordazas!B39</f>
        <v>FKM02</v>
      </c>
      <c r="C255" s="49" t="str">
        <f>+[15]Mordazas!C39</f>
        <v xml:space="preserve">MORDAZA CONICA TERMINAL PARA MENSAJERO DE 35 mm2                                                                                                                                                                                                          </v>
      </c>
      <c r="D255" s="49">
        <f>+[15]Mordazas!D39</f>
        <v>3.24</v>
      </c>
      <c r="E255" s="53">
        <f>+[15]Mordazas!E39</f>
        <v>1.64</v>
      </c>
      <c r="F255" s="53"/>
      <c r="G255" s="49" t="str">
        <f>+[15]Mordazas!F39</f>
        <v>S</v>
      </c>
      <c r="H255" s="49">
        <f>+[15]Mordazas!G39</f>
        <v>256</v>
      </c>
      <c r="I255" s="49" t="str">
        <f>+[15]Mordazas!H39</f>
        <v>Orden de Compra 4214000544</v>
      </c>
      <c r="J255" s="49" t="str">
        <f>+[15]Mordazas!I39</f>
        <v>Individual</v>
      </c>
      <c r="K255" s="49" t="str">
        <f>+[15]Mordazas!J39</f>
        <v>ELC</v>
      </c>
      <c r="L255" s="49" t="str">
        <f>+[15]Mordazas!K39</f>
        <v>MATERIALES GROUP S.A.C.</v>
      </c>
      <c r="M255" s="49">
        <f>+[15]Mordazas!L39</f>
        <v>42992</v>
      </c>
      <c r="N255" s="49">
        <f>+[15]Mordazas!M39</f>
        <v>2</v>
      </c>
      <c r="O255" s="49" t="str">
        <f>+[15]Mordazas!N39</f>
        <v>Sustento</v>
      </c>
      <c r="P255" s="49">
        <f>+[15]Mordazas!O39</f>
        <v>256</v>
      </c>
      <c r="Q255" s="49" t="str">
        <f>+[15]Mordazas!P39</f>
        <v>S</v>
      </c>
      <c r="R255" s="51">
        <f t="shared" si="12"/>
        <v>-0.49382716049382724</v>
      </c>
      <c r="S255" s="45" t="str">
        <f t="shared" si="13"/>
        <v>ELC: Orden de Compra 4214000544</v>
      </c>
      <c r="V255" s="46">
        <f t="shared" si="14"/>
        <v>1</v>
      </c>
    </row>
    <row r="256" spans="1:22" s="45" customFormat="1" ht="11.25" hidden="1" customHeight="1" x14ac:dyDescent="0.2">
      <c r="A256" s="47">
        <f t="shared" si="16"/>
        <v>253</v>
      </c>
      <c r="B256" s="48" t="str">
        <f>+[15]Mordazas!B40</f>
        <v>FKM03</v>
      </c>
      <c r="C256" s="49" t="str">
        <f>+[15]Mordazas!C40</f>
        <v xml:space="preserve">MORDAZA CONICA TERMINAL PARA MENSAJERO DE 50 mm2                                                                                                                                                                                                          </v>
      </c>
      <c r="D256" s="49">
        <f>+[15]Mordazas!D40</f>
        <v>3.24</v>
      </c>
      <c r="E256" s="53">
        <f>+[15]Mordazas!E40</f>
        <v>1.603145478374836</v>
      </c>
      <c r="F256" s="53"/>
      <c r="G256" s="49" t="str">
        <f>+[15]Mordazas!F40</f>
        <v>E</v>
      </c>
      <c r="H256" s="49" t="str">
        <f>+[15]Mordazas!G40</f>
        <v/>
      </c>
      <c r="I256" s="49" t="str">
        <f>+[15]Mordazas!H40</f>
        <v>Estimado</v>
      </c>
      <c r="J256" s="49" t="str">
        <f>+[15]Mordazas!I40</f>
        <v/>
      </c>
      <c r="K256" s="49" t="str">
        <f>+[15]Mordazas!J40</f>
        <v/>
      </c>
      <c r="L256" s="49" t="str">
        <f>+[15]Mordazas!K40</f>
        <v/>
      </c>
      <c r="M256" s="49" t="str">
        <f>+[15]Mordazas!L40</f>
        <v/>
      </c>
      <c r="N256" s="49">
        <f>+[15]Mordazas!M40</f>
        <v>2</v>
      </c>
      <c r="O256" s="49" t="str">
        <f>+[15]Mordazas!N40</f>
        <v>Estimado</v>
      </c>
      <c r="P256" s="49" t="str">
        <f>+[15]Mordazas!O40</f>
        <v/>
      </c>
      <c r="Q256" s="49" t="str">
        <f>+[15]Mordazas!P40</f>
        <v>E</v>
      </c>
      <c r="R256" s="51">
        <f t="shared" si="12"/>
        <v>-0.50520201284727295</v>
      </c>
      <c r="S256" s="45" t="str">
        <f t="shared" si="13"/>
        <v>Estimado.rar</v>
      </c>
      <c r="V256" s="46">
        <f t="shared" si="14"/>
        <v>1</v>
      </c>
    </row>
    <row r="257" spans="1:22" s="45" customFormat="1" ht="11.25" hidden="1" customHeight="1" x14ac:dyDescent="0.2">
      <c r="A257" s="47">
        <f t="shared" si="16"/>
        <v>254</v>
      </c>
      <c r="B257" s="48" t="str">
        <f>+[15]Mordazas!B41</f>
        <v>FKM04</v>
      </c>
      <c r="C257" s="49" t="str">
        <f>+[15]Mordazas!C41</f>
        <v xml:space="preserve">MORDAZA CONICA TERMINAL PARA MENSAJERO DE 70 mm2                                                                                                                                                                                                          </v>
      </c>
      <c r="D257" s="49">
        <f>+[15]Mordazas!D41</f>
        <v>5.67</v>
      </c>
      <c r="E257" s="53">
        <f>+[15]Mordazas!E41</f>
        <v>2.2000000000000002</v>
      </c>
      <c r="F257" s="53"/>
      <c r="G257" s="49" t="str">
        <f>+[15]Mordazas!F41</f>
        <v>S</v>
      </c>
      <c r="H257" s="49">
        <f>+[15]Mordazas!G41</f>
        <v>50</v>
      </c>
      <c r="I257" s="49" t="str">
        <f>+[15]Mordazas!H41</f>
        <v>Factura 001-002034</v>
      </c>
      <c r="J257" s="49" t="str">
        <f>+[15]Mordazas!I41</f>
        <v>Individual</v>
      </c>
      <c r="K257" s="49" t="str">
        <f>+[15]Mordazas!J41</f>
        <v>SERS</v>
      </c>
      <c r="L257" s="49" t="str">
        <f>+[15]Mordazas!K41</f>
        <v>ELSERCOR E.I.R.L</v>
      </c>
      <c r="M257" s="49">
        <f>+[15]Mordazas!L41</f>
        <v>42979</v>
      </c>
      <c r="N257" s="49">
        <f>+[15]Mordazas!M41</f>
        <v>9</v>
      </c>
      <c r="O257" s="49" t="str">
        <f>+[15]Mordazas!N41</f>
        <v>Sustento</v>
      </c>
      <c r="P257" s="49">
        <f>+[15]Mordazas!O41</f>
        <v>50</v>
      </c>
      <c r="Q257" s="49" t="str">
        <f>+[15]Mordazas!P41</f>
        <v>S</v>
      </c>
      <c r="R257" s="51">
        <f t="shared" si="12"/>
        <v>-0.61199294532627868</v>
      </c>
      <c r="S257" s="45" t="str">
        <f t="shared" si="13"/>
        <v>SERS: Factura 001-002034</v>
      </c>
      <c r="V257" s="46">
        <f t="shared" si="14"/>
        <v>1</v>
      </c>
    </row>
    <row r="258" spans="1:22" s="45" customFormat="1" ht="11.25" hidden="1" customHeight="1" x14ac:dyDescent="0.2">
      <c r="A258" s="47">
        <f t="shared" si="16"/>
        <v>255</v>
      </c>
      <c r="B258" s="48" t="str">
        <f>+[15]Mordazas!B42</f>
        <v>FKM05</v>
      </c>
      <c r="C258" s="49" t="str">
        <f>+[15]Mordazas!C42</f>
        <v xml:space="preserve">MORDAZA CONICA TERMINAL PARA MENSAJERO DE 95 mm2                                                                                                                                                                                                          </v>
      </c>
      <c r="D258" s="49">
        <f>+[15]Mordazas!D42</f>
        <v>3.07</v>
      </c>
      <c r="E258" s="53">
        <f>+[15]Mordazas!E42</f>
        <v>1.5190298205588724</v>
      </c>
      <c r="F258" s="53"/>
      <c r="G258" s="49" t="str">
        <f>+[15]Mordazas!F42</f>
        <v>E</v>
      </c>
      <c r="H258" s="49" t="str">
        <f>+[15]Mordazas!G42</f>
        <v/>
      </c>
      <c r="I258" s="49" t="str">
        <f>+[15]Mordazas!H42</f>
        <v>Estimado</v>
      </c>
      <c r="J258" s="49" t="str">
        <f>+[15]Mordazas!I42</f>
        <v/>
      </c>
      <c r="K258" s="49" t="str">
        <f>+[15]Mordazas!J42</f>
        <v/>
      </c>
      <c r="L258" s="49" t="str">
        <f>+[15]Mordazas!K42</f>
        <v/>
      </c>
      <c r="M258" s="49" t="str">
        <f>+[15]Mordazas!L42</f>
        <v/>
      </c>
      <c r="N258" s="49">
        <f>+[15]Mordazas!M42</f>
        <v>10</v>
      </c>
      <c r="O258" s="49" t="str">
        <f>+[15]Mordazas!N42</f>
        <v>Estimado</v>
      </c>
      <c r="P258" s="49" t="str">
        <f>+[15]Mordazas!O42</f>
        <v/>
      </c>
      <c r="Q258" s="49" t="str">
        <f>+[15]Mordazas!P42</f>
        <v>E</v>
      </c>
      <c r="R258" s="51">
        <f t="shared" si="12"/>
        <v>-0.50520201284727284</v>
      </c>
      <c r="S258" s="45" t="str">
        <f t="shared" si="13"/>
        <v>Estimado.rar</v>
      </c>
      <c r="V258" s="46">
        <f t="shared" si="14"/>
        <v>1</v>
      </c>
    </row>
    <row r="259" spans="1:22" s="45" customFormat="1" ht="11.25" hidden="1" customHeight="1" x14ac:dyDescent="0.2">
      <c r="A259" s="47">
        <f t="shared" si="16"/>
        <v>256</v>
      </c>
      <c r="B259" s="48" t="str">
        <f>+[15]Mordazas!B43</f>
        <v>FKM06</v>
      </c>
      <c r="C259" s="49" t="str">
        <f>+[15]Mordazas!C43</f>
        <v xml:space="preserve">MORDAZA DE SUSPENSION                                                                                                                                                                                                                                     </v>
      </c>
      <c r="D259" s="49">
        <f>+[15]Mordazas!D43</f>
        <v>2.04</v>
      </c>
      <c r="E259" s="53">
        <f>+[15]Mordazas!E43</f>
        <v>1.32</v>
      </c>
      <c r="F259" s="53"/>
      <c r="G259" s="49" t="str">
        <f>+[15]Mordazas!F43</f>
        <v>S</v>
      </c>
      <c r="H259" s="49">
        <f>+[15]Mordazas!G43</f>
        <v>3500</v>
      </c>
      <c r="I259" s="49" t="str">
        <f>+[15]Mordazas!H43</f>
        <v>Factura 0001-008875</v>
      </c>
      <c r="J259" s="49" t="str">
        <f>+[15]Mordazas!I43</f>
        <v>Individual</v>
      </c>
      <c r="K259" s="49" t="str">
        <f>+[15]Mordazas!J43</f>
        <v>ELOR</v>
      </c>
      <c r="L259" s="49" t="str">
        <f>+[15]Mordazas!K43</f>
        <v>IVS S.A</v>
      </c>
      <c r="M259" s="49">
        <f>+[15]Mordazas!L43</f>
        <v>42699</v>
      </c>
      <c r="N259" s="49">
        <f>+[15]Mordazas!M43</f>
        <v>11</v>
      </c>
      <c r="O259" s="49" t="str">
        <f>+[15]Mordazas!N43</f>
        <v>Sustento</v>
      </c>
      <c r="P259" s="49">
        <f>+[15]Mordazas!O43</f>
        <v>3500</v>
      </c>
      <c r="Q259" s="49" t="str">
        <f>+[15]Mordazas!P43</f>
        <v>S</v>
      </c>
      <c r="R259" s="51">
        <f t="shared" ref="R259:R322" si="17">+IFERROR(E259/D259-1,"")</f>
        <v>-0.3529411764705882</v>
      </c>
      <c r="S259" s="45" t="str">
        <f t="shared" ref="S259:S322" si="18">+IF(O259="Sustento",K259&amp;": "&amp;I259,IF(O259="Precio regulado 2012",O259,IF(O259="Estimado","Estimado.rar",O259)))</f>
        <v>ELOR: Factura 0001-008875</v>
      </c>
      <c r="V259" s="46">
        <f t="shared" ref="V259:V322" si="19">+COUNTIF($B$3:$B$2619,B259)</f>
        <v>1</v>
      </c>
    </row>
    <row r="260" spans="1:22" s="45" customFormat="1" ht="11.25" hidden="1" customHeight="1" x14ac:dyDescent="0.2">
      <c r="A260" s="47">
        <f t="shared" si="16"/>
        <v>257</v>
      </c>
      <c r="B260" s="48" t="str">
        <f>+[16]Bancos!B12</f>
        <v>SAB02</v>
      </c>
      <c r="C260" s="49" t="str">
        <f>+[16]Bancos!C12</f>
        <v xml:space="preserve">BANCO DE CONDENSADORES FIJO, MONOFASICO, 100 KVAR, 10-15 KV, EXTERIOR                                                                                                                                                                                     </v>
      </c>
      <c r="D260" s="49">
        <f>+[16]Bancos!D12</f>
        <v>602.51</v>
      </c>
      <c r="E260" s="53">
        <f>+[16]Bancos!E12</f>
        <v>602.51</v>
      </c>
      <c r="F260" s="53"/>
      <c r="G260" s="49" t="str">
        <f>+[16]Bancos!F12</f>
        <v>E</v>
      </c>
      <c r="H260" s="49" t="str">
        <f>+[16]Bancos!G12</f>
        <v/>
      </c>
      <c r="I260" s="49" t="str">
        <f>+[16]Bancos!H12</f>
        <v>Estimado</v>
      </c>
      <c r="J260" s="49" t="str">
        <f>+[16]Bancos!I12</f>
        <v/>
      </c>
      <c r="K260" s="49" t="str">
        <f>+[16]Bancos!J12</f>
        <v/>
      </c>
      <c r="L260" s="49" t="str">
        <f>+[16]Bancos!K12</f>
        <v/>
      </c>
      <c r="M260" s="49" t="str">
        <f>+[16]Bancos!L12</f>
        <v/>
      </c>
      <c r="N260" s="49" t="str">
        <f>+[16]Bancos!M12</f>
        <v/>
      </c>
      <c r="O260" s="49" t="str">
        <f>+[16]Bancos!N12</f>
        <v>Estimado</v>
      </c>
      <c r="P260" s="49" t="str">
        <f>+[16]Bancos!O12</f>
        <v/>
      </c>
      <c r="Q260" s="49" t="str">
        <f>+[16]Bancos!P12</f>
        <v>E</v>
      </c>
      <c r="R260" s="51">
        <f t="shared" si="17"/>
        <v>0</v>
      </c>
      <c r="S260" s="45" t="str">
        <f t="shared" si="18"/>
        <v>Estimado.rar</v>
      </c>
      <c r="V260" s="46">
        <f t="shared" si="19"/>
        <v>1</v>
      </c>
    </row>
    <row r="261" spans="1:22" s="45" customFormat="1" ht="11.25" hidden="1" customHeight="1" x14ac:dyDescent="0.2">
      <c r="A261" s="47">
        <f t="shared" si="16"/>
        <v>258</v>
      </c>
      <c r="B261" s="48" t="str">
        <f>+[16]Bancos!B13</f>
        <v>SAB15</v>
      </c>
      <c r="C261" s="49" t="str">
        <f>+[16]Bancos!C13</f>
        <v xml:space="preserve">BANCO DE CONDENSADORES FIJO, TRIPOLAR, 150 KVAR, 10-15 KV, EXTERIOR                                                                                                                                                                                       </v>
      </c>
      <c r="D261" s="49" t="str">
        <f>+[16]Bancos!D13</f>
        <v>Sin Costo (No Utilizado)</v>
      </c>
      <c r="E261" s="53">
        <f>+[16]Bancos!E13</f>
        <v>0</v>
      </c>
      <c r="F261" s="53"/>
      <c r="G261" s="49" t="str">
        <f>+[16]Bancos!F13</f>
        <v>A</v>
      </c>
      <c r="H261" s="49" t="str">
        <f>+[16]Bancos!G13</f>
        <v/>
      </c>
      <c r="I261" s="49" t="str">
        <f>+[16]Bancos!H13</f>
        <v>Precio Regulado 2012</v>
      </c>
      <c r="J261" s="49" t="str">
        <f>+[16]Bancos!I13</f>
        <v/>
      </c>
      <c r="K261" s="49" t="str">
        <f>+[16]Bancos!J13</f>
        <v/>
      </c>
      <c r="L261" s="49" t="str">
        <f>+[16]Bancos!K13</f>
        <v/>
      </c>
      <c r="M261" s="49" t="str">
        <f>+[16]Bancos!L13</f>
        <v/>
      </c>
      <c r="N261" s="49" t="str">
        <f>+[16]Bancos!M13</f>
        <v/>
      </c>
      <c r="O261" s="49" t="str">
        <f>+[16]Bancos!N13</f>
        <v>Precio regulado 2012</v>
      </c>
      <c r="P261" s="49" t="str">
        <f>+[16]Bancos!O13</f>
        <v/>
      </c>
      <c r="Q261" s="49" t="str">
        <f>+[16]Bancos!P13</f>
        <v>A</v>
      </c>
      <c r="R261" s="51" t="str">
        <f t="shared" si="17"/>
        <v/>
      </c>
      <c r="S261" s="45" t="str">
        <f t="shared" si="18"/>
        <v>Precio regulado 2012</v>
      </c>
      <c r="V261" s="46">
        <f t="shared" si="19"/>
        <v>1</v>
      </c>
    </row>
    <row r="262" spans="1:22" s="45" customFormat="1" ht="11.25" hidden="1" customHeight="1" x14ac:dyDescent="0.2">
      <c r="A262" s="47">
        <f t="shared" si="16"/>
        <v>259</v>
      </c>
      <c r="B262" s="48" t="str">
        <f>+[16]Bancos!B14</f>
        <v>SAB01</v>
      </c>
      <c r="C262" s="49" t="str">
        <f>+[16]Bancos!C14</f>
        <v xml:space="preserve">BANCO DE CONDENSADORES FIJO, TRIPOLAR, 300 KVAR, 10-15 KV, EXTERIOR                                                                                                                                                                                       </v>
      </c>
      <c r="D262" s="49">
        <f>+[16]Bancos!D14</f>
        <v>2000</v>
      </c>
      <c r="E262" s="53">
        <f>+[16]Bancos!E14</f>
        <v>2000</v>
      </c>
      <c r="F262" s="53"/>
      <c r="G262" s="49" t="str">
        <f>+[16]Bancos!F14</f>
        <v>E</v>
      </c>
      <c r="H262" s="49" t="str">
        <f>+[16]Bancos!G14</f>
        <v/>
      </c>
      <c r="I262" s="49" t="str">
        <f>+[16]Bancos!H14</f>
        <v>Estimado</v>
      </c>
      <c r="J262" s="49" t="str">
        <f>+[16]Bancos!I14</f>
        <v/>
      </c>
      <c r="K262" s="49" t="str">
        <f>+[16]Bancos!J14</f>
        <v/>
      </c>
      <c r="L262" s="49" t="str">
        <f>+[16]Bancos!K14</f>
        <v/>
      </c>
      <c r="M262" s="49" t="str">
        <f>+[16]Bancos!L14</f>
        <v/>
      </c>
      <c r="N262" s="49">
        <f>+[16]Bancos!M14</f>
        <v>1</v>
      </c>
      <c r="O262" s="49" t="str">
        <f>+[16]Bancos!N14</f>
        <v>Estimado</v>
      </c>
      <c r="P262" s="49" t="str">
        <f>+[16]Bancos!O14</f>
        <v/>
      </c>
      <c r="Q262" s="49" t="str">
        <f>+[16]Bancos!P14</f>
        <v>E</v>
      </c>
      <c r="R262" s="51">
        <f t="shared" si="17"/>
        <v>0</v>
      </c>
      <c r="S262" s="45" t="str">
        <f t="shared" si="18"/>
        <v>Estimado.rar</v>
      </c>
      <c r="V262" s="46">
        <f t="shared" si="19"/>
        <v>1</v>
      </c>
    </row>
    <row r="263" spans="1:22" s="45" customFormat="1" ht="11.25" hidden="1" customHeight="1" x14ac:dyDescent="0.2">
      <c r="A263" s="47">
        <f t="shared" si="16"/>
        <v>260</v>
      </c>
      <c r="B263" s="48" t="str">
        <f>+[16]Bancos!B15</f>
        <v>SAB16</v>
      </c>
      <c r="C263" s="49" t="str">
        <f>+[16]Bancos!C15</f>
        <v xml:space="preserve">BANCO DE CONDENSADORES FIJO, TRIPOLAR, 600 KVAR, 10-15 KV, EXTERIOR                                                                                                                                                                                       </v>
      </c>
      <c r="D263" s="49" t="str">
        <f>+[16]Bancos!D15</f>
        <v>Sin Costo (No Utilizado)</v>
      </c>
      <c r="E263" s="53">
        <f>+[16]Bancos!E15</f>
        <v>0</v>
      </c>
      <c r="F263" s="53"/>
      <c r="G263" s="49" t="str">
        <f>+[16]Bancos!F15</f>
        <v>A</v>
      </c>
      <c r="H263" s="49" t="str">
        <f>+[16]Bancos!G15</f>
        <v/>
      </c>
      <c r="I263" s="49" t="str">
        <f>+[16]Bancos!H15</f>
        <v>Precio Regulado 2012</v>
      </c>
      <c r="J263" s="49" t="str">
        <f>+[16]Bancos!I15</f>
        <v/>
      </c>
      <c r="K263" s="49" t="str">
        <f>+[16]Bancos!J15</f>
        <v/>
      </c>
      <c r="L263" s="49" t="str">
        <f>+[16]Bancos!K15</f>
        <v/>
      </c>
      <c r="M263" s="49" t="str">
        <f>+[16]Bancos!L15</f>
        <v/>
      </c>
      <c r="N263" s="49" t="str">
        <f>+[16]Bancos!M15</f>
        <v/>
      </c>
      <c r="O263" s="49" t="str">
        <f>+[16]Bancos!N15</f>
        <v>Precio regulado 2012</v>
      </c>
      <c r="P263" s="49" t="str">
        <f>+[16]Bancos!O15</f>
        <v/>
      </c>
      <c r="Q263" s="49" t="str">
        <f>+[16]Bancos!P15</f>
        <v>A</v>
      </c>
      <c r="R263" s="51" t="str">
        <f t="shared" si="17"/>
        <v/>
      </c>
      <c r="S263" s="45" t="str">
        <f t="shared" si="18"/>
        <v>Precio regulado 2012</v>
      </c>
      <c r="V263" s="46">
        <f t="shared" si="19"/>
        <v>1</v>
      </c>
    </row>
    <row r="264" spans="1:22" s="45" customFormat="1" ht="11.25" hidden="1" customHeight="1" x14ac:dyDescent="0.2">
      <c r="A264" s="47">
        <f t="shared" si="16"/>
        <v>261</v>
      </c>
      <c r="B264" s="48" t="str">
        <f>+[16]Celdas!B28</f>
        <v>SAA01</v>
      </c>
      <c r="C264" s="49" t="str">
        <f>+[16]Celdas!C28</f>
        <v xml:space="preserve">CELDA (ESTRUCTURA METALICA Y OBRA CIVIL)                                                                                                                                                                                                                  </v>
      </c>
      <c r="D264" s="49">
        <f>+[16]Celdas!D28</f>
        <v>988.68</v>
      </c>
      <c r="E264" s="53">
        <f>+[16]Celdas!E28</f>
        <v>988.68</v>
      </c>
      <c r="F264" s="53"/>
      <c r="G264" s="49" t="str">
        <f>+[16]Celdas!F28</f>
        <v>E</v>
      </c>
      <c r="H264" s="49" t="str">
        <f>+[16]Celdas!G28</f>
        <v/>
      </c>
      <c r="I264" s="49" t="str">
        <f>+[16]Celdas!H28</f>
        <v>Estimado</v>
      </c>
      <c r="J264" s="49" t="str">
        <f>+[16]Celdas!I28</f>
        <v/>
      </c>
      <c r="K264" s="49" t="str">
        <f>+[16]Celdas!J28</f>
        <v/>
      </c>
      <c r="L264" s="49" t="str">
        <f>+[16]Celdas!K28</f>
        <v/>
      </c>
      <c r="M264" s="49" t="str">
        <f>+[16]Celdas!L28</f>
        <v/>
      </c>
      <c r="N264" s="49" t="str">
        <f>+[16]Celdas!M28</f>
        <v/>
      </c>
      <c r="O264" s="49" t="str">
        <f>+[16]Celdas!N28</f>
        <v>Estimado</v>
      </c>
      <c r="P264" s="49" t="str">
        <f>+[16]Celdas!O28</f>
        <v/>
      </c>
      <c r="Q264" s="49" t="str">
        <f>+[16]Celdas!P28</f>
        <v>E</v>
      </c>
      <c r="R264" s="51">
        <f t="shared" si="17"/>
        <v>0</v>
      </c>
      <c r="S264" s="45" t="str">
        <f t="shared" si="18"/>
        <v>Estimado.rar</v>
      </c>
      <c r="V264" s="46">
        <f t="shared" si="19"/>
        <v>1</v>
      </c>
    </row>
    <row r="265" spans="1:22" s="45" customFormat="1" ht="11.25" hidden="1" customHeight="1" x14ac:dyDescent="0.2">
      <c r="A265" s="47">
        <f t="shared" si="16"/>
        <v>262</v>
      </c>
      <c r="B265" s="48" t="str">
        <f>+[16]Celdas!B29</f>
        <v>SSA09</v>
      </c>
      <c r="C265" s="49" t="str">
        <f>+[16]Celdas!C29</f>
        <v xml:space="preserve">CELDA DE M.T. COMPACTO DE 1.50 x 0.50 x 0.60 TIPO IM                                                                                                                                                                                                      </v>
      </c>
      <c r="D265" s="49">
        <f>+[16]Celdas!D29</f>
        <v>7242.68</v>
      </c>
      <c r="E265" s="53">
        <f>+[16]Celdas!E29</f>
        <v>7242.68</v>
      </c>
      <c r="F265" s="53"/>
      <c r="G265" s="49" t="str">
        <f>+[16]Celdas!F29</f>
        <v>E</v>
      </c>
      <c r="H265" s="49" t="str">
        <f>+[16]Celdas!G29</f>
        <v/>
      </c>
      <c r="I265" s="49" t="str">
        <f>+[16]Celdas!H29</f>
        <v>Estimado</v>
      </c>
      <c r="J265" s="49" t="str">
        <f>+[16]Celdas!I29</f>
        <v/>
      </c>
      <c r="K265" s="49" t="str">
        <f>+[16]Celdas!J29</f>
        <v/>
      </c>
      <c r="L265" s="49" t="str">
        <f>+[16]Celdas!K29</f>
        <v/>
      </c>
      <c r="M265" s="49" t="str">
        <f>+[16]Celdas!L29</f>
        <v/>
      </c>
      <c r="N265" s="49" t="str">
        <f>+[16]Celdas!M29</f>
        <v/>
      </c>
      <c r="O265" s="49" t="str">
        <f>+[16]Celdas!N29</f>
        <v>Estimado</v>
      </c>
      <c r="P265" s="49" t="str">
        <f>+[16]Celdas!O29</f>
        <v/>
      </c>
      <c r="Q265" s="49" t="str">
        <f>+[16]Celdas!P29</f>
        <v>E</v>
      </c>
      <c r="R265" s="51">
        <f t="shared" si="17"/>
        <v>0</v>
      </c>
      <c r="S265" s="45" t="str">
        <f t="shared" si="18"/>
        <v>Estimado.rar</v>
      </c>
      <c r="V265" s="46">
        <f t="shared" si="19"/>
        <v>1</v>
      </c>
    </row>
    <row r="266" spans="1:22" s="45" customFormat="1" ht="11.25" hidden="1" customHeight="1" x14ac:dyDescent="0.2">
      <c r="A266" s="47">
        <f t="shared" si="16"/>
        <v>263</v>
      </c>
      <c r="B266" s="48" t="str">
        <f>+[16]Celdas!B30</f>
        <v>SSA08</v>
      </c>
      <c r="C266" s="49" t="str">
        <f>+[16]Celdas!C30</f>
        <v xml:space="preserve">CELDA DE M.T. COMPACTO DE 1.50 x 0.50 x 0.60 TIPO QM                                                                                                                                                                                                      </v>
      </c>
      <c r="D266" s="49">
        <f>+[16]Celdas!D30</f>
        <v>8622.24</v>
      </c>
      <c r="E266" s="53">
        <f>+[16]Celdas!E30</f>
        <v>8622.24</v>
      </c>
      <c r="F266" s="53"/>
      <c r="G266" s="49" t="str">
        <f>+[16]Celdas!F30</f>
        <v>E</v>
      </c>
      <c r="H266" s="49" t="str">
        <f>+[16]Celdas!G30</f>
        <v/>
      </c>
      <c r="I266" s="49" t="str">
        <f>+[16]Celdas!H30</f>
        <v>Estimado</v>
      </c>
      <c r="J266" s="49" t="str">
        <f>+[16]Celdas!I30</f>
        <v/>
      </c>
      <c r="K266" s="49" t="str">
        <f>+[16]Celdas!J30</f>
        <v/>
      </c>
      <c r="L266" s="49" t="str">
        <f>+[16]Celdas!K30</f>
        <v/>
      </c>
      <c r="M266" s="49" t="str">
        <f>+[16]Celdas!L30</f>
        <v/>
      </c>
      <c r="N266" s="49" t="str">
        <f>+[16]Celdas!M30</f>
        <v/>
      </c>
      <c r="O266" s="49" t="str">
        <f>+[16]Celdas!N30</f>
        <v>Estimado</v>
      </c>
      <c r="P266" s="49" t="str">
        <f>+[16]Celdas!O30</f>
        <v/>
      </c>
      <c r="Q266" s="49" t="str">
        <f>+[16]Celdas!P30</f>
        <v>E</v>
      </c>
      <c r="R266" s="51">
        <f t="shared" si="17"/>
        <v>0</v>
      </c>
      <c r="S266" s="45" t="str">
        <f t="shared" si="18"/>
        <v>Estimado.rar</v>
      </c>
      <c r="V266" s="46">
        <f t="shared" si="19"/>
        <v>1</v>
      </c>
    </row>
    <row r="267" spans="1:22" s="45" customFormat="1" ht="11.25" hidden="1" customHeight="1" x14ac:dyDescent="0.2">
      <c r="A267" s="47">
        <f t="shared" si="16"/>
        <v>264</v>
      </c>
      <c r="B267" s="48" t="str">
        <f>+[16]Celdas!B31</f>
        <v>SSA17</v>
      </c>
      <c r="C267" s="49" t="str">
        <f>+[16]Celdas!C31</f>
        <v xml:space="preserve">CELDA DE M.T. EXTERIOR DE PROTECCION Y SECCIONAMIENTO, METALICO CON ACCESORIOS                                                                                                                                                                            </v>
      </c>
      <c r="D267" s="49" t="str">
        <f>+[16]Celdas!D31</f>
        <v>Sin Costo (No Utilizado)</v>
      </c>
      <c r="E267" s="53">
        <f>+[16]Celdas!E31</f>
        <v>0</v>
      </c>
      <c r="F267" s="53"/>
      <c r="G267" s="49" t="str">
        <f>+[16]Celdas!F31</f>
        <v>A</v>
      </c>
      <c r="H267" s="49" t="str">
        <f>+[16]Celdas!G31</f>
        <v/>
      </c>
      <c r="I267" s="49" t="str">
        <f>+[16]Celdas!H31</f>
        <v>Precio Regulado 2012</v>
      </c>
      <c r="J267" s="49" t="str">
        <f>+[16]Celdas!I31</f>
        <v/>
      </c>
      <c r="K267" s="49" t="str">
        <f>+[16]Celdas!J31</f>
        <v/>
      </c>
      <c r="L267" s="49" t="str">
        <f>+[16]Celdas!K31</f>
        <v/>
      </c>
      <c r="M267" s="49" t="str">
        <f>+[16]Celdas!L31</f>
        <v/>
      </c>
      <c r="N267" s="49" t="str">
        <f>+[16]Celdas!M31</f>
        <v/>
      </c>
      <c r="O267" s="49" t="str">
        <f>+[16]Celdas!N31</f>
        <v>Precio regulado 2012</v>
      </c>
      <c r="P267" s="49" t="str">
        <f>+[16]Celdas!O31</f>
        <v/>
      </c>
      <c r="Q267" s="49" t="str">
        <f>+[16]Celdas!P31</f>
        <v>A</v>
      </c>
      <c r="R267" s="51" t="str">
        <f t="shared" si="17"/>
        <v/>
      </c>
      <c r="S267" s="45" t="str">
        <f t="shared" si="18"/>
        <v>Precio regulado 2012</v>
      </c>
      <c r="V267" s="46">
        <f t="shared" si="19"/>
        <v>1</v>
      </c>
    </row>
    <row r="268" spans="1:22" s="45" customFormat="1" ht="11.25" hidden="1" customHeight="1" x14ac:dyDescent="0.2">
      <c r="A268" s="47">
        <f t="shared" si="16"/>
        <v>265</v>
      </c>
      <c r="B268" s="48" t="str">
        <f>+[16]Celdas!B32</f>
        <v>SSA19</v>
      </c>
      <c r="C268" s="49" t="str">
        <f>+[16]Celdas!C32</f>
        <v xml:space="preserve">CELDA MODULAR EN AIRE CON SECCIONADOR DE POTENCIA TRIPOLAR EN SF6, 630A, 20KA                                                                                                                                                                             </v>
      </c>
      <c r="D268" s="49">
        <f>+[16]Celdas!D32</f>
        <v>5100</v>
      </c>
      <c r="E268" s="53">
        <f>+[16]Celdas!E32</f>
        <v>5100</v>
      </c>
      <c r="F268" s="53"/>
      <c r="G268" s="49" t="str">
        <f>+[16]Celdas!F32</f>
        <v>E</v>
      </c>
      <c r="H268" s="49" t="str">
        <f>+[16]Celdas!G32</f>
        <v/>
      </c>
      <c r="I268" s="49" t="str">
        <f>+[16]Celdas!H32</f>
        <v>Estimado</v>
      </c>
      <c r="J268" s="49" t="str">
        <f>+[16]Celdas!I32</f>
        <v/>
      </c>
      <c r="K268" s="49" t="str">
        <f>+[16]Celdas!J32</f>
        <v/>
      </c>
      <c r="L268" s="49" t="str">
        <f>+[16]Celdas!K32</f>
        <v/>
      </c>
      <c r="M268" s="49" t="str">
        <f>+[16]Celdas!L32</f>
        <v/>
      </c>
      <c r="N268" s="49">
        <f>+[16]Celdas!M32</f>
        <v>1</v>
      </c>
      <c r="O268" s="49" t="str">
        <f>+[16]Celdas!N32</f>
        <v>Estimado</v>
      </c>
      <c r="P268" s="49" t="str">
        <f>+[16]Celdas!O32</f>
        <v/>
      </c>
      <c r="Q268" s="49" t="str">
        <f>+[16]Celdas!P32</f>
        <v>E</v>
      </c>
      <c r="R268" s="51">
        <f t="shared" si="17"/>
        <v>0</v>
      </c>
      <c r="S268" s="45" t="str">
        <f t="shared" si="18"/>
        <v>Estimado.rar</v>
      </c>
      <c r="V268" s="46">
        <f t="shared" si="19"/>
        <v>1</v>
      </c>
    </row>
    <row r="269" spans="1:22" s="45" customFormat="1" ht="11.25" hidden="1" customHeight="1" x14ac:dyDescent="0.2">
      <c r="A269" s="47">
        <f t="shared" si="16"/>
        <v>266</v>
      </c>
      <c r="B269" s="48" t="str">
        <f>+[16]Celdas!B33</f>
        <v>SSA20</v>
      </c>
      <c r="C269" s="49" t="str">
        <f>+[16]Celdas!C33</f>
        <v xml:space="preserve">CELDA MODULAR EN AIRE CON SECCIONADOR DE POTENCIA TRIPOLAR EN SF6, 630A, 20KA, CON BASE PORTAFUSIBLE Y FUSIBLES                                                                                                                                           </v>
      </c>
      <c r="D269" s="49">
        <f>+[16]Celdas!D33</f>
        <v>3379.54</v>
      </c>
      <c r="E269" s="53">
        <f>+[16]Celdas!E33</f>
        <v>3379.54</v>
      </c>
      <c r="F269" s="53"/>
      <c r="G269" s="49" t="str">
        <f>+[16]Celdas!F33</f>
        <v>E</v>
      </c>
      <c r="H269" s="49" t="str">
        <f>+[16]Celdas!G33</f>
        <v/>
      </c>
      <c r="I269" s="49" t="str">
        <f>+[16]Celdas!H33</f>
        <v>Estimado</v>
      </c>
      <c r="J269" s="49" t="str">
        <f>+[16]Celdas!I33</f>
        <v/>
      </c>
      <c r="K269" s="49" t="str">
        <f>+[16]Celdas!J33</f>
        <v/>
      </c>
      <c r="L269" s="49" t="str">
        <f>+[16]Celdas!K33</f>
        <v/>
      </c>
      <c r="M269" s="49" t="str">
        <f>+[16]Celdas!L33</f>
        <v/>
      </c>
      <c r="N269" s="49">
        <f>+[16]Celdas!M33</f>
        <v>2</v>
      </c>
      <c r="O269" s="49" t="str">
        <f>+[16]Celdas!N33</f>
        <v>Estimado</v>
      </c>
      <c r="P269" s="49" t="str">
        <f>+[16]Celdas!O33</f>
        <v/>
      </c>
      <c r="Q269" s="49" t="str">
        <f>+[16]Celdas!P33</f>
        <v>E</v>
      </c>
      <c r="R269" s="51">
        <f t="shared" si="17"/>
        <v>0</v>
      </c>
      <c r="S269" s="45" t="str">
        <f t="shared" si="18"/>
        <v>Estimado.rar</v>
      </c>
      <c r="V269" s="46">
        <f t="shared" si="19"/>
        <v>1</v>
      </c>
    </row>
    <row r="270" spans="1:22" s="45" customFormat="1" ht="11.25" hidden="1" customHeight="1" x14ac:dyDescent="0.2">
      <c r="A270" s="47">
        <f t="shared" si="16"/>
        <v>267</v>
      </c>
      <c r="B270" s="48" t="str">
        <f>+[16]Celdas!B34</f>
        <v>SSA22</v>
      </c>
      <c r="C270" s="49" t="str">
        <f>+[16]Celdas!C34</f>
        <v xml:space="preserve">CELDA MODULAR EN VACÍO CON INTERRUPTOR EN SF6, 630A, 20KA, CON TRANSFORMADORES DE PROTECCIÓN                                                                                                                                                              </v>
      </c>
      <c r="D270" s="49" t="str">
        <f>+[16]Celdas!D34</f>
        <v>Sin Costo (No Utilizado)</v>
      </c>
      <c r="E270" s="53" t="str">
        <f>+[16]Celdas!E34</f>
        <v>Sin Costo (No Utilizado)</v>
      </c>
      <c r="F270" s="53"/>
      <c r="G270" s="49" t="str">
        <f>+[16]Celdas!F34</f>
        <v>A</v>
      </c>
      <c r="H270" s="49" t="str">
        <f>+[16]Celdas!G34</f>
        <v/>
      </c>
      <c r="I270" s="49" t="str">
        <f>+[16]Celdas!H34</f>
        <v>Precio Regulado 2012</v>
      </c>
      <c r="J270" s="49" t="str">
        <f>+[16]Celdas!I34</f>
        <v/>
      </c>
      <c r="K270" s="49" t="str">
        <f>+[16]Celdas!J34</f>
        <v/>
      </c>
      <c r="L270" s="49" t="str">
        <f>+[16]Celdas!K34</f>
        <v/>
      </c>
      <c r="M270" s="49" t="str">
        <f>+[16]Celdas!L34</f>
        <v/>
      </c>
      <c r="N270" s="49" t="str">
        <f>+[16]Celdas!M34</f>
        <v/>
      </c>
      <c r="O270" s="49" t="str">
        <f>+[16]Celdas!N34</f>
        <v>Precio regulado 2012</v>
      </c>
      <c r="P270" s="49" t="str">
        <f>+[16]Celdas!O34</f>
        <v/>
      </c>
      <c r="Q270" s="49" t="str">
        <f>+[16]Celdas!P34</f>
        <v>A</v>
      </c>
      <c r="R270" s="51" t="str">
        <f t="shared" si="17"/>
        <v/>
      </c>
      <c r="S270" s="45" t="str">
        <f t="shared" si="18"/>
        <v>Precio regulado 2012</v>
      </c>
      <c r="V270" s="46">
        <f t="shared" si="19"/>
        <v>1</v>
      </c>
    </row>
    <row r="271" spans="1:22" s="45" customFormat="1" ht="11.25" hidden="1" customHeight="1" x14ac:dyDescent="0.2">
      <c r="A271" s="47">
        <f t="shared" si="16"/>
        <v>268</v>
      </c>
      <c r="B271" s="48" t="str">
        <f>+[16]Celdas!B35</f>
        <v>SSA21</v>
      </c>
      <c r="C271" s="49" t="str">
        <f>+[16]Celdas!C35</f>
        <v xml:space="preserve">CELDA MODULAR EN VACÍO CON INTERRUPTOR EN SF6, 630A, 20KA, CON TRANSFORMADORES DE PROTECCIÓN Y MEDIDA                                                                                                                                                     </v>
      </c>
      <c r="D271" s="49">
        <f>+[16]Celdas!D35</f>
        <v>3379.54</v>
      </c>
      <c r="E271" s="53">
        <f>+[16]Celdas!E35</f>
        <v>3379.54</v>
      </c>
      <c r="F271" s="53"/>
      <c r="G271" s="49" t="str">
        <f>+[16]Celdas!F35</f>
        <v>E</v>
      </c>
      <c r="H271" s="49" t="str">
        <f>+[16]Celdas!G35</f>
        <v/>
      </c>
      <c r="I271" s="49" t="str">
        <f>+[16]Celdas!H35</f>
        <v>Estimado</v>
      </c>
      <c r="J271" s="49" t="str">
        <f>+[16]Celdas!I35</f>
        <v/>
      </c>
      <c r="K271" s="49" t="str">
        <f>+[16]Celdas!J35</f>
        <v/>
      </c>
      <c r="L271" s="49" t="str">
        <f>+[16]Celdas!K35</f>
        <v/>
      </c>
      <c r="M271" s="49" t="str">
        <f>+[16]Celdas!L35</f>
        <v/>
      </c>
      <c r="N271" s="49" t="str">
        <f>+[16]Celdas!M35</f>
        <v/>
      </c>
      <c r="O271" s="49" t="str">
        <f>+[16]Celdas!N35</f>
        <v>Estimado</v>
      </c>
      <c r="P271" s="49" t="str">
        <f>+[16]Celdas!O35</f>
        <v/>
      </c>
      <c r="Q271" s="49" t="str">
        <f>+[16]Celdas!P35</f>
        <v>E</v>
      </c>
      <c r="R271" s="51">
        <f t="shared" si="17"/>
        <v>0</v>
      </c>
      <c r="S271" s="45" t="str">
        <f t="shared" si="18"/>
        <v>Estimado.rar</v>
      </c>
      <c r="V271" s="46">
        <f t="shared" si="19"/>
        <v>1</v>
      </c>
    </row>
    <row r="272" spans="1:22" s="45" customFormat="1" ht="11.25" hidden="1" customHeight="1" x14ac:dyDescent="0.2">
      <c r="A272" s="47">
        <f t="shared" si="16"/>
        <v>269</v>
      </c>
      <c r="B272" s="48" t="str">
        <f>+[16]Celdas!B36</f>
        <v>SAA02</v>
      </c>
      <c r="C272" s="49" t="str">
        <f>+[16]Celdas!C36</f>
        <v xml:space="preserve">CELDA PARA INTERRUPTOR M.T. EN S.E. CONVENCIONAL                                                                                                                                                                                                          </v>
      </c>
      <c r="D272" s="49">
        <f>+[16]Celdas!D36</f>
        <v>3635.79</v>
      </c>
      <c r="E272" s="53">
        <f>+[16]Celdas!E36</f>
        <v>3635.79</v>
      </c>
      <c r="F272" s="53"/>
      <c r="G272" s="49" t="str">
        <f>+[16]Celdas!F36</f>
        <v>E</v>
      </c>
      <c r="H272" s="49" t="str">
        <f>+[16]Celdas!G36</f>
        <v/>
      </c>
      <c r="I272" s="49" t="str">
        <f>+[16]Celdas!H36</f>
        <v>Estimado</v>
      </c>
      <c r="J272" s="49" t="str">
        <f>+[16]Celdas!I36</f>
        <v/>
      </c>
      <c r="K272" s="49" t="str">
        <f>+[16]Celdas!J36</f>
        <v/>
      </c>
      <c r="L272" s="49" t="str">
        <f>+[16]Celdas!K36</f>
        <v/>
      </c>
      <c r="M272" s="49" t="str">
        <f>+[16]Celdas!L36</f>
        <v/>
      </c>
      <c r="N272" s="49">
        <f>+[16]Celdas!M36</f>
        <v>3</v>
      </c>
      <c r="O272" s="49" t="str">
        <f>+[16]Celdas!N36</f>
        <v>Estimado</v>
      </c>
      <c r="P272" s="49" t="str">
        <f>+[16]Celdas!O36</f>
        <v/>
      </c>
      <c r="Q272" s="49" t="str">
        <f>+[16]Celdas!P36</f>
        <v>E</v>
      </c>
      <c r="R272" s="51">
        <f t="shared" si="17"/>
        <v>0</v>
      </c>
      <c r="S272" s="45" t="str">
        <f t="shared" si="18"/>
        <v>Estimado.rar</v>
      </c>
      <c r="V272" s="46">
        <f t="shared" si="19"/>
        <v>1</v>
      </c>
    </row>
    <row r="273" spans="1:22" s="45" customFormat="1" ht="11.25" hidden="1" customHeight="1" x14ac:dyDescent="0.2">
      <c r="A273" s="47">
        <f t="shared" si="16"/>
        <v>270</v>
      </c>
      <c r="B273" s="48" t="str">
        <f>+[16]Celdas!B37</f>
        <v>SSA12</v>
      </c>
      <c r="C273" s="49" t="str">
        <f>+[16]Celdas!C37</f>
        <v xml:space="preserve">CELDA PARA TRANSFORMADOR MT/BT, EN S.E. CONVENCIONAL                                                                                                                                                                                                      </v>
      </c>
      <c r="D273" s="49">
        <f>+[16]Celdas!D37</f>
        <v>3702.21</v>
      </c>
      <c r="E273" s="53">
        <f>+[16]Celdas!E37</f>
        <v>3702.21</v>
      </c>
      <c r="F273" s="53"/>
      <c r="G273" s="49" t="str">
        <f>+[16]Celdas!F37</f>
        <v>E</v>
      </c>
      <c r="H273" s="49" t="str">
        <f>+[16]Celdas!G37</f>
        <v/>
      </c>
      <c r="I273" s="49" t="str">
        <f>+[16]Celdas!H37</f>
        <v>Estimado</v>
      </c>
      <c r="J273" s="49" t="str">
        <f>+[16]Celdas!I37</f>
        <v/>
      </c>
      <c r="K273" s="49" t="str">
        <f>+[16]Celdas!J37</f>
        <v/>
      </c>
      <c r="L273" s="49" t="str">
        <f>+[16]Celdas!K37</f>
        <v/>
      </c>
      <c r="M273" s="49" t="str">
        <f>+[16]Celdas!L37</f>
        <v/>
      </c>
      <c r="N273" s="49" t="str">
        <f>+[16]Celdas!M37</f>
        <v/>
      </c>
      <c r="O273" s="49" t="str">
        <f>+[16]Celdas!N37</f>
        <v>Estimado</v>
      </c>
      <c r="P273" s="49" t="str">
        <f>+[16]Celdas!O37</f>
        <v/>
      </c>
      <c r="Q273" s="49" t="str">
        <f>+[16]Celdas!P37</f>
        <v>E</v>
      </c>
      <c r="R273" s="51">
        <f t="shared" si="17"/>
        <v>0</v>
      </c>
      <c r="S273" s="45" t="str">
        <f t="shared" si="18"/>
        <v>Estimado.rar</v>
      </c>
      <c r="V273" s="46">
        <f t="shared" si="19"/>
        <v>1</v>
      </c>
    </row>
    <row r="274" spans="1:22" s="45" customFormat="1" ht="11.25" hidden="1" customHeight="1" x14ac:dyDescent="0.2">
      <c r="A274" s="47">
        <f t="shared" si="16"/>
        <v>271</v>
      </c>
      <c r="B274" s="48" t="str">
        <f>+[16]Condensadores!B14</f>
        <v>SAB06</v>
      </c>
      <c r="C274" s="49" t="str">
        <f>+[16]Condensadores!C14</f>
        <v xml:space="preserve">CONDENSADOR MONOFASICO 100 KVAR 10 KV                                                                                                                                                                                                                     </v>
      </c>
      <c r="D274" s="49">
        <f>+[16]Condensadores!D14</f>
        <v>880.88</v>
      </c>
      <c r="E274" s="53">
        <f>+[16]Condensadores!E14</f>
        <v>880.88</v>
      </c>
      <c r="F274" s="53"/>
      <c r="G274" s="49" t="str">
        <f>+[16]Condensadores!F14</f>
        <v>E</v>
      </c>
      <c r="H274" s="49" t="str">
        <f>+[16]Condensadores!G14</f>
        <v/>
      </c>
      <c r="I274" s="49" t="str">
        <f>+[16]Condensadores!H14</f>
        <v>Estimado</v>
      </c>
      <c r="J274" s="49" t="str">
        <f>+[16]Condensadores!I14</f>
        <v/>
      </c>
      <c r="K274" s="49" t="str">
        <f>+[16]Condensadores!J14</f>
        <v/>
      </c>
      <c r="L274" s="49" t="str">
        <f>+[16]Condensadores!K14</f>
        <v/>
      </c>
      <c r="M274" s="49" t="str">
        <f>+[16]Condensadores!L14</f>
        <v/>
      </c>
      <c r="N274" s="49">
        <f>+[16]Condensadores!M14</f>
        <v>1</v>
      </c>
      <c r="O274" s="49" t="str">
        <f>+[16]Condensadores!N14</f>
        <v>Estimado</v>
      </c>
      <c r="P274" s="49" t="str">
        <f>+[16]Condensadores!O14</f>
        <v/>
      </c>
      <c r="Q274" s="49" t="str">
        <f>+[16]Condensadores!P14</f>
        <v>E</v>
      </c>
      <c r="R274" s="51">
        <f t="shared" si="17"/>
        <v>0</v>
      </c>
      <c r="S274" s="45" t="str">
        <f t="shared" si="18"/>
        <v>Estimado.rar</v>
      </c>
      <c r="V274" s="46">
        <f t="shared" si="19"/>
        <v>1</v>
      </c>
    </row>
    <row r="275" spans="1:22" s="45" customFormat="1" ht="11.25" hidden="1" customHeight="1" x14ac:dyDescent="0.2">
      <c r="A275" s="47">
        <f t="shared" si="16"/>
        <v>272</v>
      </c>
      <c r="B275" s="48" t="str">
        <f>+[16]Condensadores!B15</f>
        <v>SAB07</v>
      </c>
      <c r="C275" s="49" t="str">
        <f>+[16]Condensadores!C15</f>
        <v xml:space="preserve">CONDENSADOR MONOFASICO 150 KVAR 10 KV                                                                                                                                                                                                                     </v>
      </c>
      <c r="D275" s="49">
        <f>+[16]Condensadores!D15</f>
        <v>1048.98</v>
      </c>
      <c r="E275" s="53">
        <f>+[16]Condensadores!E15</f>
        <v>1048.98</v>
      </c>
      <c r="F275" s="53"/>
      <c r="G275" s="49" t="str">
        <f>+[16]Condensadores!F15</f>
        <v>E</v>
      </c>
      <c r="H275" s="49" t="str">
        <f>+[16]Condensadores!G15</f>
        <v/>
      </c>
      <c r="I275" s="49" t="str">
        <f>+[16]Condensadores!H15</f>
        <v>Estimado</v>
      </c>
      <c r="J275" s="49" t="str">
        <f>+[16]Condensadores!I15</f>
        <v/>
      </c>
      <c r="K275" s="49" t="str">
        <f>+[16]Condensadores!J15</f>
        <v/>
      </c>
      <c r="L275" s="49" t="str">
        <f>+[16]Condensadores!K15</f>
        <v/>
      </c>
      <c r="M275" s="49" t="str">
        <f>+[16]Condensadores!L15</f>
        <v/>
      </c>
      <c r="N275" s="49">
        <f>+[16]Condensadores!M15</f>
        <v>2</v>
      </c>
      <c r="O275" s="49" t="str">
        <f>+[16]Condensadores!N15</f>
        <v>Estimado</v>
      </c>
      <c r="P275" s="49" t="str">
        <f>+[16]Condensadores!O15</f>
        <v/>
      </c>
      <c r="Q275" s="49" t="str">
        <f>+[16]Condensadores!P15</f>
        <v>E</v>
      </c>
      <c r="R275" s="51">
        <f t="shared" si="17"/>
        <v>0</v>
      </c>
      <c r="S275" s="45" t="str">
        <f t="shared" si="18"/>
        <v>Estimado.rar</v>
      </c>
      <c r="V275" s="46">
        <f t="shared" si="19"/>
        <v>1</v>
      </c>
    </row>
    <row r="276" spans="1:22" s="45" customFormat="1" ht="11.25" hidden="1" customHeight="1" x14ac:dyDescent="0.2">
      <c r="A276" s="47">
        <f t="shared" si="16"/>
        <v>273</v>
      </c>
      <c r="B276" s="48" t="str">
        <f>+[16]Condensadores!B16</f>
        <v>SAB05</v>
      </c>
      <c r="C276" s="49" t="str">
        <f>+[16]Condensadores!C16</f>
        <v xml:space="preserve">CONDENSADOR MONOFASICO 50 KVAR 10 KV                                                                                                                                                                                                                      </v>
      </c>
      <c r="D276" s="49">
        <f>+[16]Condensadores!D16</f>
        <v>710.44</v>
      </c>
      <c r="E276" s="53">
        <f>+[16]Condensadores!E16</f>
        <v>710.44</v>
      </c>
      <c r="F276" s="53"/>
      <c r="G276" s="49" t="str">
        <f>+[16]Condensadores!F16</f>
        <v>E</v>
      </c>
      <c r="H276" s="49" t="str">
        <f>+[16]Condensadores!G16</f>
        <v/>
      </c>
      <c r="I276" s="49" t="str">
        <f>+[16]Condensadores!H16</f>
        <v>Estimado</v>
      </c>
      <c r="J276" s="49" t="str">
        <f>+[16]Condensadores!I16</f>
        <v/>
      </c>
      <c r="K276" s="49" t="str">
        <f>+[16]Condensadores!J16</f>
        <v/>
      </c>
      <c r="L276" s="49" t="str">
        <f>+[16]Condensadores!K16</f>
        <v/>
      </c>
      <c r="M276" s="49" t="str">
        <f>+[16]Condensadores!L16</f>
        <v/>
      </c>
      <c r="N276" s="49">
        <f>+[16]Condensadores!M16</f>
        <v>1</v>
      </c>
      <c r="O276" s="49" t="str">
        <f>+[16]Condensadores!N16</f>
        <v>Estimado</v>
      </c>
      <c r="P276" s="49" t="str">
        <f>+[16]Condensadores!O16</f>
        <v/>
      </c>
      <c r="Q276" s="49" t="str">
        <f>+[16]Condensadores!P16</f>
        <v>E</v>
      </c>
      <c r="R276" s="51">
        <f t="shared" si="17"/>
        <v>0</v>
      </c>
      <c r="S276" s="45" t="str">
        <f t="shared" si="18"/>
        <v>Estimado.rar</v>
      </c>
      <c r="V276" s="46">
        <f t="shared" si="19"/>
        <v>1</v>
      </c>
    </row>
    <row r="277" spans="1:22" s="45" customFormat="1" ht="11.25" hidden="1" customHeight="1" x14ac:dyDescent="0.2">
      <c r="A277" s="47">
        <f t="shared" si="16"/>
        <v>274</v>
      </c>
      <c r="B277" s="48" t="str">
        <f>+[17]Bases!B39</f>
        <v>DPF03</v>
      </c>
      <c r="C277" s="49" t="str">
        <f>+[17]Bases!C39</f>
        <v xml:space="preserve">BASE CONCRETO PARA TABLERO DISTRIBUCION SECUNDARIA TIPO 3                                                                                                                                                                                                 </v>
      </c>
      <c r="D277" s="49" t="str">
        <f>+[17]Bases!D39</f>
        <v>Sin Costo (No Utilizado)</v>
      </c>
      <c r="E277" s="53">
        <f>+[17]Bases!E39</f>
        <v>0</v>
      </c>
      <c r="F277" s="53"/>
      <c r="G277" s="49" t="str">
        <f>+[17]Bases!F39</f>
        <v>A</v>
      </c>
      <c r="H277" s="49" t="str">
        <f>+[17]Bases!G39</f>
        <v/>
      </c>
      <c r="I277" s="49" t="str">
        <f>+[17]Bases!H39</f>
        <v>Precio Regulado 2012</v>
      </c>
      <c r="J277" s="49" t="str">
        <f>+[17]Bases!I39</f>
        <v/>
      </c>
      <c r="K277" s="49" t="str">
        <f>+[17]Bases!J39</f>
        <v/>
      </c>
      <c r="L277" s="49" t="str">
        <f>+[17]Bases!K39</f>
        <v/>
      </c>
      <c r="M277" s="49" t="str">
        <f>+[17]Bases!L39</f>
        <v/>
      </c>
      <c r="N277" s="49" t="str">
        <f>+[17]Bases!M39</f>
        <v/>
      </c>
      <c r="O277" s="49" t="str">
        <f>+[17]Bases!N39</f>
        <v>Precio regulado 2012</v>
      </c>
      <c r="P277" s="49" t="str">
        <f>+[17]Bases!O39</f>
        <v/>
      </c>
      <c r="Q277" s="49" t="str">
        <f>+[17]Bases!P39</f>
        <v>A</v>
      </c>
      <c r="R277" s="51" t="str">
        <f t="shared" si="17"/>
        <v/>
      </c>
      <c r="S277" s="45" t="str">
        <f t="shared" si="18"/>
        <v>Precio regulado 2012</v>
      </c>
      <c r="V277" s="46">
        <f t="shared" si="19"/>
        <v>1</v>
      </c>
    </row>
    <row r="278" spans="1:22" s="45" customFormat="1" ht="11.25" hidden="1" customHeight="1" x14ac:dyDescent="0.2">
      <c r="A278" s="47">
        <f t="shared" si="16"/>
        <v>275</v>
      </c>
      <c r="B278" s="48" t="str">
        <f>+[17]Bases!B40</f>
        <v>DPF04</v>
      </c>
      <c r="C278" s="49" t="str">
        <f>+[17]Bases!C40</f>
        <v xml:space="preserve">BASE CONCRETO PARA TABLERO DISTRIBUCION SECUNDARIA TIPO 4                                                                                                                                                                                                 </v>
      </c>
      <c r="D278" s="49" t="str">
        <f>+[17]Bases!D40</f>
        <v>Sin Costo (No Utilizado)</v>
      </c>
      <c r="E278" s="53">
        <f>+[17]Bases!E40</f>
        <v>0</v>
      </c>
      <c r="F278" s="53"/>
      <c r="G278" s="49" t="str">
        <f>+[17]Bases!F40</f>
        <v>A</v>
      </c>
      <c r="H278" s="49" t="str">
        <f>+[17]Bases!G40</f>
        <v/>
      </c>
      <c r="I278" s="49" t="str">
        <f>+[17]Bases!H40</f>
        <v>Precio Regulado 2012</v>
      </c>
      <c r="J278" s="49" t="str">
        <f>+[17]Bases!I40</f>
        <v/>
      </c>
      <c r="K278" s="49" t="str">
        <f>+[17]Bases!J40</f>
        <v/>
      </c>
      <c r="L278" s="49" t="str">
        <f>+[17]Bases!K40</f>
        <v/>
      </c>
      <c r="M278" s="49" t="str">
        <f>+[17]Bases!L40</f>
        <v/>
      </c>
      <c r="N278" s="49" t="str">
        <f>+[17]Bases!M40</f>
        <v/>
      </c>
      <c r="O278" s="49" t="str">
        <f>+[17]Bases!N40</f>
        <v>Precio regulado 2012</v>
      </c>
      <c r="P278" s="49" t="str">
        <f>+[17]Bases!O40</f>
        <v/>
      </c>
      <c r="Q278" s="49" t="str">
        <f>+[17]Bases!P40</f>
        <v>A</v>
      </c>
      <c r="R278" s="51" t="str">
        <f t="shared" si="17"/>
        <v/>
      </c>
      <c r="S278" s="45" t="str">
        <f t="shared" si="18"/>
        <v>Precio regulado 2012</v>
      </c>
      <c r="V278" s="46">
        <f t="shared" si="19"/>
        <v>1</v>
      </c>
    </row>
    <row r="279" spans="1:22" s="45" customFormat="1" ht="11.25" hidden="1" customHeight="1" x14ac:dyDescent="0.2">
      <c r="A279" s="47">
        <f t="shared" si="16"/>
        <v>276</v>
      </c>
      <c r="B279" s="48" t="str">
        <f>+[17]Bases!B41</f>
        <v>LEC13</v>
      </c>
      <c r="C279" s="49" t="str">
        <f>+[17]Bases!C41</f>
        <v xml:space="preserve">BASE MADERA PARA MODULO AP 400X550MM                                                                                                                                                                                                                      </v>
      </c>
      <c r="D279" s="49" t="str">
        <f>+[17]Bases!D41</f>
        <v>Sin Costo (No Utilizado)</v>
      </c>
      <c r="E279" s="53">
        <f>+[17]Bases!E41</f>
        <v>0</v>
      </c>
      <c r="F279" s="53"/>
      <c r="G279" s="49" t="str">
        <f>+[17]Bases!F41</f>
        <v>A</v>
      </c>
      <c r="H279" s="49" t="str">
        <f>+[17]Bases!G41</f>
        <v/>
      </c>
      <c r="I279" s="49" t="str">
        <f>+[17]Bases!H41</f>
        <v>Precio Regulado 2012</v>
      </c>
      <c r="J279" s="49" t="str">
        <f>+[17]Bases!I41</f>
        <v/>
      </c>
      <c r="K279" s="49" t="str">
        <f>+[17]Bases!J41</f>
        <v/>
      </c>
      <c r="L279" s="49" t="str">
        <f>+[17]Bases!K41</f>
        <v/>
      </c>
      <c r="M279" s="49" t="str">
        <f>+[17]Bases!L41</f>
        <v/>
      </c>
      <c r="N279" s="49" t="str">
        <f>+[17]Bases!M41</f>
        <v/>
      </c>
      <c r="O279" s="49" t="str">
        <f>+[17]Bases!N41</f>
        <v>Precio regulado 2012</v>
      </c>
      <c r="P279" s="49" t="str">
        <f>+[17]Bases!O41</f>
        <v/>
      </c>
      <c r="Q279" s="49" t="str">
        <f>+[17]Bases!P41</f>
        <v>A</v>
      </c>
      <c r="R279" s="51" t="str">
        <f t="shared" si="17"/>
        <v/>
      </c>
      <c r="S279" s="45" t="str">
        <f t="shared" si="18"/>
        <v>Precio regulado 2012</v>
      </c>
      <c r="V279" s="46">
        <f t="shared" si="19"/>
        <v>1</v>
      </c>
    </row>
    <row r="280" spans="1:22" s="45" customFormat="1" ht="11.25" hidden="1" customHeight="1" x14ac:dyDescent="0.2">
      <c r="A280" s="47">
        <f t="shared" si="16"/>
        <v>277</v>
      </c>
      <c r="B280" s="48" t="str">
        <f>+[17]Bases!B42</f>
        <v>LEC01</v>
      </c>
      <c r="C280" s="49" t="str">
        <f>+[17]Bases!C42</f>
        <v xml:space="preserve">BASE PORTA CELULA FOTOELECTRICA                                                                                                                                                                                                                           </v>
      </c>
      <c r="D280" s="49">
        <f>+[17]Bases!D42</f>
        <v>3.61</v>
      </c>
      <c r="E280" s="53">
        <f>+[17]Bases!E42</f>
        <v>5.0999999999999996</v>
      </c>
      <c r="F280" s="53"/>
      <c r="G280" s="49" t="str">
        <f>+[17]Bases!F42</f>
        <v>S</v>
      </c>
      <c r="H280" s="49">
        <f>+[17]Bases!G42</f>
        <v>300</v>
      </c>
      <c r="I280" s="49" t="str">
        <f>+[17]Bases!H42</f>
        <v>Factura 001-0000007</v>
      </c>
      <c r="J280" s="49" t="str">
        <f>+[17]Bases!I42</f>
        <v>Individual</v>
      </c>
      <c r="K280" s="49" t="str">
        <f>+[17]Bases!J42</f>
        <v>ELOR</v>
      </c>
      <c r="L280" s="49" t="str">
        <f>+[17]Bases!K42</f>
        <v>INGENIERIA Y CONSTRUCCIONES E.I.R.L.</v>
      </c>
      <c r="M280" s="49">
        <f>+[17]Bases!L42</f>
        <v>42621</v>
      </c>
      <c r="N280" s="49">
        <f>+[17]Bases!M42</f>
        <v>1</v>
      </c>
      <c r="O280" s="49" t="str">
        <f>+[17]Bases!N42</f>
        <v>Sustento</v>
      </c>
      <c r="P280" s="49">
        <f>+[17]Bases!O42</f>
        <v>300</v>
      </c>
      <c r="Q280" s="49" t="str">
        <f>+[17]Bases!P42</f>
        <v>S</v>
      </c>
      <c r="R280" s="51">
        <f t="shared" si="17"/>
        <v>0.4127423822714682</v>
      </c>
      <c r="S280" s="45" t="str">
        <f t="shared" si="18"/>
        <v>ELOR: Factura 001-0000007</v>
      </c>
      <c r="V280" s="46">
        <f t="shared" si="19"/>
        <v>1</v>
      </c>
    </row>
    <row r="281" spans="1:22" s="45" customFormat="1" ht="11.25" hidden="1" customHeight="1" x14ac:dyDescent="0.2">
      <c r="A281" s="47">
        <f t="shared" si="16"/>
        <v>278</v>
      </c>
      <c r="B281" s="48" t="str">
        <f>+[17]Bases!B43</f>
        <v>LEC02</v>
      </c>
      <c r="C281" s="49" t="str">
        <f>+[17]Bases!C43</f>
        <v xml:space="preserve">BASE PORTA CELULA FOTOELECTRICA CON CONTACTOR INCORPORADO                                                                                                                                                                                                 </v>
      </c>
      <c r="D281" s="49">
        <f>+[17]Bases!D43</f>
        <v>19.97</v>
      </c>
      <c r="E281" s="53">
        <f>+[17]Bases!E43</f>
        <v>16.549999999999997</v>
      </c>
      <c r="F281" s="53"/>
      <c r="G281" s="49" t="str">
        <f>+[17]Bases!F43</f>
        <v>E</v>
      </c>
      <c r="H281" s="49" t="str">
        <f>+[17]Bases!G43</f>
        <v/>
      </c>
      <c r="I281" s="49" t="str">
        <f>+[17]Bases!H43</f>
        <v>Estimado</v>
      </c>
      <c r="J281" s="49" t="str">
        <f>+[17]Bases!I43</f>
        <v/>
      </c>
      <c r="K281" s="49" t="str">
        <f>+[17]Bases!J43</f>
        <v/>
      </c>
      <c r="L281" s="49" t="str">
        <f>+[17]Bases!K43</f>
        <v/>
      </c>
      <c r="M281" s="49" t="str">
        <f>+[17]Bases!L43</f>
        <v/>
      </c>
      <c r="N281" s="49" t="str">
        <f>+[17]Bases!M43</f>
        <v/>
      </c>
      <c r="O281" s="49" t="str">
        <f>+[17]Bases!N43</f>
        <v>Estimado</v>
      </c>
      <c r="P281" s="49" t="str">
        <f>+[17]Bases!O43</f>
        <v/>
      </c>
      <c r="Q281" s="49" t="str">
        <f>+[17]Bases!P43</f>
        <v>E</v>
      </c>
      <c r="R281" s="51">
        <f t="shared" si="17"/>
        <v>-0.1712568853279921</v>
      </c>
      <c r="S281" s="45" t="str">
        <f t="shared" si="18"/>
        <v>Estimado.rar</v>
      </c>
      <c r="V281" s="46">
        <f t="shared" si="19"/>
        <v>1</v>
      </c>
    </row>
    <row r="282" spans="1:22" s="45" customFormat="1" ht="11.25" hidden="1" customHeight="1" x14ac:dyDescent="0.2">
      <c r="A282" s="47">
        <f t="shared" si="16"/>
        <v>279</v>
      </c>
      <c r="B282" s="48" t="str">
        <f>+[17]Bases!B44</f>
        <v>DPF01</v>
      </c>
      <c r="C282" s="49" t="str">
        <f>+[17]Bases!C44</f>
        <v xml:space="preserve">BASE PORTAFUSIBLE TRIPOLAR TIPO T30 DE 100 A.; PARA FUSIBLE TIPO LAMINA                                                                                                                                                                                   </v>
      </c>
      <c r="D282" s="49">
        <f>+[17]Bases!D44</f>
        <v>5.15</v>
      </c>
      <c r="E282" s="53">
        <f>+[17]Bases!E44</f>
        <v>5.15</v>
      </c>
      <c r="F282" s="53"/>
      <c r="G282" s="49" t="str">
        <f>+[17]Bases!F44</f>
        <v>E</v>
      </c>
      <c r="H282" s="49" t="str">
        <f>+[17]Bases!G44</f>
        <v/>
      </c>
      <c r="I282" s="49" t="str">
        <f>+[17]Bases!H44</f>
        <v>Estimado</v>
      </c>
      <c r="J282" s="49" t="str">
        <f>+[17]Bases!I44</f>
        <v/>
      </c>
      <c r="K282" s="49" t="str">
        <f>+[17]Bases!J44</f>
        <v/>
      </c>
      <c r="L282" s="49" t="str">
        <f>+[17]Bases!K44</f>
        <v/>
      </c>
      <c r="M282" s="49" t="str">
        <f>+[17]Bases!L44</f>
        <v/>
      </c>
      <c r="N282" s="49" t="str">
        <f>+[17]Bases!M44</f>
        <v/>
      </c>
      <c r="O282" s="49" t="str">
        <f>+[17]Bases!N44</f>
        <v>Estimado</v>
      </c>
      <c r="P282" s="49" t="str">
        <f>+[17]Bases!O44</f>
        <v/>
      </c>
      <c r="Q282" s="49" t="str">
        <f>+[17]Bases!P44</f>
        <v>E</v>
      </c>
      <c r="R282" s="51">
        <f t="shared" si="17"/>
        <v>0</v>
      </c>
      <c r="S282" s="45" t="str">
        <f t="shared" si="18"/>
        <v>Estimado.rar</v>
      </c>
      <c r="V282" s="46">
        <f t="shared" si="19"/>
        <v>1</v>
      </c>
    </row>
    <row r="283" spans="1:22" s="45" customFormat="1" ht="11.25" hidden="1" customHeight="1" x14ac:dyDescent="0.2">
      <c r="A283" s="47">
        <f t="shared" si="16"/>
        <v>280</v>
      </c>
      <c r="B283" s="48" t="str">
        <f>+[17]Bases!B45</f>
        <v>DPF02</v>
      </c>
      <c r="C283" s="49" t="str">
        <f>+[17]Bases!C45</f>
        <v xml:space="preserve">BASE PORTAFUSIBLE UNIPOLAR TIPO F DE 350 A.; PARA FUSIBLE TIPO LAMINA                                                                                                                                                                                     </v>
      </c>
      <c r="D283" s="49">
        <f>+[17]Bases!D45</f>
        <v>5.78</v>
      </c>
      <c r="E283" s="53">
        <f>+[17]Bases!E45</f>
        <v>0.67</v>
      </c>
      <c r="F283" s="53"/>
      <c r="G283" s="49" t="str">
        <f>+[17]Bases!F45</f>
        <v>S</v>
      </c>
      <c r="H283" s="49" t="str">
        <f>+[17]Bases!G45</f>
        <v>DGER/MEM</v>
      </c>
      <c r="I283" s="49" t="str">
        <f>+[17]Bases!H45</f>
        <v xml:space="preserve">DGER/MEM </v>
      </c>
      <c r="J283" s="49" t="str">
        <f>+[17]Bases!I45</f>
        <v>DGER/MEM</v>
      </c>
      <c r="K283" s="49" t="str">
        <f>+[17]Bases!J45</f>
        <v>DGER/MEM</v>
      </c>
      <c r="L283" s="49" t="str">
        <f>+[17]Bases!K45</f>
        <v>DGER/MEM</v>
      </c>
      <c r="M283" s="49">
        <f>+[17]Bases!L45</f>
        <v>43038</v>
      </c>
      <c r="N283" s="49" t="str">
        <f>+[17]Bases!M45</f>
        <v>DGER/MEM</v>
      </c>
      <c r="O283" s="49" t="str">
        <f>+[17]Bases!N45</f>
        <v>Sustento</v>
      </c>
      <c r="P283" s="49" t="str">
        <f>+[17]Bases!O45</f>
        <v>DGER/MEM</v>
      </c>
      <c r="Q283" s="49" t="str">
        <f>+[17]Bases!P45</f>
        <v>S</v>
      </c>
      <c r="R283" s="51">
        <f t="shared" si="17"/>
        <v>-0.88408304498269896</v>
      </c>
      <c r="S283" s="45" t="str">
        <f t="shared" si="18"/>
        <v xml:space="preserve">DGER/MEM: DGER/MEM </v>
      </c>
      <c r="V283" s="46">
        <f t="shared" si="19"/>
        <v>1</v>
      </c>
    </row>
    <row r="284" spans="1:22" s="45" customFormat="1" ht="11.25" hidden="1" customHeight="1" x14ac:dyDescent="0.2">
      <c r="A284" s="47">
        <f t="shared" si="16"/>
        <v>281</v>
      </c>
      <c r="B284" s="48" t="str">
        <f>+[17]Bloques!B32</f>
        <v>RVA01</v>
      </c>
      <c r="C284" s="49" t="str">
        <f>+[17]Bloques!C32</f>
        <v xml:space="preserve">BLOQUE DE ANCLAJE DE 400 X 400 X 100 mm.; AGUJERO DE 3/4 PULG. DIAM.                                                                                                                                                                                      </v>
      </c>
      <c r="D284" s="49">
        <f>+[17]Bloques!D32</f>
        <v>5.37</v>
      </c>
      <c r="E284" s="53">
        <f>+[17]Bloques!E32</f>
        <v>6.81</v>
      </c>
      <c r="F284" s="53"/>
      <c r="G284" s="49" t="str">
        <f>+[17]Bloques!F32</f>
        <v>S</v>
      </c>
      <c r="H284" s="49">
        <f>+[17]Bloques!G32</f>
        <v>100</v>
      </c>
      <c r="I284" s="49" t="str">
        <f>+[17]Bloques!H32</f>
        <v>Orden de Compra 4210008525</v>
      </c>
      <c r="J284" s="49" t="str">
        <f>+[17]Bloques!I32</f>
        <v>Individual</v>
      </c>
      <c r="K284" s="49" t="str">
        <f>+[17]Bloques!J32</f>
        <v>ELC</v>
      </c>
      <c r="L284" s="49" t="str">
        <f>+[17]Bloques!K32</f>
        <v>MATERIALES GROUP S.A.C.</v>
      </c>
      <c r="M284" s="49">
        <f>+[17]Bloques!L32</f>
        <v>42445</v>
      </c>
      <c r="N284" s="49">
        <f>+[17]Bloques!M32</f>
        <v>1</v>
      </c>
      <c r="O284" s="49" t="str">
        <f>+[17]Bloques!N32</f>
        <v>Sustento</v>
      </c>
      <c r="P284" s="49">
        <f>+[17]Bloques!O32</f>
        <v>100</v>
      </c>
      <c r="Q284" s="49" t="str">
        <f>+[17]Bloques!P32</f>
        <v>S</v>
      </c>
      <c r="R284" s="51">
        <f t="shared" si="17"/>
        <v>0.26815642458100553</v>
      </c>
      <c r="S284" s="45" t="str">
        <f t="shared" si="18"/>
        <v>ELC: Orden de Compra 4210008525</v>
      </c>
      <c r="V284" s="46">
        <f t="shared" si="19"/>
        <v>1</v>
      </c>
    </row>
    <row r="285" spans="1:22" s="45" customFormat="1" ht="11.25" hidden="1" customHeight="1" x14ac:dyDescent="0.2">
      <c r="A285" s="47">
        <f t="shared" si="16"/>
        <v>282</v>
      </c>
      <c r="B285" s="48" t="str">
        <f>+[17]Bloques!B33</f>
        <v>RVA02</v>
      </c>
      <c r="C285" s="49" t="str">
        <f>+[17]Bloques!C33</f>
        <v xml:space="preserve">BLOQUE DE ANCLAJE DE 400 X 400 X 100 mm.; AGUJERO DE 5/8 PULG. DIAM.                                                                                                                                                                                      </v>
      </c>
      <c r="D285" s="49">
        <f>+[17]Bloques!D33</f>
        <v>5.37</v>
      </c>
      <c r="E285" s="53">
        <f>+[17]Bloques!E33</f>
        <v>7.65</v>
      </c>
      <c r="F285" s="53"/>
      <c r="G285" s="49" t="str">
        <f>+[17]Bloques!F33</f>
        <v>S</v>
      </c>
      <c r="H285" s="49">
        <f>+[17]Bloques!G33</f>
        <v>85</v>
      </c>
      <c r="I285" s="49" t="str">
        <f>+[17]Bloques!H33</f>
        <v>Orden de Compra OC-364112</v>
      </c>
      <c r="J285" s="49" t="str">
        <f>+[17]Bloques!I33</f>
        <v>Individual</v>
      </c>
      <c r="K285" s="49" t="str">
        <f>+[17]Bloques!J33</f>
        <v>ELDU</v>
      </c>
      <c r="L285" s="49" t="str">
        <f>+[17]Bloques!K33</f>
        <v>EMPRESA HUARCAYA HUAYLLA S.A.C.</v>
      </c>
      <c r="M285" s="49">
        <f>+[17]Bloques!L33</f>
        <v>43018</v>
      </c>
      <c r="N285" s="49">
        <f>+[17]Bloques!M33</f>
        <v>1</v>
      </c>
      <c r="O285" s="49" t="str">
        <f>+[17]Bloques!N33</f>
        <v>Sustento</v>
      </c>
      <c r="P285" s="49">
        <f>+[17]Bloques!O33</f>
        <v>85</v>
      </c>
      <c r="Q285" s="49" t="str">
        <f>+[17]Bloques!P33</f>
        <v>S</v>
      </c>
      <c r="R285" s="51">
        <f t="shared" si="17"/>
        <v>0.42458100558659218</v>
      </c>
      <c r="S285" s="45" t="str">
        <f t="shared" si="18"/>
        <v>ELDU: Orden de Compra OC-364112</v>
      </c>
      <c r="V285" s="46">
        <f t="shared" si="19"/>
        <v>1</v>
      </c>
    </row>
    <row r="286" spans="1:22" s="45" customFormat="1" ht="11.25" hidden="1" customHeight="1" x14ac:dyDescent="0.2">
      <c r="A286" s="47">
        <f t="shared" si="16"/>
        <v>283</v>
      </c>
      <c r="B286" s="48" t="str">
        <f>+[17]Bloques!B34</f>
        <v>RVA03</v>
      </c>
      <c r="C286" s="49" t="str">
        <f>+[17]Bloques!C34</f>
        <v xml:space="preserve">BLOQUE DE ANCLAJE DE 500 X 500 X 150 mm.; AGUJERO DE 3/4 PULG. DIAM.                                                                                                                                                                                      </v>
      </c>
      <c r="D286" s="49">
        <f>+[17]Bloques!D34</f>
        <v>5.37</v>
      </c>
      <c r="E286" s="53">
        <f>+[17]Bloques!E34</f>
        <v>7.48</v>
      </c>
      <c r="F286" s="53"/>
      <c r="G286" s="49" t="str">
        <f>+[17]Bloques!F34</f>
        <v>S</v>
      </c>
      <c r="H286" s="49">
        <f>+[17]Bloques!G34</f>
        <v>10</v>
      </c>
      <c r="I286" s="49" t="str">
        <f>+[17]Bloques!H34</f>
        <v>Orden de Compra OC-1624</v>
      </c>
      <c r="J286" s="49" t="str">
        <f>+[17]Bloques!I34</f>
        <v>Individual</v>
      </c>
      <c r="K286" s="49" t="str">
        <f>+[17]Bloques!J34</f>
        <v>ELDU</v>
      </c>
      <c r="L286" s="49" t="str">
        <f>+[17]Bloques!K34</f>
        <v>EMPRESA HUARCAYA HUAYLLA S.A.C.</v>
      </c>
      <c r="M286" s="49">
        <f>+[17]Bloques!L34</f>
        <v>42604</v>
      </c>
      <c r="N286" s="49">
        <f>+[17]Bloques!M34</f>
        <v>1</v>
      </c>
      <c r="O286" s="49" t="str">
        <f>+[17]Bloques!N34</f>
        <v>Sustento</v>
      </c>
      <c r="P286" s="49">
        <f>+[17]Bloques!O34</f>
        <v>10</v>
      </c>
      <c r="Q286" s="49" t="str">
        <f>+[17]Bloques!P34</f>
        <v>S</v>
      </c>
      <c r="R286" s="51">
        <f t="shared" si="17"/>
        <v>0.39292364990689022</v>
      </c>
      <c r="S286" s="45" t="str">
        <f t="shared" si="18"/>
        <v>ELDU: Orden de Compra OC-1624</v>
      </c>
      <c r="V286" s="46">
        <f t="shared" si="19"/>
        <v>1</v>
      </c>
    </row>
    <row r="287" spans="1:22" s="45" customFormat="1" ht="11.25" hidden="1" customHeight="1" x14ac:dyDescent="0.2">
      <c r="A287" s="47">
        <f t="shared" si="16"/>
        <v>284</v>
      </c>
      <c r="B287" s="48" t="str">
        <f>+[17]Bloques!B35</f>
        <v>RVA04</v>
      </c>
      <c r="C287" s="49" t="str">
        <f>+[17]Bloques!C35</f>
        <v xml:space="preserve">BLOQUE DE ANCLAJE DE 500 X 500 X 150 mm.; AGUJERO DE 5/8 PULG. DIAM.                                                                                                                                                                                      </v>
      </c>
      <c r="D287" s="49">
        <f>+[17]Bloques!D35</f>
        <v>5.37</v>
      </c>
      <c r="E287" s="53">
        <f>+[17]Bloques!E35</f>
        <v>6.99</v>
      </c>
      <c r="F287" s="53"/>
      <c r="G287" s="49" t="str">
        <f>+[17]Bloques!F35</f>
        <v>S</v>
      </c>
      <c r="H287" s="49">
        <f>+[17]Bloques!G35</f>
        <v>6</v>
      </c>
      <c r="I287" s="49" t="str">
        <f>+[17]Bloques!H35</f>
        <v>Orden de Compra 4210009703</v>
      </c>
      <c r="J287" s="49" t="str">
        <f>+[17]Bloques!I35</f>
        <v>Individual</v>
      </c>
      <c r="K287" s="49" t="str">
        <f>+[17]Bloques!J35</f>
        <v>ELC</v>
      </c>
      <c r="L287" s="49" t="str">
        <f>+[17]Bloques!K35</f>
        <v>PROMOTORES ELECTRICOS MILAGROS Y CE</v>
      </c>
      <c r="M287" s="49">
        <f>+[17]Bloques!L35</f>
        <v>42907</v>
      </c>
      <c r="N287" s="49">
        <f>+[17]Bloques!M35</f>
        <v>1</v>
      </c>
      <c r="O287" s="49" t="str">
        <f>+[17]Bloques!N35</f>
        <v>Sustento</v>
      </c>
      <c r="P287" s="49">
        <f>+[17]Bloques!O35</f>
        <v>6</v>
      </c>
      <c r="Q287" s="49" t="str">
        <f>+[17]Bloques!P35</f>
        <v>S</v>
      </c>
      <c r="R287" s="51">
        <f t="shared" si="17"/>
        <v>0.3016759776536313</v>
      </c>
      <c r="S287" s="45" t="str">
        <f t="shared" si="18"/>
        <v>ELC: Orden de Compra 4210009703</v>
      </c>
      <c r="V287" s="46">
        <f t="shared" si="19"/>
        <v>1</v>
      </c>
    </row>
    <row r="288" spans="1:22" s="45" customFormat="1" ht="11.25" hidden="1" customHeight="1" x14ac:dyDescent="0.2">
      <c r="A288" s="47">
        <f t="shared" si="16"/>
        <v>285</v>
      </c>
      <c r="B288" s="48" t="str">
        <f>+[17]Bloques!B36</f>
        <v>RVA05</v>
      </c>
      <c r="C288" s="49" t="str">
        <f>+[17]Bloques!C36</f>
        <v xml:space="preserve">BLOQUE DE ANCLAJE DE 700 X 700 X 200 mm.; AGUJERO DE 1 PULG. DIAM.                                                                                                                                                                                        </v>
      </c>
      <c r="D288" s="49">
        <f>+[17]Bloques!D36</f>
        <v>8.26</v>
      </c>
      <c r="E288" s="53">
        <f>+[17]Bloques!E36</f>
        <v>7.71</v>
      </c>
      <c r="F288" s="53"/>
      <c r="G288" s="49" t="str">
        <f>+[17]Bloques!F36</f>
        <v>S</v>
      </c>
      <c r="H288" s="49">
        <f>+[17]Bloques!G36</f>
        <v>5</v>
      </c>
      <c r="I288" s="49" t="str">
        <f>+[17]Bloques!H36</f>
        <v>Orden de Compra OC-204127</v>
      </c>
      <c r="J288" s="49" t="str">
        <f>+[17]Bloques!I36</f>
        <v>Individual</v>
      </c>
      <c r="K288" s="49" t="str">
        <f>+[17]Bloques!J36</f>
        <v>ELDU</v>
      </c>
      <c r="L288" s="49" t="str">
        <f>+[17]Bloques!K36</f>
        <v>EMPRESA HUARCAYA HUAYLLA S.A.C.</v>
      </c>
      <c r="M288" s="49">
        <f>+[17]Bloques!L36</f>
        <v>42954</v>
      </c>
      <c r="N288" s="49">
        <f>+[17]Bloques!M36</f>
        <v>2</v>
      </c>
      <c r="O288" s="49" t="str">
        <f>+[17]Bloques!N36</f>
        <v>Sustento</v>
      </c>
      <c r="P288" s="49">
        <f>+[17]Bloques!O36</f>
        <v>5</v>
      </c>
      <c r="Q288" s="49" t="str">
        <f>+[17]Bloques!P36</f>
        <v>S</v>
      </c>
      <c r="R288" s="51">
        <f t="shared" si="17"/>
        <v>-6.658595641646492E-2</v>
      </c>
      <c r="S288" s="45" t="str">
        <f t="shared" si="18"/>
        <v>ELDU: Orden de Compra OC-204127</v>
      </c>
      <c r="V288" s="46">
        <f t="shared" si="19"/>
        <v>1</v>
      </c>
    </row>
    <row r="289" spans="1:22" s="45" customFormat="1" ht="11.25" hidden="1" customHeight="1" x14ac:dyDescent="0.2">
      <c r="A289" s="47">
        <f t="shared" si="16"/>
        <v>286</v>
      </c>
      <c r="B289" s="48" t="str">
        <f>+[17]Bloques!B37</f>
        <v>PSC10</v>
      </c>
      <c r="C289" s="49" t="str">
        <f>+[17]Bloques!C37</f>
        <v xml:space="preserve">BLOQUE DE CONCRETO PARA PROTECCION DE POSTE                                                                                                                                                                                                               </v>
      </c>
      <c r="D289" s="49">
        <f>+[17]Bloques!D37</f>
        <v>71.209999999999994</v>
      </c>
      <c r="E289" s="53">
        <f>+[17]Bloques!E37</f>
        <v>85.57</v>
      </c>
      <c r="F289" s="53"/>
      <c r="G289" s="49" t="str">
        <f>+[17]Bloques!F37</f>
        <v>S</v>
      </c>
      <c r="H289" s="49">
        <f>+[17]Bloques!G37</f>
        <v>10</v>
      </c>
      <c r="I289" s="49" t="str">
        <f>+[17]Bloques!H37</f>
        <v>Orden de Compra OC-1949</v>
      </c>
      <c r="J289" s="49" t="str">
        <f>+[17]Bloques!I37</f>
        <v>Individual</v>
      </c>
      <c r="K289" s="49" t="str">
        <f>+[17]Bloques!J37</f>
        <v>ELDU</v>
      </c>
      <c r="L289" s="49" t="str">
        <f>+[17]Bloques!K37</f>
        <v>EMPRESA HUARCAYA HUAYLLA S.A.C</v>
      </c>
      <c r="M289" s="49">
        <f>+[17]Bloques!L37</f>
        <v>42633</v>
      </c>
      <c r="N289" s="49">
        <f>+[17]Bloques!M37</f>
        <v>3</v>
      </c>
      <c r="O289" s="49" t="str">
        <f>+[17]Bloques!N37</f>
        <v>Sustento</v>
      </c>
      <c r="P289" s="49">
        <f>+[17]Bloques!O37</f>
        <v>10</v>
      </c>
      <c r="Q289" s="49" t="str">
        <f>+[17]Bloques!P37</f>
        <v>S</v>
      </c>
      <c r="R289" s="51">
        <f t="shared" si="17"/>
        <v>0.20165707063614668</v>
      </c>
      <c r="S289" s="45" t="str">
        <f t="shared" si="18"/>
        <v>ELDU: Orden de Compra OC-1949</v>
      </c>
      <c r="V289" s="46">
        <f t="shared" si="19"/>
        <v>1</v>
      </c>
    </row>
    <row r="290" spans="1:22" s="45" customFormat="1" ht="11.25" hidden="1" customHeight="1" x14ac:dyDescent="0.2">
      <c r="A290" s="47">
        <f t="shared" si="16"/>
        <v>287</v>
      </c>
      <c r="B290" s="48" t="str">
        <f>+[18]Brazos!B39</f>
        <v>PCB01</v>
      </c>
      <c r="C290" s="49" t="str">
        <f>+[18]Brazos!C39</f>
        <v xml:space="preserve">BRAZO DE ACERO PARA CRUCETA                                                                                                                                                                                                                               </v>
      </c>
      <c r="D290" s="52">
        <f>+[18]Brazos!D39</f>
        <v>12.82</v>
      </c>
      <c r="E290" s="53">
        <f>+[18]Brazos!E39</f>
        <v>12.44544348790861</v>
      </c>
      <c r="F290" s="53"/>
      <c r="G290" s="49" t="str">
        <f>+[18]Brazos!F39</f>
        <v>E</v>
      </c>
      <c r="H290" s="49" t="str">
        <f>+[18]Brazos!G39</f>
        <v/>
      </c>
      <c r="I290" s="49" t="str">
        <f>+[18]Brazos!H39</f>
        <v>Estimado</v>
      </c>
      <c r="J290" s="49" t="str">
        <f>+[18]Brazos!I39</f>
        <v/>
      </c>
      <c r="K290" s="49" t="str">
        <f>+[18]Brazos!J39</f>
        <v/>
      </c>
      <c r="L290" s="49" t="str">
        <f>+[18]Brazos!K39</f>
        <v/>
      </c>
      <c r="M290" s="54" t="str">
        <f>+[18]Brazos!L39</f>
        <v/>
      </c>
      <c r="N290" s="49" t="str">
        <f>+[18]Brazos!M39</f>
        <v/>
      </c>
      <c r="O290" s="49" t="str">
        <f>+[18]Brazos!N39</f>
        <v>Estimado</v>
      </c>
      <c r="P290" s="49" t="str">
        <f>+[18]Brazos!O39</f>
        <v/>
      </c>
      <c r="Q290" s="49" t="str">
        <f>+[18]Brazos!P39</f>
        <v>E</v>
      </c>
      <c r="R290" s="51">
        <f t="shared" si="17"/>
        <v>-2.9216576606192701E-2</v>
      </c>
      <c r="S290" s="45" t="str">
        <f t="shared" si="18"/>
        <v>Estimado.rar</v>
      </c>
      <c r="V290" s="46">
        <f t="shared" si="19"/>
        <v>1</v>
      </c>
    </row>
    <row r="291" spans="1:22" s="45" customFormat="1" ht="11.25" hidden="1" customHeight="1" x14ac:dyDescent="0.2">
      <c r="A291" s="47">
        <f t="shared" ref="A291:A354" si="20">+A290+1</f>
        <v>288</v>
      </c>
      <c r="B291" s="48" t="str">
        <f>+[18]Brazos!B40</f>
        <v>PCB02</v>
      </c>
      <c r="C291" s="49" t="str">
        <f>+[18]Brazos!C40</f>
        <v xml:space="preserve">BRAZO DE MADERA  PARA CRUCETA  60 PUL. VANO* 30 PULG. DECLIVE                                                                                                                                                                                             </v>
      </c>
      <c r="D291" s="52">
        <f>+[18]Brazos!D40</f>
        <v>5.13</v>
      </c>
      <c r="E291" s="53">
        <f>+[18]Brazos!E40</f>
        <v>6.2377708342250555</v>
      </c>
      <c r="F291" s="53"/>
      <c r="G291" s="49" t="str">
        <f>+[18]Brazos!F40</f>
        <v>E</v>
      </c>
      <c r="H291" s="49" t="str">
        <f>+[18]Brazos!G40</f>
        <v/>
      </c>
      <c r="I291" s="49" t="str">
        <f>+[18]Brazos!H40</f>
        <v>Estimado</v>
      </c>
      <c r="J291" s="49" t="str">
        <f>+[18]Brazos!I40</f>
        <v/>
      </c>
      <c r="K291" s="49" t="str">
        <f>+[18]Brazos!J40</f>
        <v/>
      </c>
      <c r="L291" s="49" t="str">
        <f>+[18]Brazos!K40</f>
        <v/>
      </c>
      <c r="M291" s="54" t="str">
        <f>+[18]Brazos!L40</f>
        <v/>
      </c>
      <c r="N291" s="49" t="str">
        <f>+[18]Brazos!M40</f>
        <v/>
      </c>
      <c r="O291" s="49" t="str">
        <f>+[18]Brazos!N40</f>
        <v>Estimado</v>
      </c>
      <c r="P291" s="49" t="str">
        <f>+[18]Brazos!O40</f>
        <v/>
      </c>
      <c r="Q291" s="49" t="str">
        <f>+[18]Brazos!P40</f>
        <v>E</v>
      </c>
      <c r="R291" s="51">
        <f t="shared" si="17"/>
        <v>0.21593973376706743</v>
      </c>
      <c r="S291" s="45" t="str">
        <f t="shared" si="18"/>
        <v>Estimado.rar</v>
      </c>
      <c r="V291" s="46">
        <f t="shared" si="19"/>
        <v>1</v>
      </c>
    </row>
    <row r="292" spans="1:22" s="45" customFormat="1" ht="11.25" hidden="1" customHeight="1" x14ac:dyDescent="0.2">
      <c r="A292" s="47">
        <f t="shared" si="20"/>
        <v>289</v>
      </c>
      <c r="B292" s="48" t="str">
        <f>+[18]Brazos!B41</f>
        <v>PCB03</v>
      </c>
      <c r="C292" s="49" t="str">
        <f>+[18]Brazos!C41</f>
        <v xml:space="preserve">BRAZO DE MADERA PARA CRUCETA  28 PUL. 1-5/8 X13/16                                                                                                                                                                                                        </v>
      </c>
      <c r="D292" s="52">
        <f>+[18]Brazos!D41</f>
        <v>2.36</v>
      </c>
      <c r="E292" s="53">
        <f>+[18]Brazos!E41</f>
        <v>2.8696177716902791</v>
      </c>
      <c r="F292" s="53"/>
      <c r="G292" s="49" t="str">
        <f>+[18]Brazos!F41</f>
        <v>E</v>
      </c>
      <c r="H292" s="49" t="str">
        <f>+[18]Brazos!G41</f>
        <v/>
      </c>
      <c r="I292" s="49" t="str">
        <f>+[18]Brazos!H41</f>
        <v>Estimado</v>
      </c>
      <c r="J292" s="49" t="str">
        <f>+[18]Brazos!I41</f>
        <v/>
      </c>
      <c r="K292" s="49" t="str">
        <f>+[18]Brazos!J41</f>
        <v/>
      </c>
      <c r="L292" s="49" t="str">
        <f>+[18]Brazos!K41</f>
        <v/>
      </c>
      <c r="M292" s="54" t="str">
        <f>+[18]Brazos!L41</f>
        <v/>
      </c>
      <c r="N292" s="49" t="str">
        <f>+[18]Brazos!M41</f>
        <v/>
      </c>
      <c r="O292" s="49" t="str">
        <f>+[18]Brazos!N41</f>
        <v>Estimado</v>
      </c>
      <c r="P292" s="49" t="str">
        <f>+[18]Brazos!O41</f>
        <v/>
      </c>
      <c r="Q292" s="49" t="str">
        <f>+[18]Brazos!P41</f>
        <v>E</v>
      </c>
      <c r="R292" s="51">
        <f t="shared" si="17"/>
        <v>0.21593973376706743</v>
      </c>
      <c r="S292" s="45" t="str">
        <f t="shared" si="18"/>
        <v>Estimado.rar</v>
      </c>
      <c r="V292" s="46">
        <f t="shared" si="19"/>
        <v>1</v>
      </c>
    </row>
    <row r="293" spans="1:22" s="45" customFormat="1" ht="11.25" hidden="1" customHeight="1" x14ac:dyDescent="0.2">
      <c r="A293" s="47">
        <f t="shared" si="20"/>
        <v>290</v>
      </c>
      <c r="B293" s="48" t="str">
        <f>+[18]Brazos!B42</f>
        <v>RXX07</v>
      </c>
      <c r="C293" s="49" t="str">
        <f>+[18]Brazos!C42</f>
        <v xml:space="preserve">BRAZO METALICO DE APOYO PARA RETENIDA TIPO VIOLIN BT                                                                                                                                                                                                      </v>
      </c>
      <c r="D293" s="52">
        <f>+[18]Brazos!D42</f>
        <v>6.07</v>
      </c>
      <c r="E293" s="53">
        <f>+[18]Brazos!E42</f>
        <v>5.0507553058676651</v>
      </c>
      <c r="F293" s="53"/>
      <c r="G293" s="49" t="str">
        <f>+[18]Brazos!F42</f>
        <v>E</v>
      </c>
      <c r="H293" s="49" t="str">
        <f>+[18]Brazos!G42</f>
        <v/>
      </c>
      <c r="I293" s="49" t="str">
        <f>+[18]Brazos!H42</f>
        <v>Estimado</v>
      </c>
      <c r="J293" s="49" t="str">
        <f>+[18]Brazos!I42</f>
        <v/>
      </c>
      <c r="K293" s="49" t="str">
        <f>+[18]Brazos!J42</f>
        <v/>
      </c>
      <c r="L293" s="49" t="str">
        <f>+[18]Brazos!K42</f>
        <v/>
      </c>
      <c r="M293" s="54" t="str">
        <f>+[18]Brazos!L42</f>
        <v/>
      </c>
      <c r="N293" s="49" t="str">
        <f>+[18]Brazos!M42</f>
        <v/>
      </c>
      <c r="O293" s="49" t="str">
        <f>+[18]Brazos!N42</f>
        <v>Estimado</v>
      </c>
      <c r="P293" s="49" t="str">
        <f>+[18]Brazos!O42</f>
        <v/>
      </c>
      <c r="Q293" s="49" t="str">
        <f>+[18]Brazos!P42</f>
        <v>E</v>
      </c>
      <c r="R293" s="51">
        <f t="shared" si="17"/>
        <v>-0.16791510611735339</v>
      </c>
      <c r="S293" s="45" t="str">
        <f t="shared" si="18"/>
        <v>Estimado.rar</v>
      </c>
      <c r="V293" s="46">
        <f t="shared" si="19"/>
        <v>1</v>
      </c>
    </row>
    <row r="294" spans="1:22" s="45" customFormat="1" ht="11.25" hidden="1" customHeight="1" x14ac:dyDescent="0.2">
      <c r="A294" s="47">
        <f t="shared" si="20"/>
        <v>291</v>
      </c>
      <c r="B294" s="48" t="str">
        <f>+[18]Brazos!B43</f>
        <v>RXX06</v>
      </c>
      <c r="C294" s="49" t="str">
        <f>+[18]Brazos!C43</f>
        <v xml:space="preserve">BRAZO METALICO DE APOYO PARA RETENIDA TIPO VIOLIN MT y BT                                                                                                                                                                                                 </v>
      </c>
      <c r="D294" s="52">
        <f>+[18]Brazos!D43</f>
        <v>36.01</v>
      </c>
      <c r="E294" s="53">
        <f>+[18]Brazos!E43</f>
        <v>37.33</v>
      </c>
      <c r="F294" s="53"/>
      <c r="G294" s="49" t="str">
        <f>+[18]Brazos!F43</f>
        <v>S</v>
      </c>
      <c r="H294" s="49">
        <f>+[18]Brazos!G43</f>
        <v>5</v>
      </c>
      <c r="I294" s="49" t="str">
        <f>+[18]Brazos!H43</f>
        <v>Factura 001-0001780</v>
      </c>
      <c r="J294" s="49" t="str">
        <f>+[18]Brazos!I43</f>
        <v>Individual</v>
      </c>
      <c r="K294" s="49" t="str">
        <f>+[18]Brazos!J43</f>
        <v>EIHC</v>
      </c>
      <c r="L294" s="49" t="str">
        <f>+[18]Brazos!K43</f>
        <v>COMERCIAL FM</v>
      </c>
      <c r="M294" s="54">
        <f>+[18]Brazos!L43</f>
        <v>42633</v>
      </c>
      <c r="N294" s="49">
        <f>+[18]Brazos!M43</f>
        <v>5</v>
      </c>
      <c r="O294" s="49" t="str">
        <f>+[18]Brazos!N43</f>
        <v>Sustento</v>
      </c>
      <c r="P294" s="49">
        <f>+[18]Brazos!O43</f>
        <v>5</v>
      </c>
      <c r="Q294" s="49" t="str">
        <f>+[18]Brazos!P43</f>
        <v>S</v>
      </c>
      <c r="R294" s="51">
        <f t="shared" si="17"/>
        <v>3.6656484309913973E-2</v>
      </c>
      <c r="S294" s="45" t="str">
        <f t="shared" si="18"/>
        <v>EIHC: Factura 001-0001780</v>
      </c>
      <c r="V294" s="46">
        <f t="shared" si="19"/>
        <v>1</v>
      </c>
    </row>
    <row r="295" spans="1:22" s="45" customFormat="1" ht="11.25" hidden="1" customHeight="1" x14ac:dyDescent="0.2">
      <c r="A295" s="47">
        <f t="shared" si="20"/>
        <v>292</v>
      </c>
      <c r="B295" s="48" t="str">
        <f>+[18]Brazos!B44</f>
        <v>PCB04</v>
      </c>
      <c r="C295" s="49" t="str">
        <f>+[18]Brazos!C44</f>
        <v xml:space="preserve">BRAZOS DE FoGo LARGOS                                                                                                                                                                                                                                     </v>
      </c>
      <c r="D295" s="52">
        <f>+[18]Brazos!D44</f>
        <v>5.47</v>
      </c>
      <c r="E295" s="53">
        <f>+[18]Brazos!E44</f>
        <v>4.551504369538077</v>
      </c>
      <c r="F295" s="53"/>
      <c r="G295" s="49" t="str">
        <f>+[18]Brazos!F44</f>
        <v>E</v>
      </c>
      <c r="H295" s="49" t="str">
        <f>+[18]Brazos!G44</f>
        <v/>
      </c>
      <c r="I295" s="49" t="str">
        <f>+[18]Brazos!H44</f>
        <v>Estimado</v>
      </c>
      <c r="J295" s="49" t="str">
        <f>+[18]Brazos!I44</f>
        <v/>
      </c>
      <c r="K295" s="49" t="str">
        <f>+[18]Brazos!J44</f>
        <v/>
      </c>
      <c r="L295" s="49" t="str">
        <f>+[18]Brazos!K44</f>
        <v/>
      </c>
      <c r="M295" s="54" t="str">
        <f>+[18]Brazos!L44</f>
        <v/>
      </c>
      <c r="N295" s="49" t="str">
        <f>+[18]Brazos!M44</f>
        <v/>
      </c>
      <c r="O295" s="49" t="str">
        <f>+[18]Brazos!N44</f>
        <v>Estimado</v>
      </c>
      <c r="P295" s="49" t="str">
        <f>+[18]Brazos!O44</f>
        <v/>
      </c>
      <c r="Q295" s="49" t="str">
        <f>+[18]Brazos!P44</f>
        <v>E</v>
      </c>
      <c r="R295" s="51">
        <f t="shared" si="17"/>
        <v>-0.16791510611735339</v>
      </c>
      <c r="S295" s="45" t="str">
        <f t="shared" si="18"/>
        <v>Estimado.rar</v>
      </c>
      <c r="V295" s="46">
        <f t="shared" si="19"/>
        <v>1</v>
      </c>
    </row>
    <row r="296" spans="1:22" s="45" customFormat="1" ht="11.25" hidden="1" customHeight="1" x14ac:dyDescent="0.2">
      <c r="A296" s="47">
        <f t="shared" si="20"/>
        <v>293</v>
      </c>
      <c r="B296" s="48" t="str">
        <f>+[18]Crucetas!B123</f>
        <v>PCC01</v>
      </c>
      <c r="C296" s="49" t="str">
        <f>+[18]Crucetas!C123</f>
        <v xml:space="preserve">CRUCETA ASIMETRICA DE CONCRETO ARMADO Za/1.50/0.90/250 CON AGUJERO 145 mm.                                                                                                                                                                                </v>
      </c>
      <c r="D296" s="49">
        <f>+[18]Crucetas!D123</f>
        <v>36.18</v>
      </c>
      <c r="E296" s="49">
        <f>+[18]Crucetas!E123</f>
        <v>26.69</v>
      </c>
      <c r="F296" s="49"/>
      <c r="G296" s="49" t="str">
        <f>+[18]Crucetas!F123</f>
        <v>E</v>
      </c>
      <c r="H296" s="49" t="str">
        <f>+[18]Crucetas!G123</f>
        <v/>
      </c>
      <c r="I296" s="49" t="str">
        <f>+[18]Crucetas!H123</f>
        <v>Estimado</v>
      </c>
      <c r="J296" s="49" t="str">
        <f>+[18]Crucetas!I123</f>
        <v/>
      </c>
      <c r="K296" s="49" t="str">
        <f>+[18]Crucetas!J123</f>
        <v/>
      </c>
      <c r="L296" s="49" t="str">
        <f>+[18]Crucetas!K123</f>
        <v/>
      </c>
      <c r="M296" s="49" t="str">
        <f>+[18]Crucetas!L123</f>
        <v/>
      </c>
      <c r="N296" s="49" t="str">
        <f>+[18]Crucetas!M123</f>
        <v/>
      </c>
      <c r="O296" s="49" t="str">
        <f>+[18]Crucetas!N123</f>
        <v>Estimado</v>
      </c>
      <c r="P296" s="49" t="str">
        <f>+[18]Crucetas!O123</f>
        <v/>
      </c>
      <c r="Q296" s="49" t="str">
        <f>+[18]Crucetas!P123</f>
        <v>E</v>
      </c>
      <c r="R296" s="51">
        <f t="shared" si="17"/>
        <v>-0.26229961304588167</v>
      </c>
      <c r="S296" s="45" t="str">
        <f t="shared" si="18"/>
        <v>Estimado.rar</v>
      </c>
      <c r="V296" s="46">
        <f t="shared" si="19"/>
        <v>1</v>
      </c>
    </row>
    <row r="297" spans="1:22" s="45" customFormat="1" ht="11.25" hidden="1" customHeight="1" x14ac:dyDescent="0.2">
      <c r="A297" s="47">
        <f t="shared" si="20"/>
        <v>294</v>
      </c>
      <c r="B297" s="48" t="str">
        <f>+[18]Crucetas!B124</f>
        <v>PCC02</v>
      </c>
      <c r="C297" s="49" t="str">
        <f>+[18]Crucetas!C124</f>
        <v xml:space="preserve">CRUCETA ASIMETRICA DE CONCRETO ARMADO Za/1.50/0.90/250 CON AGUJERO 180 mm.                                                                                                                                                                                </v>
      </c>
      <c r="D297" s="49">
        <f>+[18]Crucetas!D124</f>
        <v>41.73</v>
      </c>
      <c r="E297" s="49">
        <f>+[18]Crucetas!E124</f>
        <v>26.69</v>
      </c>
      <c r="F297" s="49"/>
      <c r="G297" s="49" t="str">
        <f>+[18]Crucetas!F124</f>
        <v>E</v>
      </c>
      <c r="H297" s="49" t="str">
        <f>+[18]Crucetas!G124</f>
        <v/>
      </c>
      <c r="I297" s="49" t="str">
        <f>+[18]Crucetas!H124</f>
        <v>Estimado</v>
      </c>
      <c r="J297" s="49" t="str">
        <f>+[18]Crucetas!I124</f>
        <v/>
      </c>
      <c r="K297" s="49" t="str">
        <f>+[18]Crucetas!J124</f>
        <v/>
      </c>
      <c r="L297" s="49" t="str">
        <f>+[18]Crucetas!K124</f>
        <v/>
      </c>
      <c r="M297" s="49" t="str">
        <f>+[18]Crucetas!L124</f>
        <v/>
      </c>
      <c r="N297" s="49" t="str">
        <f>+[18]Crucetas!M124</f>
        <v/>
      </c>
      <c r="O297" s="49" t="str">
        <f>+[18]Crucetas!N124</f>
        <v>Estimado</v>
      </c>
      <c r="P297" s="49" t="str">
        <f>+[18]Crucetas!O124</f>
        <v/>
      </c>
      <c r="Q297" s="49" t="str">
        <f>+[18]Crucetas!P124</f>
        <v>E</v>
      </c>
      <c r="R297" s="51">
        <f t="shared" si="17"/>
        <v>-0.36041217349628552</v>
      </c>
      <c r="S297" s="45" t="str">
        <f t="shared" si="18"/>
        <v>Estimado.rar</v>
      </c>
      <c r="V297" s="46">
        <f t="shared" si="19"/>
        <v>1</v>
      </c>
    </row>
    <row r="298" spans="1:22" s="45" customFormat="1" ht="11.25" hidden="1" customHeight="1" x14ac:dyDescent="0.2">
      <c r="A298" s="47">
        <f t="shared" si="20"/>
        <v>295</v>
      </c>
      <c r="B298" s="48" t="str">
        <f>+[18]Crucetas!B125</f>
        <v>PCC03</v>
      </c>
      <c r="C298" s="49" t="str">
        <f>+[18]Crucetas!C125</f>
        <v xml:space="preserve">CRUCETA ASIMETRICA DE CONCRETO ARMADO Za/1.50/0.90/250 CON AGUJERO 210 mm.                                                                                                                                                                                </v>
      </c>
      <c r="D298" s="49">
        <f>+[18]Crucetas!D125</f>
        <v>20.58</v>
      </c>
      <c r="E298" s="49">
        <f>+[18]Crucetas!E125</f>
        <v>26.69</v>
      </c>
      <c r="F298" s="49"/>
      <c r="G298" s="49" t="str">
        <f>+[18]Crucetas!F125</f>
        <v>S</v>
      </c>
      <c r="H298" s="49">
        <f>+[18]Crucetas!G125</f>
        <v>6</v>
      </c>
      <c r="I298" s="49" t="str">
        <f>+[18]Crucetas!H125</f>
        <v>Orden de Compra OC-347603</v>
      </c>
      <c r="J298" s="49" t="str">
        <f>+[18]Crucetas!I125</f>
        <v>Individual</v>
      </c>
      <c r="K298" s="49" t="str">
        <f>+[18]Crucetas!J125</f>
        <v>ELDU</v>
      </c>
      <c r="L298" s="49" t="str">
        <f>+[18]Crucetas!K125</f>
        <v>EMPRESA HUARCAYA HUAYLLA S.A.C.</v>
      </c>
      <c r="M298" s="49">
        <f>+[18]Crucetas!L125</f>
        <v>43012</v>
      </c>
      <c r="N298" s="49">
        <f>+[18]Crucetas!M125</f>
        <v>6</v>
      </c>
      <c r="O298" s="49" t="str">
        <f>+[18]Crucetas!N125</f>
        <v>Sustento</v>
      </c>
      <c r="P298" s="49">
        <f>+[18]Crucetas!O125</f>
        <v>6</v>
      </c>
      <c r="Q298" s="49" t="str">
        <f>+[18]Crucetas!P125</f>
        <v>S</v>
      </c>
      <c r="R298" s="51">
        <f t="shared" si="17"/>
        <v>0.29689018464528694</v>
      </c>
      <c r="S298" s="45" t="str">
        <f t="shared" si="18"/>
        <v>ELDU: Orden de Compra OC-347603</v>
      </c>
      <c r="V298" s="46">
        <f t="shared" si="19"/>
        <v>1</v>
      </c>
    </row>
    <row r="299" spans="1:22" s="45" customFormat="1" ht="11.25" hidden="1" customHeight="1" x14ac:dyDescent="0.2">
      <c r="A299" s="47">
        <f t="shared" si="20"/>
        <v>296</v>
      </c>
      <c r="B299" s="48" t="str">
        <f>+[18]Crucetas!B126</f>
        <v>PCC22</v>
      </c>
      <c r="C299" s="49" t="str">
        <f>+[18]Crucetas!C126</f>
        <v xml:space="preserve">CRUCETA DE CONCRETO ARMADO  Z/2.4/600 -275MMD. MONTAJE A POSTE.                                                                                                                                                                                           </v>
      </c>
      <c r="D299" s="49">
        <f>+[18]Crucetas!D126</f>
        <v>45.69</v>
      </c>
      <c r="E299" s="49">
        <f>+[18]Crucetas!E126</f>
        <v>49.26</v>
      </c>
      <c r="F299" s="49"/>
      <c r="G299" s="49" t="str">
        <f>+[18]Crucetas!F126</f>
        <v>S</v>
      </c>
      <c r="H299" s="49" t="str">
        <f>+[18]Crucetas!G126</f>
        <v>DGER/MEM</v>
      </c>
      <c r="I299" s="49" t="str">
        <f>+[18]Crucetas!H126</f>
        <v xml:space="preserve">DGER/MEM </v>
      </c>
      <c r="J299" s="49" t="str">
        <f>+[18]Crucetas!I126</f>
        <v>DGER/MEM</v>
      </c>
      <c r="K299" s="49" t="str">
        <f>+[18]Crucetas!J126</f>
        <v>DGER/MEM</v>
      </c>
      <c r="L299" s="49" t="str">
        <f>+[18]Crucetas!K126</f>
        <v>DGER/MEM</v>
      </c>
      <c r="M299" s="49">
        <f>+[18]Crucetas!L126</f>
        <v>43038</v>
      </c>
      <c r="N299" s="49" t="str">
        <f>+[18]Crucetas!M126</f>
        <v>DGER/MEM</v>
      </c>
      <c r="O299" s="49" t="str">
        <f>+[18]Crucetas!N126</f>
        <v>Sustento</v>
      </c>
      <c r="P299" s="49" t="str">
        <f>+[18]Crucetas!O126</f>
        <v>DGER/MEM</v>
      </c>
      <c r="Q299" s="49" t="str">
        <f>+[18]Crucetas!P126</f>
        <v>S</v>
      </c>
      <c r="R299" s="51">
        <f t="shared" si="17"/>
        <v>7.8135259356533204E-2</v>
      </c>
      <c r="S299" s="45" t="str">
        <f t="shared" si="18"/>
        <v xml:space="preserve">DGER/MEM: DGER/MEM </v>
      </c>
      <c r="V299" s="46">
        <f t="shared" si="19"/>
        <v>1</v>
      </c>
    </row>
    <row r="300" spans="1:22" s="45" customFormat="1" ht="11.25" hidden="1" customHeight="1" x14ac:dyDescent="0.2">
      <c r="A300" s="47">
        <f t="shared" si="20"/>
        <v>297</v>
      </c>
      <c r="B300" s="48" t="str">
        <f>+[18]Crucetas!B127</f>
        <v>PCC04</v>
      </c>
      <c r="C300" s="49" t="str">
        <f>+[18]Crucetas!C127</f>
        <v xml:space="preserve">CRUCETA DE CONCRETO ARMADO Z/1.20/300; 145 mm. DIAM.                                                                                                                                                                                                      </v>
      </c>
      <c r="D300" s="49">
        <f>+[18]Crucetas!D127</f>
        <v>18.52</v>
      </c>
      <c r="E300" s="49">
        <f>+[18]Crucetas!E127</f>
        <v>26.88</v>
      </c>
      <c r="F300" s="49"/>
      <c r="G300" s="49" t="str">
        <f>+[18]Crucetas!F127</f>
        <v>E</v>
      </c>
      <c r="H300" s="49" t="str">
        <f>+[18]Crucetas!G127</f>
        <v/>
      </c>
      <c r="I300" s="49" t="str">
        <f>+[18]Crucetas!H127</f>
        <v>Estimado</v>
      </c>
      <c r="J300" s="49" t="str">
        <f>+[18]Crucetas!I127</f>
        <v/>
      </c>
      <c r="K300" s="49" t="str">
        <f>+[18]Crucetas!J127</f>
        <v/>
      </c>
      <c r="L300" s="49" t="str">
        <f>+[18]Crucetas!K127</f>
        <v/>
      </c>
      <c r="M300" s="49" t="str">
        <f>+[18]Crucetas!L127</f>
        <v/>
      </c>
      <c r="N300" s="49" t="str">
        <f>+[18]Crucetas!M127</f>
        <v/>
      </c>
      <c r="O300" s="49" t="str">
        <f>+[18]Crucetas!N127</f>
        <v>Estimado</v>
      </c>
      <c r="P300" s="49" t="str">
        <f>+[18]Crucetas!O127</f>
        <v/>
      </c>
      <c r="Q300" s="49" t="str">
        <f>+[18]Crucetas!P127</f>
        <v>E</v>
      </c>
      <c r="R300" s="51">
        <f t="shared" si="17"/>
        <v>0.45140388768898476</v>
      </c>
      <c r="S300" s="45" t="str">
        <f t="shared" si="18"/>
        <v>Estimado.rar</v>
      </c>
      <c r="V300" s="46">
        <f t="shared" si="19"/>
        <v>1</v>
      </c>
    </row>
    <row r="301" spans="1:22" s="45" customFormat="1" ht="11.25" hidden="1" customHeight="1" x14ac:dyDescent="0.2">
      <c r="A301" s="47">
        <f t="shared" si="20"/>
        <v>298</v>
      </c>
      <c r="B301" s="48" t="str">
        <f>+[18]Crucetas!B128</f>
        <v>PCC05</v>
      </c>
      <c r="C301" s="49" t="str">
        <f>+[18]Crucetas!C128</f>
        <v xml:space="preserve">CRUCETA DE CONCRETO ARMADO Z/1.20/300; 160 mm. DIAM.                                                                                                                                                                                                      </v>
      </c>
      <c r="D301" s="49">
        <f>+[18]Crucetas!D128</f>
        <v>18.52</v>
      </c>
      <c r="E301" s="49">
        <f>+[18]Crucetas!E128</f>
        <v>26.88</v>
      </c>
      <c r="F301" s="49"/>
      <c r="G301" s="49" t="str">
        <f>+[18]Crucetas!F128</f>
        <v>E</v>
      </c>
      <c r="H301" s="49" t="str">
        <f>+[18]Crucetas!G128</f>
        <v/>
      </c>
      <c r="I301" s="49" t="str">
        <f>+[18]Crucetas!H128</f>
        <v>Estimado</v>
      </c>
      <c r="J301" s="49" t="str">
        <f>+[18]Crucetas!I128</f>
        <v/>
      </c>
      <c r="K301" s="49" t="str">
        <f>+[18]Crucetas!J128</f>
        <v/>
      </c>
      <c r="L301" s="49" t="str">
        <f>+[18]Crucetas!K128</f>
        <v/>
      </c>
      <c r="M301" s="49" t="str">
        <f>+[18]Crucetas!L128</f>
        <v/>
      </c>
      <c r="N301" s="49" t="str">
        <f>+[18]Crucetas!M128</f>
        <v/>
      </c>
      <c r="O301" s="49" t="str">
        <f>+[18]Crucetas!N128</f>
        <v>Estimado</v>
      </c>
      <c r="P301" s="49" t="str">
        <f>+[18]Crucetas!O128</f>
        <v/>
      </c>
      <c r="Q301" s="49" t="str">
        <f>+[18]Crucetas!P128</f>
        <v>E</v>
      </c>
      <c r="R301" s="51">
        <f t="shared" si="17"/>
        <v>0.45140388768898476</v>
      </c>
      <c r="S301" s="45" t="str">
        <f t="shared" si="18"/>
        <v>Estimado.rar</v>
      </c>
      <c r="V301" s="46">
        <f t="shared" si="19"/>
        <v>1</v>
      </c>
    </row>
    <row r="302" spans="1:22" s="45" customFormat="1" ht="11.25" hidden="1" customHeight="1" x14ac:dyDescent="0.2">
      <c r="A302" s="47">
        <f t="shared" si="20"/>
        <v>299</v>
      </c>
      <c r="B302" s="48" t="str">
        <f>+[18]Crucetas!B129</f>
        <v>PCC06</v>
      </c>
      <c r="C302" s="49" t="str">
        <f>+[18]Crucetas!C129</f>
        <v xml:space="preserve">CRUCETA DE CONCRETO ARMADO Z/1.20/300; 185 mm. DIAM.                                                                                                                                                                                                      </v>
      </c>
      <c r="D302" s="49">
        <f>+[18]Crucetas!D129</f>
        <v>18.52</v>
      </c>
      <c r="E302" s="49">
        <f>+[18]Crucetas!E129</f>
        <v>26.88</v>
      </c>
      <c r="F302" s="49"/>
      <c r="G302" s="49" t="str">
        <f>+[18]Crucetas!F129</f>
        <v>S</v>
      </c>
      <c r="H302" s="49">
        <f>+[18]Crucetas!G129</f>
        <v>4</v>
      </c>
      <c r="I302" s="49" t="str">
        <f>+[18]Crucetas!H129</f>
        <v>Orden de Compra OC-142849</v>
      </c>
      <c r="J302" s="49" t="str">
        <f>+[18]Crucetas!I129</f>
        <v>Individual</v>
      </c>
      <c r="K302" s="49" t="str">
        <f>+[18]Crucetas!J129</f>
        <v>ELDU</v>
      </c>
      <c r="L302" s="49" t="str">
        <f>+[18]Crucetas!K129</f>
        <v>EMPRESA HUARCAYA HUAYLLA S.A.C.</v>
      </c>
      <c r="M302" s="49">
        <f>+[18]Crucetas!L129</f>
        <v>42921</v>
      </c>
      <c r="N302" s="49">
        <f>+[18]Crucetas!M129</f>
        <v>4</v>
      </c>
      <c r="O302" s="49" t="str">
        <f>+[18]Crucetas!N129</f>
        <v>Sustento</v>
      </c>
      <c r="P302" s="49">
        <f>+[18]Crucetas!O129</f>
        <v>4</v>
      </c>
      <c r="Q302" s="49" t="str">
        <f>+[18]Crucetas!P129</f>
        <v>S</v>
      </c>
      <c r="R302" s="51">
        <f t="shared" si="17"/>
        <v>0.45140388768898476</v>
      </c>
      <c r="S302" s="45" t="str">
        <f t="shared" si="18"/>
        <v>ELDU: Orden de Compra OC-142849</v>
      </c>
      <c r="V302" s="46">
        <f t="shared" si="19"/>
        <v>1</v>
      </c>
    </row>
    <row r="303" spans="1:22" s="45" customFormat="1" ht="11.25" hidden="1" customHeight="1" x14ac:dyDescent="0.2">
      <c r="A303" s="47">
        <f t="shared" si="20"/>
        <v>300</v>
      </c>
      <c r="B303" s="48" t="str">
        <f>+[18]Crucetas!B130</f>
        <v>PCC07</v>
      </c>
      <c r="C303" s="49" t="str">
        <f>+[18]Crucetas!C130</f>
        <v xml:space="preserve">CRUCETA DE CONCRETO ARMADO Z/1.50/400; 185 mm. DIAM.                                                                                                                                                                                                      </v>
      </c>
      <c r="D303" s="49">
        <f>+[18]Crucetas!D130</f>
        <v>20.84</v>
      </c>
      <c r="E303" s="49">
        <f>+[18]Crucetas!E130</f>
        <v>26.91</v>
      </c>
      <c r="F303" s="49"/>
      <c r="G303" s="49" t="str">
        <f>+[18]Crucetas!F130</f>
        <v>S</v>
      </c>
      <c r="H303" s="49">
        <f>+[18]Crucetas!G130</f>
        <v>14</v>
      </c>
      <c r="I303" s="49" t="str">
        <f>+[18]Crucetas!H130</f>
        <v>Orden de Compra OC-348291</v>
      </c>
      <c r="J303" s="49" t="str">
        <f>+[18]Crucetas!I130</f>
        <v>Individual</v>
      </c>
      <c r="K303" s="49" t="str">
        <f>+[18]Crucetas!J130</f>
        <v>ELDU</v>
      </c>
      <c r="L303" s="49" t="str">
        <f>+[18]Crucetas!K130</f>
        <v>EMPRESA HUARCAYA HUAYLLA S.A.C.</v>
      </c>
      <c r="M303" s="49">
        <f>+[18]Crucetas!L130</f>
        <v>43012</v>
      </c>
      <c r="N303" s="49">
        <f>+[18]Crucetas!M130</f>
        <v>14</v>
      </c>
      <c r="O303" s="49" t="str">
        <f>+[18]Crucetas!N130</f>
        <v>Sustento</v>
      </c>
      <c r="P303" s="49">
        <f>+[18]Crucetas!O130</f>
        <v>14</v>
      </c>
      <c r="Q303" s="49" t="str">
        <f>+[18]Crucetas!P130</f>
        <v>S</v>
      </c>
      <c r="R303" s="51">
        <f t="shared" si="17"/>
        <v>0.29126679462571969</v>
      </c>
      <c r="S303" s="45" t="str">
        <f t="shared" si="18"/>
        <v>ELDU: Orden de Compra OC-348291</v>
      </c>
      <c r="V303" s="46">
        <f t="shared" si="19"/>
        <v>1</v>
      </c>
    </row>
    <row r="304" spans="1:22" s="45" customFormat="1" ht="11.25" hidden="1" customHeight="1" x14ac:dyDescent="0.2">
      <c r="A304" s="47">
        <f t="shared" si="20"/>
        <v>301</v>
      </c>
      <c r="B304" s="48" t="str">
        <f>+[18]Crucetas!B131</f>
        <v>PCC08</v>
      </c>
      <c r="C304" s="49" t="str">
        <f>+[18]Crucetas!C131</f>
        <v xml:space="preserve">CRUCETA DE CONCRETO ARMADO Z/1.50/400; 195 mm. DIAM.                                                                                                                                                                                                      </v>
      </c>
      <c r="D304" s="49">
        <f>+[18]Crucetas!D131</f>
        <v>25.64</v>
      </c>
      <c r="E304" s="49">
        <f>+[18]Crucetas!E131</f>
        <v>27.1</v>
      </c>
      <c r="F304" s="49"/>
      <c r="G304" s="49" t="str">
        <f>+[18]Crucetas!F131</f>
        <v>E</v>
      </c>
      <c r="H304" s="49" t="str">
        <f>+[18]Crucetas!G131</f>
        <v/>
      </c>
      <c r="I304" s="49" t="str">
        <f>+[18]Crucetas!H131</f>
        <v>Estimado</v>
      </c>
      <c r="J304" s="49" t="str">
        <f>+[18]Crucetas!I131</f>
        <v/>
      </c>
      <c r="K304" s="49" t="str">
        <f>+[18]Crucetas!J131</f>
        <v/>
      </c>
      <c r="L304" s="49" t="str">
        <f>+[18]Crucetas!K131</f>
        <v/>
      </c>
      <c r="M304" s="49" t="str">
        <f>+[18]Crucetas!L131</f>
        <v/>
      </c>
      <c r="N304" s="49" t="str">
        <f>+[18]Crucetas!M131</f>
        <v/>
      </c>
      <c r="O304" s="49" t="str">
        <f>+[18]Crucetas!N131</f>
        <v>Estimado</v>
      </c>
      <c r="P304" s="49" t="str">
        <f>+[18]Crucetas!O131</f>
        <v/>
      </c>
      <c r="Q304" s="49" t="str">
        <f>+[18]Crucetas!P131</f>
        <v>E</v>
      </c>
      <c r="R304" s="51">
        <f t="shared" si="17"/>
        <v>5.6942277691107712E-2</v>
      </c>
      <c r="S304" s="45" t="str">
        <f t="shared" si="18"/>
        <v>Estimado.rar</v>
      </c>
      <c r="V304" s="46">
        <f t="shared" si="19"/>
        <v>1</v>
      </c>
    </row>
    <row r="305" spans="1:22" s="45" customFormat="1" ht="11.25" hidden="1" customHeight="1" x14ac:dyDescent="0.2">
      <c r="A305" s="47">
        <f t="shared" si="20"/>
        <v>302</v>
      </c>
      <c r="B305" s="48" t="str">
        <f>+[18]Crucetas!B132</f>
        <v>PCC09</v>
      </c>
      <c r="C305" s="49" t="str">
        <f>+[18]Crucetas!C132</f>
        <v xml:space="preserve">CRUCETA DE CONCRETO ARMADO Z/1.50/400; 220 mm. DIAM.                                                                                                                                                                                                      </v>
      </c>
      <c r="D305" s="49">
        <f>+[18]Crucetas!D132</f>
        <v>25.64</v>
      </c>
      <c r="E305" s="49">
        <f>+[18]Crucetas!E132</f>
        <v>27.1</v>
      </c>
      <c r="F305" s="49"/>
      <c r="G305" s="49" t="str">
        <f>+[18]Crucetas!F132</f>
        <v>S</v>
      </c>
      <c r="H305" s="49">
        <f>+[18]Crucetas!G132</f>
        <v>32</v>
      </c>
      <c r="I305" s="49" t="str">
        <f>+[18]Crucetas!H132</f>
        <v>Orden de Compra OC-295266</v>
      </c>
      <c r="J305" s="49" t="str">
        <f>+[18]Crucetas!I132</f>
        <v>Individual</v>
      </c>
      <c r="K305" s="49" t="str">
        <f>+[18]Crucetas!J132</f>
        <v>ELDU</v>
      </c>
      <c r="L305" s="49" t="str">
        <f>+[18]Crucetas!K132</f>
        <v>EMPRESA HUARCAYA HUAYLLA S.A.C.</v>
      </c>
      <c r="M305" s="49">
        <f>+[18]Crucetas!L132</f>
        <v>42984</v>
      </c>
      <c r="N305" s="49">
        <f>+[18]Crucetas!M132</f>
        <v>32</v>
      </c>
      <c r="O305" s="49" t="str">
        <f>+[18]Crucetas!N132</f>
        <v>Sustento</v>
      </c>
      <c r="P305" s="49">
        <f>+[18]Crucetas!O132</f>
        <v>32</v>
      </c>
      <c r="Q305" s="49" t="str">
        <f>+[18]Crucetas!P132</f>
        <v>S</v>
      </c>
      <c r="R305" s="51">
        <f t="shared" si="17"/>
        <v>5.6942277691107712E-2</v>
      </c>
      <c r="S305" s="45" t="str">
        <f t="shared" si="18"/>
        <v>ELDU: Orden de Compra OC-295266</v>
      </c>
      <c r="V305" s="46">
        <f t="shared" si="19"/>
        <v>1</v>
      </c>
    </row>
    <row r="306" spans="1:22" s="45" customFormat="1" ht="11.25" hidden="1" customHeight="1" x14ac:dyDescent="0.2">
      <c r="A306" s="47">
        <f t="shared" si="20"/>
        <v>303</v>
      </c>
      <c r="B306" s="48" t="str">
        <f>+[18]Crucetas!B133</f>
        <v>PCC10</v>
      </c>
      <c r="C306" s="49" t="str">
        <f>+[18]Crucetas!C133</f>
        <v xml:space="preserve">CRUCETA DE CONCRETO ARMADO Z/2.00/500; 160 mm. DIAM.                                                                                                                                                                                                      </v>
      </c>
      <c r="D306" s="49">
        <f>+[18]Crucetas!D133</f>
        <v>29.33</v>
      </c>
      <c r="E306" s="49">
        <f>+[18]Crucetas!E133</f>
        <v>33.18</v>
      </c>
      <c r="F306" s="49"/>
      <c r="G306" s="49" t="str">
        <f>+[18]Crucetas!F133</f>
        <v>S</v>
      </c>
      <c r="H306" s="49">
        <f>+[18]Crucetas!G133</f>
        <v>54</v>
      </c>
      <c r="I306" s="49" t="str">
        <f>+[18]Crucetas!H133</f>
        <v>Orden de Compra OC-159439</v>
      </c>
      <c r="J306" s="49" t="str">
        <f>+[18]Crucetas!I133</f>
        <v>Individual</v>
      </c>
      <c r="K306" s="49" t="str">
        <f>+[18]Crucetas!J133</f>
        <v>ELDU</v>
      </c>
      <c r="L306" s="49" t="str">
        <f>+[18]Crucetas!K133</f>
        <v>FABRICACION,DISTRIB.COMERC.Y CONSTRUC.SA</v>
      </c>
      <c r="M306" s="49">
        <f>+[18]Crucetas!L133</f>
        <v>42927</v>
      </c>
      <c r="N306" s="49">
        <f>+[18]Crucetas!M133</f>
        <v>54</v>
      </c>
      <c r="O306" s="49" t="str">
        <f>+[18]Crucetas!N133</f>
        <v>Sustento</v>
      </c>
      <c r="P306" s="49">
        <f>+[18]Crucetas!O133</f>
        <v>54</v>
      </c>
      <c r="Q306" s="49" t="str">
        <f>+[18]Crucetas!P133</f>
        <v>S</v>
      </c>
      <c r="R306" s="51">
        <f t="shared" si="17"/>
        <v>0.13126491646778038</v>
      </c>
      <c r="S306" s="45" t="str">
        <f t="shared" si="18"/>
        <v>ELDU: Orden de Compra OC-159439</v>
      </c>
      <c r="V306" s="46">
        <f t="shared" si="19"/>
        <v>1</v>
      </c>
    </row>
    <row r="307" spans="1:22" s="45" customFormat="1" ht="11.25" hidden="1" customHeight="1" x14ac:dyDescent="0.2">
      <c r="A307" s="47">
        <f t="shared" si="20"/>
        <v>304</v>
      </c>
      <c r="B307" s="48" t="str">
        <f>+[18]Crucetas!B134</f>
        <v>PCC11</v>
      </c>
      <c r="C307" s="49" t="str">
        <f>+[18]Crucetas!C134</f>
        <v xml:space="preserve">CRUCETA DE CONCRETO ARMADO Z/2.00/500; 195 mm. DIAM.                                                                                                                                                                                                      </v>
      </c>
      <c r="D307" s="49">
        <f>+[18]Crucetas!D134</f>
        <v>29.33</v>
      </c>
      <c r="E307" s="49">
        <f>+[18]Crucetas!E134</f>
        <v>27.43</v>
      </c>
      <c r="F307" s="49"/>
      <c r="G307" s="49" t="str">
        <f>+[18]Crucetas!F134</f>
        <v>S</v>
      </c>
      <c r="H307" s="49">
        <f>+[18]Crucetas!G134</f>
        <v>160</v>
      </c>
      <c r="I307" s="49" t="str">
        <f>+[18]Crucetas!H134</f>
        <v>Factura 001-002457</v>
      </c>
      <c r="J307" s="49" t="str">
        <f>+[18]Crucetas!I134</f>
        <v>Individual</v>
      </c>
      <c r="K307" s="49" t="str">
        <f>+[18]Crucetas!J134</f>
        <v>ELS</v>
      </c>
      <c r="L307" s="49" t="str">
        <f>+[18]Crucetas!K134</f>
        <v>ICMEL E.I.R.L</v>
      </c>
      <c r="M307" s="49">
        <f>+[18]Crucetas!L134</f>
        <v>43096</v>
      </c>
      <c r="N307" s="49">
        <f>+[18]Crucetas!M134</f>
        <v>160</v>
      </c>
      <c r="O307" s="49" t="str">
        <f>+[18]Crucetas!N134</f>
        <v>Sustento</v>
      </c>
      <c r="P307" s="49">
        <f>+[18]Crucetas!O134</f>
        <v>160</v>
      </c>
      <c r="Q307" s="49" t="str">
        <f>+[18]Crucetas!P134</f>
        <v>S</v>
      </c>
      <c r="R307" s="51">
        <f t="shared" si="17"/>
        <v>-6.4780088646437028E-2</v>
      </c>
      <c r="S307" s="45" t="str">
        <f t="shared" si="18"/>
        <v>ELS: Factura 001-002457</v>
      </c>
      <c r="V307" s="46">
        <f t="shared" si="19"/>
        <v>1</v>
      </c>
    </row>
    <row r="308" spans="1:22" s="45" customFormat="1" ht="11.25" hidden="1" customHeight="1" x14ac:dyDescent="0.2">
      <c r="A308" s="47">
        <f t="shared" si="20"/>
        <v>305</v>
      </c>
      <c r="B308" s="48" t="str">
        <f>+[18]Crucetas!B135</f>
        <v>PCC12</v>
      </c>
      <c r="C308" s="49" t="str">
        <f>+[18]Crucetas!C135</f>
        <v xml:space="preserve">CRUCETA DE CONCRETO ARMADO Z/2.00/500; 220 mm. DIAM.                                                                                                                                                                                                      </v>
      </c>
      <c r="D308" s="49">
        <f>+[18]Crucetas!D135</f>
        <v>29.33</v>
      </c>
      <c r="E308" s="49">
        <f>+[18]Crucetas!E135</f>
        <v>41.8</v>
      </c>
      <c r="F308" s="49"/>
      <c r="G308" s="49" t="str">
        <f>+[18]Crucetas!F135</f>
        <v>S</v>
      </c>
      <c r="H308" s="49">
        <f>+[18]Crucetas!G135</f>
        <v>50</v>
      </c>
      <c r="I308" s="49" t="str">
        <f>+[18]Crucetas!H135</f>
        <v>Factura 001-002457</v>
      </c>
      <c r="J308" s="49" t="str">
        <f>+[18]Crucetas!I135</f>
        <v>Individual</v>
      </c>
      <c r="K308" s="49" t="str">
        <f>+[18]Crucetas!J135</f>
        <v>ELS</v>
      </c>
      <c r="L308" s="49" t="str">
        <f>+[18]Crucetas!K135</f>
        <v>ICMEL E.I.R.L</v>
      </c>
      <c r="M308" s="49">
        <f>+[18]Crucetas!L135</f>
        <v>43096</v>
      </c>
      <c r="N308" s="49">
        <f>+[18]Crucetas!M135</f>
        <v>50</v>
      </c>
      <c r="O308" s="49" t="str">
        <f>+[18]Crucetas!N135</f>
        <v>Sustento</v>
      </c>
      <c r="P308" s="49">
        <f>+[18]Crucetas!O135</f>
        <v>50</v>
      </c>
      <c r="Q308" s="49" t="str">
        <f>+[18]Crucetas!P135</f>
        <v>S</v>
      </c>
      <c r="R308" s="51">
        <f t="shared" si="17"/>
        <v>0.42516195022161618</v>
      </c>
      <c r="S308" s="45" t="str">
        <f t="shared" si="18"/>
        <v>ELS: Factura 001-002457</v>
      </c>
      <c r="V308" s="46">
        <f t="shared" si="19"/>
        <v>1</v>
      </c>
    </row>
    <row r="309" spans="1:22" s="45" customFormat="1" ht="11.25" hidden="1" customHeight="1" x14ac:dyDescent="0.2">
      <c r="A309" s="47">
        <f t="shared" si="20"/>
        <v>306</v>
      </c>
      <c r="B309" s="48" t="str">
        <f>+[18]Crucetas!B136</f>
        <v>PCF01</v>
      </c>
      <c r="C309" s="49" t="str">
        <f>+[18]Crucetas!C136</f>
        <v xml:space="preserve">CRUCETA DE FIERRO DE 1.2 MTS.  PARA BASE SOPORTE DE TRANSFORMADORES  MONOPOSTE                                                                                                                                                                            </v>
      </c>
      <c r="D309" s="49">
        <f>+[18]Crucetas!D136</f>
        <v>12.88</v>
      </c>
      <c r="E309" s="49">
        <f>+[18]Crucetas!E136</f>
        <v>12.911010814119566</v>
      </c>
      <c r="F309" s="49"/>
      <c r="G309" s="49" t="str">
        <f>+[18]Crucetas!F136</f>
        <v>E</v>
      </c>
      <c r="H309" s="49" t="str">
        <f>+[18]Crucetas!G136</f>
        <v/>
      </c>
      <c r="I309" s="49" t="str">
        <f>+[18]Crucetas!H136</f>
        <v>Estimado</v>
      </c>
      <c r="J309" s="49" t="str">
        <f>+[18]Crucetas!I136</f>
        <v/>
      </c>
      <c r="K309" s="49" t="str">
        <f>+[18]Crucetas!J136</f>
        <v/>
      </c>
      <c r="L309" s="49" t="str">
        <f>+[18]Crucetas!K136</f>
        <v/>
      </c>
      <c r="M309" s="49" t="str">
        <f>+[18]Crucetas!L136</f>
        <v/>
      </c>
      <c r="N309" s="49" t="str">
        <f>+[18]Crucetas!M136</f>
        <v/>
      </c>
      <c r="O309" s="49" t="str">
        <f>+[18]Crucetas!N136</f>
        <v>Estimado</v>
      </c>
      <c r="P309" s="49" t="str">
        <f>+[18]Crucetas!O136</f>
        <v/>
      </c>
      <c r="Q309" s="49" t="str">
        <f>+[18]Crucetas!P136</f>
        <v>E</v>
      </c>
      <c r="R309" s="51">
        <f t="shared" si="17"/>
        <v>2.4076719036929539E-3</v>
      </c>
      <c r="S309" s="45" t="str">
        <f t="shared" si="18"/>
        <v>Estimado.rar</v>
      </c>
      <c r="V309" s="46">
        <f t="shared" si="19"/>
        <v>1</v>
      </c>
    </row>
    <row r="310" spans="1:22" s="45" customFormat="1" ht="11.25" hidden="1" customHeight="1" x14ac:dyDescent="0.2">
      <c r="A310" s="47">
        <f t="shared" si="20"/>
        <v>307</v>
      </c>
      <c r="B310" s="48" t="str">
        <f>+[18]Crucetas!B137</f>
        <v>PCF02</v>
      </c>
      <c r="C310" s="49" t="str">
        <f>+[18]Crucetas!C137</f>
        <v xml:space="preserve">CRUCETA DE FIERRO DE 1.50 MTS                                                                                                                                                                                                                             </v>
      </c>
      <c r="D310" s="49">
        <f>+[18]Crucetas!D137</f>
        <v>11.78</v>
      </c>
      <c r="E310" s="49">
        <f>+[18]Crucetas!E137</f>
        <v>11.808362375025503</v>
      </c>
      <c r="F310" s="49"/>
      <c r="G310" s="49" t="str">
        <f>+[18]Crucetas!F137</f>
        <v>E</v>
      </c>
      <c r="H310" s="49" t="str">
        <f>+[18]Crucetas!G137</f>
        <v/>
      </c>
      <c r="I310" s="49" t="str">
        <f>+[18]Crucetas!H137</f>
        <v>Estimado</v>
      </c>
      <c r="J310" s="49" t="str">
        <f>+[18]Crucetas!I137</f>
        <v/>
      </c>
      <c r="K310" s="49" t="str">
        <f>+[18]Crucetas!J137</f>
        <v/>
      </c>
      <c r="L310" s="49" t="str">
        <f>+[18]Crucetas!K137</f>
        <v/>
      </c>
      <c r="M310" s="49" t="str">
        <f>+[18]Crucetas!L137</f>
        <v/>
      </c>
      <c r="N310" s="49" t="str">
        <f>+[18]Crucetas!M137</f>
        <v/>
      </c>
      <c r="O310" s="49" t="str">
        <f>+[18]Crucetas!N137</f>
        <v>Estimado</v>
      </c>
      <c r="P310" s="49" t="str">
        <f>+[18]Crucetas!O137</f>
        <v/>
      </c>
      <c r="Q310" s="49" t="str">
        <f>+[18]Crucetas!P137</f>
        <v>E</v>
      </c>
      <c r="R310" s="51">
        <f t="shared" si="17"/>
        <v>2.4076719036929539E-3</v>
      </c>
      <c r="S310" s="45" t="str">
        <f t="shared" si="18"/>
        <v>Estimado.rar</v>
      </c>
      <c r="V310" s="46">
        <f t="shared" si="19"/>
        <v>1</v>
      </c>
    </row>
    <row r="311" spans="1:22" s="45" customFormat="1" ht="11.25" hidden="1" customHeight="1" x14ac:dyDescent="0.2">
      <c r="A311" s="47">
        <f t="shared" si="20"/>
        <v>308</v>
      </c>
      <c r="B311" s="48" t="str">
        <f>+[18]Crucetas!B138</f>
        <v>PCF03</v>
      </c>
      <c r="C311" s="49" t="str">
        <f>+[18]Crucetas!C138</f>
        <v xml:space="preserve">CRUCETA DE FIERRO DE 2.40 MTS.                                                                                                                                                                                                                            </v>
      </c>
      <c r="D311" s="49">
        <f>+[18]Crucetas!D138</f>
        <v>12.64</v>
      </c>
      <c r="E311" s="49">
        <f>+[18]Crucetas!E138</f>
        <v>85.03</v>
      </c>
      <c r="F311" s="49"/>
      <c r="G311" s="49" t="str">
        <f>+[18]Crucetas!F138</f>
        <v>S</v>
      </c>
      <c r="H311" s="49">
        <f>+[18]Crucetas!G138</f>
        <v>10</v>
      </c>
      <c r="I311" s="49" t="str">
        <f>+[18]Crucetas!H138</f>
        <v>Factura 001-0001823</v>
      </c>
      <c r="J311" s="49" t="str">
        <f>+[18]Crucetas!I138</f>
        <v>Individual</v>
      </c>
      <c r="K311" s="49" t="str">
        <f>+[18]Crucetas!J138</f>
        <v>EIHC</v>
      </c>
      <c r="L311" s="49" t="str">
        <f>+[18]Crucetas!K138</f>
        <v>COMERCIAL FM</v>
      </c>
      <c r="M311" s="49">
        <f>+[18]Crucetas!L138</f>
        <v>43196</v>
      </c>
      <c r="N311" s="49">
        <f>+[18]Crucetas!M138</f>
        <v>10</v>
      </c>
      <c r="O311" s="49" t="str">
        <f>+[18]Crucetas!N138</f>
        <v>Sustento</v>
      </c>
      <c r="P311" s="49">
        <f>+[18]Crucetas!O138</f>
        <v>10</v>
      </c>
      <c r="Q311" s="49" t="str">
        <f>+[18]Crucetas!P138</f>
        <v>S</v>
      </c>
      <c r="R311" s="51">
        <f t="shared" si="17"/>
        <v>5.7270569620253164</v>
      </c>
      <c r="S311" s="45" t="str">
        <f t="shared" si="18"/>
        <v>EIHC: Factura 001-0001823</v>
      </c>
      <c r="V311" s="46">
        <f t="shared" si="19"/>
        <v>1</v>
      </c>
    </row>
    <row r="312" spans="1:22" s="45" customFormat="1" ht="11.25" hidden="1" customHeight="1" x14ac:dyDescent="0.2">
      <c r="A312" s="47">
        <f t="shared" si="20"/>
        <v>309</v>
      </c>
      <c r="B312" s="48" t="str">
        <f>+[18]Crucetas!B139</f>
        <v>PCF04</v>
      </c>
      <c r="C312" s="49" t="str">
        <f>+[18]Crucetas!C139</f>
        <v xml:space="preserve">CRUCETA DE FIERRO DE 2.40 MTS.  PARA BASE SOPORTE DE TRANSFORMADORES                                                                                                                                                                                      </v>
      </c>
      <c r="D312" s="49">
        <f>+[18]Crucetas!D139</f>
        <v>12.88</v>
      </c>
      <c r="E312" s="49">
        <f>+[18]Crucetas!E139</f>
        <v>12.911010814119566</v>
      </c>
      <c r="F312" s="49"/>
      <c r="G312" s="49" t="str">
        <f>+[18]Crucetas!F139</f>
        <v>E</v>
      </c>
      <c r="H312" s="49" t="str">
        <f>+[18]Crucetas!G139</f>
        <v/>
      </c>
      <c r="I312" s="49" t="str">
        <f>+[18]Crucetas!H139</f>
        <v>Estimado</v>
      </c>
      <c r="J312" s="49" t="str">
        <f>+[18]Crucetas!I139</f>
        <v/>
      </c>
      <c r="K312" s="49" t="str">
        <f>+[18]Crucetas!J139</f>
        <v/>
      </c>
      <c r="L312" s="49" t="str">
        <f>+[18]Crucetas!K139</f>
        <v/>
      </c>
      <c r="M312" s="49" t="str">
        <f>+[18]Crucetas!L139</f>
        <v/>
      </c>
      <c r="N312" s="49" t="str">
        <f>+[18]Crucetas!M139</f>
        <v/>
      </c>
      <c r="O312" s="49" t="str">
        <f>+[18]Crucetas!N139</f>
        <v>Estimado</v>
      </c>
      <c r="P312" s="49" t="str">
        <f>+[18]Crucetas!O139</f>
        <v/>
      </c>
      <c r="Q312" s="49" t="str">
        <f>+[18]Crucetas!P139</f>
        <v>E</v>
      </c>
      <c r="R312" s="51">
        <f t="shared" si="17"/>
        <v>2.4076719036929539E-3</v>
      </c>
      <c r="S312" s="45" t="str">
        <f t="shared" si="18"/>
        <v>Estimado.rar</v>
      </c>
      <c r="V312" s="46">
        <f t="shared" si="19"/>
        <v>1</v>
      </c>
    </row>
    <row r="313" spans="1:22" s="45" customFormat="1" ht="11.25" hidden="1" customHeight="1" x14ac:dyDescent="0.2">
      <c r="A313" s="47">
        <f t="shared" si="20"/>
        <v>310</v>
      </c>
      <c r="B313" s="48" t="str">
        <f>+[18]Crucetas!B140</f>
        <v>PCF07</v>
      </c>
      <c r="C313" s="49" t="str">
        <f>+[18]Crucetas!C140</f>
        <v xml:space="preserve">CRUCETA DE FIERRO DE 4.30 MTS                                                                                                                                                                                                                             </v>
      </c>
      <c r="D313" s="49">
        <f>+[18]Crucetas!D140</f>
        <v>30.68</v>
      </c>
      <c r="E313" s="49">
        <f>+[18]Crucetas!E140</f>
        <v>30.753867374005299</v>
      </c>
      <c r="F313" s="49"/>
      <c r="G313" s="49" t="str">
        <f>+[18]Crucetas!F140</f>
        <v>E</v>
      </c>
      <c r="H313" s="49" t="str">
        <f>+[18]Crucetas!G140</f>
        <v/>
      </c>
      <c r="I313" s="49" t="str">
        <f>+[18]Crucetas!H140</f>
        <v>Estimado</v>
      </c>
      <c r="J313" s="49" t="str">
        <f>+[18]Crucetas!I140</f>
        <v/>
      </c>
      <c r="K313" s="49" t="str">
        <f>+[18]Crucetas!J140</f>
        <v/>
      </c>
      <c r="L313" s="49" t="str">
        <f>+[18]Crucetas!K140</f>
        <v/>
      </c>
      <c r="M313" s="49" t="str">
        <f>+[18]Crucetas!L140</f>
        <v/>
      </c>
      <c r="N313" s="49" t="str">
        <f>+[18]Crucetas!M140</f>
        <v/>
      </c>
      <c r="O313" s="49" t="str">
        <f>+[18]Crucetas!N140</f>
        <v>Estimado</v>
      </c>
      <c r="P313" s="49" t="str">
        <f>+[18]Crucetas!O140</f>
        <v/>
      </c>
      <c r="Q313" s="49" t="str">
        <f>+[18]Crucetas!P140</f>
        <v>E</v>
      </c>
      <c r="R313" s="51">
        <f t="shared" si="17"/>
        <v>2.4076719036929539E-3</v>
      </c>
      <c r="S313" s="45" t="str">
        <f t="shared" si="18"/>
        <v>Estimado.rar</v>
      </c>
      <c r="V313" s="46">
        <f t="shared" si="19"/>
        <v>1</v>
      </c>
    </row>
    <row r="314" spans="1:22" s="45" customFormat="1" ht="11.25" hidden="1" customHeight="1" x14ac:dyDescent="0.2">
      <c r="A314" s="47">
        <f t="shared" si="20"/>
        <v>311</v>
      </c>
      <c r="B314" s="48" t="str">
        <f>+[18]Crucetas!B141</f>
        <v>PCH01</v>
      </c>
      <c r="C314" s="49" t="str">
        <f>+[18]Crucetas!C141</f>
        <v xml:space="preserve">CRUCETA DE HORMIGON PRETENSADO, 1.20m/180-200 KG/mm2                                                                                                                                                                                                      </v>
      </c>
      <c r="D314" s="49">
        <f>+[18]Crucetas!D141</f>
        <v>24</v>
      </c>
      <c r="E314" s="49">
        <f>+[18]Crucetas!E141</f>
        <v>31.125364431486886</v>
      </c>
      <c r="F314" s="49"/>
      <c r="G314" s="49" t="str">
        <f>+[18]Crucetas!F141</f>
        <v>E</v>
      </c>
      <c r="H314" s="49" t="str">
        <f>+[18]Crucetas!G141</f>
        <v/>
      </c>
      <c r="I314" s="49" t="str">
        <f>+[18]Crucetas!H141</f>
        <v>Estimado</v>
      </c>
      <c r="J314" s="49" t="str">
        <f>+[18]Crucetas!I141</f>
        <v/>
      </c>
      <c r="K314" s="49" t="str">
        <f>+[18]Crucetas!J141</f>
        <v/>
      </c>
      <c r="L314" s="49" t="str">
        <f>+[18]Crucetas!K141</f>
        <v/>
      </c>
      <c r="M314" s="49" t="str">
        <f>+[18]Crucetas!L141</f>
        <v/>
      </c>
      <c r="N314" s="49" t="str">
        <f>+[18]Crucetas!M141</f>
        <v/>
      </c>
      <c r="O314" s="49" t="str">
        <f>+[18]Crucetas!N141</f>
        <v>Estimado</v>
      </c>
      <c r="P314" s="49" t="str">
        <f>+[18]Crucetas!O141</f>
        <v/>
      </c>
      <c r="Q314" s="49" t="str">
        <f>+[18]Crucetas!P141</f>
        <v>E</v>
      </c>
      <c r="R314" s="51">
        <f t="shared" si="17"/>
        <v>0.29689018464528694</v>
      </c>
      <c r="S314" s="45" t="str">
        <f t="shared" si="18"/>
        <v>Estimado.rar</v>
      </c>
      <c r="V314" s="46">
        <f t="shared" si="19"/>
        <v>1</v>
      </c>
    </row>
    <row r="315" spans="1:22" s="45" customFormat="1" ht="11.25" hidden="1" customHeight="1" x14ac:dyDescent="0.2">
      <c r="A315" s="47">
        <f t="shared" si="20"/>
        <v>312</v>
      </c>
      <c r="B315" s="48" t="str">
        <f>+[18]Crucetas!B142</f>
        <v>PCH02</v>
      </c>
      <c r="C315" s="49" t="str">
        <f>+[18]Crucetas!C142</f>
        <v xml:space="preserve">CRUCETA DE HORMIGON PRETENSADO, 1.90m/180-200 KG/mm2                                                                                                                                                                                                      </v>
      </c>
      <c r="D315" s="49" t="str">
        <f>+[18]Crucetas!D142</f>
        <v>Sin Costo (No Utilizado)</v>
      </c>
      <c r="E315" s="49">
        <f>+[18]Crucetas!E142</f>
        <v>0</v>
      </c>
      <c r="F315" s="49"/>
      <c r="G315" s="49" t="str">
        <f>+[18]Crucetas!F142</f>
        <v>A</v>
      </c>
      <c r="H315" s="49" t="str">
        <f>+[18]Crucetas!G142</f>
        <v/>
      </c>
      <c r="I315" s="49" t="str">
        <f>+[18]Crucetas!H142</f>
        <v>Precio Regulado 2012</v>
      </c>
      <c r="J315" s="49" t="str">
        <f>+[18]Crucetas!I142</f>
        <v/>
      </c>
      <c r="K315" s="49" t="str">
        <f>+[18]Crucetas!J142</f>
        <v/>
      </c>
      <c r="L315" s="49" t="str">
        <f>+[18]Crucetas!K142</f>
        <v/>
      </c>
      <c r="M315" s="49" t="str">
        <f>+[18]Crucetas!L142</f>
        <v/>
      </c>
      <c r="N315" s="49" t="str">
        <f>+[18]Crucetas!M142</f>
        <v/>
      </c>
      <c r="O315" s="49" t="str">
        <f>+[18]Crucetas!N142</f>
        <v>Precio regulado 2012</v>
      </c>
      <c r="P315" s="49" t="str">
        <f>+[18]Crucetas!O142</f>
        <v/>
      </c>
      <c r="Q315" s="49" t="str">
        <f>+[18]Crucetas!P142</f>
        <v>A</v>
      </c>
      <c r="R315" s="51" t="str">
        <f t="shared" si="17"/>
        <v/>
      </c>
      <c r="S315" s="45" t="str">
        <f t="shared" si="18"/>
        <v>Precio regulado 2012</v>
      </c>
      <c r="V315" s="46">
        <f t="shared" si="19"/>
        <v>1</v>
      </c>
    </row>
    <row r="316" spans="1:22" s="45" customFormat="1" ht="11.25" hidden="1" customHeight="1" x14ac:dyDescent="0.2">
      <c r="A316" s="47">
        <f t="shared" si="20"/>
        <v>313</v>
      </c>
      <c r="B316" s="48" t="str">
        <f>+[18]Crucetas!B143</f>
        <v>PCM01</v>
      </c>
      <c r="C316" s="49" t="str">
        <f>+[18]Crucetas!C143</f>
        <v xml:space="preserve">CRUCETA DE MADERA DE 1000 X  90 X 115 mm. ( 3.3' X 3 1/2 X 4 1/2)                                                                                                                                                                                         </v>
      </c>
      <c r="D316" s="49">
        <f>+[18]Crucetas!D143</f>
        <v>11.66</v>
      </c>
      <c r="E316" s="49">
        <f>+[18]Crucetas!E143</f>
        <v>20.13</v>
      </c>
      <c r="F316" s="49"/>
      <c r="G316" s="49" t="str">
        <f>+[18]Crucetas!F143</f>
        <v>S</v>
      </c>
      <c r="H316" s="49">
        <f>+[18]Crucetas!G143</f>
        <v>130</v>
      </c>
      <c r="I316" s="49" t="str">
        <f>+[18]Crucetas!H143</f>
        <v>Orden de Compra 4210009094</v>
      </c>
      <c r="J316" s="49" t="str">
        <f>+[18]Crucetas!I143</f>
        <v>Individual</v>
      </c>
      <c r="K316" s="49" t="str">
        <f>+[18]Crucetas!J143</f>
        <v>ELC</v>
      </c>
      <c r="L316" s="49" t="str">
        <f>+[18]Crucetas!K143</f>
        <v>MANRIQUE GUTIERREZ EDGAR</v>
      </c>
      <c r="M316" s="49">
        <f>+[18]Crucetas!L143</f>
        <v>42658</v>
      </c>
      <c r="N316" s="49">
        <f>+[18]Crucetas!M143</f>
        <v>130</v>
      </c>
      <c r="O316" s="49" t="str">
        <f>+[18]Crucetas!N143</f>
        <v>Sustento</v>
      </c>
      <c r="P316" s="49">
        <f>+[18]Crucetas!O143</f>
        <v>130</v>
      </c>
      <c r="Q316" s="49" t="str">
        <f>+[18]Crucetas!P143</f>
        <v>S</v>
      </c>
      <c r="R316" s="51">
        <f t="shared" si="17"/>
        <v>0.72641509433962259</v>
      </c>
      <c r="S316" s="45" t="str">
        <f t="shared" si="18"/>
        <v>ELC: Orden de Compra 4210009094</v>
      </c>
      <c r="V316" s="46">
        <f t="shared" si="19"/>
        <v>1</v>
      </c>
    </row>
    <row r="317" spans="1:22" s="45" customFormat="1" ht="11.25" hidden="1" customHeight="1" x14ac:dyDescent="0.2">
      <c r="A317" s="47">
        <f t="shared" si="20"/>
        <v>314</v>
      </c>
      <c r="B317" s="48" t="str">
        <f>+[18]Crucetas!B144</f>
        <v>PCM02</v>
      </c>
      <c r="C317" s="49" t="str">
        <f>+[18]Crucetas!C144</f>
        <v xml:space="preserve">CRUCETA DE MADERA DE 1500 X  90 X 115 mm. ( 5' X 3 1/2 X 4 1/2 )                                                                                                                                                                                          </v>
      </c>
      <c r="D317" s="49">
        <f>+[18]Crucetas!D144</f>
        <v>12.44</v>
      </c>
      <c r="E317" s="49">
        <f>+[18]Crucetas!E144</f>
        <v>23.12</v>
      </c>
      <c r="F317" s="49"/>
      <c r="G317" s="49" t="str">
        <f>+[18]Crucetas!F144</f>
        <v>S</v>
      </c>
      <c r="H317" s="49" t="str">
        <f>+[18]Crucetas!G144</f>
        <v>DGER/MEM</v>
      </c>
      <c r="I317" s="49" t="str">
        <f>+[18]Crucetas!H144</f>
        <v xml:space="preserve">DGER/MEM </v>
      </c>
      <c r="J317" s="49" t="str">
        <f>+[18]Crucetas!I144</f>
        <v>DGER/MEM</v>
      </c>
      <c r="K317" s="49" t="str">
        <f>+[18]Crucetas!J144</f>
        <v>DGER/MEM</v>
      </c>
      <c r="L317" s="49" t="str">
        <f>+[18]Crucetas!K144</f>
        <v>DGER/MEM</v>
      </c>
      <c r="M317" s="49">
        <f>+[18]Crucetas!L144</f>
        <v>43038</v>
      </c>
      <c r="N317" s="49" t="str">
        <f>+[18]Crucetas!M144</f>
        <v>DGER/MEM</v>
      </c>
      <c r="O317" s="49" t="str">
        <f>+[18]Crucetas!N144</f>
        <v>Sustento</v>
      </c>
      <c r="P317" s="49" t="str">
        <f>+[18]Crucetas!O144</f>
        <v>DGER/MEM</v>
      </c>
      <c r="Q317" s="49" t="str">
        <f>+[18]Crucetas!P144</f>
        <v>S</v>
      </c>
      <c r="R317" s="51">
        <f t="shared" si="17"/>
        <v>0.85852090032154349</v>
      </c>
      <c r="S317" s="45" t="str">
        <f t="shared" si="18"/>
        <v xml:space="preserve">DGER/MEM: DGER/MEM </v>
      </c>
      <c r="V317" s="46">
        <f t="shared" si="19"/>
        <v>1</v>
      </c>
    </row>
    <row r="318" spans="1:22" s="45" customFormat="1" ht="11.25" hidden="1" customHeight="1" x14ac:dyDescent="0.2">
      <c r="A318" s="47">
        <f t="shared" si="20"/>
        <v>315</v>
      </c>
      <c r="B318" s="48" t="str">
        <f>+[18]Crucetas!B145</f>
        <v>PCM03</v>
      </c>
      <c r="C318" s="49" t="str">
        <f>+[18]Crucetas!C145</f>
        <v xml:space="preserve">CRUCETA DE MADERA DE 1500 X 100 X 125 mm. ( 5' X 4 X 5 )                                                                                                                                                                                                  </v>
      </c>
      <c r="D318" s="49">
        <f>+[18]Crucetas!D145</f>
        <v>20.12</v>
      </c>
      <c r="E318" s="49">
        <f>+[18]Crucetas!E145</f>
        <v>21.04</v>
      </c>
      <c r="F318" s="49"/>
      <c r="G318" s="49" t="str">
        <f>+[18]Crucetas!F145</f>
        <v>S</v>
      </c>
      <c r="H318" s="49">
        <f>+[18]Crucetas!G145</f>
        <v>900</v>
      </c>
      <c r="I318" s="49" t="str">
        <f>+[18]Crucetas!H145</f>
        <v>Factura 0002-001174</v>
      </c>
      <c r="J318" s="49" t="str">
        <f>+[18]Crucetas!I145</f>
        <v>Individual</v>
      </c>
      <c r="K318" s="49" t="str">
        <f>+[18]Crucetas!J145</f>
        <v>EDPE</v>
      </c>
      <c r="L318" s="49" t="str">
        <f>+[18]Crucetas!K145</f>
        <v>LARA QUIROZ CARLOS ALFONSO</v>
      </c>
      <c r="M318" s="49">
        <f>+[18]Crucetas!L145</f>
        <v>42997</v>
      </c>
      <c r="N318" s="49">
        <f>+[18]Crucetas!M145</f>
        <v>900</v>
      </c>
      <c r="O318" s="49" t="str">
        <f>+[18]Crucetas!N145</f>
        <v>Sustento</v>
      </c>
      <c r="P318" s="49">
        <f>+[18]Crucetas!O145</f>
        <v>900</v>
      </c>
      <c r="Q318" s="49" t="str">
        <f>+[18]Crucetas!P145</f>
        <v>S</v>
      </c>
      <c r="R318" s="51">
        <f t="shared" si="17"/>
        <v>4.5725646123260244E-2</v>
      </c>
      <c r="S318" s="45" t="str">
        <f t="shared" si="18"/>
        <v>EDPE: Factura 0002-001174</v>
      </c>
      <c r="V318" s="46">
        <f t="shared" si="19"/>
        <v>1</v>
      </c>
    </row>
    <row r="319" spans="1:22" s="45" customFormat="1" ht="11.25" hidden="1" customHeight="1" x14ac:dyDescent="0.2">
      <c r="A319" s="47">
        <f t="shared" si="20"/>
        <v>316</v>
      </c>
      <c r="B319" s="48" t="str">
        <f>+[18]Crucetas!B146</f>
        <v>PCM04</v>
      </c>
      <c r="C319" s="49" t="str">
        <f>+[18]Crucetas!C146</f>
        <v xml:space="preserve">CRUCETA DE MADERA DE 1800 X  90 X 115 mm. ( 6' X 3 1/2 X 4 1/2 )                                                                                                                                                                                          </v>
      </c>
      <c r="D319" s="49">
        <f>+[18]Crucetas!D146</f>
        <v>13.35</v>
      </c>
      <c r="E319" s="49">
        <f>+[18]Crucetas!E146</f>
        <v>29.92</v>
      </c>
      <c r="F319" s="49"/>
      <c r="G319" s="49" t="str">
        <f>+[18]Crucetas!F146</f>
        <v>S</v>
      </c>
      <c r="H319" s="49" t="str">
        <f>+[18]Crucetas!G146</f>
        <v>DGER/MEM</v>
      </c>
      <c r="I319" s="49" t="str">
        <f>+[18]Crucetas!H146</f>
        <v xml:space="preserve">DGER/MEM </v>
      </c>
      <c r="J319" s="49" t="str">
        <f>+[18]Crucetas!I146</f>
        <v>DGER/MEM</v>
      </c>
      <c r="K319" s="49" t="str">
        <f>+[18]Crucetas!J146</f>
        <v>DGER/MEM</v>
      </c>
      <c r="L319" s="49" t="str">
        <f>+[18]Crucetas!K146</f>
        <v>DGER/MEM</v>
      </c>
      <c r="M319" s="49">
        <f>+[18]Crucetas!L146</f>
        <v>43038</v>
      </c>
      <c r="N319" s="49" t="str">
        <f>+[18]Crucetas!M146</f>
        <v>DGER/MEM</v>
      </c>
      <c r="O319" s="49" t="str">
        <f>+[18]Crucetas!N146</f>
        <v>Sustento</v>
      </c>
      <c r="P319" s="49" t="str">
        <f>+[18]Crucetas!O146</f>
        <v>DGER/MEM</v>
      </c>
      <c r="Q319" s="49" t="str">
        <f>+[18]Crucetas!P146</f>
        <v>S</v>
      </c>
      <c r="R319" s="51">
        <f t="shared" si="17"/>
        <v>1.2411985018726592</v>
      </c>
      <c r="S319" s="45" t="str">
        <f t="shared" si="18"/>
        <v xml:space="preserve">DGER/MEM: DGER/MEM </v>
      </c>
      <c r="V319" s="46">
        <f t="shared" si="19"/>
        <v>1</v>
      </c>
    </row>
    <row r="320" spans="1:22" s="45" customFormat="1" ht="11.25" hidden="1" customHeight="1" x14ac:dyDescent="0.2">
      <c r="A320" s="47">
        <f t="shared" si="20"/>
        <v>317</v>
      </c>
      <c r="B320" s="48" t="str">
        <f>+[18]Crucetas!B147</f>
        <v>PCM05</v>
      </c>
      <c r="C320" s="49" t="str">
        <f>+[18]Crucetas!C147</f>
        <v xml:space="preserve">CRUCETA DE MADERA DE 2400 X  90 X 115 mm. ( 8' X 3 1/2 X 4 1/2 )                                                                                                                                                                                          </v>
      </c>
      <c r="D320" s="49">
        <f>+[18]Crucetas!D147</f>
        <v>28.9</v>
      </c>
      <c r="E320" s="49">
        <f>+[18]Crucetas!E147</f>
        <v>29.37</v>
      </c>
      <c r="F320" s="49"/>
      <c r="G320" s="49" t="str">
        <f>+[18]Crucetas!F147</f>
        <v>S</v>
      </c>
      <c r="H320" s="49">
        <f>+[18]Crucetas!G147</f>
        <v>400</v>
      </c>
      <c r="I320" s="49" t="str">
        <f>+[18]Crucetas!H147</f>
        <v>Contrato AD/LO 065-2016-SEAL</v>
      </c>
      <c r="J320" s="49" t="str">
        <f>+[18]Crucetas!I147</f>
        <v>Corporativa</v>
      </c>
      <c r="K320" s="49" t="str">
        <f>+[18]Crucetas!J147</f>
        <v>SEAL</v>
      </c>
      <c r="L320" s="49" t="str">
        <f>+[18]Crucetas!K147</f>
        <v>SLM SERVICIOS GENERALES E.I.R.L</v>
      </c>
      <c r="M320" s="49">
        <f>+[18]Crucetas!L147</f>
        <v>42682</v>
      </c>
      <c r="N320" s="49">
        <f>+[18]Crucetas!M147</f>
        <v>400</v>
      </c>
      <c r="O320" s="49" t="str">
        <f>+[18]Crucetas!N147</f>
        <v>Sustento</v>
      </c>
      <c r="P320" s="49">
        <f>+[18]Crucetas!O147</f>
        <v>400</v>
      </c>
      <c r="Q320" s="49" t="str">
        <f>+[18]Crucetas!P147</f>
        <v>S</v>
      </c>
      <c r="R320" s="51">
        <f t="shared" si="17"/>
        <v>1.6262975778546851E-2</v>
      </c>
      <c r="S320" s="45" t="str">
        <f t="shared" si="18"/>
        <v>SEAL: Contrato AD/LO 065-2016-SEAL</v>
      </c>
      <c r="V320" s="46">
        <f t="shared" si="19"/>
        <v>1</v>
      </c>
    </row>
    <row r="321" spans="1:22" s="45" customFormat="1" ht="11.25" hidden="1" customHeight="1" x14ac:dyDescent="0.2">
      <c r="A321" s="47">
        <f t="shared" si="20"/>
        <v>318</v>
      </c>
      <c r="B321" s="48" t="str">
        <f>+[18]Crucetas!B148</f>
        <v>PCM06</v>
      </c>
      <c r="C321" s="49" t="str">
        <f>+[18]Crucetas!C148</f>
        <v xml:space="preserve">CRUCETA DE MADERA DE 2400 X  95 X 120 mm. ( 8' X 3 3/4 X 4 3/4 )                                                                                                                                                                                          </v>
      </c>
      <c r="D321" s="49">
        <f>+[18]Crucetas!D148</f>
        <v>36.92</v>
      </c>
      <c r="E321" s="49">
        <f>+[18]Crucetas!E148</f>
        <v>26.3</v>
      </c>
      <c r="F321" s="49"/>
      <c r="G321" s="49" t="str">
        <f>+[18]Crucetas!F148</f>
        <v>S</v>
      </c>
      <c r="H321" s="49">
        <f>+[18]Crucetas!G148</f>
        <v>50</v>
      </c>
      <c r="I321" s="49" t="str">
        <f>+[18]Crucetas!H148</f>
        <v>Orden de Compra 4210009094</v>
      </c>
      <c r="J321" s="49" t="str">
        <f>+[18]Crucetas!I148</f>
        <v>Individual</v>
      </c>
      <c r="K321" s="49" t="str">
        <f>+[18]Crucetas!J148</f>
        <v>ELC</v>
      </c>
      <c r="L321" s="49" t="str">
        <f>+[18]Crucetas!K148</f>
        <v>MANRIQUE GUTIERREZ EDGAR</v>
      </c>
      <c r="M321" s="49">
        <f>+[18]Crucetas!L148</f>
        <v>42658</v>
      </c>
      <c r="N321" s="49">
        <f>+[18]Crucetas!M148</f>
        <v>50</v>
      </c>
      <c r="O321" s="49" t="str">
        <f>+[18]Crucetas!N148</f>
        <v>Sustento</v>
      </c>
      <c r="P321" s="49">
        <f>+[18]Crucetas!O148</f>
        <v>50</v>
      </c>
      <c r="Q321" s="49" t="str">
        <f>+[18]Crucetas!P148</f>
        <v>S</v>
      </c>
      <c r="R321" s="51">
        <f t="shared" si="17"/>
        <v>-0.28764897074756235</v>
      </c>
      <c r="S321" s="45" t="str">
        <f t="shared" si="18"/>
        <v>ELC: Orden de Compra 4210009094</v>
      </c>
      <c r="V321" s="46">
        <f t="shared" si="19"/>
        <v>1</v>
      </c>
    </row>
    <row r="322" spans="1:22" s="45" customFormat="1" ht="11.25" hidden="1" customHeight="1" x14ac:dyDescent="0.2">
      <c r="A322" s="47">
        <f t="shared" si="20"/>
        <v>319</v>
      </c>
      <c r="B322" s="48" t="str">
        <f>+[18]Crucetas!B149</f>
        <v>PCM07</v>
      </c>
      <c r="C322" s="49" t="str">
        <f>+[18]Crucetas!C149</f>
        <v xml:space="preserve">CRUCETA DE MADERA DE 3000 X  95 X 120 mm. ( 10' X 3 3/4 X 4 1/2 )                                                                                                                                                                                         </v>
      </c>
      <c r="D322" s="49">
        <f>+[18]Crucetas!D149</f>
        <v>50.43</v>
      </c>
      <c r="E322" s="49">
        <f>+[18]Crucetas!E149</f>
        <v>46.08</v>
      </c>
      <c r="F322" s="49"/>
      <c r="G322" s="49" t="str">
        <f>+[18]Crucetas!F149</f>
        <v>S</v>
      </c>
      <c r="H322" s="49" t="str">
        <f>+[18]Crucetas!G149</f>
        <v>DGER/MEM</v>
      </c>
      <c r="I322" s="49" t="str">
        <f>+[18]Crucetas!H149</f>
        <v xml:space="preserve">DGER/MEM </v>
      </c>
      <c r="J322" s="49" t="str">
        <f>+[18]Crucetas!I149</f>
        <v>DGER/MEM</v>
      </c>
      <c r="K322" s="49" t="str">
        <f>+[18]Crucetas!J149</f>
        <v>DGER/MEM</v>
      </c>
      <c r="L322" s="49" t="str">
        <f>+[18]Crucetas!K149</f>
        <v>DGER/MEM</v>
      </c>
      <c r="M322" s="49">
        <f>+[18]Crucetas!L149</f>
        <v>43038</v>
      </c>
      <c r="N322" s="49" t="str">
        <f>+[18]Crucetas!M149</f>
        <v>DGER/MEM</v>
      </c>
      <c r="O322" s="49" t="str">
        <f>+[18]Crucetas!N149</f>
        <v>Sustento</v>
      </c>
      <c r="P322" s="49" t="str">
        <f>+[18]Crucetas!O149</f>
        <v>DGER/MEM</v>
      </c>
      <c r="Q322" s="49" t="str">
        <f>+[18]Crucetas!P149</f>
        <v>S</v>
      </c>
      <c r="R322" s="51">
        <f t="shared" si="17"/>
        <v>-8.6258179654967293E-2</v>
      </c>
      <c r="S322" s="45" t="str">
        <f t="shared" si="18"/>
        <v xml:space="preserve">DGER/MEM: DGER/MEM </v>
      </c>
      <c r="V322" s="46">
        <f t="shared" si="19"/>
        <v>1</v>
      </c>
    </row>
    <row r="323" spans="1:22" s="45" customFormat="1" ht="11.25" hidden="1" customHeight="1" x14ac:dyDescent="0.2">
      <c r="A323" s="47">
        <f t="shared" si="20"/>
        <v>320</v>
      </c>
      <c r="B323" s="48" t="str">
        <f>+[18]Crucetas!B150</f>
        <v>PCM10</v>
      </c>
      <c r="C323" s="49" t="str">
        <f>+[18]Crucetas!C150</f>
        <v xml:space="preserve">CRUCETA DE MADERA DE 4 x 5 x 2.50m                                                                                                                                                                                                                        </v>
      </c>
      <c r="D323" s="49">
        <f>+[18]Crucetas!D150</f>
        <v>21.43</v>
      </c>
      <c r="E323" s="49">
        <f>+[18]Crucetas!E150</f>
        <v>25.04</v>
      </c>
      <c r="F323" s="49"/>
      <c r="G323" s="49" t="str">
        <f>+[18]Crucetas!F150</f>
        <v>E</v>
      </c>
      <c r="H323" s="49" t="str">
        <f>+[18]Crucetas!G150</f>
        <v/>
      </c>
      <c r="I323" s="49" t="str">
        <f>+[18]Crucetas!H150</f>
        <v>Estimado</v>
      </c>
      <c r="J323" s="49" t="str">
        <f>+[18]Crucetas!I150</f>
        <v/>
      </c>
      <c r="K323" s="49" t="str">
        <f>+[18]Crucetas!J150</f>
        <v/>
      </c>
      <c r="L323" s="49" t="str">
        <f>+[18]Crucetas!K150</f>
        <v/>
      </c>
      <c r="M323" s="49" t="str">
        <f>+[18]Crucetas!L150</f>
        <v/>
      </c>
      <c r="N323" s="49" t="str">
        <f>+[18]Crucetas!M150</f>
        <v/>
      </c>
      <c r="O323" s="49" t="str">
        <f>+[18]Crucetas!N150</f>
        <v>Estimado</v>
      </c>
      <c r="P323" s="49" t="str">
        <f>+[18]Crucetas!O150</f>
        <v/>
      </c>
      <c r="Q323" s="49" t="str">
        <f>+[18]Crucetas!P150</f>
        <v>E</v>
      </c>
      <c r="R323" s="51">
        <f t="shared" ref="R323:R386" si="21">+IFERROR(E323/D323-1,"")</f>
        <v>0.16845543630424631</v>
      </c>
      <c r="S323" s="45" t="str">
        <f t="shared" ref="S323:S386" si="22">+IF(O323="Sustento",K323&amp;": "&amp;I323,IF(O323="Precio regulado 2012",O323,IF(O323="Estimado","Estimado.rar",O323)))</f>
        <v>Estimado.rar</v>
      </c>
      <c r="V323" s="46">
        <f t="shared" ref="V323:V386" si="23">+COUNTIF($B$3:$B$2619,B323)</f>
        <v>1</v>
      </c>
    </row>
    <row r="324" spans="1:22" s="45" customFormat="1" ht="11.25" hidden="1" customHeight="1" x14ac:dyDescent="0.2">
      <c r="A324" s="47">
        <f t="shared" si="20"/>
        <v>321</v>
      </c>
      <c r="B324" s="48" t="str">
        <f>+[18]Crucetas!B151</f>
        <v>PCM11</v>
      </c>
      <c r="C324" s="49" t="str">
        <f>+[18]Crucetas!C151</f>
        <v xml:space="preserve">CRUCETA DE MADERA DE 4 x 5 x 3.00m                                                                                                                                                                                                                        </v>
      </c>
      <c r="D324" s="49">
        <f>+[18]Crucetas!D151</f>
        <v>20.92</v>
      </c>
      <c r="E324" s="49">
        <f>+[18]Crucetas!E151</f>
        <v>25.04</v>
      </c>
      <c r="F324" s="49"/>
      <c r="G324" s="49" t="str">
        <f>+[18]Crucetas!F151</f>
        <v>S</v>
      </c>
      <c r="H324" s="49">
        <f>+[18]Crucetas!G151</f>
        <v>100</v>
      </c>
      <c r="I324" s="49" t="str">
        <f>+[18]Crucetas!H151</f>
        <v>Orden de Compra 1210014192</v>
      </c>
      <c r="J324" s="49" t="str">
        <f>+[18]Crucetas!I151</f>
        <v>Individual</v>
      </c>
      <c r="K324" s="49" t="str">
        <f>+[18]Crucetas!J151</f>
        <v>ELNO</v>
      </c>
      <c r="L324" s="49" t="str">
        <f>+[18]Crucetas!K151</f>
        <v>MADERAS Y AGLOMERADOS SAN CARLOS E.</v>
      </c>
      <c r="M324" s="49">
        <f>+[18]Crucetas!L151</f>
        <v>42857</v>
      </c>
      <c r="N324" s="49">
        <f>+[18]Crucetas!M151</f>
        <v>100</v>
      </c>
      <c r="O324" s="49" t="str">
        <f>+[18]Crucetas!N151</f>
        <v>Sustento</v>
      </c>
      <c r="P324" s="49">
        <f>+[18]Crucetas!O151</f>
        <v>100</v>
      </c>
      <c r="Q324" s="49" t="str">
        <f>+[18]Crucetas!P151</f>
        <v>S</v>
      </c>
      <c r="R324" s="51">
        <f t="shared" si="21"/>
        <v>0.19694072657743766</v>
      </c>
      <c r="S324" s="45" t="str">
        <f t="shared" si="22"/>
        <v>ELNO: Orden de Compra 1210014192</v>
      </c>
      <c r="V324" s="46">
        <f t="shared" si="23"/>
        <v>1</v>
      </c>
    </row>
    <row r="325" spans="1:22" s="45" customFormat="1" ht="11.25" hidden="1" customHeight="1" x14ac:dyDescent="0.2">
      <c r="A325" s="47">
        <f t="shared" si="20"/>
        <v>322</v>
      </c>
      <c r="B325" s="48" t="str">
        <f>+[18]Crucetas!B152</f>
        <v>PCM14</v>
      </c>
      <c r="C325" s="49" t="str">
        <f>+[18]Crucetas!C152</f>
        <v xml:space="preserve">CRUCETA DE MADERA DE 4X 4X 1.3 PIES                                                                                                                                                                                                                       </v>
      </c>
      <c r="D325" s="49">
        <f>+[18]Crucetas!D152</f>
        <v>4.6100000000000003</v>
      </c>
      <c r="E325" s="49">
        <f>+[18]Crucetas!E152</f>
        <v>6.15</v>
      </c>
      <c r="F325" s="49"/>
      <c r="G325" s="49" t="str">
        <f>+[18]Crucetas!F152</f>
        <v>S</v>
      </c>
      <c r="H325" s="49">
        <f>+[18]Crucetas!G152</f>
        <v>1500</v>
      </c>
      <c r="I325" s="49" t="str">
        <f>+[18]Crucetas!H152</f>
        <v>Factura 0002-001170</v>
      </c>
      <c r="J325" s="49" t="str">
        <f>+[18]Crucetas!I152</f>
        <v>Individual</v>
      </c>
      <c r="K325" s="49" t="str">
        <f>+[18]Crucetas!J152</f>
        <v>EDPE</v>
      </c>
      <c r="L325" s="49" t="str">
        <f>+[18]Crucetas!K152</f>
        <v>LARA QUIROZ CARLOS ALFONSO</v>
      </c>
      <c r="M325" s="49">
        <f>+[18]Crucetas!L152</f>
        <v>42914</v>
      </c>
      <c r="N325" s="49">
        <f>+[18]Crucetas!M152</f>
        <v>1500</v>
      </c>
      <c r="O325" s="49" t="str">
        <f>+[18]Crucetas!N152</f>
        <v>Sustento</v>
      </c>
      <c r="P325" s="49">
        <f>+[18]Crucetas!O152</f>
        <v>1500</v>
      </c>
      <c r="Q325" s="49" t="str">
        <f>+[18]Crucetas!P152</f>
        <v>S</v>
      </c>
      <c r="R325" s="51">
        <f t="shared" si="21"/>
        <v>0.3340563991323211</v>
      </c>
      <c r="S325" s="45" t="str">
        <f t="shared" si="22"/>
        <v>EDPE: Factura 0002-001170</v>
      </c>
      <c r="V325" s="46">
        <f t="shared" si="23"/>
        <v>1</v>
      </c>
    </row>
    <row r="326" spans="1:22" s="45" customFormat="1" ht="11.25" hidden="1" customHeight="1" x14ac:dyDescent="0.2">
      <c r="A326" s="47">
        <f t="shared" si="20"/>
        <v>323</v>
      </c>
      <c r="B326" s="48" t="str">
        <f>+[18]Crucetas!B153</f>
        <v>PCM16</v>
      </c>
      <c r="C326" s="49" t="str">
        <f>+[18]Crucetas!C153</f>
        <v xml:space="preserve">CRUCETA DE MADERA DE 4X 4X 4 PIES                                                                                                                                                                                                                         </v>
      </c>
      <c r="D326" s="49">
        <f>+[18]Crucetas!D153</f>
        <v>10.08</v>
      </c>
      <c r="E326" s="49">
        <f>+[18]Crucetas!E153</f>
        <v>13.87</v>
      </c>
      <c r="F326" s="49"/>
      <c r="G326" s="49" t="str">
        <f>+[18]Crucetas!F153</f>
        <v>S</v>
      </c>
      <c r="H326" s="49">
        <f>+[18]Crucetas!G153</f>
        <v>500</v>
      </c>
      <c r="I326" s="49" t="str">
        <f>+[18]Crucetas!H153</f>
        <v>Factura 0002-001170</v>
      </c>
      <c r="J326" s="49" t="str">
        <f>+[18]Crucetas!I153</f>
        <v>Individual</v>
      </c>
      <c r="K326" s="49" t="str">
        <f>+[18]Crucetas!J153</f>
        <v>EDPE</v>
      </c>
      <c r="L326" s="49" t="str">
        <f>+[18]Crucetas!K153</f>
        <v>LARA QUIROZ CARLOS ALFONSO</v>
      </c>
      <c r="M326" s="49">
        <f>+[18]Crucetas!L153</f>
        <v>42914</v>
      </c>
      <c r="N326" s="49">
        <f>+[18]Crucetas!M153</f>
        <v>500</v>
      </c>
      <c r="O326" s="49" t="str">
        <f>+[18]Crucetas!N153</f>
        <v>Sustento</v>
      </c>
      <c r="P326" s="49">
        <f>+[18]Crucetas!O153</f>
        <v>500</v>
      </c>
      <c r="Q326" s="49" t="str">
        <f>+[18]Crucetas!P153</f>
        <v>S</v>
      </c>
      <c r="R326" s="51">
        <f t="shared" si="21"/>
        <v>0.37599206349206349</v>
      </c>
      <c r="S326" s="45" t="str">
        <f t="shared" si="22"/>
        <v>EDPE: Factura 0002-001170</v>
      </c>
      <c r="V326" s="46">
        <f t="shared" si="23"/>
        <v>1</v>
      </c>
    </row>
    <row r="327" spans="1:22" s="45" customFormat="1" ht="11.25" hidden="1" customHeight="1" x14ac:dyDescent="0.2">
      <c r="A327" s="47">
        <f t="shared" si="20"/>
        <v>324</v>
      </c>
      <c r="B327" s="48" t="str">
        <f>+[18]Estructuras!B26</f>
        <v>SSA13</v>
      </c>
      <c r="C327" s="49" t="str">
        <f>+[18]Estructuras!C26</f>
        <v xml:space="preserve">ESTRUCTURA METALICA O CELDAS PARA S.E. CONVENCIONAL DE 3.5X7M2.                                                                                                                                                                                           </v>
      </c>
      <c r="D327" s="49">
        <f>+[18]Estructuras!D26</f>
        <v>199.48</v>
      </c>
      <c r="E327" s="49">
        <f>+[18]Estructuras!E26</f>
        <v>165.98429463171033</v>
      </c>
      <c r="F327" s="49"/>
      <c r="G327" s="49" t="str">
        <f>+[18]Estructuras!F26</f>
        <v>E</v>
      </c>
      <c r="H327" s="49" t="str">
        <f>+[18]Estructuras!G26</f>
        <v/>
      </c>
      <c r="I327" s="49" t="str">
        <f>+[18]Estructuras!H26</f>
        <v>Estimado</v>
      </c>
      <c r="J327" s="49" t="str">
        <f>+[18]Estructuras!I26</f>
        <v/>
      </c>
      <c r="K327" s="49" t="str">
        <f>+[18]Estructuras!J26</f>
        <v/>
      </c>
      <c r="L327" s="49" t="str">
        <f>+[18]Estructuras!K26</f>
        <v/>
      </c>
      <c r="M327" s="49" t="str">
        <f>+[18]Estructuras!L26</f>
        <v/>
      </c>
      <c r="N327" s="49" t="str">
        <f>+[18]Estructuras!M26</f>
        <v/>
      </c>
      <c r="O327" s="49" t="str">
        <f>+[18]Estructuras!N26</f>
        <v>Estimado</v>
      </c>
      <c r="P327" s="49" t="str">
        <f>+[18]Estructuras!O26</f>
        <v/>
      </c>
      <c r="Q327" s="49" t="str">
        <f>+[18]Estructuras!P26</f>
        <v>E</v>
      </c>
      <c r="R327" s="51">
        <f t="shared" si="21"/>
        <v>-0.1679151061173535</v>
      </c>
      <c r="S327" s="45" t="str">
        <f t="shared" si="22"/>
        <v>Estimado.rar</v>
      </c>
      <c r="V327" s="46">
        <f t="shared" si="23"/>
        <v>1</v>
      </c>
    </row>
    <row r="328" spans="1:22" s="45" customFormat="1" ht="11.25" hidden="1" customHeight="1" x14ac:dyDescent="0.2">
      <c r="A328" s="47">
        <f t="shared" si="20"/>
        <v>325</v>
      </c>
      <c r="B328" s="48" t="str">
        <f>+[18]Estructuras!B27</f>
        <v>SAA05</v>
      </c>
      <c r="C328" s="49" t="str">
        <f>+[18]Estructuras!C27</f>
        <v xml:space="preserve">ESTRUCTURA METALICA O CELDAS PARA S.E. CONVENCIONAL DE 5X4M2.                                                                                                                                                                                             </v>
      </c>
      <c r="D328" s="49">
        <f>+[18]Estructuras!D27</f>
        <v>727.17</v>
      </c>
      <c r="E328" s="49">
        <f>+[18]Estructuras!E27</f>
        <v>605.06717228464413</v>
      </c>
      <c r="F328" s="49"/>
      <c r="G328" s="49" t="str">
        <f>+[18]Estructuras!F27</f>
        <v>E</v>
      </c>
      <c r="H328" s="49" t="str">
        <f>+[18]Estructuras!G27</f>
        <v/>
      </c>
      <c r="I328" s="49" t="str">
        <f>+[18]Estructuras!H27</f>
        <v>Estimado</v>
      </c>
      <c r="J328" s="49" t="str">
        <f>+[18]Estructuras!I27</f>
        <v/>
      </c>
      <c r="K328" s="49" t="str">
        <f>+[18]Estructuras!J27</f>
        <v/>
      </c>
      <c r="L328" s="49" t="str">
        <f>+[18]Estructuras!K27</f>
        <v/>
      </c>
      <c r="M328" s="49" t="str">
        <f>+[18]Estructuras!L27</f>
        <v/>
      </c>
      <c r="N328" s="49" t="str">
        <f>+[18]Estructuras!M27</f>
        <v/>
      </c>
      <c r="O328" s="49" t="str">
        <f>+[18]Estructuras!N27</f>
        <v>Estimado</v>
      </c>
      <c r="P328" s="49" t="str">
        <f>+[18]Estructuras!O27</f>
        <v/>
      </c>
      <c r="Q328" s="49" t="str">
        <f>+[18]Estructuras!P27</f>
        <v>E</v>
      </c>
      <c r="R328" s="51">
        <f t="shared" si="21"/>
        <v>-0.16791510611735339</v>
      </c>
      <c r="S328" s="45" t="str">
        <f t="shared" si="22"/>
        <v>Estimado.rar</v>
      </c>
      <c r="V328" s="46">
        <f t="shared" si="23"/>
        <v>1</v>
      </c>
    </row>
    <row r="329" spans="1:22" s="45" customFormat="1" ht="11.25" hidden="1" customHeight="1" x14ac:dyDescent="0.2">
      <c r="A329" s="47">
        <f t="shared" si="20"/>
        <v>326</v>
      </c>
      <c r="B329" s="48" t="str">
        <f>+[18]Estructuras!B28</f>
        <v>SAA04</v>
      </c>
      <c r="C329" s="49" t="str">
        <f>+[18]Estructuras!C28</f>
        <v xml:space="preserve">ESTRUCTURA METALICA O CELDAS PARA S.E. CONVENCIONAL DE 5X7.5M2.                                                                                                                                                                                           </v>
      </c>
      <c r="D329" s="49">
        <f>+[18]Estructuras!D28</f>
        <v>793.67</v>
      </c>
      <c r="E329" s="49">
        <f>+[18]Estructuras!E28</f>
        <v>660.40081772784015</v>
      </c>
      <c r="F329" s="49"/>
      <c r="G329" s="49" t="str">
        <f>+[18]Estructuras!F28</f>
        <v>E</v>
      </c>
      <c r="H329" s="49" t="str">
        <f>+[18]Estructuras!G28</f>
        <v/>
      </c>
      <c r="I329" s="49" t="str">
        <f>+[18]Estructuras!H28</f>
        <v>Estimado</v>
      </c>
      <c r="J329" s="49" t="str">
        <f>+[18]Estructuras!I28</f>
        <v/>
      </c>
      <c r="K329" s="49" t="str">
        <f>+[18]Estructuras!J28</f>
        <v/>
      </c>
      <c r="L329" s="49" t="str">
        <f>+[18]Estructuras!K28</f>
        <v/>
      </c>
      <c r="M329" s="49" t="str">
        <f>+[18]Estructuras!L28</f>
        <v/>
      </c>
      <c r="N329" s="49" t="str">
        <f>+[18]Estructuras!M28</f>
        <v/>
      </c>
      <c r="O329" s="49" t="str">
        <f>+[18]Estructuras!N28</f>
        <v>Estimado</v>
      </c>
      <c r="P329" s="49" t="str">
        <f>+[18]Estructuras!O28</f>
        <v/>
      </c>
      <c r="Q329" s="49" t="str">
        <f>+[18]Estructuras!P28</f>
        <v>E</v>
      </c>
      <c r="R329" s="51">
        <f t="shared" si="21"/>
        <v>-0.16791510611735327</v>
      </c>
      <c r="S329" s="45" t="str">
        <f t="shared" si="22"/>
        <v>Estimado.rar</v>
      </c>
      <c r="V329" s="46">
        <f t="shared" si="23"/>
        <v>1</v>
      </c>
    </row>
    <row r="330" spans="1:22" s="45" customFormat="1" ht="11.25" hidden="1" customHeight="1" x14ac:dyDescent="0.2">
      <c r="A330" s="47">
        <f t="shared" si="20"/>
        <v>327</v>
      </c>
      <c r="B330" s="48" t="str">
        <f>+[18]Estructuras!B29</f>
        <v>SAA03</v>
      </c>
      <c r="C330" s="49" t="str">
        <f>+[18]Estructuras!C29</f>
        <v xml:space="preserve">ESTRUCTURA METALICA O CELDAS PARA S.E. CONVENCIONAL DE 5X9.5M2.                                                                                                                                                                                           </v>
      </c>
      <c r="D330" s="49">
        <f>+[18]Estructuras!D29</f>
        <v>889.96</v>
      </c>
      <c r="E330" s="49">
        <f>+[18]Estructuras!E29</f>
        <v>740.5222721598002</v>
      </c>
      <c r="F330" s="49"/>
      <c r="G330" s="49" t="str">
        <f>+[18]Estructuras!F29</f>
        <v>E</v>
      </c>
      <c r="H330" s="49" t="str">
        <f>+[18]Estructuras!G29</f>
        <v/>
      </c>
      <c r="I330" s="49" t="str">
        <f>+[18]Estructuras!H29</f>
        <v>Estimado</v>
      </c>
      <c r="J330" s="49" t="str">
        <f>+[18]Estructuras!I29</f>
        <v/>
      </c>
      <c r="K330" s="49" t="str">
        <f>+[18]Estructuras!J29</f>
        <v/>
      </c>
      <c r="L330" s="49" t="str">
        <f>+[18]Estructuras!K29</f>
        <v/>
      </c>
      <c r="M330" s="49" t="str">
        <f>+[18]Estructuras!L29</f>
        <v/>
      </c>
      <c r="N330" s="49" t="str">
        <f>+[18]Estructuras!M29</f>
        <v/>
      </c>
      <c r="O330" s="49" t="str">
        <f>+[18]Estructuras!N29</f>
        <v>Estimado</v>
      </c>
      <c r="P330" s="49" t="str">
        <f>+[18]Estructuras!O29</f>
        <v/>
      </c>
      <c r="Q330" s="49" t="str">
        <f>+[18]Estructuras!P29</f>
        <v>E</v>
      </c>
      <c r="R330" s="51">
        <f t="shared" si="21"/>
        <v>-0.16791510611735339</v>
      </c>
      <c r="S330" s="45" t="str">
        <f t="shared" si="22"/>
        <v>Estimado.rar</v>
      </c>
      <c r="V330" s="46">
        <f t="shared" si="23"/>
        <v>1</v>
      </c>
    </row>
    <row r="331" spans="1:22" s="45" customFormat="1" ht="11.25" hidden="1" customHeight="1" x14ac:dyDescent="0.2">
      <c r="A331" s="47">
        <f t="shared" si="20"/>
        <v>328</v>
      </c>
      <c r="B331" s="48" t="str">
        <f>+[18]Mensulas!B34</f>
        <v>PCC24</v>
      </c>
      <c r="C331" s="49" t="str">
        <f>+[18]Mensulas!C34</f>
        <v xml:space="preserve">MENSULA DE CONCRETO ARMADO  M/0.60/250 DE 245MMD MONTAJE POSTE                                                                                                                                                                                            </v>
      </c>
      <c r="D331" s="49">
        <f>+[18]Mensulas!D34</f>
        <v>11.94</v>
      </c>
      <c r="E331" s="49">
        <f>+[18]Mensulas!E34</f>
        <v>15.625149689178217</v>
      </c>
      <c r="F331" s="49"/>
      <c r="G331" s="49" t="str">
        <f>+[18]Mensulas!F34</f>
        <v>E</v>
      </c>
      <c r="H331" s="49" t="str">
        <f>+[18]Mensulas!G34</f>
        <v/>
      </c>
      <c r="I331" s="49" t="str">
        <f>+[18]Mensulas!H34</f>
        <v>Estimado</v>
      </c>
      <c r="J331" s="49" t="str">
        <f>+[18]Mensulas!I34</f>
        <v/>
      </c>
      <c r="K331" s="49" t="str">
        <f>+[18]Mensulas!J34</f>
        <v/>
      </c>
      <c r="L331" s="49" t="str">
        <f>+[18]Mensulas!K34</f>
        <v/>
      </c>
      <c r="M331" s="49" t="str">
        <f>+[18]Mensulas!L34</f>
        <v/>
      </c>
      <c r="N331" s="49" t="str">
        <f>+[18]Mensulas!M34</f>
        <v/>
      </c>
      <c r="O331" s="49" t="str">
        <f>+[18]Mensulas!N34</f>
        <v>Estimado</v>
      </c>
      <c r="P331" s="49" t="str">
        <f>+[18]Mensulas!O34</f>
        <v/>
      </c>
      <c r="Q331" s="49" t="str">
        <f>+[18]Mensulas!P34</f>
        <v>E</v>
      </c>
      <c r="R331" s="51">
        <f t="shared" si="21"/>
        <v>0.30863900244373688</v>
      </c>
      <c r="S331" s="45" t="str">
        <f t="shared" si="22"/>
        <v>Estimado.rar</v>
      </c>
      <c r="V331" s="46">
        <f t="shared" si="23"/>
        <v>1</v>
      </c>
    </row>
    <row r="332" spans="1:22" s="45" customFormat="1" ht="11.25" hidden="1" customHeight="1" x14ac:dyDescent="0.2">
      <c r="A332" s="47">
        <f t="shared" si="20"/>
        <v>329</v>
      </c>
      <c r="B332" s="48" t="str">
        <f>+[18]Mensulas!B35</f>
        <v>PCC13</v>
      </c>
      <c r="C332" s="49" t="str">
        <f>+[18]Mensulas!C35</f>
        <v xml:space="preserve">MENSULA DE CONCRETO ARMADO M/0.60/250 CON AGUJERO 145 mm. DIAM.                                                                                                                                                                                           </v>
      </c>
      <c r="D332" s="49">
        <f>+[18]Mensulas!D35</f>
        <v>11.88</v>
      </c>
      <c r="E332" s="49">
        <f>+[18]Mensulas!E35</f>
        <v>27.73</v>
      </c>
      <c r="F332" s="49"/>
      <c r="G332" s="49" t="str">
        <f>+[18]Mensulas!F35</f>
        <v>S</v>
      </c>
      <c r="H332" s="49">
        <f>+[18]Mensulas!G35</f>
        <v>12</v>
      </c>
      <c r="I332" s="49" t="str">
        <f>+[18]Mensulas!H35</f>
        <v>Factura 001-0000480</v>
      </c>
      <c r="J332" s="49" t="str">
        <f>+[18]Mensulas!I35</f>
        <v>Individual</v>
      </c>
      <c r="K332" s="49" t="str">
        <f>+[18]Mensulas!J35</f>
        <v>SERS</v>
      </c>
      <c r="L332" s="49" t="str">
        <f>+[18]Mensulas!K35</f>
        <v>PREFACOPERU S.A.C</v>
      </c>
      <c r="M332" s="49">
        <f>+[18]Mensulas!L35</f>
        <v>43048</v>
      </c>
      <c r="N332" s="49">
        <f>+[18]Mensulas!M35</f>
        <v>12</v>
      </c>
      <c r="O332" s="49" t="str">
        <f>+[18]Mensulas!N35</f>
        <v>Sustento</v>
      </c>
      <c r="P332" s="49">
        <f>+[18]Mensulas!O35</f>
        <v>12</v>
      </c>
      <c r="Q332" s="49" t="str">
        <f>+[18]Mensulas!P35</f>
        <v>S</v>
      </c>
      <c r="R332" s="51">
        <f t="shared" si="21"/>
        <v>1.3341750841750839</v>
      </c>
      <c r="S332" s="45" t="str">
        <f t="shared" si="22"/>
        <v>SERS: Factura 001-0000480</v>
      </c>
      <c r="V332" s="46">
        <f t="shared" si="23"/>
        <v>1</v>
      </c>
    </row>
    <row r="333" spans="1:22" s="45" customFormat="1" ht="11.25" hidden="1" customHeight="1" x14ac:dyDescent="0.2">
      <c r="A333" s="47">
        <f t="shared" si="20"/>
        <v>330</v>
      </c>
      <c r="B333" s="48" t="str">
        <f>+[18]Mensulas!B36</f>
        <v>PCC14</v>
      </c>
      <c r="C333" s="49" t="str">
        <f>+[18]Mensulas!C36</f>
        <v xml:space="preserve">MENSULA DE CONCRETO ARMADO M/0.60/250 CON AGUJERO 170 mm. DIAM.                                                                                                                                                                                           </v>
      </c>
      <c r="D333" s="49">
        <f>+[18]Mensulas!D36</f>
        <v>20.57</v>
      </c>
      <c r="E333" s="49">
        <f>+[18]Mensulas!E36</f>
        <v>26.918704280267669</v>
      </c>
      <c r="F333" s="49"/>
      <c r="G333" s="49" t="str">
        <f>+[18]Mensulas!F36</f>
        <v>E</v>
      </c>
      <c r="H333" s="49" t="str">
        <f>+[18]Mensulas!G36</f>
        <v/>
      </c>
      <c r="I333" s="49" t="str">
        <f>+[18]Mensulas!H36</f>
        <v>Estimado</v>
      </c>
      <c r="J333" s="49" t="str">
        <f>+[18]Mensulas!I36</f>
        <v/>
      </c>
      <c r="K333" s="49" t="str">
        <f>+[18]Mensulas!J36</f>
        <v/>
      </c>
      <c r="L333" s="49" t="str">
        <f>+[18]Mensulas!K36</f>
        <v/>
      </c>
      <c r="M333" s="49" t="str">
        <f>+[18]Mensulas!L36</f>
        <v/>
      </c>
      <c r="N333" s="49" t="str">
        <f>+[18]Mensulas!M36</f>
        <v/>
      </c>
      <c r="O333" s="49" t="str">
        <f>+[18]Mensulas!N36</f>
        <v>Estimado</v>
      </c>
      <c r="P333" s="49" t="str">
        <f>+[18]Mensulas!O36</f>
        <v/>
      </c>
      <c r="Q333" s="49" t="str">
        <f>+[18]Mensulas!P36</f>
        <v>E</v>
      </c>
      <c r="R333" s="51">
        <f t="shared" si="21"/>
        <v>0.30863900244373688</v>
      </c>
      <c r="S333" s="45" t="str">
        <f t="shared" si="22"/>
        <v>Estimado.rar</v>
      </c>
      <c r="V333" s="46">
        <f t="shared" si="23"/>
        <v>1</v>
      </c>
    </row>
    <row r="334" spans="1:22" s="45" customFormat="1" ht="11.25" hidden="1" customHeight="1" x14ac:dyDescent="0.2">
      <c r="A334" s="47">
        <f t="shared" si="20"/>
        <v>331</v>
      </c>
      <c r="B334" s="48" t="str">
        <f>+[18]Mensulas!B37</f>
        <v>PCC15</v>
      </c>
      <c r="C334" s="49" t="str">
        <f>+[18]Mensulas!C37</f>
        <v xml:space="preserve">MENSULA DE CONCRETO ARMADO M/0.60/250 CON AGUJERO 200 mm. DIAM.                                                                                                                                                                                           </v>
      </c>
      <c r="D334" s="49">
        <f>+[18]Mensulas!D37</f>
        <v>9.17</v>
      </c>
      <c r="E334" s="49">
        <f>+[18]Mensulas!E37</f>
        <v>16.23</v>
      </c>
      <c r="F334" s="49"/>
      <c r="G334" s="49" t="str">
        <f>+[18]Mensulas!F37</f>
        <v>S</v>
      </c>
      <c r="H334" s="49">
        <f>+[18]Mensulas!G37</f>
        <v>80</v>
      </c>
      <c r="I334" s="49" t="str">
        <f>+[18]Mensulas!H37</f>
        <v>Orden de Compra 1210013970</v>
      </c>
      <c r="J334" s="49" t="str">
        <f>+[18]Mensulas!I37</f>
        <v>Individual</v>
      </c>
      <c r="K334" s="49" t="str">
        <f>+[18]Mensulas!J37</f>
        <v>ELNO</v>
      </c>
      <c r="L334" s="49" t="str">
        <f>+[18]Mensulas!K37</f>
        <v>INGENIERIA Y SERVICIOS AREVALO S.A.</v>
      </c>
      <c r="M334" s="49">
        <f>+[18]Mensulas!L37</f>
        <v>42780</v>
      </c>
      <c r="N334" s="49">
        <f>+[18]Mensulas!M37</f>
        <v>80</v>
      </c>
      <c r="O334" s="49" t="str">
        <f>+[18]Mensulas!N37</f>
        <v>Sustento</v>
      </c>
      <c r="P334" s="49">
        <f>+[18]Mensulas!O37</f>
        <v>80</v>
      </c>
      <c r="Q334" s="49" t="str">
        <f>+[18]Mensulas!P37</f>
        <v>S</v>
      </c>
      <c r="R334" s="51">
        <f t="shared" si="21"/>
        <v>0.7699018538713196</v>
      </c>
      <c r="S334" s="45" t="str">
        <f t="shared" si="22"/>
        <v>ELNO: Orden de Compra 1210013970</v>
      </c>
      <c r="V334" s="46">
        <f t="shared" si="23"/>
        <v>1</v>
      </c>
    </row>
    <row r="335" spans="1:22" s="45" customFormat="1" ht="11.25" hidden="1" customHeight="1" x14ac:dyDescent="0.2">
      <c r="A335" s="47">
        <f t="shared" si="20"/>
        <v>332</v>
      </c>
      <c r="B335" s="48" t="str">
        <f>+[18]Mensulas!B38</f>
        <v>PCC16</v>
      </c>
      <c r="C335" s="49" t="str">
        <f>+[18]Mensulas!C38</f>
        <v xml:space="preserve">MENSULA DE CONCRETO ARMADO M/1.00/250 CON AGUJERO 145 mm. DIAM.                                                                                                                                                                                           </v>
      </c>
      <c r="D335" s="49">
        <f>+[18]Mensulas!D38</f>
        <v>22.92</v>
      </c>
      <c r="E335" s="49">
        <f>+[18]Mensulas!E38</f>
        <v>23.53</v>
      </c>
      <c r="F335" s="49"/>
      <c r="G335" s="49" t="str">
        <f>+[18]Mensulas!F38</f>
        <v>S</v>
      </c>
      <c r="H335" s="49">
        <f>+[18]Mensulas!G38</f>
        <v>200</v>
      </c>
      <c r="I335" s="49" t="str">
        <f>+[18]Mensulas!H38</f>
        <v>Factura 001-002438</v>
      </c>
      <c r="J335" s="49" t="str">
        <f>+[18]Mensulas!I38</f>
        <v>Individual</v>
      </c>
      <c r="K335" s="49" t="str">
        <f>+[18]Mensulas!J38</f>
        <v>ELS</v>
      </c>
      <c r="L335" s="49" t="str">
        <f>+[18]Mensulas!K38</f>
        <v>ICMEL E.I.R.L</v>
      </c>
      <c r="M335" s="49">
        <f>+[18]Mensulas!L38</f>
        <v>43045</v>
      </c>
      <c r="N335" s="49">
        <f>+[18]Mensulas!M38</f>
        <v>200</v>
      </c>
      <c r="O335" s="49" t="str">
        <f>+[18]Mensulas!N38</f>
        <v>Sustento</v>
      </c>
      <c r="P335" s="49">
        <f>+[18]Mensulas!O38</f>
        <v>200</v>
      </c>
      <c r="Q335" s="49" t="str">
        <f>+[18]Mensulas!P38</f>
        <v>S</v>
      </c>
      <c r="R335" s="51">
        <f t="shared" si="21"/>
        <v>2.6614310645724171E-2</v>
      </c>
      <c r="S335" s="45" t="str">
        <f t="shared" si="22"/>
        <v>ELS: Factura 001-002438</v>
      </c>
      <c r="V335" s="46">
        <f t="shared" si="23"/>
        <v>1</v>
      </c>
    </row>
    <row r="336" spans="1:22" s="45" customFormat="1" ht="11.25" hidden="1" customHeight="1" x14ac:dyDescent="0.2">
      <c r="A336" s="47">
        <f t="shared" si="20"/>
        <v>333</v>
      </c>
      <c r="B336" s="48" t="str">
        <f>+[18]Mensulas!B39</f>
        <v>PCC17</v>
      </c>
      <c r="C336" s="49" t="str">
        <f>+[18]Mensulas!C39</f>
        <v xml:space="preserve">MENSULA DE CONCRETO ARMADO M/1.00/250 CON AGUJERO 170 mm. DIAM.                                                                                                                                                                                           </v>
      </c>
      <c r="D336" s="49">
        <f>+[18]Mensulas!D39</f>
        <v>16.91</v>
      </c>
      <c r="E336" s="49">
        <f>+[18]Mensulas!E39</f>
        <v>22.129085531323589</v>
      </c>
      <c r="F336" s="49"/>
      <c r="G336" s="49" t="str">
        <f>+[18]Mensulas!F39</f>
        <v>E</v>
      </c>
      <c r="H336" s="49" t="str">
        <f>+[18]Mensulas!G39</f>
        <v/>
      </c>
      <c r="I336" s="49" t="str">
        <f>+[18]Mensulas!H39</f>
        <v>Estimado</v>
      </c>
      <c r="J336" s="49" t="str">
        <f>+[18]Mensulas!I39</f>
        <v/>
      </c>
      <c r="K336" s="49" t="str">
        <f>+[18]Mensulas!J39</f>
        <v/>
      </c>
      <c r="L336" s="49" t="str">
        <f>+[18]Mensulas!K39</f>
        <v/>
      </c>
      <c r="M336" s="49" t="str">
        <f>+[18]Mensulas!L39</f>
        <v/>
      </c>
      <c r="N336" s="49" t="str">
        <f>+[18]Mensulas!M39</f>
        <v/>
      </c>
      <c r="O336" s="49" t="str">
        <f>+[18]Mensulas!N39</f>
        <v>Estimado</v>
      </c>
      <c r="P336" s="49" t="str">
        <f>+[18]Mensulas!O39</f>
        <v/>
      </c>
      <c r="Q336" s="49" t="str">
        <f>+[18]Mensulas!P39</f>
        <v>E</v>
      </c>
      <c r="R336" s="51">
        <f t="shared" si="21"/>
        <v>0.30863900244373688</v>
      </c>
      <c r="S336" s="45" t="str">
        <f t="shared" si="22"/>
        <v>Estimado.rar</v>
      </c>
      <c r="V336" s="46">
        <f t="shared" si="23"/>
        <v>1</v>
      </c>
    </row>
    <row r="337" spans="1:22" s="45" customFormat="1" ht="11.25" hidden="1" customHeight="1" x14ac:dyDescent="0.2">
      <c r="A337" s="47">
        <f t="shared" si="20"/>
        <v>334</v>
      </c>
      <c r="B337" s="48" t="str">
        <f>+[18]Mensulas!B40</f>
        <v>PCC18</v>
      </c>
      <c r="C337" s="49" t="str">
        <f>+[18]Mensulas!C40</f>
        <v xml:space="preserve">MENSULA DE CONCRETO ARMADO M/1.00/250 CON AGUJERO 200 mm. DIAM.                                                                                                                                                                                           </v>
      </c>
      <c r="D337" s="49">
        <f>+[18]Mensulas!D40</f>
        <v>12.98</v>
      </c>
      <c r="E337" s="49">
        <f>+[18]Mensulas!E40</f>
        <v>9.86</v>
      </c>
      <c r="F337" s="49"/>
      <c r="G337" s="49" t="str">
        <f>+[18]Mensulas!F40</f>
        <v>S</v>
      </c>
      <c r="H337" s="49">
        <f>+[18]Mensulas!G40</f>
        <v>400</v>
      </c>
      <c r="I337" s="49" t="str">
        <f>+[18]Mensulas!H40</f>
        <v>Factura F001-00000047</v>
      </c>
      <c r="J337" s="49" t="str">
        <f>+[18]Mensulas!I40</f>
        <v>Individual</v>
      </c>
      <c r="K337" s="49" t="str">
        <f>+[18]Mensulas!J40</f>
        <v>EDPE</v>
      </c>
      <c r="L337" s="49" t="str">
        <f>+[18]Mensulas!K40</f>
        <v>ESCARSA</v>
      </c>
      <c r="M337" s="49">
        <f>+[18]Mensulas!L40</f>
        <v>42954</v>
      </c>
      <c r="N337" s="49">
        <f>+[18]Mensulas!M40</f>
        <v>400</v>
      </c>
      <c r="O337" s="49" t="str">
        <f>+[18]Mensulas!N40</f>
        <v>Sustento</v>
      </c>
      <c r="P337" s="49">
        <f>+[18]Mensulas!O40</f>
        <v>400</v>
      </c>
      <c r="Q337" s="49" t="str">
        <f>+[18]Mensulas!P40</f>
        <v>S</v>
      </c>
      <c r="R337" s="51">
        <f t="shared" si="21"/>
        <v>-0.2403697996918337</v>
      </c>
      <c r="S337" s="45" t="str">
        <f t="shared" si="22"/>
        <v>EDPE: Factura F001-00000047</v>
      </c>
      <c r="V337" s="46">
        <f t="shared" si="23"/>
        <v>1</v>
      </c>
    </row>
    <row r="338" spans="1:22" s="45" customFormat="1" ht="11.25" hidden="1" customHeight="1" x14ac:dyDescent="0.2">
      <c r="A338" s="47">
        <f t="shared" si="20"/>
        <v>335</v>
      </c>
      <c r="B338" s="48" t="str">
        <f>+[18]Mensulas!B41</f>
        <v>PCC25</v>
      </c>
      <c r="C338" s="49" t="str">
        <f>+[18]Mensulas!C41</f>
        <v xml:space="preserve">MENSULA DE CONCRETO ARMADO M/1.00/250 DE 275MMD MONTAJE POSTE                                                                                                                                                                                             </v>
      </c>
      <c r="D338" s="49">
        <f>+[18]Mensulas!D41</f>
        <v>26.1</v>
      </c>
      <c r="E338" s="49">
        <f>+[18]Mensulas!E41</f>
        <v>17.04</v>
      </c>
      <c r="F338" s="49"/>
      <c r="G338" s="49" t="str">
        <f>+[18]Mensulas!F41</f>
        <v>S</v>
      </c>
      <c r="H338" s="49">
        <f>+[18]Mensulas!G41</f>
        <v>162</v>
      </c>
      <c r="I338" s="49" t="str">
        <f>+[18]Mensulas!H41</f>
        <v>Orden de Compra OC-1406</v>
      </c>
      <c r="J338" s="49" t="str">
        <f>+[18]Mensulas!I41</f>
        <v>Individual</v>
      </c>
      <c r="K338" s="49" t="str">
        <f>+[18]Mensulas!J41</f>
        <v>ELDU</v>
      </c>
      <c r="L338" s="49" t="str">
        <f>+[18]Mensulas!K41</f>
        <v>EMPRESA HUARCAYA HUAYLLA S.A.C.</v>
      </c>
      <c r="M338" s="49">
        <f>+[18]Mensulas!L41</f>
        <v>42576</v>
      </c>
      <c r="N338" s="49">
        <f>+[18]Mensulas!M41</f>
        <v>162</v>
      </c>
      <c r="O338" s="49" t="str">
        <f>+[18]Mensulas!N41</f>
        <v>Sustento</v>
      </c>
      <c r="P338" s="49">
        <f>+[18]Mensulas!O41</f>
        <v>162</v>
      </c>
      <c r="Q338" s="49" t="str">
        <f>+[18]Mensulas!P41</f>
        <v>S</v>
      </c>
      <c r="R338" s="51">
        <f t="shared" si="21"/>
        <v>-0.34712643678160926</v>
      </c>
      <c r="S338" s="45" t="str">
        <f t="shared" si="22"/>
        <v>ELDU: Orden de Compra OC-1406</v>
      </c>
      <c r="V338" s="46">
        <f t="shared" si="23"/>
        <v>1</v>
      </c>
    </row>
    <row r="339" spans="1:22" s="45" customFormat="1" ht="11.25" hidden="1" customHeight="1" x14ac:dyDescent="0.2">
      <c r="A339" s="47">
        <f t="shared" si="20"/>
        <v>336</v>
      </c>
      <c r="B339" s="67" t="str">
        <f>+[19]N2XSY!B68</f>
        <v>CCD07</v>
      </c>
      <c r="C339" s="49" t="str">
        <f>+[19]N2XSY!C68</f>
        <v>CABLE N2XSY UNIPOLAR 10 KV; 10 mm2</v>
      </c>
      <c r="D339" s="49">
        <f>+[19]N2XSY!D68</f>
        <v>8.9700000000000006</v>
      </c>
      <c r="E339" s="53">
        <f>+[19]N2XSY!E68</f>
        <v>5.5218580685633665</v>
      </c>
      <c r="F339" s="53"/>
      <c r="G339" s="49" t="str">
        <f>+[19]N2XSY!F68</f>
        <v>E</v>
      </c>
      <c r="H339" s="49" t="str">
        <f>+[19]N2XSY!G68</f>
        <v/>
      </c>
      <c r="I339" s="49" t="str">
        <f>+[19]N2XSY!H68</f>
        <v>Estimado</v>
      </c>
      <c r="J339" s="49" t="str">
        <f>+[19]N2XSY!I68</f>
        <v/>
      </c>
      <c r="K339" s="49" t="str">
        <f>+[19]N2XSY!J68</f>
        <v/>
      </c>
      <c r="L339" s="49" t="str">
        <f>+[19]N2XSY!K68</f>
        <v/>
      </c>
      <c r="M339" s="49" t="str">
        <f>+[19]N2XSY!L68</f>
        <v/>
      </c>
      <c r="N339" s="49" t="str">
        <f>+[19]N2XSY!M68</f>
        <v/>
      </c>
      <c r="O339" s="49" t="str">
        <f>+[19]N2XSY!N68</f>
        <v>Estimado</v>
      </c>
      <c r="P339" s="49" t="str">
        <f>+[19]N2XSY!O68</f>
        <v/>
      </c>
      <c r="Q339" s="49" t="str">
        <f>+[19]N2XSY!P68</f>
        <v>E</v>
      </c>
      <c r="R339" s="51">
        <f t="shared" si="21"/>
        <v>-0.38440824207766267</v>
      </c>
      <c r="S339" s="45" t="str">
        <f t="shared" si="22"/>
        <v>Estimado.rar</v>
      </c>
      <c r="V339" s="46">
        <f t="shared" si="23"/>
        <v>1</v>
      </c>
    </row>
    <row r="340" spans="1:22" s="45" customFormat="1" ht="11.25" hidden="1" customHeight="1" x14ac:dyDescent="0.2">
      <c r="A340" s="47">
        <f t="shared" si="20"/>
        <v>337</v>
      </c>
      <c r="B340" s="48" t="str">
        <f>+[19]N2XSY!B69</f>
        <v>CCD08</v>
      </c>
      <c r="C340" s="49" t="str">
        <f>+[19]N2XSY!C69</f>
        <v>CABLE N2XSY UNIPOLAR 10 KV; 16 mm2</v>
      </c>
      <c r="D340" s="49">
        <f>+[19]N2XSY!D69</f>
        <v>9.31</v>
      </c>
      <c r="E340" s="53">
        <f>+[19]N2XSY!E69</f>
        <v>5.731139628153409</v>
      </c>
      <c r="F340" s="53"/>
      <c r="G340" s="49" t="str">
        <f>+[19]N2XSY!F69</f>
        <v>E</v>
      </c>
      <c r="H340" s="49" t="str">
        <f>+[19]N2XSY!G69</f>
        <v/>
      </c>
      <c r="I340" s="49" t="str">
        <f>+[19]N2XSY!H69</f>
        <v>Estimado</v>
      </c>
      <c r="J340" s="49" t="str">
        <f>+[19]N2XSY!I69</f>
        <v/>
      </c>
      <c r="K340" s="49" t="str">
        <f>+[19]N2XSY!J69</f>
        <v/>
      </c>
      <c r="L340" s="49" t="str">
        <f>+[19]N2XSY!K69</f>
        <v/>
      </c>
      <c r="M340" s="49" t="str">
        <f>+[19]N2XSY!L69</f>
        <v/>
      </c>
      <c r="N340" s="49" t="str">
        <f>+[19]N2XSY!M69</f>
        <v/>
      </c>
      <c r="O340" s="49" t="str">
        <f>+[19]N2XSY!N69</f>
        <v>Estimado</v>
      </c>
      <c r="P340" s="49" t="str">
        <f>+[19]N2XSY!O69</f>
        <v/>
      </c>
      <c r="Q340" s="49" t="str">
        <f>+[19]N2XSY!P69</f>
        <v>E</v>
      </c>
      <c r="R340" s="51">
        <f t="shared" si="21"/>
        <v>-0.38441035143357583</v>
      </c>
      <c r="S340" s="45" t="str">
        <f t="shared" si="22"/>
        <v>Estimado.rar</v>
      </c>
      <c r="V340" s="46">
        <f t="shared" si="23"/>
        <v>1</v>
      </c>
    </row>
    <row r="341" spans="1:22" s="45" customFormat="1" ht="11.25" hidden="1" customHeight="1" x14ac:dyDescent="0.2">
      <c r="A341" s="47">
        <f t="shared" si="20"/>
        <v>338</v>
      </c>
      <c r="B341" s="48" t="str">
        <f>+[19]N2XSY!B70</f>
        <v>CCD01</v>
      </c>
      <c r="C341" s="49" t="str">
        <f>+[19]N2XSY!C70</f>
        <v>CABLE N2XSY UNIPOLAR 10 KV;  25 mm2</v>
      </c>
      <c r="D341" s="49">
        <f>+[19]N2XSY!D70</f>
        <v>9.85</v>
      </c>
      <c r="E341" s="53">
        <f>+[19]N2XSY!E70</f>
        <v>6.0600277660647999</v>
      </c>
      <c r="F341" s="53"/>
      <c r="G341" s="49" t="str">
        <f>+[19]N2XSY!F70</f>
        <v>E</v>
      </c>
      <c r="H341" s="49" t="str">
        <f>+[19]N2XSY!G70</f>
        <v/>
      </c>
      <c r="I341" s="49" t="str">
        <f>+[19]N2XSY!H70</f>
        <v>Estimado</v>
      </c>
      <c r="J341" s="49" t="str">
        <f>+[19]N2XSY!I70</f>
        <v/>
      </c>
      <c r="K341" s="49" t="str">
        <f>+[19]N2XSY!J70</f>
        <v/>
      </c>
      <c r="L341" s="49" t="str">
        <f>+[19]N2XSY!K70</f>
        <v/>
      </c>
      <c r="M341" s="49" t="str">
        <f>+[19]N2XSY!L70</f>
        <v/>
      </c>
      <c r="N341" s="49" t="str">
        <f>+[19]N2XSY!M70</f>
        <v/>
      </c>
      <c r="O341" s="49" t="str">
        <f>+[19]N2XSY!N70</f>
        <v>Estimado</v>
      </c>
      <c r="P341" s="49" t="str">
        <f>+[19]N2XSY!O70</f>
        <v/>
      </c>
      <c r="Q341" s="49" t="str">
        <f>+[19]N2XSY!P70</f>
        <v>E</v>
      </c>
      <c r="R341" s="51">
        <f t="shared" si="21"/>
        <v>-0.38476875471423344</v>
      </c>
      <c r="S341" s="45" t="str">
        <f t="shared" si="22"/>
        <v>Estimado.rar</v>
      </c>
      <c r="V341" s="46">
        <f t="shared" si="23"/>
        <v>1</v>
      </c>
    </row>
    <row r="342" spans="1:22" s="45" customFormat="1" ht="11.25" hidden="1" customHeight="1" x14ac:dyDescent="0.2">
      <c r="A342" s="47">
        <f t="shared" si="20"/>
        <v>339</v>
      </c>
      <c r="B342" s="48" t="str">
        <f>+[19]N2XSY!B71</f>
        <v>CCD09</v>
      </c>
      <c r="C342" s="49" t="str">
        <f>+[19]N2XSY!C71</f>
        <v>CABLE N2XSY UNIPOLAR 10 KV; 35 mm2</v>
      </c>
      <c r="D342" s="49">
        <f>+[19]N2XSY!D71</f>
        <v>10.49</v>
      </c>
      <c r="E342" s="53">
        <f>+[19]N2XSY!E71</f>
        <v>6.4476412292651011</v>
      </c>
      <c r="F342" s="53"/>
      <c r="G342" s="49" t="str">
        <f>+[19]N2XSY!F71</f>
        <v>E</v>
      </c>
      <c r="H342" s="49" t="str">
        <f>+[19]N2XSY!G71</f>
        <v/>
      </c>
      <c r="I342" s="49" t="str">
        <f>+[19]N2XSY!H71</f>
        <v>Estimado</v>
      </c>
      <c r="J342" s="49" t="str">
        <f>+[19]N2XSY!I71</f>
        <v/>
      </c>
      <c r="K342" s="49" t="str">
        <f>+[19]N2XSY!J71</f>
        <v/>
      </c>
      <c r="L342" s="49" t="str">
        <f>+[19]N2XSY!K71</f>
        <v/>
      </c>
      <c r="M342" s="49" t="str">
        <f>+[19]N2XSY!L71</f>
        <v/>
      </c>
      <c r="N342" s="49" t="str">
        <f>+[19]N2XSY!M71</f>
        <v/>
      </c>
      <c r="O342" s="49" t="str">
        <f>+[19]N2XSY!N71</f>
        <v>Estimado</v>
      </c>
      <c r="P342" s="49" t="str">
        <f>+[19]N2XSY!O71</f>
        <v/>
      </c>
      <c r="Q342" s="49" t="str">
        <f>+[19]N2XSY!P71</f>
        <v>E</v>
      </c>
      <c r="R342" s="51">
        <f t="shared" si="21"/>
        <v>-0.38535355297758811</v>
      </c>
      <c r="S342" s="45" t="str">
        <f t="shared" si="22"/>
        <v>Estimado.rar</v>
      </c>
      <c r="V342" s="46">
        <f t="shared" si="23"/>
        <v>1</v>
      </c>
    </row>
    <row r="343" spans="1:22" s="45" customFormat="1" ht="11.25" hidden="1" customHeight="1" x14ac:dyDescent="0.2">
      <c r="A343" s="47">
        <f t="shared" si="20"/>
        <v>340</v>
      </c>
      <c r="B343" s="48" t="str">
        <f>+[19]N2XSY!B72</f>
        <v>CCD02</v>
      </c>
      <c r="C343" s="49" t="str">
        <f>+[19]N2XSY!C72</f>
        <v>CABLE N2XSY UNIPOLAR 10 KV;  50 mm2</v>
      </c>
      <c r="D343" s="49">
        <f>+[19]N2XSY!D72</f>
        <v>11.52</v>
      </c>
      <c r="E343" s="53">
        <f>+[19]N2XSY!E72</f>
        <v>7.0760393312927672</v>
      </c>
      <c r="F343" s="53"/>
      <c r="G343" s="49" t="str">
        <f>+[19]N2XSY!F72</f>
        <v>E</v>
      </c>
      <c r="H343" s="49" t="str">
        <f>+[19]N2XSY!G72</f>
        <v/>
      </c>
      <c r="I343" s="49" t="str">
        <f>+[19]N2XSY!H72</f>
        <v>Estimado</v>
      </c>
      <c r="J343" s="49" t="str">
        <f>+[19]N2XSY!I72</f>
        <v/>
      </c>
      <c r="K343" s="49" t="str">
        <f>+[19]N2XSY!J72</f>
        <v/>
      </c>
      <c r="L343" s="49" t="str">
        <f>+[19]N2XSY!K72</f>
        <v/>
      </c>
      <c r="M343" s="49" t="str">
        <f>+[19]N2XSY!L72</f>
        <v/>
      </c>
      <c r="N343" s="49" t="str">
        <f>+[19]N2XSY!M72</f>
        <v/>
      </c>
      <c r="O343" s="49" t="str">
        <f>+[19]N2XSY!N72</f>
        <v>Estimado</v>
      </c>
      <c r="P343" s="49" t="str">
        <f>+[19]N2XSY!O72</f>
        <v/>
      </c>
      <c r="Q343" s="49" t="str">
        <f>+[19]N2XSY!P72</f>
        <v>E</v>
      </c>
      <c r="R343" s="51">
        <f t="shared" si="21"/>
        <v>-0.38576047471416952</v>
      </c>
      <c r="S343" s="45" t="str">
        <f t="shared" si="22"/>
        <v>Estimado.rar</v>
      </c>
      <c r="V343" s="46">
        <f t="shared" si="23"/>
        <v>1</v>
      </c>
    </row>
    <row r="344" spans="1:22" s="45" customFormat="1" ht="11.25" hidden="1" customHeight="1" x14ac:dyDescent="0.2">
      <c r="A344" s="47">
        <f t="shared" si="20"/>
        <v>341</v>
      </c>
      <c r="B344" s="48" t="str">
        <f>+[19]N2XSY!B73</f>
        <v>CCD03</v>
      </c>
      <c r="C344" s="49" t="str">
        <f>+[19]N2XSY!C73</f>
        <v>CABLE N2XSY UNIPOLAR 10 KV;  70 mm2</v>
      </c>
      <c r="D344" s="49">
        <f>+[19]N2XSY!D73</f>
        <v>12.81</v>
      </c>
      <c r="E344" s="53">
        <f>+[19]N2XSY!E73</f>
        <v>8.0101885241178401</v>
      </c>
      <c r="F344" s="53"/>
      <c r="G344" s="49" t="str">
        <f>+[19]N2XSY!F73</f>
        <v>E</v>
      </c>
      <c r="H344" s="49" t="str">
        <f>+[19]N2XSY!G73</f>
        <v/>
      </c>
      <c r="I344" s="49" t="str">
        <f>+[19]N2XSY!H73</f>
        <v>Estimado</v>
      </c>
      <c r="J344" s="49" t="str">
        <f>+[19]N2XSY!I73</f>
        <v/>
      </c>
      <c r="K344" s="49" t="str">
        <f>+[19]N2XSY!J73</f>
        <v/>
      </c>
      <c r="L344" s="49" t="str">
        <f>+[19]N2XSY!K73</f>
        <v/>
      </c>
      <c r="M344" s="49" t="str">
        <f>+[19]N2XSY!L73</f>
        <v/>
      </c>
      <c r="N344" s="49">
        <f>+[19]N2XSY!M73</f>
        <v>1</v>
      </c>
      <c r="O344" s="49" t="str">
        <f>+[19]N2XSY!N73</f>
        <v>Estimado</v>
      </c>
      <c r="P344" s="49" t="str">
        <f>+[19]N2XSY!O73</f>
        <v/>
      </c>
      <c r="Q344" s="49" t="str">
        <f>+[19]N2XSY!P73</f>
        <v>E</v>
      </c>
      <c r="R344" s="51">
        <f t="shared" si="21"/>
        <v>-0.37469254300407184</v>
      </c>
      <c r="S344" s="45" t="str">
        <f t="shared" si="22"/>
        <v>Estimado.rar</v>
      </c>
      <c r="V344" s="46">
        <f t="shared" si="23"/>
        <v>1</v>
      </c>
    </row>
    <row r="345" spans="1:22" s="45" customFormat="1" ht="11.25" hidden="1" customHeight="1" x14ac:dyDescent="0.2">
      <c r="A345" s="47">
        <f t="shared" si="20"/>
        <v>342</v>
      </c>
      <c r="B345" s="48" t="str">
        <f>+[19]N2XSY!B74</f>
        <v>CCD10</v>
      </c>
      <c r="C345" s="49" t="str">
        <f>+[19]N2XSY!C74</f>
        <v>CABLE N2XSY UNIPOLAR 10 KV; 95 mm2</v>
      </c>
      <c r="D345" s="49">
        <f>+[19]N2XSY!D74</f>
        <v>15.28</v>
      </c>
      <c r="E345" s="53">
        <f>+[19]N2XSY!E74</f>
        <v>9.3531599582974128</v>
      </c>
      <c r="F345" s="53"/>
      <c r="G345" s="49" t="str">
        <f>+[19]N2XSY!F74</f>
        <v>E</v>
      </c>
      <c r="H345" s="49" t="str">
        <f>+[19]N2XSY!G74</f>
        <v/>
      </c>
      <c r="I345" s="49" t="str">
        <f>+[19]N2XSY!H74</f>
        <v>Estimado</v>
      </c>
      <c r="J345" s="49" t="str">
        <f>+[19]N2XSY!I74</f>
        <v/>
      </c>
      <c r="K345" s="49" t="str">
        <f>+[19]N2XSY!J74</f>
        <v/>
      </c>
      <c r="L345" s="49" t="str">
        <f>+[19]N2XSY!K74</f>
        <v/>
      </c>
      <c r="M345" s="49" t="str">
        <f>+[19]N2XSY!L74</f>
        <v/>
      </c>
      <c r="N345" s="49" t="str">
        <f>+[19]N2XSY!M74</f>
        <v/>
      </c>
      <c r="O345" s="49" t="str">
        <f>+[19]N2XSY!N74</f>
        <v>Estimado</v>
      </c>
      <c r="P345" s="49" t="str">
        <f>+[19]N2XSY!O74</f>
        <v/>
      </c>
      <c r="Q345" s="49" t="str">
        <f>+[19]N2XSY!P74</f>
        <v>E</v>
      </c>
      <c r="R345" s="51">
        <f t="shared" si="21"/>
        <v>-0.38788220168210652</v>
      </c>
      <c r="S345" s="45" t="str">
        <f t="shared" si="22"/>
        <v>Estimado.rar</v>
      </c>
      <c r="V345" s="46">
        <f t="shared" si="23"/>
        <v>1</v>
      </c>
    </row>
    <row r="346" spans="1:22" s="45" customFormat="1" ht="11.25" hidden="1" customHeight="1" x14ac:dyDescent="0.2">
      <c r="A346" s="47">
        <f t="shared" si="20"/>
        <v>343</v>
      </c>
      <c r="B346" s="48" t="str">
        <f>+[19]N2XSY!B75</f>
        <v>CCD04</v>
      </c>
      <c r="C346" s="49" t="str">
        <f>+[19]N2XSY!C75</f>
        <v>CABLE N2XSY UNIPOLAR 10 KV; 120 mm2</v>
      </c>
      <c r="D346" s="49">
        <f>+[19]N2XSY!D75</f>
        <v>21.37</v>
      </c>
      <c r="E346" s="53">
        <f>+[19]N2XSY!E75</f>
        <v>10.921291170875703</v>
      </c>
      <c r="F346" s="53"/>
      <c r="G346" s="49" t="str">
        <f>+[19]N2XSY!F75</f>
        <v>E</v>
      </c>
      <c r="H346" s="49" t="str">
        <f>+[19]N2XSY!G75</f>
        <v/>
      </c>
      <c r="I346" s="49" t="str">
        <f>+[19]N2XSY!H75</f>
        <v>Estimado</v>
      </c>
      <c r="J346" s="49" t="str">
        <f>+[19]N2XSY!I75</f>
        <v/>
      </c>
      <c r="K346" s="49" t="str">
        <f>+[19]N2XSY!J75</f>
        <v/>
      </c>
      <c r="L346" s="49" t="str">
        <f>+[19]N2XSY!K75</f>
        <v/>
      </c>
      <c r="M346" s="49" t="str">
        <f>+[19]N2XSY!L75</f>
        <v/>
      </c>
      <c r="N346" s="49">
        <f>+[19]N2XSY!M75</f>
        <v>2</v>
      </c>
      <c r="O346" s="49" t="str">
        <f>+[19]N2XSY!N75</f>
        <v>Estimado</v>
      </c>
      <c r="P346" s="49" t="str">
        <f>+[19]N2XSY!O75</f>
        <v/>
      </c>
      <c r="Q346" s="49" t="str">
        <f>+[19]N2XSY!P75</f>
        <v>E</v>
      </c>
      <c r="R346" s="51">
        <f t="shared" si="21"/>
        <v>-0.48894285583174069</v>
      </c>
      <c r="S346" s="45" t="str">
        <f t="shared" si="22"/>
        <v>Estimado.rar</v>
      </c>
      <c r="V346" s="46">
        <f t="shared" si="23"/>
        <v>1</v>
      </c>
    </row>
    <row r="347" spans="1:22" s="45" customFormat="1" ht="11.25" hidden="1" customHeight="1" x14ac:dyDescent="0.2">
      <c r="A347" s="47">
        <f t="shared" si="20"/>
        <v>344</v>
      </c>
      <c r="B347" s="48" t="str">
        <f>+[19]N2XSY!B76</f>
        <v>CCD05</v>
      </c>
      <c r="C347" s="49" t="str">
        <f>+[19]N2XSY!C76</f>
        <v>CABLE N2XSY UNIPOLAR 10 KV; 150 mm2</v>
      </c>
      <c r="D347" s="49">
        <f>+[19]N2XSY!D76</f>
        <v>21.57</v>
      </c>
      <c r="E347" s="53">
        <f>+[19]N2XSY!E76</f>
        <v>13.153845452605834</v>
      </c>
      <c r="F347" s="53"/>
      <c r="G347" s="49" t="str">
        <f>+[19]N2XSY!F76</f>
        <v>E</v>
      </c>
      <c r="H347" s="49" t="str">
        <f>+[19]N2XSY!G76</f>
        <v/>
      </c>
      <c r="I347" s="49" t="str">
        <f>+[19]N2XSY!H76</f>
        <v>Estimado</v>
      </c>
      <c r="J347" s="49" t="str">
        <f>+[19]N2XSY!I76</f>
        <v/>
      </c>
      <c r="K347" s="49" t="str">
        <f>+[19]N2XSY!J76</f>
        <v/>
      </c>
      <c r="L347" s="49" t="str">
        <f>+[19]N2XSY!K76</f>
        <v/>
      </c>
      <c r="M347" s="49" t="str">
        <f>+[19]N2XSY!L76</f>
        <v/>
      </c>
      <c r="N347" s="49" t="str">
        <f>+[19]N2XSY!M76</f>
        <v/>
      </c>
      <c r="O347" s="49" t="str">
        <f>+[19]N2XSY!N76</f>
        <v>Estimado</v>
      </c>
      <c r="P347" s="49" t="str">
        <f>+[19]N2XSY!O76</f>
        <v/>
      </c>
      <c r="Q347" s="49" t="str">
        <f>+[19]N2XSY!P76</f>
        <v>E</v>
      </c>
      <c r="R347" s="51">
        <f t="shared" si="21"/>
        <v>-0.39017869946194561</v>
      </c>
      <c r="S347" s="45" t="str">
        <f t="shared" si="22"/>
        <v>Estimado.rar</v>
      </c>
      <c r="V347" s="46">
        <f t="shared" si="23"/>
        <v>1</v>
      </c>
    </row>
    <row r="348" spans="1:22" s="45" customFormat="1" ht="11.25" hidden="1" customHeight="1" x14ac:dyDescent="0.2">
      <c r="A348" s="47">
        <f t="shared" si="20"/>
        <v>345</v>
      </c>
      <c r="B348" s="48" t="str">
        <f>+[19]N2XSY!B77</f>
        <v>CCD18</v>
      </c>
      <c r="C348" s="49" t="str">
        <f>+[19]N2XSY!C77</f>
        <v>CABLE N2XSY UNIPOLAR 10 KV; 185 mm2</v>
      </c>
      <c r="D348" s="49">
        <f>+[19]N2XSY!D77</f>
        <v>26.86</v>
      </c>
      <c r="E348" s="53">
        <f>+[19]N2XSY!E77</f>
        <v>16.341601237712219</v>
      </c>
      <c r="F348" s="53"/>
      <c r="G348" s="49" t="str">
        <f>+[19]N2XSY!F77</f>
        <v>E</v>
      </c>
      <c r="H348" s="49" t="str">
        <f>+[19]N2XSY!G77</f>
        <v/>
      </c>
      <c r="I348" s="49" t="str">
        <f>+[19]N2XSY!H77</f>
        <v>Estimado</v>
      </c>
      <c r="J348" s="49" t="str">
        <f>+[19]N2XSY!I77</f>
        <v/>
      </c>
      <c r="K348" s="49" t="str">
        <f>+[19]N2XSY!J77</f>
        <v/>
      </c>
      <c r="L348" s="49" t="str">
        <f>+[19]N2XSY!K77</f>
        <v/>
      </c>
      <c r="M348" s="49" t="str">
        <f>+[19]N2XSY!L77</f>
        <v/>
      </c>
      <c r="N348" s="49" t="str">
        <f>+[19]N2XSY!M77</f>
        <v/>
      </c>
      <c r="O348" s="49" t="str">
        <f>+[19]N2XSY!N77</f>
        <v>Estimado</v>
      </c>
      <c r="P348" s="49" t="str">
        <f>+[19]N2XSY!O77</f>
        <v/>
      </c>
      <c r="Q348" s="49" t="str">
        <f>+[19]N2XSY!P77</f>
        <v>E</v>
      </c>
      <c r="R348" s="51">
        <f t="shared" si="21"/>
        <v>-0.39160084744183843</v>
      </c>
      <c r="S348" s="45" t="str">
        <f t="shared" si="22"/>
        <v>Estimado.rar</v>
      </c>
      <c r="V348" s="46">
        <f t="shared" si="23"/>
        <v>1</v>
      </c>
    </row>
    <row r="349" spans="1:22" s="45" customFormat="1" ht="11.25" hidden="1" customHeight="1" x14ac:dyDescent="0.2">
      <c r="A349" s="47">
        <f t="shared" si="20"/>
        <v>346</v>
      </c>
      <c r="B349" s="48" t="str">
        <f>+[19]N2XSY!B78</f>
        <v>CCD06</v>
      </c>
      <c r="C349" s="49" t="str">
        <f>+[19]N2XSY!C78</f>
        <v>CABLE N2XSY UNIPOLAR 10 KV; 240 mm2</v>
      </c>
      <c r="D349" s="49">
        <f>+[19]N2XSY!D78</f>
        <v>34.29</v>
      </c>
      <c r="E349" s="53">
        <f>+[19]N2XSY!E78</f>
        <v>22.9820614730626</v>
      </c>
      <c r="F349" s="53"/>
      <c r="G349" s="49" t="str">
        <f>+[19]N2XSY!F78</f>
        <v>E</v>
      </c>
      <c r="H349" s="49" t="str">
        <f>+[19]N2XSY!G78</f>
        <v/>
      </c>
      <c r="I349" s="49" t="str">
        <f>+[19]N2XSY!H78</f>
        <v>Estimado</v>
      </c>
      <c r="J349" s="49" t="str">
        <f>+[19]N2XSY!I78</f>
        <v/>
      </c>
      <c r="K349" s="49" t="str">
        <f>+[19]N2XSY!J78</f>
        <v/>
      </c>
      <c r="L349" s="49" t="str">
        <f>+[19]N2XSY!K78</f>
        <v/>
      </c>
      <c r="M349" s="49" t="str">
        <f>+[19]N2XSY!L78</f>
        <v/>
      </c>
      <c r="N349" s="49">
        <f>+[19]N2XSY!M78</f>
        <v>3</v>
      </c>
      <c r="O349" s="49" t="str">
        <f>+[19]N2XSY!N78</f>
        <v>Estimado</v>
      </c>
      <c r="P349" s="49" t="str">
        <f>+[19]N2XSY!O78</f>
        <v/>
      </c>
      <c r="Q349" s="49" t="str">
        <f>+[19]N2XSY!P78</f>
        <v>E</v>
      </c>
      <c r="R349" s="51">
        <f t="shared" si="21"/>
        <v>-0.3297736519958413</v>
      </c>
      <c r="S349" s="45" t="str">
        <f t="shared" si="22"/>
        <v>Estimado.rar</v>
      </c>
      <c r="V349" s="46">
        <f t="shared" si="23"/>
        <v>1</v>
      </c>
    </row>
    <row r="350" spans="1:22" s="45" customFormat="1" ht="11.25" hidden="1" customHeight="1" x14ac:dyDescent="0.2">
      <c r="A350" s="47">
        <f t="shared" si="20"/>
        <v>347</v>
      </c>
      <c r="B350" s="48" t="str">
        <f>+[19]N2XSY!B79</f>
        <v>CCD12</v>
      </c>
      <c r="C350" s="49" t="str">
        <f>+[19]N2XSY!C79</f>
        <v>CABLE N2XSY UNIPOLAR 10 KV; 300 mm2</v>
      </c>
      <c r="D350" s="49">
        <f>+[19]N2XSY!D79</f>
        <v>55.24</v>
      </c>
      <c r="E350" s="53">
        <f>+[19]N2XSY!E79</f>
        <v>33.338532571155355</v>
      </c>
      <c r="F350" s="53"/>
      <c r="G350" s="49" t="str">
        <f>+[19]N2XSY!F79</f>
        <v>E</v>
      </c>
      <c r="H350" s="49" t="str">
        <f>+[19]N2XSY!G79</f>
        <v/>
      </c>
      <c r="I350" s="49" t="str">
        <f>+[19]N2XSY!H79</f>
        <v>Estimado</v>
      </c>
      <c r="J350" s="49" t="str">
        <f>+[19]N2XSY!I79</f>
        <v/>
      </c>
      <c r="K350" s="49" t="str">
        <f>+[19]N2XSY!J79</f>
        <v/>
      </c>
      <c r="L350" s="49" t="str">
        <f>+[19]N2XSY!K79</f>
        <v/>
      </c>
      <c r="M350" s="49" t="str">
        <f>+[19]N2XSY!L79</f>
        <v/>
      </c>
      <c r="N350" s="49" t="str">
        <f>+[19]N2XSY!M79</f>
        <v/>
      </c>
      <c r="O350" s="49" t="str">
        <f>+[19]N2XSY!N79</f>
        <v>Estimado</v>
      </c>
      <c r="P350" s="49" t="str">
        <f>+[19]N2XSY!O79</f>
        <v/>
      </c>
      <c r="Q350" s="49" t="str">
        <f>+[19]N2XSY!P79</f>
        <v>E</v>
      </c>
      <c r="R350" s="51">
        <f t="shared" si="21"/>
        <v>-0.39647841109421877</v>
      </c>
      <c r="S350" s="45" t="str">
        <f t="shared" si="22"/>
        <v>Estimado.rar</v>
      </c>
      <c r="V350" s="46">
        <f t="shared" si="23"/>
        <v>1</v>
      </c>
    </row>
    <row r="351" spans="1:22" s="45" customFormat="1" ht="11.25" hidden="1" customHeight="1" x14ac:dyDescent="0.2">
      <c r="A351" s="47">
        <f t="shared" si="20"/>
        <v>348</v>
      </c>
      <c r="B351" s="48" t="str">
        <f>+[19]N2XSY!B80</f>
        <v>CCD11</v>
      </c>
      <c r="C351" s="49" t="str">
        <f>+[19]N2XSY!C80</f>
        <v>CABLE N2XSY UNIPOLAR 10 KV; 400 mm2</v>
      </c>
      <c r="D351" s="49">
        <f>+[19]N2XSY!D80</f>
        <v>103.41</v>
      </c>
      <c r="E351" s="53">
        <f>+[19]N2XSY!E80</f>
        <v>61.973921359977183</v>
      </c>
      <c r="F351" s="53"/>
      <c r="G351" s="49" t="str">
        <f>+[19]N2XSY!F80</f>
        <v>E</v>
      </c>
      <c r="H351" s="49" t="str">
        <f>+[19]N2XSY!G80</f>
        <v/>
      </c>
      <c r="I351" s="49" t="str">
        <f>+[19]N2XSY!H80</f>
        <v>Estimado</v>
      </c>
      <c r="J351" s="49" t="str">
        <f>+[19]N2XSY!I80</f>
        <v/>
      </c>
      <c r="K351" s="49" t="str">
        <f>+[19]N2XSY!J80</f>
        <v/>
      </c>
      <c r="L351" s="49" t="str">
        <f>+[19]N2XSY!K80</f>
        <v/>
      </c>
      <c r="M351" s="49" t="str">
        <f>+[19]N2XSY!L80</f>
        <v/>
      </c>
      <c r="N351" s="49" t="str">
        <f>+[19]N2XSY!M80</f>
        <v/>
      </c>
      <c r="O351" s="49" t="str">
        <f>+[19]N2XSY!N80</f>
        <v>Estimado</v>
      </c>
      <c r="P351" s="49" t="str">
        <f>+[19]N2XSY!O80</f>
        <v/>
      </c>
      <c r="Q351" s="49" t="str">
        <f>+[19]N2XSY!P80</f>
        <v>E</v>
      </c>
      <c r="R351" s="51">
        <f t="shared" si="21"/>
        <v>-0.40069701808357816</v>
      </c>
      <c r="S351" s="45" t="str">
        <f t="shared" si="22"/>
        <v>Estimado.rar</v>
      </c>
      <c r="V351" s="46">
        <f t="shared" si="23"/>
        <v>1</v>
      </c>
    </row>
    <row r="352" spans="1:22" s="45" customFormat="1" ht="11.25" hidden="1" customHeight="1" x14ac:dyDescent="0.2">
      <c r="A352" s="47">
        <f t="shared" si="20"/>
        <v>349</v>
      </c>
      <c r="B352" s="48" t="str">
        <f>+[19]N2XSY!B81</f>
        <v>CCD13</v>
      </c>
      <c r="C352" s="49" t="str">
        <f>+[19]N2XSY!C81</f>
        <v>CABLE N2XSY 18/30 KV UNIPOLAR 1X25MM2</v>
      </c>
      <c r="D352" s="49">
        <f>+[19]N2XSY!D81</f>
        <v>11.52</v>
      </c>
      <c r="E352" s="53">
        <f>+[19]N2XSY!E81</f>
        <v>6.5441018897839163</v>
      </c>
      <c r="F352" s="53"/>
      <c r="G352" s="49" t="str">
        <f>+[19]N2XSY!F81</f>
        <v>E</v>
      </c>
      <c r="H352" s="49" t="str">
        <f>+[19]N2XSY!G81</f>
        <v/>
      </c>
      <c r="I352" s="49" t="str">
        <f>+[19]N2XSY!H81</f>
        <v>Estimado</v>
      </c>
      <c r="J352" s="49" t="str">
        <f>+[19]N2XSY!I81</f>
        <v/>
      </c>
      <c r="K352" s="49" t="str">
        <f>+[19]N2XSY!J81</f>
        <v/>
      </c>
      <c r="L352" s="49" t="str">
        <f>+[19]N2XSY!K81</f>
        <v/>
      </c>
      <c r="M352" s="49" t="str">
        <f>+[19]N2XSY!L81</f>
        <v/>
      </c>
      <c r="N352" s="49" t="str">
        <f>+[19]N2XSY!M81</f>
        <v/>
      </c>
      <c r="O352" s="49" t="str">
        <f>+[19]N2XSY!N81</f>
        <v>Estimado</v>
      </c>
      <c r="P352" s="49" t="str">
        <f>+[19]N2XSY!O81</f>
        <v/>
      </c>
      <c r="Q352" s="49" t="str">
        <f>+[19]N2XSY!P81</f>
        <v>E</v>
      </c>
      <c r="R352" s="51">
        <f t="shared" si="21"/>
        <v>-0.43193559984514618</v>
      </c>
      <c r="S352" s="45" t="str">
        <f t="shared" si="22"/>
        <v>Estimado.rar</v>
      </c>
      <c r="V352" s="46">
        <f t="shared" si="23"/>
        <v>1</v>
      </c>
    </row>
    <row r="353" spans="1:22" s="45" customFormat="1" ht="11.25" hidden="1" customHeight="1" x14ac:dyDescent="0.2">
      <c r="A353" s="47">
        <f t="shared" si="20"/>
        <v>350</v>
      </c>
      <c r="B353" s="48" t="str">
        <f>+[19]N2XSY!B82</f>
        <v>CCD19</v>
      </c>
      <c r="C353" s="49" t="str">
        <f>+[19]N2XSY!C82</f>
        <v>CABLE N2XSY 18/30 KV UNIPOLAR 1X35MM2</v>
      </c>
      <c r="D353" s="49">
        <f>+[19]N2XSY!D82</f>
        <v>12.18</v>
      </c>
      <c r="E353" s="53">
        <f>+[19]N2XSY!E82</f>
        <v>6.9875091583255431</v>
      </c>
      <c r="F353" s="53"/>
      <c r="G353" s="49" t="str">
        <f>+[19]N2XSY!F82</f>
        <v>E</v>
      </c>
      <c r="H353" s="49" t="str">
        <f>+[19]N2XSY!G82</f>
        <v/>
      </c>
      <c r="I353" s="49" t="str">
        <f>+[19]N2XSY!H82</f>
        <v>Estimado</v>
      </c>
      <c r="J353" s="49" t="str">
        <f>+[19]N2XSY!I82</f>
        <v/>
      </c>
      <c r="K353" s="49" t="str">
        <f>+[19]N2XSY!J82</f>
        <v/>
      </c>
      <c r="L353" s="49" t="str">
        <f>+[19]N2XSY!K82</f>
        <v/>
      </c>
      <c r="M353" s="49" t="str">
        <f>+[19]N2XSY!L82</f>
        <v/>
      </c>
      <c r="N353" s="49" t="str">
        <f>+[19]N2XSY!M82</f>
        <v/>
      </c>
      <c r="O353" s="49" t="str">
        <f>+[19]N2XSY!N82</f>
        <v>Estimado</v>
      </c>
      <c r="P353" s="49" t="str">
        <f>+[19]N2XSY!O82</f>
        <v/>
      </c>
      <c r="Q353" s="49" t="str">
        <f>+[19]N2XSY!P82</f>
        <v>E</v>
      </c>
      <c r="R353" s="51">
        <f t="shared" si="21"/>
        <v>-0.42631287698476661</v>
      </c>
      <c r="S353" s="45" t="str">
        <f t="shared" si="22"/>
        <v>Estimado.rar</v>
      </c>
      <c r="V353" s="46">
        <f t="shared" si="23"/>
        <v>1</v>
      </c>
    </row>
    <row r="354" spans="1:22" s="45" customFormat="1" ht="11.25" hidden="1" customHeight="1" x14ac:dyDescent="0.2">
      <c r="A354" s="47">
        <f t="shared" si="20"/>
        <v>351</v>
      </c>
      <c r="B354" s="48" t="str">
        <f>+[19]N2XSY!B83</f>
        <v>CCD14</v>
      </c>
      <c r="C354" s="49" t="str">
        <f>+[19]N2XSY!C83</f>
        <v>CABLE N2XSY 18/30 KV UNIPOLAR 1X50MM2</v>
      </c>
      <c r="D354" s="49">
        <f>+[19]N2XSY!D83</f>
        <v>13.25</v>
      </c>
      <c r="E354" s="53">
        <f>+[19]N2XSY!E83</f>
        <v>7.7095831439551352</v>
      </c>
      <c r="F354" s="53"/>
      <c r="G354" s="49" t="str">
        <f>+[19]N2XSY!F83</f>
        <v>E</v>
      </c>
      <c r="H354" s="49" t="str">
        <f>+[19]N2XSY!G83</f>
        <v/>
      </c>
      <c r="I354" s="49" t="str">
        <f>+[19]N2XSY!H83</f>
        <v>Estimado</v>
      </c>
      <c r="J354" s="49" t="str">
        <f>+[19]N2XSY!I83</f>
        <v/>
      </c>
      <c r="K354" s="49" t="str">
        <f>+[19]N2XSY!J83</f>
        <v/>
      </c>
      <c r="L354" s="49" t="str">
        <f>+[19]N2XSY!K83</f>
        <v/>
      </c>
      <c r="M354" s="49" t="str">
        <f>+[19]N2XSY!L83</f>
        <v/>
      </c>
      <c r="N354" s="49" t="str">
        <f>+[19]N2XSY!M83</f>
        <v/>
      </c>
      <c r="O354" s="49" t="str">
        <f>+[19]N2XSY!N83</f>
        <v>Estimado</v>
      </c>
      <c r="P354" s="49" t="str">
        <f>+[19]N2XSY!O83</f>
        <v/>
      </c>
      <c r="Q354" s="49" t="str">
        <f>+[19]N2XSY!P83</f>
        <v>E</v>
      </c>
      <c r="R354" s="51">
        <f t="shared" si="21"/>
        <v>-0.41814466838074449</v>
      </c>
      <c r="S354" s="45" t="str">
        <f t="shared" si="22"/>
        <v>Estimado.rar</v>
      </c>
      <c r="V354" s="46">
        <f t="shared" si="23"/>
        <v>1</v>
      </c>
    </row>
    <row r="355" spans="1:22" s="45" customFormat="1" ht="11.25" hidden="1" customHeight="1" x14ac:dyDescent="0.2">
      <c r="A355" s="47">
        <f t="shared" ref="A355:A403" si="24">+A354+1</f>
        <v>352</v>
      </c>
      <c r="B355" s="48" t="str">
        <f>+[19]N2XSY!B84</f>
        <v>CCD15</v>
      </c>
      <c r="C355" s="49" t="str">
        <f>+[19]N2XSY!C84</f>
        <v>CABLE N2XSY 18/30 KV UNIPOLAR 1X70MM2</v>
      </c>
      <c r="D355" s="49">
        <f>+[19]N2XSY!D84</f>
        <v>14.81</v>
      </c>
      <c r="E355" s="53">
        <f>+[19]N2XSY!E84</f>
        <v>8.7899999999999991</v>
      </c>
      <c r="F355" s="53"/>
      <c r="G355" s="49" t="str">
        <f>+[19]N2XSY!F84</f>
        <v>S</v>
      </c>
      <c r="H355" s="49">
        <f>+[19]N2XSY!G84</f>
        <v>2000</v>
      </c>
      <c r="I355" s="49" t="str">
        <f>+[19]N2XSY!H84</f>
        <v>Contrato AD/LO 024-2017-SEAL</v>
      </c>
      <c r="J355" s="49" t="str">
        <f>+[19]N2XSY!I84</f>
        <v>Corporativa</v>
      </c>
      <c r="K355" s="49" t="str">
        <f>+[19]N2XSY!J84</f>
        <v>SEAL</v>
      </c>
      <c r="L355" s="49" t="str">
        <f>+[19]N2XSY!K84</f>
        <v>CONDUCTORES Y CABLES DEL PERU S.A.C</v>
      </c>
      <c r="M355" s="49">
        <f>+[19]N2XSY!L84</f>
        <v>42765</v>
      </c>
      <c r="N355" s="49">
        <f>+[19]N2XSY!M84</f>
        <v>2000</v>
      </c>
      <c r="O355" s="49" t="str">
        <f>+[19]N2XSY!N84</f>
        <v>Sustento</v>
      </c>
      <c r="P355" s="49">
        <f>+[19]N2XSY!O84</f>
        <v>2000</v>
      </c>
      <c r="Q355" s="49" t="str">
        <f>+[19]N2XSY!P84</f>
        <v>S</v>
      </c>
      <c r="R355" s="51">
        <f t="shared" si="21"/>
        <v>-0.40648210668467255</v>
      </c>
      <c r="S355" s="45" t="str">
        <f t="shared" si="22"/>
        <v>SEAL: Contrato AD/LO 024-2017-SEAL</v>
      </c>
      <c r="V355" s="46">
        <f t="shared" si="23"/>
        <v>1</v>
      </c>
    </row>
    <row r="356" spans="1:22" s="45" customFormat="1" ht="11.25" hidden="1" customHeight="1" x14ac:dyDescent="0.2">
      <c r="A356" s="47">
        <f t="shared" si="24"/>
        <v>353</v>
      </c>
      <c r="B356" s="48" t="str">
        <f>+[19]N2XSY!B85</f>
        <v>CCD20</v>
      </c>
      <c r="C356" s="49" t="str">
        <f>+[19]N2XSY!C85</f>
        <v>CABLE N2XSY 18/30 KV UNIPOLAR 1X95MM2</v>
      </c>
      <c r="D356" s="49">
        <f>+[19]N2XSY!D85</f>
        <v>17.03</v>
      </c>
      <c r="E356" s="53">
        <f>+[19]N2XSY!E85</f>
        <v>10.355150505012572</v>
      </c>
      <c r="F356" s="53"/>
      <c r="G356" s="49" t="str">
        <f>+[19]N2XSY!F85</f>
        <v>E</v>
      </c>
      <c r="H356" s="49" t="str">
        <f>+[19]N2XSY!G85</f>
        <v/>
      </c>
      <c r="I356" s="49" t="str">
        <f>+[19]N2XSY!H85</f>
        <v>Estimado</v>
      </c>
      <c r="J356" s="49" t="str">
        <f>+[19]N2XSY!I85</f>
        <v/>
      </c>
      <c r="K356" s="49" t="str">
        <f>+[19]N2XSY!J85</f>
        <v/>
      </c>
      <c r="L356" s="49" t="str">
        <f>+[19]N2XSY!K85</f>
        <v/>
      </c>
      <c r="M356" s="49" t="str">
        <f>+[19]N2XSY!L85</f>
        <v/>
      </c>
      <c r="N356" s="49" t="str">
        <f>+[19]N2XSY!M85</f>
        <v/>
      </c>
      <c r="O356" s="49" t="str">
        <f>+[19]N2XSY!N85</f>
        <v>Estimado</v>
      </c>
      <c r="P356" s="49" t="str">
        <f>+[19]N2XSY!O85</f>
        <v/>
      </c>
      <c r="Q356" s="49" t="str">
        <f>+[19]N2XSY!P85</f>
        <v>E</v>
      </c>
      <c r="R356" s="51">
        <f t="shared" si="21"/>
        <v>-0.39194653523120537</v>
      </c>
      <c r="S356" s="45" t="str">
        <f t="shared" si="22"/>
        <v>Estimado.rar</v>
      </c>
      <c r="V356" s="46">
        <f t="shared" si="23"/>
        <v>1</v>
      </c>
    </row>
    <row r="357" spans="1:22" s="45" customFormat="1" ht="11.25" hidden="1" customHeight="1" x14ac:dyDescent="0.2">
      <c r="A357" s="47">
        <f t="shared" si="24"/>
        <v>354</v>
      </c>
      <c r="B357" s="48" t="str">
        <f>+[19]N2XSY!B86</f>
        <v>CCD16</v>
      </c>
      <c r="C357" s="49" t="str">
        <f>+[19]N2XSY!C86</f>
        <v>CABLE N2XSY 18/30 KV UNIPOLAR 1X120MM2</v>
      </c>
      <c r="D357" s="49">
        <f>+[19]N2XSY!D86</f>
        <v>19.59</v>
      </c>
      <c r="E357" s="53">
        <f>+[19]N2XSY!E86</f>
        <v>12.2</v>
      </c>
      <c r="F357" s="53"/>
      <c r="G357" s="49" t="str">
        <f>+[19]N2XSY!F86</f>
        <v>S</v>
      </c>
      <c r="H357" s="49">
        <f>+[19]N2XSY!G86</f>
        <v>6000</v>
      </c>
      <c r="I357" s="49" t="str">
        <f>+[19]N2XSY!H86</f>
        <v>Contrato AD/LO 024-2017-SEAL</v>
      </c>
      <c r="J357" s="49" t="str">
        <f>+[19]N2XSY!I86</f>
        <v>Corporativa</v>
      </c>
      <c r="K357" s="49" t="str">
        <f>+[19]N2XSY!J86</f>
        <v>SEAL</v>
      </c>
      <c r="L357" s="49" t="str">
        <f>+[19]N2XSY!K86</f>
        <v>CONDUCTORES Y CABLES DEL PERU S.A.C</v>
      </c>
      <c r="M357" s="49">
        <f>+[19]N2XSY!L86</f>
        <v>42765</v>
      </c>
      <c r="N357" s="49">
        <f>+[19]N2XSY!M86</f>
        <v>6000</v>
      </c>
      <c r="O357" s="49" t="str">
        <f>+[19]N2XSY!N86</f>
        <v>Sustento</v>
      </c>
      <c r="P357" s="49">
        <f>+[19]N2XSY!O86</f>
        <v>6000</v>
      </c>
      <c r="Q357" s="49" t="str">
        <f>+[19]N2XSY!P86</f>
        <v>S</v>
      </c>
      <c r="R357" s="51">
        <f t="shared" si="21"/>
        <v>-0.37723328228688113</v>
      </c>
      <c r="S357" s="45" t="str">
        <f t="shared" si="22"/>
        <v>SEAL: Contrato AD/LO 024-2017-SEAL</v>
      </c>
      <c r="V357" s="46">
        <f t="shared" si="23"/>
        <v>1</v>
      </c>
    </row>
    <row r="358" spans="1:22" s="45" customFormat="1" ht="11.25" hidden="1" customHeight="1" x14ac:dyDescent="0.2">
      <c r="A358" s="47">
        <f t="shared" si="24"/>
        <v>355</v>
      </c>
      <c r="B358" s="48" t="str">
        <f>+[19]N2XSY!B87</f>
        <v>CCD17</v>
      </c>
      <c r="C358" s="49" t="str">
        <f>+[19]N2XSY!C87</f>
        <v>CABLE N2XSY 18/30 KV UNIPOLAR 1X240MM2</v>
      </c>
      <c r="D358" s="49">
        <f>+[19]N2XSY!D87</f>
        <v>38.31</v>
      </c>
      <c r="E358" s="53">
        <f>+[19]N2XSY!E87</f>
        <v>26.79201082536915</v>
      </c>
      <c r="F358" s="53"/>
      <c r="G358" s="49" t="str">
        <f>+[19]N2XSY!F87</f>
        <v>E</v>
      </c>
      <c r="H358" s="49" t="str">
        <f>+[19]N2XSY!G87</f>
        <v/>
      </c>
      <c r="I358" s="49" t="str">
        <f>+[19]N2XSY!H87</f>
        <v>Estimado</v>
      </c>
      <c r="J358" s="49" t="str">
        <f>+[19]N2XSY!I87</f>
        <v/>
      </c>
      <c r="K358" s="49" t="str">
        <f>+[19]N2XSY!J87</f>
        <v/>
      </c>
      <c r="L358" s="49" t="str">
        <f>+[19]N2XSY!K87</f>
        <v/>
      </c>
      <c r="M358" s="49" t="str">
        <f>+[19]N2XSY!L87</f>
        <v/>
      </c>
      <c r="N358" s="49" t="str">
        <f>+[19]N2XSY!M87</f>
        <v/>
      </c>
      <c r="O358" s="49" t="str">
        <f>+[19]N2XSY!N87</f>
        <v>Estimado</v>
      </c>
      <c r="P358" s="49" t="str">
        <f>+[19]N2XSY!O87</f>
        <v/>
      </c>
      <c r="Q358" s="49" t="str">
        <f>+[19]N2XSY!P87</f>
        <v>E</v>
      </c>
      <c r="R358" s="51">
        <f t="shared" si="21"/>
        <v>-0.30065228855731796</v>
      </c>
      <c r="S358" s="45" t="str">
        <f t="shared" si="22"/>
        <v>Estimado.rar</v>
      </c>
      <c r="V358" s="46">
        <f t="shared" si="23"/>
        <v>1</v>
      </c>
    </row>
    <row r="359" spans="1:22" s="45" customFormat="1" ht="11.25" hidden="1" customHeight="1" x14ac:dyDescent="0.2">
      <c r="A359" s="47">
        <f t="shared" si="24"/>
        <v>356</v>
      </c>
      <c r="B359" s="48" t="str">
        <f>+[19]N2YSEY!B38</f>
        <v>CCG01</v>
      </c>
      <c r="C359" s="49" t="str">
        <f>+[19]N2YSEY!C38</f>
        <v xml:space="preserve">CABLE N2YSEY DE 3-1X10 mm2; MEDIA TENSION                                                                                                                                                                                                                 </v>
      </c>
      <c r="D359" s="49">
        <f>+[19]N2YSEY!D38</f>
        <v>26.48</v>
      </c>
      <c r="E359" s="53">
        <f>+[19]N2YSEY!E38</f>
        <v>16.102</v>
      </c>
      <c r="F359" s="53"/>
      <c r="G359" s="49" t="str">
        <f>+[19]N2YSEY!F38</f>
        <v>E</v>
      </c>
      <c r="H359" s="49" t="str">
        <f>+[19]N2YSEY!G38</f>
        <v/>
      </c>
      <c r="I359" s="49" t="str">
        <f>+[19]N2YSEY!H38</f>
        <v>Estimado</v>
      </c>
      <c r="J359" s="49" t="str">
        <f>+[19]N2YSEY!I38</f>
        <v/>
      </c>
      <c r="K359" s="49" t="str">
        <f>+[19]N2YSEY!J38</f>
        <v/>
      </c>
      <c r="L359" s="49" t="str">
        <f>+[19]N2YSEY!K38</f>
        <v/>
      </c>
      <c r="M359" s="49" t="str">
        <f>+[19]N2YSEY!L38</f>
        <v/>
      </c>
      <c r="N359" s="49" t="str">
        <f>+[19]N2YSEY!M38</f>
        <v/>
      </c>
      <c r="O359" s="49" t="str">
        <f>+[19]N2YSEY!N38</f>
        <v>Estimado</v>
      </c>
      <c r="P359" s="49" t="str">
        <f>+[19]N2YSEY!O38</f>
        <v/>
      </c>
      <c r="Q359" s="49" t="str">
        <f>+[19]N2YSEY!P38</f>
        <v>E</v>
      </c>
      <c r="R359" s="51">
        <f t="shared" si="21"/>
        <v>-0.3919184290030211</v>
      </c>
      <c r="S359" s="45" t="str">
        <f t="shared" si="22"/>
        <v>Estimado.rar</v>
      </c>
      <c r="V359" s="46">
        <f t="shared" si="23"/>
        <v>1</v>
      </c>
    </row>
    <row r="360" spans="1:22" s="45" customFormat="1" ht="11.25" hidden="1" customHeight="1" x14ac:dyDescent="0.2">
      <c r="A360" s="47">
        <f t="shared" si="24"/>
        <v>357</v>
      </c>
      <c r="B360" s="48" t="str">
        <f>+[19]N2YSEY!B39</f>
        <v>CCG02</v>
      </c>
      <c r="C360" s="49" t="str">
        <f>+[19]N2YSEY!C39</f>
        <v xml:space="preserve">CABLE N2YSEY DE 3-1X16 mm2; MEDIA TENSION                                                                                                                                                                                                                 </v>
      </c>
      <c r="D360" s="49">
        <f>+[19]N2YSEY!D39</f>
        <v>30.5</v>
      </c>
      <c r="E360" s="53">
        <f>+[19]N2YSEY!E39</f>
        <v>18.551200000000001</v>
      </c>
      <c r="F360" s="53"/>
      <c r="G360" s="49" t="str">
        <f>+[19]N2YSEY!F39</f>
        <v>E</v>
      </c>
      <c r="H360" s="49" t="str">
        <f>+[19]N2YSEY!G39</f>
        <v/>
      </c>
      <c r="I360" s="49" t="str">
        <f>+[19]N2YSEY!H39</f>
        <v>Estimado</v>
      </c>
      <c r="J360" s="49" t="str">
        <f>+[19]N2YSEY!I39</f>
        <v/>
      </c>
      <c r="K360" s="49" t="str">
        <f>+[19]N2YSEY!J39</f>
        <v/>
      </c>
      <c r="L360" s="49" t="str">
        <f>+[19]N2YSEY!K39</f>
        <v/>
      </c>
      <c r="M360" s="49" t="str">
        <f>+[19]N2YSEY!L39</f>
        <v/>
      </c>
      <c r="N360" s="49" t="str">
        <f>+[19]N2YSEY!M39</f>
        <v/>
      </c>
      <c r="O360" s="49" t="str">
        <f>+[19]N2YSEY!N39</f>
        <v>Estimado</v>
      </c>
      <c r="P360" s="49" t="str">
        <f>+[19]N2YSEY!O39</f>
        <v/>
      </c>
      <c r="Q360" s="49" t="str">
        <f>+[19]N2YSEY!P39</f>
        <v>E</v>
      </c>
      <c r="R360" s="51">
        <f t="shared" si="21"/>
        <v>-0.39176393442622948</v>
      </c>
      <c r="S360" s="45" t="str">
        <f t="shared" si="22"/>
        <v>Estimado.rar</v>
      </c>
      <c r="V360" s="46">
        <f t="shared" si="23"/>
        <v>1</v>
      </c>
    </row>
    <row r="361" spans="1:22" s="45" customFormat="1" ht="11.25" hidden="1" customHeight="1" x14ac:dyDescent="0.2">
      <c r="A361" s="47">
        <f t="shared" si="24"/>
        <v>358</v>
      </c>
      <c r="B361" s="48" t="str">
        <f>+[19]N2YSEY!B40</f>
        <v>CCG03</v>
      </c>
      <c r="C361" s="49" t="str">
        <f>+[19]N2YSEY!C40</f>
        <v xml:space="preserve">CABLE N2YSEY DE 3-1X25 mm2; MEDIA TENSION                                                                                                                                                                                                                 </v>
      </c>
      <c r="D361" s="49">
        <f>+[19]N2YSEY!D40</f>
        <v>36.54</v>
      </c>
      <c r="E361" s="53">
        <f>+[19]N2YSEY!E40</f>
        <v>22.225000000000001</v>
      </c>
      <c r="F361" s="53"/>
      <c r="G361" s="49" t="str">
        <f>+[19]N2YSEY!F40</f>
        <v>E</v>
      </c>
      <c r="H361" s="49" t="str">
        <f>+[19]N2YSEY!G40</f>
        <v/>
      </c>
      <c r="I361" s="49" t="str">
        <f>+[19]N2YSEY!H40</f>
        <v>Estimado</v>
      </c>
      <c r="J361" s="49" t="str">
        <f>+[19]N2YSEY!I40</f>
        <v/>
      </c>
      <c r="K361" s="49" t="str">
        <f>+[19]N2YSEY!J40</f>
        <v/>
      </c>
      <c r="L361" s="49" t="str">
        <f>+[19]N2YSEY!K40</f>
        <v/>
      </c>
      <c r="M361" s="49" t="str">
        <f>+[19]N2YSEY!L40</f>
        <v/>
      </c>
      <c r="N361" s="49" t="str">
        <f>+[19]N2YSEY!M40</f>
        <v/>
      </c>
      <c r="O361" s="49" t="str">
        <f>+[19]N2YSEY!N40</f>
        <v>Estimado</v>
      </c>
      <c r="P361" s="49" t="str">
        <f>+[19]N2YSEY!O40</f>
        <v/>
      </c>
      <c r="Q361" s="49" t="str">
        <f>+[19]N2YSEY!P40</f>
        <v>E</v>
      </c>
      <c r="R361" s="51">
        <f t="shared" si="21"/>
        <v>-0.39176245210727967</v>
      </c>
      <c r="S361" s="45" t="str">
        <f t="shared" si="22"/>
        <v>Estimado.rar</v>
      </c>
      <c r="V361" s="46">
        <f t="shared" si="23"/>
        <v>1</v>
      </c>
    </row>
    <row r="362" spans="1:22" s="45" customFormat="1" ht="11.25" hidden="1" customHeight="1" x14ac:dyDescent="0.2">
      <c r="A362" s="47">
        <f t="shared" si="24"/>
        <v>359</v>
      </c>
      <c r="B362" s="48" t="str">
        <f>+[19]N2YSEY!B41</f>
        <v>CCG04</v>
      </c>
      <c r="C362" s="49" t="str">
        <f>+[19]N2YSEY!C41</f>
        <v xml:space="preserve">CABLE N2YSEY DE 3-1X35 mm2; MEDIA TENSION                                                                                                                                                                                                                 </v>
      </c>
      <c r="D362" s="49">
        <f>+[19]N2YSEY!D41</f>
        <v>43.26</v>
      </c>
      <c r="E362" s="53">
        <f>+[19]N2YSEY!E41</f>
        <v>26.307000000000002</v>
      </c>
      <c r="F362" s="53"/>
      <c r="G362" s="49" t="str">
        <f>+[19]N2YSEY!F41</f>
        <v>E</v>
      </c>
      <c r="H362" s="49" t="str">
        <f>+[19]N2YSEY!G41</f>
        <v/>
      </c>
      <c r="I362" s="49" t="str">
        <f>+[19]N2YSEY!H41</f>
        <v>Estimado</v>
      </c>
      <c r="J362" s="49" t="str">
        <f>+[19]N2YSEY!I41</f>
        <v/>
      </c>
      <c r="K362" s="49" t="str">
        <f>+[19]N2YSEY!J41</f>
        <v/>
      </c>
      <c r="L362" s="49" t="str">
        <f>+[19]N2YSEY!K41</f>
        <v/>
      </c>
      <c r="M362" s="49" t="str">
        <f>+[19]N2YSEY!L41</f>
        <v/>
      </c>
      <c r="N362" s="49" t="str">
        <f>+[19]N2YSEY!M41</f>
        <v/>
      </c>
      <c r="O362" s="49" t="str">
        <f>+[19]N2YSEY!N41</f>
        <v>Estimado</v>
      </c>
      <c r="P362" s="49" t="str">
        <f>+[19]N2YSEY!O41</f>
        <v/>
      </c>
      <c r="Q362" s="49" t="str">
        <f>+[19]N2YSEY!P41</f>
        <v>E</v>
      </c>
      <c r="R362" s="51">
        <f t="shared" si="21"/>
        <v>-0.39188626907073498</v>
      </c>
      <c r="S362" s="45" t="str">
        <f t="shared" si="22"/>
        <v>Estimado.rar</v>
      </c>
      <c r="V362" s="46">
        <f t="shared" si="23"/>
        <v>1</v>
      </c>
    </row>
    <row r="363" spans="1:22" s="45" customFormat="1" ht="11.25" hidden="1" customHeight="1" x14ac:dyDescent="0.2">
      <c r="A363" s="47">
        <f t="shared" si="24"/>
        <v>360</v>
      </c>
      <c r="B363" s="48" t="str">
        <f>+[19]N2YSEY!B42</f>
        <v>CCG05</v>
      </c>
      <c r="C363" s="49" t="str">
        <f>+[19]N2YSEY!C42</f>
        <v xml:space="preserve">CABLE N2YSEY DE 3-1X50 mm2; MEDIA TENSION                                                                                                                                                                                                                 </v>
      </c>
      <c r="D363" s="49">
        <f>+[19]N2YSEY!D42</f>
        <v>53.32</v>
      </c>
      <c r="E363" s="53">
        <f>+[19]N2YSEY!E42</f>
        <v>32.43</v>
      </c>
      <c r="F363" s="53"/>
      <c r="G363" s="49" t="str">
        <f>+[19]N2YSEY!F42</f>
        <v>E</v>
      </c>
      <c r="H363" s="49" t="str">
        <f>+[19]N2YSEY!G42</f>
        <v/>
      </c>
      <c r="I363" s="49" t="str">
        <f>+[19]N2YSEY!H42</f>
        <v>Estimado</v>
      </c>
      <c r="J363" s="49" t="str">
        <f>+[19]N2YSEY!I42</f>
        <v/>
      </c>
      <c r="K363" s="49" t="str">
        <f>+[19]N2YSEY!J42</f>
        <v/>
      </c>
      <c r="L363" s="49" t="str">
        <f>+[19]N2YSEY!K42</f>
        <v/>
      </c>
      <c r="M363" s="49" t="str">
        <f>+[19]N2YSEY!L42</f>
        <v/>
      </c>
      <c r="N363" s="49" t="str">
        <f>+[19]N2YSEY!M42</f>
        <v/>
      </c>
      <c r="O363" s="49" t="str">
        <f>+[19]N2YSEY!N42</f>
        <v>Estimado</v>
      </c>
      <c r="P363" s="49" t="str">
        <f>+[19]N2YSEY!O42</f>
        <v/>
      </c>
      <c r="Q363" s="49" t="str">
        <f>+[19]N2YSEY!P42</f>
        <v>E</v>
      </c>
      <c r="R363" s="51">
        <f t="shared" si="21"/>
        <v>-0.39178544636159041</v>
      </c>
      <c r="S363" s="45" t="str">
        <f t="shared" si="22"/>
        <v>Estimado.rar</v>
      </c>
      <c r="V363" s="46">
        <f t="shared" si="23"/>
        <v>1</v>
      </c>
    </row>
    <row r="364" spans="1:22" s="45" customFormat="1" ht="11.25" hidden="1" customHeight="1" x14ac:dyDescent="0.2">
      <c r="A364" s="47">
        <f t="shared" si="24"/>
        <v>361</v>
      </c>
      <c r="B364" s="48" t="str">
        <f>+[19]N2YSEY!B43</f>
        <v>CCG06</v>
      </c>
      <c r="C364" s="49" t="str">
        <f>+[19]N2YSEY!C43</f>
        <v xml:space="preserve">CABLE N2YSEY DE 3-1X70 mm2; MEDIA TENSION                                                                                                                                                                                                                 </v>
      </c>
      <c r="D364" s="49">
        <f>+[19]N2YSEY!D43</f>
        <v>66.75</v>
      </c>
      <c r="E364" s="53">
        <f>+[19]N2YSEY!E43</f>
        <v>40.594000000000001</v>
      </c>
      <c r="F364" s="53"/>
      <c r="G364" s="49" t="str">
        <f>+[19]N2YSEY!F43</f>
        <v>E</v>
      </c>
      <c r="H364" s="49" t="str">
        <f>+[19]N2YSEY!G43</f>
        <v/>
      </c>
      <c r="I364" s="49" t="str">
        <f>+[19]N2YSEY!H43</f>
        <v>Estimado</v>
      </c>
      <c r="J364" s="49" t="str">
        <f>+[19]N2YSEY!I43</f>
        <v/>
      </c>
      <c r="K364" s="49" t="str">
        <f>+[19]N2YSEY!J43</f>
        <v/>
      </c>
      <c r="L364" s="49" t="str">
        <f>+[19]N2YSEY!K43</f>
        <v/>
      </c>
      <c r="M364" s="49" t="str">
        <f>+[19]N2YSEY!L43</f>
        <v/>
      </c>
      <c r="N364" s="49" t="str">
        <f>+[19]N2YSEY!M43</f>
        <v/>
      </c>
      <c r="O364" s="49" t="str">
        <f>+[19]N2YSEY!N43</f>
        <v>Estimado</v>
      </c>
      <c r="P364" s="49" t="str">
        <f>+[19]N2YSEY!O43</f>
        <v/>
      </c>
      <c r="Q364" s="49" t="str">
        <f>+[19]N2YSEY!P43</f>
        <v>E</v>
      </c>
      <c r="R364" s="51">
        <f t="shared" si="21"/>
        <v>-0.39185018726591758</v>
      </c>
      <c r="S364" s="45" t="str">
        <f t="shared" si="22"/>
        <v>Estimado.rar</v>
      </c>
      <c r="V364" s="46">
        <f t="shared" si="23"/>
        <v>1</v>
      </c>
    </row>
    <row r="365" spans="1:22" s="45" customFormat="1" ht="11.25" hidden="1" customHeight="1" x14ac:dyDescent="0.2">
      <c r="A365" s="47">
        <f t="shared" si="24"/>
        <v>362</v>
      </c>
      <c r="B365" s="48" t="str">
        <f>+[19]N2YSEY!B44</f>
        <v>CCG07</v>
      </c>
      <c r="C365" s="49" t="str">
        <f>+[19]N2YSEY!C44</f>
        <v xml:space="preserve">CABLE N2YSEY DE 3-1X95 mm2; MEDIA TENSION                                                                                                                                                                                                                 </v>
      </c>
      <c r="D365" s="49">
        <f>+[19]N2YSEY!D44</f>
        <v>83.53</v>
      </c>
      <c r="E365" s="53">
        <f>+[19]N2YSEY!E44</f>
        <v>50.799000000000007</v>
      </c>
      <c r="F365" s="53"/>
      <c r="G365" s="49" t="str">
        <f>+[19]N2YSEY!F44</f>
        <v>E</v>
      </c>
      <c r="H365" s="49" t="str">
        <f>+[19]N2YSEY!G44</f>
        <v/>
      </c>
      <c r="I365" s="49" t="str">
        <f>+[19]N2YSEY!H44</f>
        <v>Estimado</v>
      </c>
      <c r="J365" s="49" t="str">
        <f>+[19]N2YSEY!I44</f>
        <v/>
      </c>
      <c r="K365" s="49" t="str">
        <f>+[19]N2YSEY!J44</f>
        <v/>
      </c>
      <c r="L365" s="49" t="str">
        <f>+[19]N2YSEY!K44</f>
        <v/>
      </c>
      <c r="M365" s="49" t="str">
        <f>+[19]N2YSEY!L44</f>
        <v/>
      </c>
      <c r="N365" s="49" t="str">
        <f>+[19]N2YSEY!M44</f>
        <v/>
      </c>
      <c r="O365" s="49" t="str">
        <f>+[19]N2YSEY!N44</f>
        <v>Estimado</v>
      </c>
      <c r="P365" s="49" t="str">
        <f>+[19]N2YSEY!O44</f>
        <v/>
      </c>
      <c r="Q365" s="49" t="str">
        <f>+[19]N2YSEY!P44</f>
        <v>E</v>
      </c>
      <c r="R365" s="51">
        <f t="shared" si="21"/>
        <v>-0.39184724051239073</v>
      </c>
      <c r="S365" s="45" t="str">
        <f t="shared" si="22"/>
        <v>Estimado.rar</v>
      </c>
      <c r="V365" s="46">
        <f t="shared" si="23"/>
        <v>1</v>
      </c>
    </row>
    <row r="366" spans="1:22" s="45" customFormat="1" ht="11.25" hidden="1" customHeight="1" x14ac:dyDescent="0.2">
      <c r="A366" s="47">
        <f t="shared" si="24"/>
        <v>363</v>
      </c>
      <c r="B366" s="48" t="str">
        <f>+[19]N2YSEY!B45</f>
        <v>CCG08</v>
      </c>
      <c r="C366" s="49" t="str">
        <f>+[19]N2YSEY!C45</f>
        <v xml:space="preserve">CABLE N2YSEY DE 3-1X120 mm2; MEDIA TENSION                                                                                                                                                                                                                </v>
      </c>
      <c r="D366" s="49">
        <f>+[19]N2YSEY!D45</f>
        <v>100.31</v>
      </c>
      <c r="E366" s="53">
        <f>+[19]N2YSEY!E45</f>
        <v>61.004000000000005</v>
      </c>
      <c r="F366" s="53"/>
      <c r="G366" s="49" t="str">
        <f>+[19]N2YSEY!F45</f>
        <v>E</v>
      </c>
      <c r="H366" s="49" t="str">
        <f>+[19]N2YSEY!G45</f>
        <v/>
      </c>
      <c r="I366" s="49" t="str">
        <f>+[19]N2YSEY!H45</f>
        <v>Estimado</v>
      </c>
      <c r="J366" s="49" t="str">
        <f>+[19]N2YSEY!I45</f>
        <v/>
      </c>
      <c r="K366" s="49" t="str">
        <f>+[19]N2YSEY!J45</f>
        <v/>
      </c>
      <c r="L366" s="49" t="str">
        <f>+[19]N2YSEY!K45</f>
        <v/>
      </c>
      <c r="M366" s="49" t="str">
        <f>+[19]N2YSEY!L45</f>
        <v/>
      </c>
      <c r="N366" s="49" t="str">
        <f>+[19]N2YSEY!M45</f>
        <v/>
      </c>
      <c r="O366" s="49" t="str">
        <f>+[19]N2YSEY!N45</f>
        <v>Estimado</v>
      </c>
      <c r="P366" s="49" t="str">
        <f>+[19]N2YSEY!O45</f>
        <v/>
      </c>
      <c r="Q366" s="49" t="str">
        <f>+[19]N2YSEY!P45</f>
        <v>E</v>
      </c>
      <c r="R366" s="51">
        <f t="shared" si="21"/>
        <v>-0.3918452796331372</v>
      </c>
      <c r="S366" s="45" t="str">
        <f t="shared" si="22"/>
        <v>Estimado.rar</v>
      </c>
      <c r="V366" s="46">
        <f t="shared" si="23"/>
        <v>1</v>
      </c>
    </row>
    <row r="367" spans="1:22" s="45" customFormat="1" ht="11.25" hidden="1" customHeight="1" x14ac:dyDescent="0.2">
      <c r="A367" s="47">
        <f t="shared" si="24"/>
        <v>364</v>
      </c>
      <c r="B367" s="48" t="str">
        <f>+[19]N2YSEY!B46</f>
        <v>CCG09</v>
      </c>
      <c r="C367" s="49" t="str">
        <f>+[19]N2YSEY!C46</f>
        <v xml:space="preserve">CABLE N2YSEY DE 3-1X150 mm2; MEDIA TENSION                                                                                                                                                                                                                </v>
      </c>
      <c r="D367" s="49">
        <f>+[19]N2YSEY!D46</f>
        <v>120.44</v>
      </c>
      <c r="E367" s="53">
        <f>+[19]N2YSEY!E46</f>
        <v>73.25</v>
      </c>
      <c r="F367" s="53"/>
      <c r="G367" s="49" t="str">
        <f>+[19]N2YSEY!F46</f>
        <v>E</v>
      </c>
      <c r="H367" s="49" t="str">
        <f>+[19]N2YSEY!G46</f>
        <v/>
      </c>
      <c r="I367" s="49" t="str">
        <f>+[19]N2YSEY!H46</f>
        <v>Estimado</v>
      </c>
      <c r="J367" s="49" t="str">
        <f>+[19]N2YSEY!I46</f>
        <v/>
      </c>
      <c r="K367" s="49" t="str">
        <f>+[19]N2YSEY!J46</f>
        <v/>
      </c>
      <c r="L367" s="49" t="str">
        <f>+[19]N2YSEY!K46</f>
        <v/>
      </c>
      <c r="M367" s="49" t="str">
        <f>+[19]N2YSEY!L46</f>
        <v/>
      </c>
      <c r="N367" s="49" t="str">
        <f>+[19]N2YSEY!M46</f>
        <v/>
      </c>
      <c r="O367" s="49" t="str">
        <f>+[19]N2YSEY!N46</f>
        <v>Estimado</v>
      </c>
      <c r="P367" s="49" t="str">
        <f>+[19]N2YSEY!O46</f>
        <v/>
      </c>
      <c r="Q367" s="49" t="str">
        <f>+[19]N2YSEY!P46</f>
        <v>E</v>
      </c>
      <c r="R367" s="51">
        <f t="shared" si="21"/>
        <v>-0.3918133510461641</v>
      </c>
      <c r="S367" s="45" t="str">
        <f t="shared" si="22"/>
        <v>Estimado.rar</v>
      </c>
      <c r="V367" s="46">
        <f t="shared" si="23"/>
        <v>1</v>
      </c>
    </row>
    <row r="368" spans="1:22" s="45" customFormat="1" ht="11.25" hidden="1" customHeight="1" x14ac:dyDescent="0.2">
      <c r="A368" s="47">
        <f t="shared" si="24"/>
        <v>365</v>
      </c>
      <c r="B368" s="48" t="str">
        <f>+[19]N2YSEY!B47</f>
        <v>CCG10</v>
      </c>
      <c r="C368" s="49" t="str">
        <f>+[19]N2YSEY!C47</f>
        <v xml:space="preserve">CABLE N2YSEY DE 3-1X240 mm2; MEDIA TENSION                                                                                                                                                                                                                </v>
      </c>
      <c r="D368" s="49">
        <f>+[19]N2YSEY!D47</f>
        <v>180.85</v>
      </c>
      <c r="E368" s="53">
        <f>+[19]N2YSEY!E47</f>
        <v>109.988</v>
      </c>
      <c r="F368" s="53"/>
      <c r="G368" s="49" t="str">
        <f>+[19]N2YSEY!F47</f>
        <v>E</v>
      </c>
      <c r="H368" s="49" t="str">
        <f>+[19]N2YSEY!G47</f>
        <v/>
      </c>
      <c r="I368" s="49" t="str">
        <f>+[19]N2YSEY!H47</f>
        <v>Estimado</v>
      </c>
      <c r="J368" s="49" t="str">
        <f>+[19]N2YSEY!I47</f>
        <v/>
      </c>
      <c r="K368" s="49" t="str">
        <f>+[19]N2YSEY!J47</f>
        <v/>
      </c>
      <c r="L368" s="49" t="str">
        <f>+[19]N2YSEY!K47</f>
        <v/>
      </c>
      <c r="M368" s="49" t="str">
        <f>+[19]N2YSEY!L47</f>
        <v/>
      </c>
      <c r="N368" s="49" t="str">
        <f>+[19]N2YSEY!M47</f>
        <v/>
      </c>
      <c r="O368" s="49" t="str">
        <f>+[19]N2YSEY!N47</f>
        <v>Estimado</v>
      </c>
      <c r="P368" s="49" t="str">
        <f>+[19]N2YSEY!O47</f>
        <v/>
      </c>
      <c r="Q368" s="49" t="str">
        <f>+[19]N2YSEY!P47</f>
        <v>E</v>
      </c>
      <c r="R368" s="51">
        <f t="shared" si="21"/>
        <v>-0.39182748133812551</v>
      </c>
      <c r="S368" s="45" t="str">
        <f t="shared" si="22"/>
        <v>Estimado.rar</v>
      </c>
      <c r="V368" s="46">
        <f t="shared" si="23"/>
        <v>1</v>
      </c>
    </row>
    <row r="369" spans="1:22" s="45" customFormat="1" ht="11.25" hidden="1" customHeight="1" x14ac:dyDescent="0.2">
      <c r="A369" s="47">
        <f t="shared" si="24"/>
        <v>366</v>
      </c>
      <c r="B369" s="48" t="str">
        <f>+[19]N2YSY!B38</f>
        <v>CCH01</v>
      </c>
      <c r="C369" s="49" t="str">
        <f>+[19]N2YSY!C38</f>
        <v xml:space="preserve">CABLE N2YSY UNIPOLAR DE 10 mm2; MEDIA TENSION                                                                                                                                                                                                             </v>
      </c>
      <c r="D369" s="49">
        <f>+[19]N2YSY!D38</f>
        <v>15.07</v>
      </c>
      <c r="E369" s="53">
        <f>+[19]N2YSY!E38</f>
        <v>9.1653000000000002</v>
      </c>
      <c r="F369" s="53"/>
      <c r="G369" s="49" t="str">
        <f>+[19]N2YSY!F38</f>
        <v>E</v>
      </c>
      <c r="H369" s="49" t="str">
        <f>+[19]N2YSY!G38</f>
        <v/>
      </c>
      <c r="I369" s="49" t="str">
        <f>+[19]N2YSY!H38</f>
        <v>Estimado</v>
      </c>
      <c r="J369" s="49" t="str">
        <f>+[19]N2YSY!I38</f>
        <v/>
      </c>
      <c r="K369" s="49" t="str">
        <f>+[19]N2YSY!J38</f>
        <v/>
      </c>
      <c r="L369" s="49" t="str">
        <f>+[19]N2YSY!K38</f>
        <v/>
      </c>
      <c r="M369" s="49" t="str">
        <f>+[19]N2YSY!L38</f>
        <v/>
      </c>
      <c r="N369" s="49" t="str">
        <f>+[19]N2YSY!M38</f>
        <v/>
      </c>
      <c r="O369" s="49" t="str">
        <f>+[19]N2YSY!N38</f>
        <v>Estimado</v>
      </c>
      <c r="P369" s="49" t="str">
        <f>+[19]N2YSY!O38</f>
        <v/>
      </c>
      <c r="Q369" s="49" t="str">
        <f>+[19]N2YSY!P38</f>
        <v>E</v>
      </c>
      <c r="R369" s="51">
        <f t="shared" si="21"/>
        <v>-0.39181818181818184</v>
      </c>
      <c r="S369" s="45" t="str">
        <f t="shared" si="22"/>
        <v>Estimado.rar</v>
      </c>
      <c r="V369" s="46">
        <f t="shared" si="23"/>
        <v>1</v>
      </c>
    </row>
    <row r="370" spans="1:22" s="45" customFormat="1" ht="11.25" hidden="1" customHeight="1" x14ac:dyDescent="0.2">
      <c r="A370" s="47">
        <f t="shared" si="24"/>
        <v>367</v>
      </c>
      <c r="B370" s="48" t="str">
        <f>+[19]N2YSY!B39</f>
        <v>CCH02</v>
      </c>
      <c r="C370" s="49" t="str">
        <f>+[19]N2YSY!C39</f>
        <v xml:space="preserve">CABLE N2YSY UNIPOLAR DE 16 mm2; MEDIA TENSION                                                                                                                                                                                                             </v>
      </c>
      <c r="D370" s="49">
        <f>+[19]N2YSY!D39</f>
        <v>16.84</v>
      </c>
      <c r="E370" s="53">
        <f>+[19]N2YSY!E39</f>
        <v>10.241099999999999</v>
      </c>
      <c r="F370" s="53"/>
      <c r="G370" s="49" t="str">
        <f>+[19]N2YSY!F39</f>
        <v>E</v>
      </c>
      <c r="H370" s="49" t="str">
        <f>+[19]N2YSY!G39</f>
        <v/>
      </c>
      <c r="I370" s="49" t="str">
        <f>+[19]N2YSY!H39</f>
        <v>Estimado</v>
      </c>
      <c r="J370" s="49" t="str">
        <f>+[19]N2YSY!I39</f>
        <v/>
      </c>
      <c r="K370" s="49" t="str">
        <f>+[19]N2YSY!J39</f>
        <v/>
      </c>
      <c r="L370" s="49" t="str">
        <f>+[19]N2YSY!K39</f>
        <v/>
      </c>
      <c r="M370" s="49" t="str">
        <f>+[19]N2YSY!L39</f>
        <v/>
      </c>
      <c r="N370" s="49" t="str">
        <f>+[19]N2YSY!M39</f>
        <v/>
      </c>
      <c r="O370" s="49" t="str">
        <f>+[19]N2YSY!N39</f>
        <v>Estimado</v>
      </c>
      <c r="P370" s="49" t="str">
        <f>+[19]N2YSY!O39</f>
        <v/>
      </c>
      <c r="Q370" s="49" t="str">
        <f>+[19]N2YSY!P39</f>
        <v>E</v>
      </c>
      <c r="R370" s="51">
        <f t="shared" si="21"/>
        <v>-0.3918586698337293</v>
      </c>
      <c r="S370" s="45" t="str">
        <f t="shared" si="22"/>
        <v>Estimado.rar</v>
      </c>
      <c r="V370" s="46">
        <f t="shared" si="23"/>
        <v>1</v>
      </c>
    </row>
    <row r="371" spans="1:22" s="45" customFormat="1" ht="11.25" hidden="1" customHeight="1" x14ac:dyDescent="0.2">
      <c r="A371" s="47">
        <f t="shared" si="24"/>
        <v>368</v>
      </c>
      <c r="B371" s="48" t="str">
        <f>+[19]N2YSY!B40</f>
        <v>CCH03</v>
      </c>
      <c r="C371" s="49" t="str">
        <f>+[19]N2YSY!C40</f>
        <v xml:space="preserve">CABLE N2YSY UNIPOLAR DE 25 mm2; MEDIA TENSION                                                                                                                                                                                                             </v>
      </c>
      <c r="D371" s="49">
        <f>+[19]N2YSY!D40</f>
        <v>19.489999999999998</v>
      </c>
      <c r="E371" s="53">
        <f>+[19]N2YSY!E40</f>
        <v>11.854800000000001</v>
      </c>
      <c r="F371" s="53"/>
      <c r="G371" s="49" t="str">
        <f>+[19]N2YSY!F40</f>
        <v>E</v>
      </c>
      <c r="H371" s="49" t="str">
        <f>+[19]N2YSY!G40</f>
        <v/>
      </c>
      <c r="I371" s="49" t="str">
        <f>+[19]N2YSY!H40</f>
        <v>Estimado</v>
      </c>
      <c r="J371" s="49" t="str">
        <f>+[19]N2YSY!I40</f>
        <v/>
      </c>
      <c r="K371" s="49" t="str">
        <f>+[19]N2YSY!J40</f>
        <v/>
      </c>
      <c r="L371" s="49" t="str">
        <f>+[19]N2YSY!K40</f>
        <v/>
      </c>
      <c r="M371" s="49" t="str">
        <f>+[19]N2YSY!L40</f>
        <v/>
      </c>
      <c r="N371" s="49" t="str">
        <f>+[19]N2YSY!M40</f>
        <v/>
      </c>
      <c r="O371" s="49" t="str">
        <f>+[19]N2YSY!N40</f>
        <v>Estimado</v>
      </c>
      <c r="P371" s="49" t="str">
        <f>+[19]N2YSY!O40</f>
        <v/>
      </c>
      <c r="Q371" s="49" t="str">
        <f>+[19]N2YSY!P40</f>
        <v>E</v>
      </c>
      <c r="R371" s="51">
        <f t="shared" si="21"/>
        <v>-0.39174961518727547</v>
      </c>
      <c r="S371" s="45" t="str">
        <f t="shared" si="22"/>
        <v>Estimado.rar</v>
      </c>
      <c r="V371" s="46">
        <f t="shared" si="23"/>
        <v>1</v>
      </c>
    </row>
    <row r="372" spans="1:22" s="45" customFormat="1" ht="11.25" hidden="1" customHeight="1" x14ac:dyDescent="0.2">
      <c r="A372" s="47">
        <f t="shared" si="24"/>
        <v>369</v>
      </c>
      <c r="B372" s="48" t="str">
        <f>+[19]N2YSY!B41</f>
        <v>CCH04</v>
      </c>
      <c r="C372" s="49" t="str">
        <f>+[19]N2YSY!C41</f>
        <v xml:space="preserve">CABLE N2YSY UNIPOLAR DE 35 mm2; MEDIA TENSION                                                                                                                                                                                                             </v>
      </c>
      <c r="D372" s="49">
        <f>+[19]N2YSY!D41</f>
        <v>22.44</v>
      </c>
      <c r="E372" s="53">
        <f>+[19]N2YSY!E41</f>
        <v>13.6478</v>
      </c>
      <c r="F372" s="53"/>
      <c r="G372" s="49" t="str">
        <f>+[19]N2YSY!F41</f>
        <v>E</v>
      </c>
      <c r="H372" s="49" t="str">
        <f>+[19]N2YSY!G41</f>
        <v/>
      </c>
      <c r="I372" s="49" t="str">
        <f>+[19]N2YSY!H41</f>
        <v>Estimado</v>
      </c>
      <c r="J372" s="49" t="str">
        <f>+[19]N2YSY!I41</f>
        <v/>
      </c>
      <c r="K372" s="49" t="str">
        <f>+[19]N2YSY!J41</f>
        <v/>
      </c>
      <c r="L372" s="49" t="str">
        <f>+[19]N2YSY!K41</f>
        <v/>
      </c>
      <c r="M372" s="49" t="str">
        <f>+[19]N2YSY!L41</f>
        <v/>
      </c>
      <c r="N372" s="49" t="str">
        <f>+[19]N2YSY!M41</f>
        <v/>
      </c>
      <c r="O372" s="49" t="str">
        <f>+[19]N2YSY!N41</f>
        <v>Estimado</v>
      </c>
      <c r="P372" s="49" t="str">
        <f>+[19]N2YSY!O41</f>
        <v/>
      </c>
      <c r="Q372" s="49" t="str">
        <f>+[19]N2YSY!P41</f>
        <v>E</v>
      </c>
      <c r="R372" s="51">
        <f t="shared" si="21"/>
        <v>-0.39180926916221037</v>
      </c>
      <c r="S372" s="45" t="str">
        <f t="shared" si="22"/>
        <v>Estimado.rar</v>
      </c>
      <c r="V372" s="46">
        <f t="shared" si="23"/>
        <v>1</v>
      </c>
    </row>
    <row r="373" spans="1:22" s="45" customFormat="1" ht="11.25" hidden="1" customHeight="1" x14ac:dyDescent="0.2">
      <c r="A373" s="47">
        <f t="shared" si="24"/>
        <v>370</v>
      </c>
      <c r="B373" s="48" t="str">
        <f>+[19]N2YSY!B42</f>
        <v>CCH05</v>
      </c>
      <c r="C373" s="49" t="str">
        <f>+[19]N2YSY!C42</f>
        <v xml:space="preserve">CABLE N2YSY UNIPOLAR DE 50 mm2; MEDIA TENSION                                                                                                                                                                                                             </v>
      </c>
      <c r="D373" s="49">
        <f>+[19]N2YSY!D42</f>
        <v>26.86</v>
      </c>
      <c r="E373" s="53">
        <f>+[19]N2YSY!E42</f>
        <v>16.337299999999999</v>
      </c>
      <c r="F373" s="53"/>
      <c r="G373" s="49" t="str">
        <f>+[19]N2YSY!F42</f>
        <v>E</v>
      </c>
      <c r="H373" s="49" t="str">
        <f>+[19]N2YSY!G42</f>
        <v/>
      </c>
      <c r="I373" s="49" t="str">
        <f>+[19]N2YSY!H42</f>
        <v>Estimado</v>
      </c>
      <c r="J373" s="49" t="str">
        <f>+[19]N2YSY!I42</f>
        <v/>
      </c>
      <c r="K373" s="49" t="str">
        <f>+[19]N2YSY!J42</f>
        <v/>
      </c>
      <c r="L373" s="49" t="str">
        <f>+[19]N2YSY!K42</f>
        <v/>
      </c>
      <c r="M373" s="49" t="str">
        <f>+[19]N2YSY!L42</f>
        <v/>
      </c>
      <c r="N373" s="49" t="str">
        <f>+[19]N2YSY!M42</f>
        <v/>
      </c>
      <c r="O373" s="49" t="str">
        <f>+[19]N2YSY!N42</f>
        <v>Estimado</v>
      </c>
      <c r="P373" s="49" t="str">
        <f>+[19]N2YSY!O42</f>
        <v/>
      </c>
      <c r="Q373" s="49" t="str">
        <f>+[19]N2YSY!P42</f>
        <v>E</v>
      </c>
      <c r="R373" s="51">
        <f t="shared" si="21"/>
        <v>-0.39176098287416239</v>
      </c>
      <c r="S373" s="45" t="str">
        <f t="shared" si="22"/>
        <v>Estimado.rar</v>
      </c>
      <c r="V373" s="46">
        <f t="shared" si="23"/>
        <v>1</v>
      </c>
    </row>
    <row r="374" spans="1:22" s="45" customFormat="1" ht="11.25" hidden="1" customHeight="1" x14ac:dyDescent="0.2">
      <c r="A374" s="47">
        <f t="shared" si="24"/>
        <v>371</v>
      </c>
      <c r="B374" s="48" t="str">
        <f>+[19]N2YSY!B43</f>
        <v>CCH06</v>
      </c>
      <c r="C374" s="49" t="str">
        <f>+[19]N2YSY!C43</f>
        <v xml:space="preserve">CABLE N2YSY UNIPOLAR DE 70 mm2; MEDIA TENSION                                                                                                                                                                                                             </v>
      </c>
      <c r="D374" s="49">
        <f>+[19]N2YSY!D43</f>
        <v>32.76</v>
      </c>
      <c r="E374" s="53">
        <f>+[19]N2YSY!E43</f>
        <v>19.923299999999998</v>
      </c>
      <c r="F374" s="53"/>
      <c r="G374" s="49" t="str">
        <f>+[19]N2YSY!F43</f>
        <v>E</v>
      </c>
      <c r="H374" s="49" t="str">
        <f>+[19]N2YSY!G43</f>
        <v/>
      </c>
      <c r="I374" s="49" t="str">
        <f>+[19]N2YSY!H43</f>
        <v>Estimado</v>
      </c>
      <c r="J374" s="49" t="str">
        <f>+[19]N2YSY!I43</f>
        <v/>
      </c>
      <c r="K374" s="49" t="str">
        <f>+[19]N2YSY!J43</f>
        <v/>
      </c>
      <c r="L374" s="49" t="str">
        <f>+[19]N2YSY!K43</f>
        <v/>
      </c>
      <c r="M374" s="49" t="str">
        <f>+[19]N2YSY!L43</f>
        <v/>
      </c>
      <c r="N374" s="49" t="str">
        <f>+[19]N2YSY!M43</f>
        <v/>
      </c>
      <c r="O374" s="49" t="str">
        <f>+[19]N2YSY!N43</f>
        <v>Estimado</v>
      </c>
      <c r="P374" s="49" t="str">
        <f>+[19]N2YSY!O43</f>
        <v/>
      </c>
      <c r="Q374" s="49" t="str">
        <f>+[19]N2YSY!P43</f>
        <v>E</v>
      </c>
      <c r="R374" s="51">
        <f t="shared" si="21"/>
        <v>-0.39184065934065937</v>
      </c>
      <c r="S374" s="45" t="str">
        <f t="shared" si="22"/>
        <v>Estimado.rar</v>
      </c>
      <c r="V374" s="46">
        <f t="shared" si="23"/>
        <v>1</v>
      </c>
    </row>
    <row r="375" spans="1:22" s="45" customFormat="1" ht="11.25" hidden="1" customHeight="1" x14ac:dyDescent="0.2">
      <c r="A375" s="47">
        <f t="shared" si="24"/>
        <v>372</v>
      </c>
      <c r="B375" s="48" t="str">
        <f>+[19]N2YSY!B44</f>
        <v>CCH07</v>
      </c>
      <c r="C375" s="49" t="str">
        <f>+[19]N2YSY!C44</f>
        <v xml:space="preserve">CABLE N2YSY UNIPOLAR DE 95 mm2; MEDIA TENSION                                                                                                                                                                                                             </v>
      </c>
      <c r="D375" s="49">
        <f>+[19]N2YSY!D44</f>
        <v>40.130000000000003</v>
      </c>
      <c r="E375" s="53">
        <f>+[19]N2YSY!E44</f>
        <v>24.405799999999999</v>
      </c>
      <c r="F375" s="53"/>
      <c r="G375" s="49" t="str">
        <f>+[19]N2YSY!F44</f>
        <v>E</v>
      </c>
      <c r="H375" s="49" t="str">
        <f>+[19]N2YSY!G44</f>
        <v/>
      </c>
      <c r="I375" s="49" t="str">
        <f>+[19]N2YSY!H44</f>
        <v>Estimado</v>
      </c>
      <c r="J375" s="49" t="str">
        <f>+[19]N2YSY!I44</f>
        <v/>
      </c>
      <c r="K375" s="49" t="str">
        <f>+[19]N2YSY!J44</f>
        <v/>
      </c>
      <c r="L375" s="49" t="str">
        <f>+[19]N2YSY!K44</f>
        <v/>
      </c>
      <c r="M375" s="49" t="str">
        <f>+[19]N2YSY!L44</f>
        <v/>
      </c>
      <c r="N375" s="49" t="str">
        <f>+[19]N2YSY!M44</f>
        <v/>
      </c>
      <c r="O375" s="49" t="str">
        <f>+[19]N2YSY!N44</f>
        <v>Estimado</v>
      </c>
      <c r="P375" s="49" t="str">
        <f>+[19]N2YSY!O44</f>
        <v/>
      </c>
      <c r="Q375" s="49" t="str">
        <f>+[19]N2YSY!P44</f>
        <v>E</v>
      </c>
      <c r="R375" s="51">
        <f t="shared" si="21"/>
        <v>-0.39183154747072024</v>
      </c>
      <c r="S375" s="45" t="str">
        <f t="shared" si="22"/>
        <v>Estimado.rar</v>
      </c>
      <c r="V375" s="46">
        <f t="shared" si="23"/>
        <v>1</v>
      </c>
    </row>
    <row r="376" spans="1:22" s="45" customFormat="1" ht="11.25" hidden="1" customHeight="1" x14ac:dyDescent="0.2">
      <c r="A376" s="47">
        <f t="shared" si="24"/>
        <v>373</v>
      </c>
      <c r="B376" s="48" t="str">
        <f>+[19]N2YSY!B45</f>
        <v>CCH08</v>
      </c>
      <c r="C376" s="49" t="str">
        <f>+[19]N2YSY!C45</f>
        <v xml:space="preserve">CABLE N2YSY UNIPOLAR DE 120 mm2; MEDIA TENSION                                                                                                                                                                                                            </v>
      </c>
      <c r="D376" s="49">
        <f>+[19]N2YSY!D45</f>
        <v>47.5</v>
      </c>
      <c r="E376" s="53">
        <f>+[19]N2YSY!E45</f>
        <v>28.888299999999997</v>
      </c>
      <c r="F376" s="53"/>
      <c r="G376" s="49" t="str">
        <f>+[19]N2YSY!F45</f>
        <v>E</v>
      </c>
      <c r="H376" s="49" t="str">
        <f>+[19]N2YSY!G45</f>
        <v/>
      </c>
      <c r="I376" s="49" t="str">
        <f>+[19]N2YSY!H45</f>
        <v>Estimado</v>
      </c>
      <c r="J376" s="49" t="str">
        <f>+[19]N2YSY!I45</f>
        <v/>
      </c>
      <c r="K376" s="49" t="str">
        <f>+[19]N2YSY!J45</f>
        <v/>
      </c>
      <c r="L376" s="49" t="str">
        <f>+[19]N2YSY!K45</f>
        <v/>
      </c>
      <c r="M376" s="49" t="str">
        <f>+[19]N2YSY!L45</f>
        <v/>
      </c>
      <c r="N376" s="49" t="str">
        <f>+[19]N2YSY!M45</f>
        <v/>
      </c>
      <c r="O376" s="49" t="str">
        <f>+[19]N2YSY!N45</f>
        <v>Estimado</v>
      </c>
      <c r="P376" s="49" t="str">
        <f>+[19]N2YSY!O45</f>
        <v/>
      </c>
      <c r="Q376" s="49" t="str">
        <f>+[19]N2YSY!P45</f>
        <v>E</v>
      </c>
      <c r="R376" s="51">
        <f t="shared" si="21"/>
        <v>-0.39182526315789479</v>
      </c>
      <c r="S376" s="45" t="str">
        <f t="shared" si="22"/>
        <v>Estimado.rar</v>
      </c>
      <c r="V376" s="46">
        <f t="shared" si="23"/>
        <v>1</v>
      </c>
    </row>
    <row r="377" spans="1:22" s="45" customFormat="1" ht="11.25" hidden="1" customHeight="1" x14ac:dyDescent="0.2">
      <c r="A377" s="47">
        <f t="shared" si="24"/>
        <v>374</v>
      </c>
      <c r="B377" s="48" t="str">
        <f>+[19]N2YSY!B46</f>
        <v>CCH09</v>
      </c>
      <c r="C377" s="49" t="str">
        <f>+[19]N2YSY!C46</f>
        <v xml:space="preserve">CABLE N2YSY UNIPOLAR DE 150 mm2; MEDIA TENSION                                                                                                                                                                                                            </v>
      </c>
      <c r="D377" s="49">
        <f>+[19]N2YSY!D46</f>
        <v>56.34</v>
      </c>
      <c r="E377" s="53">
        <f>+[19]N2YSY!E46</f>
        <v>34.267299999999999</v>
      </c>
      <c r="F377" s="53"/>
      <c r="G377" s="49" t="str">
        <f>+[19]N2YSY!F46</f>
        <v>E</v>
      </c>
      <c r="H377" s="49" t="str">
        <f>+[19]N2YSY!G46</f>
        <v/>
      </c>
      <c r="I377" s="49" t="str">
        <f>+[19]N2YSY!H46</f>
        <v>Estimado</v>
      </c>
      <c r="J377" s="49" t="str">
        <f>+[19]N2YSY!I46</f>
        <v/>
      </c>
      <c r="K377" s="49" t="str">
        <f>+[19]N2YSY!J46</f>
        <v/>
      </c>
      <c r="L377" s="49" t="str">
        <f>+[19]N2YSY!K46</f>
        <v/>
      </c>
      <c r="M377" s="49" t="str">
        <f>+[19]N2YSY!L46</f>
        <v/>
      </c>
      <c r="N377" s="49" t="str">
        <f>+[19]N2YSY!M46</f>
        <v/>
      </c>
      <c r="O377" s="49" t="str">
        <f>+[19]N2YSY!N46</f>
        <v>Estimado</v>
      </c>
      <c r="P377" s="49" t="str">
        <f>+[19]N2YSY!O46</f>
        <v/>
      </c>
      <c r="Q377" s="49" t="str">
        <f>+[19]N2YSY!P46</f>
        <v>E</v>
      </c>
      <c r="R377" s="51">
        <f t="shared" si="21"/>
        <v>-0.39177671281505155</v>
      </c>
      <c r="S377" s="45" t="str">
        <f t="shared" si="22"/>
        <v>Estimado.rar</v>
      </c>
      <c r="V377" s="46">
        <f t="shared" si="23"/>
        <v>1</v>
      </c>
    </row>
    <row r="378" spans="1:22" s="45" customFormat="1" ht="11.25" hidden="1" customHeight="1" x14ac:dyDescent="0.2">
      <c r="A378" s="47">
        <f t="shared" si="24"/>
        <v>375</v>
      </c>
      <c r="B378" s="48" t="str">
        <f>+[19]N2YSY!B47</f>
        <v>CCH10</v>
      </c>
      <c r="C378" s="49" t="str">
        <f>+[19]N2YSY!C47</f>
        <v xml:space="preserve">CABLE N2YSY UNIPOLAR DE 240 mm2; MEDIA TENSION                                                                                                                                                                                                            </v>
      </c>
      <c r="D378" s="49">
        <f>+[19]N2YSY!D47</f>
        <v>82.87</v>
      </c>
      <c r="E378" s="53">
        <f>+[19]N2YSY!E47</f>
        <v>50.404299999999999</v>
      </c>
      <c r="F378" s="53"/>
      <c r="G378" s="49" t="str">
        <f>+[19]N2YSY!F47</f>
        <v>E</v>
      </c>
      <c r="H378" s="49" t="str">
        <f>+[19]N2YSY!G47</f>
        <v/>
      </c>
      <c r="I378" s="49" t="str">
        <f>+[19]N2YSY!H47</f>
        <v>Estimado</v>
      </c>
      <c r="J378" s="49" t="str">
        <f>+[19]N2YSY!I47</f>
        <v/>
      </c>
      <c r="K378" s="49" t="str">
        <f>+[19]N2YSY!J47</f>
        <v/>
      </c>
      <c r="L378" s="49" t="str">
        <f>+[19]N2YSY!K47</f>
        <v/>
      </c>
      <c r="M378" s="49" t="str">
        <f>+[19]N2YSY!L47</f>
        <v/>
      </c>
      <c r="N378" s="49" t="str">
        <f>+[19]N2YSY!M47</f>
        <v/>
      </c>
      <c r="O378" s="49" t="str">
        <f>+[19]N2YSY!N47</f>
        <v>Estimado</v>
      </c>
      <c r="P378" s="49" t="str">
        <f>+[19]N2YSY!O47</f>
        <v/>
      </c>
      <c r="Q378" s="49" t="str">
        <f>+[19]N2YSY!P47</f>
        <v>E</v>
      </c>
      <c r="R378" s="51">
        <f t="shared" si="21"/>
        <v>-0.39176662242065896</v>
      </c>
      <c r="S378" s="45" t="str">
        <f t="shared" si="22"/>
        <v>Estimado.rar</v>
      </c>
      <c r="V378" s="46">
        <f t="shared" si="23"/>
        <v>1</v>
      </c>
    </row>
    <row r="379" spans="1:22" s="45" customFormat="1" ht="11.25" hidden="1" customHeight="1" x14ac:dyDescent="0.2">
      <c r="A379" s="47">
        <f t="shared" si="24"/>
        <v>376</v>
      </c>
      <c r="B379" s="48" t="str">
        <f>+[19]NA2XSY!B75</f>
        <v>CDB09</v>
      </c>
      <c r="C379" s="49" t="str">
        <f>+[19]NA2XSY!C75</f>
        <v>CABLE NA2XSY UNIPOLAR 25 mm2; MEDIA TENSION</v>
      </c>
      <c r="D379" s="49">
        <f>+[19]NA2XSY!D75</f>
        <v>3.78</v>
      </c>
      <c r="E379" s="53">
        <f>+[19]NA2XSY!E75</f>
        <v>3.95</v>
      </c>
      <c r="F379" s="53"/>
      <c r="G379" s="49" t="str">
        <f>+[19]NA2XSY!F75</f>
        <v>E</v>
      </c>
      <c r="H379" s="49" t="str">
        <f>+[19]NA2XSY!G75</f>
        <v/>
      </c>
      <c r="I379" s="49" t="str">
        <f>+[19]NA2XSY!H75</f>
        <v>Estimado</v>
      </c>
      <c r="J379" s="49" t="str">
        <f>+[19]NA2XSY!I75</f>
        <v/>
      </c>
      <c r="K379" s="49" t="str">
        <f>+[19]NA2XSY!J75</f>
        <v/>
      </c>
      <c r="L379" s="49" t="str">
        <f>+[19]NA2XSY!K75</f>
        <v/>
      </c>
      <c r="M379" s="49" t="str">
        <f>+[19]NA2XSY!L75</f>
        <v/>
      </c>
      <c r="N379" s="49" t="str">
        <f>+[19]NA2XSY!M75</f>
        <v/>
      </c>
      <c r="O379" s="49" t="str">
        <f>+[19]NA2XSY!N75</f>
        <v>Estimado</v>
      </c>
      <c r="P379" s="49" t="str">
        <f>+[19]NA2XSY!O75</f>
        <v/>
      </c>
      <c r="Q379" s="49" t="str">
        <f>+[19]NA2XSY!P75</f>
        <v>E</v>
      </c>
      <c r="R379" s="51">
        <f t="shared" si="21"/>
        <v>4.497354497354511E-2</v>
      </c>
      <c r="S379" s="45" t="str">
        <f t="shared" si="22"/>
        <v>Estimado.rar</v>
      </c>
      <c r="V379" s="46">
        <f t="shared" si="23"/>
        <v>1</v>
      </c>
    </row>
    <row r="380" spans="1:22" s="45" customFormat="1" ht="11.25" hidden="1" customHeight="1" x14ac:dyDescent="0.2">
      <c r="A380" s="47">
        <f t="shared" si="24"/>
        <v>377</v>
      </c>
      <c r="B380" s="57" t="str">
        <f>+[19]NA2XSY!B76</f>
        <v>CDB10</v>
      </c>
      <c r="C380" s="49" t="str">
        <f>+[19]NA2XSY!C76</f>
        <v>CABLE NA2XSY UNIPOLAR 35 mm2; MEDIA TENSION</v>
      </c>
      <c r="D380" s="49">
        <f>+[19]NA2XSY!D76</f>
        <v>3.95</v>
      </c>
      <c r="E380" s="53">
        <f>+[19]NA2XSY!E76</f>
        <v>4.03</v>
      </c>
      <c r="F380" s="53"/>
      <c r="G380" s="49" t="str">
        <f>+[19]NA2XSY!F76</f>
        <v>E</v>
      </c>
      <c r="H380" s="49" t="str">
        <f>+[19]NA2XSY!G76</f>
        <v/>
      </c>
      <c r="I380" s="49" t="str">
        <f>+[19]NA2XSY!H76</f>
        <v>Estimado</v>
      </c>
      <c r="J380" s="49" t="str">
        <f>+[19]NA2XSY!I76</f>
        <v/>
      </c>
      <c r="K380" s="49" t="str">
        <f>+[19]NA2XSY!J76</f>
        <v/>
      </c>
      <c r="L380" s="49" t="str">
        <f>+[19]NA2XSY!K76</f>
        <v/>
      </c>
      <c r="M380" s="49" t="str">
        <f>+[19]NA2XSY!L76</f>
        <v/>
      </c>
      <c r="N380" s="49" t="str">
        <f>+[19]NA2XSY!M76</f>
        <v/>
      </c>
      <c r="O380" s="49" t="str">
        <f>+[19]NA2XSY!N76</f>
        <v>Estimado</v>
      </c>
      <c r="P380" s="49" t="str">
        <f>+[19]NA2XSY!O76</f>
        <v/>
      </c>
      <c r="Q380" s="49" t="str">
        <f>+[19]NA2XSY!P76</f>
        <v>E</v>
      </c>
      <c r="R380" s="51">
        <f t="shared" si="21"/>
        <v>2.0253164556962133E-2</v>
      </c>
      <c r="S380" s="45" t="str">
        <f t="shared" si="22"/>
        <v>Estimado.rar</v>
      </c>
      <c r="V380" s="46">
        <f t="shared" si="23"/>
        <v>1</v>
      </c>
    </row>
    <row r="381" spans="1:22" s="45" customFormat="1" ht="11.25" hidden="1" customHeight="1" x14ac:dyDescent="0.2">
      <c r="A381" s="47">
        <f t="shared" si="24"/>
        <v>378</v>
      </c>
      <c r="B381" s="48" t="str">
        <f>+[19]NA2XSY!B77</f>
        <v>CDB02</v>
      </c>
      <c r="C381" s="49" t="str">
        <f>+[19]NA2XSY!C77</f>
        <v>CABLE NA2XSY UNIPOLAR 50 mm2; MEDIA TENSION</v>
      </c>
      <c r="D381" s="49">
        <f>+[19]NA2XSY!D77</f>
        <v>4.2</v>
      </c>
      <c r="E381" s="53">
        <f>+[19]NA2XSY!E77</f>
        <v>4.3499999999999996</v>
      </c>
      <c r="F381" s="53"/>
      <c r="G381" s="49" t="str">
        <f>+[19]NA2XSY!F77</f>
        <v>S</v>
      </c>
      <c r="H381" s="49">
        <f>+[19]NA2XSY!G77</f>
        <v>20</v>
      </c>
      <c r="I381" s="49" t="str">
        <f>+[19]NA2XSY!H77</f>
        <v>Orden de Compra 4210009585</v>
      </c>
      <c r="J381" s="49" t="str">
        <f>+[19]NA2XSY!I77</f>
        <v>Individual</v>
      </c>
      <c r="K381" s="49" t="str">
        <f>+[19]NA2XSY!J77</f>
        <v>ELC</v>
      </c>
      <c r="L381" s="49" t="str">
        <f>+[19]NA2XSY!K77</f>
        <v>CHUQUILLANQUI CERRON PILAR DEL ROSA</v>
      </c>
      <c r="M381" s="49">
        <f>+[19]NA2XSY!L77</f>
        <v>42851</v>
      </c>
      <c r="N381" s="49">
        <f>+[19]NA2XSY!M77</f>
        <v>20</v>
      </c>
      <c r="O381" s="49" t="str">
        <f>+[19]NA2XSY!N77</f>
        <v>Sustento</v>
      </c>
      <c r="P381" s="49">
        <f>+[19]NA2XSY!O77</f>
        <v>20</v>
      </c>
      <c r="Q381" s="49" t="str">
        <f>+[19]NA2XSY!P77</f>
        <v>S</v>
      </c>
      <c r="R381" s="51">
        <f t="shared" si="21"/>
        <v>3.5714285714285587E-2</v>
      </c>
      <c r="S381" s="45" t="str">
        <f t="shared" si="22"/>
        <v>ELC: Orden de Compra 4210009585</v>
      </c>
      <c r="V381" s="46">
        <f t="shared" si="23"/>
        <v>1</v>
      </c>
    </row>
    <row r="382" spans="1:22" s="45" customFormat="1" ht="11.25" hidden="1" customHeight="1" x14ac:dyDescent="0.2">
      <c r="A382" s="47">
        <f t="shared" si="24"/>
        <v>379</v>
      </c>
      <c r="B382" s="67" t="str">
        <f>+[19]NA2XSY!B78</f>
        <v>CDB07</v>
      </c>
      <c r="C382" s="68" t="str">
        <f>+[19]NA2XSY!C78</f>
        <v>CABLE NA2XSY UNIPOLAR 70 mm2; MEDIA TENSION</v>
      </c>
      <c r="D382" s="68">
        <f>+[19]NA2XSY!D78</f>
        <v>4.59</v>
      </c>
      <c r="E382" s="69">
        <f>+[19]NA2XSY!E78</f>
        <v>4.3899999999999997</v>
      </c>
      <c r="F382" s="69"/>
      <c r="G382" s="68" t="str">
        <f>+[19]NA2XSY!F78</f>
        <v>E</v>
      </c>
      <c r="H382" s="68" t="str">
        <f>+[19]NA2XSY!G78</f>
        <v/>
      </c>
      <c r="I382" s="68" t="str">
        <f>+[19]NA2XSY!H78</f>
        <v>Estimado</v>
      </c>
      <c r="J382" s="68" t="str">
        <f>+[19]NA2XSY!I78</f>
        <v/>
      </c>
      <c r="K382" s="68" t="str">
        <f>+[19]NA2XSY!J78</f>
        <v/>
      </c>
      <c r="L382" s="68" t="str">
        <f>+[19]NA2XSY!K78</f>
        <v/>
      </c>
      <c r="M382" s="68" t="str">
        <f>+[19]NA2XSY!L78</f>
        <v/>
      </c>
      <c r="N382" s="68">
        <f>+[19]NA2XSY!M78</f>
        <v>3</v>
      </c>
      <c r="O382" s="68" t="str">
        <f>+[19]NA2XSY!N78</f>
        <v>Estimado</v>
      </c>
      <c r="P382" s="68" t="str">
        <f>+[19]NA2XSY!O78</f>
        <v/>
      </c>
      <c r="Q382" s="68" t="str">
        <f>+[19]NA2XSY!P78</f>
        <v>E</v>
      </c>
      <c r="R382" s="51">
        <f t="shared" si="21"/>
        <v>-4.3572984749455368E-2</v>
      </c>
      <c r="S382" s="45" t="str">
        <f t="shared" si="22"/>
        <v>Estimado.rar</v>
      </c>
      <c r="V382" s="46">
        <f t="shared" si="23"/>
        <v>1</v>
      </c>
    </row>
    <row r="383" spans="1:22" s="45" customFormat="1" ht="11.25" hidden="1" customHeight="1" x14ac:dyDescent="0.2">
      <c r="A383" s="47">
        <f t="shared" si="24"/>
        <v>380</v>
      </c>
      <c r="B383" s="48" t="str">
        <f>+[19]NA2XSY!B79</f>
        <v>CDB03</v>
      </c>
      <c r="C383" s="49" t="str">
        <f>+[19]NA2XSY!C79</f>
        <v>CABLE NA2XSY UNIPOLAR 95 mm2; MEDIA TENSION</v>
      </c>
      <c r="D383" s="49">
        <f>+[19]NA2XSY!D79</f>
        <v>4.95</v>
      </c>
      <c r="E383" s="53">
        <f>+[19]NA2XSY!E79</f>
        <v>4.43</v>
      </c>
      <c r="F383" s="53"/>
      <c r="G383" s="49" t="str">
        <f>+[19]NA2XSY!F79</f>
        <v>E</v>
      </c>
      <c r="H383" s="49" t="str">
        <f>+[19]NA2XSY!G79</f>
        <v/>
      </c>
      <c r="I383" s="49" t="str">
        <f>+[19]NA2XSY!H79</f>
        <v>Estimado</v>
      </c>
      <c r="J383" s="49" t="str">
        <f>+[19]NA2XSY!I79</f>
        <v/>
      </c>
      <c r="K383" s="49" t="str">
        <f>+[19]NA2XSY!J79</f>
        <v/>
      </c>
      <c r="L383" s="49" t="str">
        <f>+[19]NA2XSY!K79</f>
        <v/>
      </c>
      <c r="M383" s="49" t="str">
        <f>+[19]NA2XSY!L79</f>
        <v/>
      </c>
      <c r="N383" s="49" t="str">
        <f>+[19]NA2XSY!M79</f>
        <v/>
      </c>
      <c r="O383" s="49" t="str">
        <f>+[19]NA2XSY!N79</f>
        <v>Estimado</v>
      </c>
      <c r="P383" s="49" t="str">
        <f>+[19]NA2XSY!O79</f>
        <v/>
      </c>
      <c r="Q383" s="49" t="str">
        <f>+[19]NA2XSY!P79</f>
        <v>E</v>
      </c>
      <c r="R383" s="51">
        <f t="shared" si="21"/>
        <v>-0.10505050505050517</v>
      </c>
      <c r="S383" s="45" t="str">
        <f t="shared" si="22"/>
        <v>Estimado.rar</v>
      </c>
      <c r="V383" s="46">
        <f t="shared" si="23"/>
        <v>1</v>
      </c>
    </row>
    <row r="384" spans="1:22" s="45" customFormat="1" ht="11.25" hidden="1" customHeight="1" x14ac:dyDescent="0.2">
      <c r="A384" s="47">
        <f t="shared" si="24"/>
        <v>381</v>
      </c>
      <c r="B384" s="48" t="str">
        <f>+[19]NA2XSY!B80</f>
        <v>CDB04</v>
      </c>
      <c r="C384" s="49" t="str">
        <f>+[19]NA2XSY!C80</f>
        <v>CABLE NA2XSY UNIPOLAR 120 mm2; MEDIA TENSION</v>
      </c>
      <c r="D384" s="49">
        <f>+[19]NA2XSY!D80</f>
        <v>5.31</v>
      </c>
      <c r="E384" s="53">
        <f>+[19]NA2XSY!E80</f>
        <v>4.46</v>
      </c>
      <c r="F384" s="53"/>
      <c r="G384" s="49" t="str">
        <f>+[19]NA2XSY!F80</f>
        <v>S</v>
      </c>
      <c r="H384" s="49">
        <f>+[19]NA2XSY!G80</f>
        <v>5875</v>
      </c>
      <c r="I384" s="49" t="str">
        <f>+[19]NA2XSY!H80</f>
        <v>Factura F024-00059577</v>
      </c>
      <c r="J384" s="49" t="str">
        <f>+[19]NA2XSY!I80</f>
        <v>Individual</v>
      </c>
      <c r="K384" s="49" t="str">
        <f>+[19]NA2XSY!J80</f>
        <v>EDPE</v>
      </c>
      <c r="L384" s="49" t="str">
        <f>+[19]NA2XSY!K80</f>
        <v>INDECO S.A</v>
      </c>
      <c r="M384" s="49">
        <f>+[19]NA2XSY!L80</f>
        <v>43069</v>
      </c>
      <c r="N384" s="49">
        <f>+[19]NA2XSY!M80</f>
        <v>1</v>
      </c>
      <c r="O384" s="49" t="str">
        <f>+[19]NA2XSY!N80</f>
        <v>Sustento</v>
      </c>
      <c r="P384" s="49">
        <f>+[19]NA2XSY!O80</f>
        <v>5875</v>
      </c>
      <c r="Q384" s="49" t="str">
        <f>+[19]NA2XSY!P80</f>
        <v>S</v>
      </c>
      <c r="R384" s="51">
        <f t="shared" si="21"/>
        <v>-0.16007532956685488</v>
      </c>
      <c r="S384" s="45" t="str">
        <f t="shared" si="22"/>
        <v>EDPE: Factura F024-00059577</v>
      </c>
      <c r="V384" s="46">
        <f t="shared" si="23"/>
        <v>1</v>
      </c>
    </row>
    <row r="385" spans="1:22" s="45" customFormat="1" ht="11.25" hidden="1" customHeight="1" x14ac:dyDescent="0.2">
      <c r="A385" s="47">
        <f t="shared" si="24"/>
        <v>382</v>
      </c>
      <c r="B385" s="48" t="str">
        <f>+[19]NA2XSY!B81</f>
        <v>CDB01</v>
      </c>
      <c r="C385" s="49" t="str">
        <f>+[19]NA2XSY!C81</f>
        <v>CABLE NA2XSY UNIPOLAR 150 mm2; MEDIA TENSION</v>
      </c>
      <c r="D385" s="49">
        <f>+[19]NA2XSY!D81</f>
        <v>5.87</v>
      </c>
      <c r="E385" s="53">
        <f>+[19]NA2XSY!E81</f>
        <v>4.95</v>
      </c>
      <c r="F385" s="53"/>
      <c r="G385" s="49" t="str">
        <f>+[19]NA2XSY!F81</f>
        <v>E</v>
      </c>
      <c r="H385" s="49" t="str">
        <f>+[19]NA2XSY!G81</f>
        <v/>
      </c>
      <c r="I385" s="49" t="str">
        <f>+[19]NA2XSY!H81</f>
        <v>Estimado</v>
      </c>
      <c r="J385" s="49" t="str">
        <f>+[19]NA2XSY!I81</f>
        <v/>
      </c>
      <c r="K385" s="49" t="str">
        <f>+[19]NA2XSY!J81</f>
        <v/>
      </c>
      <c r="L385" s="49" t="str">
        <f>+[19]NA2XSY!K81</f>
        <v/>
      </c>
      <c r="M385" s="49" t="str">
        <f>+[19]NA2XSY!L81</f>
        <v/>
      </c>
      <c r="N385" s="49" t="str">
        <f>+[19]NA2XSY!M81</f>
        <v/>
      </c>
      <c r="O385" s="49" t="str">
        <f>+[19]NA2XSY!N81</f>
        <v>Estimado</v>
      </c>
      <c r="P385" s="49" t="str">
        <f>+[19]NA2XSY!O81</f>
        <v/>
      </c>
      <c r="Q385" s="49" t="str">
        <f>+[19]NA2XSY!P81</f>
        <v>E</v>
      </c>
      <c r="R385" s="51">
        <f t="shared" si="21"/>
        <v>-0.15672913117546849</v>
      </c>
      <c r="S385" s="45" t="str">
        <f t="shared" si="22"/>
        <v>Estimado.rar</v>
      </c>
      <c r="V385" s="46">
        <f t="shared" si="23"/>
        <v>1</v>
      </c>
    </row>
    <row r="386" spans="1:22" s="45" customFormat="1" ht="11.25" hidden="1" customHeight="1" x14ac:dyDescent="0.2">
      <c r="A386" s="47">
        <f t="shared" si="24"/>
        <v>383</v>
      </c>
      <c r="B386" s="48" t="str">
        <f>+[19]NA2XSY!B82</f>
        <v>CDB05</v>
      </c>
      <c r="C386" s="49" t="str">
        <f>+[19]NA2XSY!C82</f>
        <v>CABLE NA2XSY UNIPOLAR 185 mm2; MEDIA TENSION</v>
      </c>
      <c r="D386" s="49">
        <f>+[19]NA2XSY!D82</f>
        <v>6.45</v>
      </c>
      <c r="E386" s="53">
        <f>+[19]NA2XSY!E82</f>
        <v>5.23</v>
      </c>
      <c r="F386" s="53"/>
      <c r="G386" s="49" t="str">
        <f>+[19]NA2XSY!F82</f>
        <v>E</v>
      </c>
      <c r="H386" s="49" t="str">
        <f>+[19]NA2XSY!G82</f>
        <v/>
      </c>
      <c r="I386" s="49" t="str">
        <f>+[19]NA2XSY!H82</f>
        <v>Estimado</v>
      </c>
      <c r="J386" s="49" t="str">
        <f>+[19]NA2XSY!I82</f>
        <v/>
      </c>
      <c r="K386" s="49" t="str">
        <f>+[19]NA2XSY!J82</f>
        <v/>
      </c>
      <c r="L386" s="49" t="str">
        <f>+[19]NA2XSY!K82</f>
        <v/>
      </c>
      <c r="M386" s="49" t="str">
        <f>+[19]NA2XSY!L82</f>
        <v/>
      </c>
      <c r="N386" s="49" t="str">
        <f>+[19]NA2XSY!M82</f>
        <v/>
      </c>
      <c r="O386" s="49" t="str">
        <f>+[19]NA2XSY!N82</f>
        <v>Estimado</v>
      </c>
      <c r="P386" s="49" t="str">
        <f>+[19]NA2XSY!O82</f>
        <v/>
      </c>
      <c r="Q386" s="49" t="str">
        <f>+[19]NA2XSY!P82</f>
        <v>E</v>
      </c>
      <c r="R386" s="51">
        <f t="shared" si="21"/>
        <v>-0.18914728682170534</v>
      </c>
      <c r="S386" s="45" t="str">
        <f t="shared" si="22"/>
        <v>Estimado.rar</v>
      </c>
      <c r="V386" s="46">
        <f t="shared" si="23"/>
        <v>1</v>
      </c>
    </row>
    <row r="387" spans="1:22" s="45" customFormat="1" ht="11.25" hidden="1" customHeight="1" x14ac:dyDescent="0.2">
      <c r="A387" s="47">
        <f t="shared" si="24"/>
        <v>384</v>
      </c>
      <c r="B387" s="48" t="str">
        <f>+[19]NA2XSY!B83</f>
        <v>CDB08</v>
      </c>
      <c r="C387" s="49" t="str">
        <f>+[19]NA2XSY!C83</f>
        <v>CABLE NA2XSY UNIPOLAR 240 mm2; MEDIA TENSION</v>
      </c>
      <c r="D387" s="49">
        <f>+[19]NA2XSY!D83</f>
        <v>7.37</v>
      </c>
      <c r="E387" s="53">
        <f>+[19]NA2XSY!E83</f>
        <v>5.67</v>
      </c>
      <c r="F387" s="53"/>
      <c r="G387" s="49" t="str">
        <f>+[19]NA2XSY!F83</f>
        <v>E</v>
      </c>
      <c r="H387" s="49" t="str">
        <f>+[19]NA2XSY!G83</f>
        <v/>
      </c>
      <c r="I387" s="49" t="str">
        <f>+[19]NA2XSY!H83</f>
        <v>Estimado</v>
      </c>
      <c r="J387" s="49" t="str">
        <f>+[19]NA2XSY!I83</f>
        <v/>
      </c>
      <c r="K387" s="49" t="str">
        <f>+[19]NA2XSY!J83</f>
        <v/>
      </c>
      <c r="L387" s="49" t="str">
        <f>+[19]NA2XSY!K83</f>
        <v/>
      </c>
      <c r="M387" s="49" t="str">
        <f>+[19]NA2XSY!L83</f>
        <v/>
      </c>
      <c r="N387" s="49" t="str">
        <f>+[19]NA2XSY!M83</f>
        <v/>
      </c>
      <c r="O387" s="49" t="str">
        <f>+[19]NA2XSY!N83</f>
        <v>Estimado</v>
      </c>
      <c r="P387" s="49" t="str">
        <f>+[19]NA2XSY!O83</f>
        <v/>
      </c>
      <c r="Q387" s="49" t="str">
        <f>+[19]NA2XSY!P83</f>
        <v>E</v>
      </c>
      <c r="R387" s="51">
        <f t="shared" ref="R387:R450" si="25">+IFERROR(E387/D387-1,"")</f>
        <v>-0.23066485753052923</v>
      </c>
      <c r="S387" s="45" t="str">
        <f t="shared" ref="S387:S450" si="26">+IF(O387="Sustento",K387&amp;": "&amp;I387,IF(O387="Precio regulado 2012",O387,IF(O387="Estimado","Estimado.rar",O387)))</f>
        <v>Estimado.rar</v>
      </c>
      <c r="V387" s="46">
        <f t="shared" ref="V387:V450" si="27">+COUNTIF($B$3:$B$2619,B387)</f>
        <v>1</v>
      </c>
    </row>
    <row r="388" spans="1:22" s="45" customFormat="1" ht="11.25" hidden="1" customHeight="1" x14ac:dyDescent="0.2">
      <c r="A388" s="47">
        <f t="shared" si="24"/>
        <v>385</v>
      </c>
      <c r="B388" s="48" t="str">
        <f>+[19]NA2XSY!B84</f>
        <v>CDB06</v>
      </c>
      <c r="C388" s="49" t="str">
        <f>+[19]NA2XSY!C84</f>
        <v>CABLE NA2XSY UNIPOLAR 400 mm2; MEDIA TENSION</v>
      </c>
      <c r="D388" s="49">
        <f>+[19]NA2XSY!D84</f>
        <v>10.07</v>
      </c>
      <c r="E388" s="53">
        <f>+[19]NA2XSY!E84</f>
        <v>7.3</v>
      </c>
      <c r="F388" s="53"/>
      <c r="G388" s="49" t="str">
        <f>+[19]NA2XSY!F84</f>
        <v>S</v>
      </c>
      <c r="H388" s="49">
        <f>+[19]NA2XSY!G84</f>
        <v>8891</v>
      </c>
      <c r="I388" s="49" t="str">
        <f>+[19]NA2XSY!H84</f>
        <v>Factura F024-00054235</v>
      </c>
      <c r="J388" s="49" t="str">
        <f>+[19]NA2XSY!I84</f>
        <v>Individual</v>
      </c>
      <c r="K388" s="49" t="str">
        <f>+[19]NA2XSY!J84</f>
        <v>EDPE</v>
      </c>
      <c r="L388" s="49" t="str">
        <f>+[19]NA2XSY!K84</f>
        <v>INDECO</v>
      </c>
      <c r="M388" s="49">
        <f>+[19]NA2XSY!L84</f>
        <v>43000</v>
      </c>
      <c r="N388" s="49">
        <f>+[19]NA2XSY!M84</f>
        <v>2</v>
      </c>
      <c r="O388" s="49" t="str">
        <f>+[19]NA2XSY!N84</f>
        <v>Sustento</v>
      </c>
      <c r="P388" s="49">
        <f>+[19]NA2XSY!O84</f>
        <v>8891</v>
      </c>
      <c r="Q388" s="49" t="str">
        <f>+[19]NA2XSY!P84</f>
        <v>S</v>
      </c>
      <c r="R388" s="51">
        <f t="shared" si="25"/>
        <v>-0.27507447864945389</v>
      </c>
      <c r="S388" s="45" t="str">
        <f t="shared" si="26"/>
        <v>EDPE: Factura F024-00054235</v>
      </c>
      <c r="V388" s="46">
        <f t="shared" si="27"/>
        <v>1</v>
      </c>
    </row>
    <row r="389" spans="1:22" s="45" customFormat="1" ht="11.25" hidden="1" customHeight="1" x14ac:dyDescent="0.2">
      <c r="A389" s="47">
        <f t="shared" si="24"/>
        <v>386</v>
      </c>
      <c r="B389" s="48" t="str">
        <f>+[19]NA2XSY!B85</f>
        <v>CDB19</v>
      </c>
      <c r="C389" s="49" t="str">
        <f>+[19]NA2XSY!C85</f>
        <v>CABLE NA2XSY UNIPOLAR 50 mm2; MEDIA TENSION</v>
      </c>
      <c r="D389" s="49">
        <f>+[19]NA2XSY!D85</f>
        <v>4.2</v>
      </c>
      <c r="E389" s="53">
        <f>+[19]NA2XSY!E85</f>
        <v>4.3499999999999996</v>
      </c>
      <c r="F389" s="53"/>
      <c r="G389" s="49" t="str">
        <f>+[19]NA2XSY!F85</f>
        <v>E</v>
      </c>
      <c r="H389" s="49" t="str">
        <f>+[19]NA2XSY!G85</f>
        <v/>
      </c>
      <c r="I389" s="49" t="str">
        <f>+[19]NA2XSY!H85</f>
        <v>Estimado</v>
      </c>
      <c r="J389" s="49" t="str">
        <f>+[19]NA2XSY!I85</f>
        <v/>
      </c>
      <c r="K389" s="49" t="str">
        <f>+[19]NA2XSY!J85</f>
        <v/>
      </c>
      <c r="L389" s="49" t="str">
        <f>+[19]NA2XSY!K85</f>
        <v/>
      </c>
      <c r="M389" s="49" t="str">
        <f>+[19]NA2XSY!L85</f>
        <v/>
      </c>
      <c r="N389" s="49">
        <f>+[19]NA2XSY!M85</f>
        <v>2</v>
      </c>
      <c r="O389" s="49" t="str">
        <f>+[19]NA2XSY!N85</f>
        <v>Estimado</v>
      </c>
      <c r="P389" s="49" t="str">
        <f>+[19]NA2XSY!O85</f>
        <v/>
      </c>
      <c r="Q389" s="49" t="str">
        <f>+[19]NA2XSY!P85</f>
        <v>E</v>
      </c>
      <c r="R389" s="51">
        <f t="shared" si="25"/>
        <v>3.5714285714285587E-2</v>
      </c>
      <c r="S389" s="45" t="str">
        <f t="shared" si="26"/>
        <v>Estimado.rar</v>
      </c>
      <c r="V389" s="46">
        <f t="shared" si="27"/>
        <v>1</v>
      </c>
    </row>
    <row r="390" spans="1:22" s="45" customFormat="1" ht="11.25" hidden="1" customHeight="1" x14ac:dyDescent="0.2">
      <c r="A390" s="47">
        <f t="shared" si="24"/>
        <v>387</v>
      </c>
      <c r="B390" s="48" t="str">
        <f>+[19]NA2XSY!B86</f>
        <v>CDB20</v>
      </c>
      <c r="C390" s="49" t="str">
        <f>+[19]NA2XSY!C86</f>
        <v>CABLE NA2XSY UNIPOLAR 185 mm2; MEDIA TENSION</v>
      </c>
      <c r="D390" s="49">
        <f>+[19]NA2XSY!D86</f>
        <v>6.45</v>
      </c>
      <c r="E390" s="53">
        <f>+[19]NA2XSY!E86</f>
        <v>5.23</v>
      </c>
      <c r="F390" s="53"/>
      <c r="G390" s="49" t="str">
        <f>+[19]NA2XSY!F86</f>
        <v>E</v>
      </c>
      <c r="H390" s="49" t="str">
        <f>+[19]NA2XSY!G86</f>
        <v/>
      </c>
      <c r="I390" s="49" t="str">
        <f>+[19]NA2XSY!H86</f>
        <v>Estimado</v>
      </c>
      <c r="J390" s="49" t="str">
        <f>+[19]NA2XSY!I86</f>
        <v/>
      </c>
      <c r="K390" s="49" t="str">
        <f>+[19]NA2XSY!J86</f>
        <v/>
      </c>
      <c r="L390" s="49" t="str">
        <f>+[19]NA2XSY!K86</f>
        <v/>
      </c>
      <c r="M390" s="49" t="str">
        <f>+[19]NA2XSY!L86</f>
        <v/>
      </c>
      <c r="N390" s="49">
        <f>+[19]NA2XSY!M86</f>
        <v>2</v>
      </c>
      <c r="O390" s="49" t="str">
        <f>+[19]NA2XSY!N86</f>
        <v>Estimado</v>
      </c>
      <c r="P390" s="49" t="str">
        <f>+[19]NA2XSY!O86</f>
        <v/>
      </c>
      <c r="Q390" s="49" t="str">
        <f>+[19]NA2XSY!P86</f>
        <v>E</v>
      </c>
      <c r="R390" s="51">
        <f t="shared" si="25"/>
        <v>-0.18914728682170534</v>
      </c>
      <c r="S390" s="45" t="str">
        <f t="shared" si="26"/>
        <v>Estimado.rar</v>
      </c>
      <c r="V390" s="46">
        <f t="shared" si="27"/>
        <v>1</v>
      </c>
    </row>
    <row r="391" spans="1:22" s="45" customFormat="1" ht="11.25" hidden="1" customHeight="1" x14ac:dyDescent="0.2">
      <c r="A391" s="47">
        <f t="shared" si="24"/>
        <v>388</v>
      </c>
      <c r="B391" s="67" t="str">
        <f>+[19]NA2XSY!B87</f>
        <v>CCJ13</v>
      </c>
      <c r="C391" s="68" t="str">
        <f>+[19]NA2XSY!C87</f>
        <v>CABLE NA2XY DE 3-1x10 mm2; BAJA TENSION</v>
      </c>
      <c r="D391" s="49">
        <f>+[19]NA2XSY!D87</f>
        <v>1.1299999999999999</v>
      </c>
      <c r="E391" s="53">
        <f>+[19]NA2XSY!E87</f>
        <v>0.72</v>
      </c>
      <c r="F391" s="53"/>
      <c r="G391" s="49" t="str">
        <f>+[19]NA2XSY!F87</f>
        <v>E</v>
      </c>
      <c r="H391" s="49" t="str">
        <f>+[19]NA2XSY!G87</f>
        <v/>
      </c>
      <c r="I391" s="49" t="str">
        <f>+[19]NA2XSY!H87</f>
        <v>Estimado</v>
      </c>
      <c r="J391" s="49" t="str">
        <f>+[19]NA2XSY!I87</f>
        <v/>
      </c>
      <c r="K391" s="49" t="str">
        <f>+[19]NA2XSY!J87</f>
        <v/>
      </c>
      <c r="L391" s="49" t="str">
        <f>+[19]NA2XSY!K87</f>
        <v/>
      </c>
      <c r="M391" s="49" t="str">
        <f>+[19]NA2XSY!L87</f>
        <v/>
      </c>
      <c r="N391" s="49">
        <f>+[19]NA2XSY!M87</f>
        <v>2</v>
      </c>
      <c r="O391" s="49" t="str">
        <f>+[19]NA2XSY!N87</f>
        <v>Estimado</v>
      </c>
      <c r="P391" s="49" t="str">
        <f>+[19]NA2XSY!O87</f>
        <v/>
      </c>
      <c r="Q391" s="49" t="str">
        <f>+[19]NA2XSY!P87</f>
        <v>E</v>
      </c>
      <c r="R391" s="51">
        <f t="shared" si="25"/>
        <v>-0.36283185840707965</v>
      </c>
      <c r="S391" s="45" t="str">
        <f t="shared" si="26"/>
        <v>Estimado.rar</v>
      </c>
      <c r="V391" s="46">
        <f t="shared" si="27"/>
        <v>1</v>
      </c>
    </row>
    <row r="392" spans="1:22" s="45" customFormat="1" ht="11.25" hidden="1" customHeight="1" x14ac:dyDescent="0.2">
      <c r="A392" s="47">
        <f t="shared" si="24"/>
        <v>389</v>
      </c>
      <c r="B392" s="67" t="str">
        <f>+[19]NA2XSY!B88</f>
        <v>CCJ11</v>
      </c>
      <c r="C392" s="68" t="str">
        <f>+[19]NA2XSY!C88</f>
        <v>CABLE NA2XY DE 3-1x16 mm2; BAJA TENSION</v>
      </c>
      <c r="D392" s="49">
        <f>+[19]NA2XSY!D88</f>
        <v>1.38</v>
      </c>
      <c r="E392" s="53">
        <f>+[19]NA2XSY!E88</f>
        <v>1.1499999999999999</v>
      </c>
      <c r="F392" s="53"/>
      <c r="G392" s="49" t="str">
        <f>+[19]NA2XSY!F88</f>
        <v>S</v>
      </c>
      <c r="H392" s="49">
        <f>+[19]NA2XSY!G88</f>
        <v>19191</v>
      </c>
      <c r="I392" s="49" t="str">
        <f>+[19]NA2XSY!H88</f>
        <v>Factura F024-00048234</v>
      </c>
      <c r="J392" s="49" t="str">
        <f>+[19]NA2XSY!I88</f>
        <v>Individual</v>
      </c>
      <c r="K392" s="49" t="str">
        <f>+[19]NA2XSY!J88</f>
        <v>EDPE</v>
      </c>
      <c r="L392" s="49" t="str">
        <f>+[19]NA2XSY!K88</f>
        <v>INDECO S.A</v>
      </c>
      <c r="M392" s="49">
        <f>+[19]NA2XSY!L88</f>
        <v>42889</v>
      </c>
      <c r="N392" s="49">
        <f>+[19]NA2XSY!M88</f>
        <v>2</v>
      </c>
      <c r="O392" s="49" t="str">
        <f>+[19]NA2XSY!N88</f>
        <v>Sustento</v>
      </c>
      <c r="P392" s="49">
        <f>+[19]NA2XSY!O88</f>
        <v>19191</v>
      </c>
      <c r="Q392" s="49" t="str">
        <f>+[19]NA2XSY!P88</f>
        <v>S</v>
      </c>
      <c r="R392" s="51">
        <f t="shared" si="25"/>
        <v>-0.16666666666666663</v>
      </c>
      <c r="S392" s="45" t="str">
        <f t="shared" si="26"/>
        <v>EDPE: Factura F024-00048234</v>
      </c>
      <c r="V392" s="46">
        <f t="shared" si="27"/>
        <v>1</v>
      </c>
    </row>
    <row r="393" spans="1:22" s="45" customFormat="1" ht="11.25" hidden="1" customHeight="1" x14ac:dyDescent="0.2">
      <c r="A393" s="47">
        <f t="shared" si="24"/>
        <v>390</v>
      </c>
      <c r="B393" s="67" t="str">
        <f>+[19]NA2XSY!B89</f>
        <v>CCJ06</v>
      </c>
      <c r="C393" s="68" t="str">
        <f>+[19]NA2XSY!C89</f>
        <v>CABLE NA2XY DE 3-1x25 mm2; BAJA TENSION</v>
      </c>
      <c r="D393" s="49">
        <f>+[19]NA2XSY!D89</f>
        <v>1.51</v>
      </c>
      <c r="E393" s="53">
        <f>+[19]NA2XSY!E89</f>
        <v>1.39</v>
      </c>
      <c r="F393" s="53"/>
      <c r="G393" s="49" t="str">
        <f>+[19]NA2XSY!F89</f>
        <v>E</v>
      </c>
      <c r="H393" s="49" t="str">
        <f>+[19]NA2XSY!G89</f>
        <v/>
      </c>
      <c r="I393" s="49" t="str">
        <f>+[19]NA2XSY!H89</f>
        <v>Estimado</v>
      </c>
      <c r="J393" s="49" t="str">
        <f>+[19]NA2XSY!I89</f>
        <v/>
      </c>
      <c r="K393" s="49" t="str">
        <f>+[19]NA2XSY!J89</f>
        <v/>
      </c>
      <c r="L393" s="49" t="str">
        <f>+[19]NA2XSY!K89</f>
        <v/>
      </c>
      <c r="M393" s="49" t="str">
        <f>+[19]NA2XSY!L89</f>
        <v/>
      </c>
      <c r="N393" s="49">
        <f>+[19]NA2XSY!M89</f>
        <v>2</v>
      </c>
      <c r="O393" s="49" t="str">
        <f>+[19]NA2XSY!N89</f>
        <v>Estimado</v>
      </c>
      <c r="P393" s="49" t="str">
        <f>+[19]NA2XSY!O89</f>
        <v/>
      </c>
      <c r="Q393" s="49" t="str">
        <f>+[19]NA2XSY!P89</f>
        <v>E</v>
      </c>
      <c r="R393" s="51">
        <f t="shared" si="25"/>
        <v>-7.9470198675496762E-2</v>
      </c>
      <c r="S393" s="45" t="str">
        <f t="shared" si="26"/>
        <v>Estimado.rar</v>
      </c>
      <c r="V393" s="46">
        <f t="shared" si="27"/>
        <v>1</v>
      </c>
    </row>
    <row r="394" spans="1:22" s="45" customFormat="1" ht="11.25" hidden="1" customHeight="1" x14ac:dyDescent="0.2">
      <c r="A394" s="47">
        <f t="shared" si="24"/>
        <v>391</v>
      </c>
      <c r="B394" s="67" t="str">
        <f>+[19]NA2XSY!B90</f>
        <v>CCJ07</v>
      </c>
      <c r="C394" s="68" t="str">
        <f>+[19]NA2XSY!C90</f>
        <v>CABLE NA2XY DE 3-1x35 mm2; BAJA TENSION</v>
      </c>
      <c r="D394" s="49">
        <f>+[19]NA2XSY!D90</f>
        <v>2.02</v>
      </c>
      <c r="E394" s="53">
        <f>+[19]NA2XSY!E90</f>
        <v>1.84</v>
      </c>
      <c r="F394" s="53"/>
      <c r="G394" s="49" t="str">
        <f>+[19]NA2XSY!F90</f>
        <v>E</v>
      </c>
      <c r="H394" s="49" t="str">
        <f>+[19]NA2XSY!G90</f>
        <v/>
      </c>
      <c r="I394" s="49" t="str">
        <f>+[19]NA2XSY!H90</f>
        <v>Estimado</v>
      </c>
      <c r="J394" s="49" t="str">
        <f>+[19]NA2XSY!I90</f>
        <v/>
      </c>
      <c r="K394" s="49" t="str">
        <f>+[19]NA2XSY!J90</f>
        <v/>
      </c>
      <c r="L394" s="49" t="str">
        <f>+[19]NA2XSY!K90</f>
        <v/>
      </c>
      <c r="M394" s="49" t="str">
        <f>+[19]NA2XSY!L90</f>
        <v/>
      </c>
      <c r="N394" s="49">
        <f>+[19]NA2XSY!M90</f>
        <v>2</v>
      </c>
      <c r="O394" s="49" t="str">
        <f>+[19]NA2XSY!N90</f>
        <v>Estimado</v>
      </c>
      <c r="P394" s="49" t="str">
        <f>+[19]NA2XSY!O90</f>
        <v/>
      </c>
      <c r="Q394" s="49" t="str">
        <f>+[19]NA2XSY!P90</f>
        <v>E</v>
      </c>
      <c r="R394" s="51">
        <f t="shared" si="25"/>
        <v>-8.9108910891089077E-2</v>
      </c>
      <c r="S394" s="45" t="str">
        <f t="shared" si="26"/>
        <v>Estimado.rar</v>
      </c>
      <c r="V394" s="46">
        <f t="shared" si="27"/>
        <v>1</v>
      </c>
    </row>
    <row r="395" spans="1:22" s="45" customFormat="1" ht="11.25" hidden="1" customHeight="1" x14ac:dyDescent="0.2">
      <c r="A395" s="47">
        <f t="shared" si="24"/>
        <v>392</v>
      </c>
      <c r="B395" s="67" t="str">
        <f>+[19]NA2XSY!B91</f>
        <v>CCJ08</v>
      </c>
      <c r="C395" s="68" t="str">
        <f>+[19]NA2XSY!C91</f>
        <v>CABLE NA2XY DE 3-1x50 mm2; BAJA TENSION</v>
      </c>
      <c r="D395" s="49">
        <f>+[19]NA2XSY!D91</f>
        <v>2.74</v>
      </c>
      <c r="E395" s="53">
        <f>+[19]NA2XSY!E91</f>
        <v>2.5</v>
      </c>
      <c r="F395" s="53"/>
      <c r="G395" s="49" t="str">
        <f>+[19]NA2XSY!F91</f>
        <v>E</v>
      </c>
      <c r="H395" s="49" t="str">
        <f>+[19]NA2XSY!G91</f>
        <v/>
      </c>
      <c r="I395" s="49" t="str">
        <f>+[19]NA2XSY!H91</f>
        <v>Estimado</v>
      </c>
      <c r="J395" s="49" t="str">
        <f>+[19]NA2XSY!I91</f>
        <v/>
      </c>
      <c r="K395" s="49" t="str">
        <f>+[19]NA2XSY!J91</f>
        <v/>
      </c>
      <c r="L395" s="49" t="str">
        <f>+[19]NA2XSY!K91</f>
        <v/>
      </c>
      <c r="M395" s="49" t="str">
        <f>+[19]NA2XSY!L91</f>
        <v/>
      </c>
      <c r="N395" s="49">
        <f>+[19]NA2XSY!M91</f>
        <v>2</v>
      </c>
      <c r="O395" s="49" t="str">
        <f>+[19]NA2XSY!N91</f>
        <v>Estimado</v>
      </c>
      <c r="P395" s="49" t="str">
        <f>+[19]NA2XSY!O91</f>
        <v/>
      </c>
      <c r="Q395" s="49" t="str">
        <f>+[19]NA2XSY!P91</f>
        <v>E</v>
      </c>
      <c r="R395" s="51">
        <f t="shared" si="25"/>
        <v>-8.7591240875912524E-2</v>
      </c>
      <c r="S395" s="45" t="str">
        <f t="shared" si="26"/>
        <v>Estimado.rar</v>
      </c>
      <c r="V395" s="46">
        <f t="shared" si="27"/>
        <v>1</v>
      </c>
    </row>
    <row r="396" spans="1:22" s="45" customFormat="1" ht="11.25" hidden="1" customHeight="1" x14ac:dyDescent="0.2">
      <c r="A396" s="47">
        <f t="shared" si="24"/>
        <v>393</v>
      </c>
      <c r="B396" s="67" t="str">
        <f>+[19]NA2XSY!B92</f>
        <v>CCJ01</v>
      </c>
      <c r="C396" s="68" t="str">
        <f>+[19]NA2XSY!C92</f>
        <v>CABLE NA2XY DE 3-1x70 mm2; BAJA TENSION</v>
      </c>
      <c r="D396" s="49">
        <f>+[19]NA2XSY!D92</f>
        <v>3.49</v>
      </c>
      <c r="E396" s="53">
        <f>+[19]NA2XSY!E92</f>
        <v>3.46</v>
      </c>
      <c r="F396" s="53"/>
      <c r="G396" s="49" t="str">
        <f>+[19]NA2XSY!F92</f>
        <v>S</v>
      </c>
      <c r="H396" s="49">
        <f>+[19]NA2XSY!G92</f>
        <v>8554</v>
      </c>
      <c r="I396" s="49" t="str">
        <f>+[19]NA2XSY!H92</f>
        <v>Factura F001-00001800</v>
      </c>
      <c r="J396" s="49" t="str">
        <f>+[19]NA2XSY!I92</f>
        <v>Individual</v>
      </c>
      <c r="K396" s="49" t="str">
        <f>+[19]NA2XSY!J92</f>
        <v>EDPE</v>
      </c>
      <c r="L396" s="49" t="str">
        <f>+[19]NA2XSY!K92</f>
        <v>CONDUCTORES Y CABLES DEL PERU SAC</v>
      </c>
      <c r="M396" s="49">
        <f>+[19]NA2XSY!L92</f>
        <v>42997</v>
      </c>
      <c r="N396" s="49">
        <f>+[19]NA2XSY!M92</f>
        <v>2</v>
      </c>
      <c r="O396" s="49" t="str">
        <f>+[19]NA2XSY!N92</f>
        <v>Sustento</v>
      </c>
      <c r="P396" s="49">
        <f>+[19]NA2XSY!O92</f>
        <v>8554</v>
      </c>
      <c r="Q396" s="49" t="str">
        <f>+[19]NA2XSY!P92</f>
        <v>S</v>
      </c>
      <c r="R396" s="51">
        <f t="shared" si="25"/>
        <v>-8.5959885386820423E-3</v>
      </c>
      <c r="S396" s="45" t="str">
        <f t="shared" si="26"/>
        <v>EDPE: Factura F001-00001800</v>
      </c>
      <c r="V396" s="46">
        <f t="shared" si="27"/>
        <v>1</v>
      </c>
    </row>
    <row r="397" spans="1:22" s="45" customFormat="1" ht="11.25" hidden="1" customHeight="1" x14ac:dyDescent="0.2">
      <c r="A397" s="47">
        <f t="shared" si="24"/>
        <v>394</v>
      </c>
      <c r="B397" s="67" t="str">
        <f>+[19]NA2XSY!B93</f>
        <v>CCJ09</v>
      </c>
      <c r="C397" s="68" t="str">
        <f>+[19]NA2XSY!C93</f>
        <v>CABLE NA2XY DE 3-1x95 mm2; BAJA TENSION</v>
      </c>
      <c r="D397" s="49">
        <f>+[19]NA2XSY!D93</f>
        <v>4.75</v>
      </c>
      <c r="E397" s="53">
        <f>+[19]NA2XSY!E93</f>
        <v>4.51</v>
      </c>
      <c r="F397" s="53"/>
      <c r="G397" s="49" t="str">
        <f>+[19]NA2XSY!F93</f>
        <v>E</v>
      </c>
      <c r="H397" s="49" t="str">
        <f>+[19]NA2XSY!G93</f>
        <v/>
      </c>
      <c r="I397" s="49" t="str">
        <f>+[19]NA2XSY!H93</f>
        <v>Estimado</v>
      </c>
      <c r="J397" s="49" t="str">
        <f>+[19]NA2XSY!I93</f>
        <v/>
      </c>
      <c r="K397" s="49" t="str">
        <f>+[19]NA2XSY!J93</f>
        <v/>
      </c>
      <c r="L397" s="49" t="str">
        <f>+[19]NA2XSY!K93</f>
        <v/>
      </c>
      <c r="M397" s="49" t="str">
        <f>+[19]NA2XSY!L93</f>
        <v/>
      </c>
      <c r="N397" s="49">
        <f>+[19]NA2XSY!M93</f>
        <v>2</v>
      </c>
      <c r="O397" s="49" t="str">
        <f>+[19]NA2XSY!N93</f>
        <v>Estimado</v>
      </c>
      <c r="P397" s="49" t="str">
        <f>+[19]NA2XSY!O93</f>
        <v/>
      </c>
      <c r="Q397" s="49" t="str">
        <f>+[19]NA2XSY!P93</f>
        <v>E</v>
      </c>
      <c r="R397" s="51">
        <f t="shared" si="25"/>
        <v>-5.0526315789473752E-2</v>
      </c>
      <c r="S397" s="45" t="str">
        <f t="shared" si="26"/>
        <v>Estimado.rar</v>
      </c>
      <c r="V397" s="46">
        <f t="shared" si="27"/>
        <v>1</v>
      </c>
    </row>
    <row r="398" spans="1:22" s="45" customFormat="1" ht="11.25" hidden="1" customHeight="1" x14ac:dyDescent="0.2">
      <c r="A398" s="47">
        <f t="shared" si="24"/>
        <v>395</v>
      </c>
      <c r="B398" s="67" t="str">
        <f>+[19]NA2XSY!B94</f>
        <v>CCJ05</v>
      </c>
      <c r="C398" s="68" t="str">
        <f>+[19]NA2XSY!C94</f>
        <v>CABLE NA2XY DE 3-1x120 mm2; BAJA TENSION</v>
      </c>
      <c r="D398" s="49">
        <f>+[19]NA2XSY!D94</f>
        <v>5.59</v>
      </c>
      <c r="E398" s="53">
        <f>+[19]NA2XSY!E94</f>
        <v>5.24</v>
      </c>
      <c r="F398" s="53"/>
      <c r="G398" s="49" t="str">
        <f>+[19]NA2XSY!F94</f>
        <v>S</v>
      </c>
      <c r="H398" s="49">
        <f>+[19]NA2XSY!G94</f>
        <v>3162</v>
      </c>
      <c r="I398" s="49" t="str">
        <f>+[19]NA2XSY!H94</f>
        <v>Factura F001-00001724</v>
      </c>
      <c r="J398" s="49" t="str">
        <f>+[19]NA2XSY!I94</f>
        <v>Individual</v>
      </c>
      <c r="K398" s="49" t="str">
        <f>+[19]NA2XSY!J94</f>
        <v>EDPE</v>
      </c>
      <c r="L398" s="49" t="str">
        <f>+[19]NA2XSY!K94</f>
        <v>CONDUCTORES Y CABLES DEL PERU SAC</v>
      </c>
      <c r="M398" s="49">
        <f>+[19]NA2XSY!L94</f>
        <v>42978</v>
      </c>
      <c r="N398" s="49">
        <f>+[19]NA2XSY!M94</f>
        <v>2</v>
      </c>
      <c r="O398" s="49" t="str">
        <f>+[19]NA2XSY!N94</f>
        <v>Sustento</v>
      </c>
      <c r="P398" s="49">
        <f>+[19]NA2XSY!O94</f>
        <v>3162</v>
      </c>
      <c r="Q398" s="49" t="str">
        <f>+[19]NA2XSY!P94</f>
        <v>S</v>
      </c>
      <c r="R398" s="51">
        <f t="shared" si="25"/>
        <v>-6.2611806797853276E-2</v>
      </c>
      <c r="S398" s="45" t="str">
        <f t="shared" si="26"/>
        <v>EDPE: Factura F001-00001724</v>
      </c>
      <c r="V398" s="46">
        <f t="shared" si="27"/>
        <v>1</v>
      </c>
    </row>
    <row r="399" spans="1:22" s="45" customFormat="1" ht="11.25" hidden="1" customHeight="1" x14ac:dyDescent="0.2">
      <c r="A399" s="47">
        <f t="shared" si="24"/>
        <v>396</v>
      </c>
      <c r="B399" s="67" t="str">
        <f>+[19]NA2XSY!B95</f>
        <v>CCJ02</v>
      </c>
      <c r="C399" s="68" t="str">
        <f>+[19]NA2XSY!C95</f>
        <v>CABLE NA2XY DE 3-1x150 mm2; BAJA TENSION</v>
      </c>
      <c r="D399" s="49">
        <f>+[19]NA2XSY!D95</f>
        <v>7.03</v>
      </c>
      <c r="E399" s="53">
        <f>+[19]NA2XSY!E95</f>
        <v>6.96</v>
      </c>
      <c r="F399" s="53"/>
      <c r="G399" s="49" t="str">
        <f>+[19]NA2XSY!F95</f>
        <v>E</v>
      </c>
      <c r="H399" s="49" t="str">
        <f>+[19]NA2XSY!G95</f>
        <v/>
      </c>
      <c r="I399" s="49" t="str">
        <f>+[19]NA2XSY!H95</f>
        <v>Estimado</v>
      </c>
      <c r="J399" s="49" t="str">
        <f>+[19]NA2XSY!I95</f>
        <v/>
      </c>
      <c r="K399" s="49" t="str">
        <f>+[19]NA2XSY!J95</f>
        <v/>
      </c>
      <c r="L399" s="49" t="str">
        <f>+[19]NA2XSY!K95</f>
        <v/>
      </c>
      <c r="M399" s="49" t="str">
        <f>+[19]NA2XSY!L95</f>
        <v/>
      </c>
      <c r="N399" s="49">
        <f>+[19]NA2XSY!M95</f>
        <v>2</v>
      </c>
      <c r="O399" s="49" t="str">
        <f>+[19]NA2XSY!N95</f>
        <v>Estimado</v>
      </c>
      <c r="P399" s="49" t="str">
        <f>+[19]NA2XSY!O95</f>
        <v/>
      </c>
      <c r="Q399" s="49" t="str">
        <f>+[19]NA2XSY!P95</f>
        <v>E</v>
      </c>
      <c r="R399" s="51">
        <f t="shared" si="25"/>
        <v>-9.957325746799417E-3</v>
      </c>
      <c r="S399" s="45" t="str">
        <f t="shared" si="26"/>
        <v>Estimado.rar</v>
      </c>
      <c r="V399" s="46">
        <f t="shared" si="27"/>
        <v>1</v>
      </c>
    </row>
    <row r="400" spans="1:22" s="45" customFormat="1" ht="11.25" hidden="1" customHeight="1" x14ac:dyDescent="0.2">
      <c r="A400" s="47">
        <f t="shared" si="24"/>
        <v>397</v>
      </c>
      <c r="B400" s="67" t="str">
        <f>+[19]NA2XSY!B96</f>
        <v>CCJ10</v>
      </c>
      <c r="C400" s="68" t="str">
        <f>+[19]NA2XSY!C96</f>
        <v>CABLE NA2XY DE 3-1x185 mm2; BAJA TENSION</v>
      </c>
      <c r="D400" s="49">
        <f>+[19]NA2XSY!D96</f>
        <v>8.42</v>
      </c>
      <c r="E400" s="53">
        <f>+[19]NA2XSY!E96</f>
        <v>8.5299999999999994</v>
      </c>
      <c r="F400" s="53"/>
      <c r="G400" s="49" t="str">
        <f>+[19]NA2XSY!F96</f>
        <v>E</v>
      </c>
      <c r="H400" s="49" t="str">
        <f>+[19]NA2XSY!G96</f>
        <v/>
      </c>
      <c r="I400" s="49" t="str">
        <f>+[19]NA2XSY!H96</f>
        <v>Estimado</v>
      </c>
      <c r="J400" s="49" t="str">
        <f>+[19]NA2XSY!I96</f>
        <v/>
      </c>
      <c r="K400" s="49" t="str">
        <f>+[19]NA2XSY!J96</f>
        <v/>
      </c>
      <c r="L400" s="49" t="str">
        <f>+[19]NA2XSY!K96</f>
        <v/>
      </c>
      <c r="M400" s="49" t="str">
        <f>+[19]NA2XSY!L96</f>
        <v/>
      </c>
      <c r="N400" s="49">
        <f>+[19]NA2XSY!M96</f>
        <v>2</v>
      </c>
      <c r="O400" s="49" t="str">
        <f>+[19]NA2XSY!N96</f>
        <v>Estimado</v>
      </c>
      <c r="P400" s="49" t="str">
        <f>+[19]NA2XSY!O96</f>
        <v/>
      </c>
      <c r="Q400" s="49" t="str">
        <f>+[19]NA2XSY!P96</f>
        <v>E</v>
      </c>
      <c r="R400" s="51">
        <f t="shared" si="25"/>
        <v>1.3064133016627011E-2</v>
      </c>
      <c r="S400" s="45" t="str">
        <f t="shared" si="26"/>
        <v>Estimado.rar</v>
      </c>
      <c r="V400" s="46">
        <f t="shared" si="27"/>
        <v>1</v>
      </c>
    </row>
    <row r="401" spans="1:22" s="45" customFormat="1" ht="11.25" hidden="1" customHeight="1" x14ac:dyDescent="0.2">
      <c r="A401" s="47">
        <f t="shared" si="24"/>
        <v>398</v>
      </c>
      <c r="B401" s="67" t="str">
        <f>+[19]NA2XSY!B97</f>
        <v>CCJ03</v>
      </c>
      <c r="C401" s="68" t="str">
        <f>+[19]NA2XSY!C97</f>
        <v>CABLE NA2XY DE 3-1x240 mm2; BAJA TENSION</v>
      </c>
      <c r="D401" s="49">
        <f>+[19]NA2XSY!D97</f>
        <v>10.74</v>
      </c>
      <c r="E401" s="53">
        <f>+[19]NA2XSY!E97</f>
        <v>11.15</v>
      </c>
      <c r="F401" s="53"/>
      <c r="G401" s="49" t="str">
        <f>+[19]NA2XSY!F97</f>
        <v>S</v>
      </c>
      <c r="H401" s="49">
        <f>+[19]NA2XSY!G97</f>
        <v>18469</v>
      </c>
      <c r="I401" s="49" t="str">
        <f>+[19]NA2XSY!H97</f>
        <v>Factura 3085-17-01</v>
      </c>
      <c r="J401" s="49" t="str">
        <f>+[19]NA2XSY!I97</f>
        <v>Individual</v>
      </c>
      <c r="K401" s="49" t="str">
        <f>+[19]NA2XSY!J97</f>
        <v>EDPE</v>
      </c>
      <c r="L401" s="49" t="str">
        <f>+[19]NA2XSY!K97</f>
        <v>Prysmian Group</v>
      </c>
      <c r="M401" s="49">
        <f>+[19]NA2XSY!L97</f>
        <v>43098</v>
      </c>
      <c r="N401" s="49">
        <f>+[19]NA2XSY!M97</f>
        <v>2</v>
      </c>
      <c r="O401" s="49" t="str">
        <f>+[19]NA2XSY!N97</f>
        <v>Sustento</v>
      </c>
      <c r="P401" s="49">
        <f>+[19]NA2XSY!O97</f>
        <v>18469</v>
      </c>
      <c r="Q401" s="49" t="str">
        <f>+[19]NA2XSY!P97</f>
        <v>S</v>
      </c>
      <c r="R401" s="51">
        <f t="shared" si="25"/>
        <v>3.8175046554934866E-2</v>
      </c>
      <c r="S401" s="45" t="str">
        <f t="shared" si="26"/>
        <v>EDPE: Factura 3085-17-01</v>
      </c>
      <c r="V401" s="46">
        <f t="shared" si="27"/>
        <v>1</v>
      </c>
    </row>
    <row r="402" spans="1:22" s="45" customFormat="1" ht="11.25" hidden="1" customHeight="1" x14ac:dyDescent="0.2">
      <c r="A402" s="47">
        <f t="shared" si="24"/>
        <v>399</v>
      </c>
      <c r="B402" s="67" t="str">
        <f>+[19]NA2XSY!B98</f>
        <v>CCJ04</v>
      </c>
      <c r="C402" s="68" t="str">
        <f>+[19]NA2XSY!C98</f>
        <v>CABLE NA2XY DE 3-1x400 mm2; BAJA TENSION</v>
      </c>
      <c r="D402" s="49">
        <f>+[19]NA2XSY!D98</f>
        <v>16.71</v>
      </c>
      <c r="E402" s="53">
        <f>+[19]NA2XSY!E98</f>
        <v>18.11</v>
      </c>
      <c r="F402" s="53"/>
      <c r="G402" s="49" t="str">
        <f>+[19]NA2XSY!F98</f>
        <v>E</v>
      </c>
      <c r="H402" s="49" t="str">
        <f>+[19]NA2XSY!G98</f>
        <v/>
      </c>
      <c r="I402" s="49" t="str">
        <f>+[19]NA2XSY!H98</f>
        <v>Estimado</v>
      </c>
      <c r="J402" s="49" t="str">
        <f>+[19]NA2XSY!I98</f>
        <v/>
      </c>
      <c r="K402" s="49" t="str">
        <f>+[19]NA2XSY!J98</f>
        <v/>
      </c>
      <c r="L402" s="49" t="str">
        <f>+[19]NA2XSY!K98</f>
        <v/>
      </c>
      <c r="M402" s="49" t="str">
        <f>+[19]NA2XSY!L98</f>
        <v/>
      </c>
      <c r="N402" s="49">
        <f>+[19]NA2XSY!M98</f>
        <v>2</v>
      </c>
      <c r="O402" s="49" t="str">
        <f>+[19]NA2XSY!N98</f>
        <v>Estimado</v>
      </c>
      <c r="P402" s="49" t="str">
        <f>+[19]NA2XSY!O98</f>
        <v/>
      </c>
      <c r="Q402" s="49" t="str">
        <f>+[19]NA2XSY!P98</f>
        <v>E</v>
      </c>
      <c r="R402" s="51">
        <f t="shared" si="25"/>
        <v>8.3782166367444511E-2</v>
      </c>
      <c r="S402" s="45" t="str">
        <f t="shared" si="26"/>
        <v>Estimado.rar</v>
      </c>
      <c r="V402" s="46">
        <f t="shared" si="27"/>
        <v>1</v>
      </c>
    </row>
    <row r="403" spans="1:22" s="45" customFormat="1" ht="11.25" hidden="1" customHeight="1" x14ac:dyDescent="0.2">
      <c r="A403" s="47">
        <f t="shared" si="24"/>
        <v>400</v>
      </c>
      <c r="B403" s="67" t="str">
        <f>+[19]NA2XSY!B99</f>
        <v>CCJ14</v>
      </c>
      <c r="C403" s="68" t="str">
        <f>+[19]NA2XSY!C99</f>
        <v>CABLE NA2XY DE 3-1x500 mm2; BAJA TENSION</v>
      </c>
      <c r="D403" s="49">
        <f>+[19]NA2XSY!D99</f>
        <v>21.07</v>
      </c>
      <c r="E403" s="53">
        <f>+[19]NA2XSY!E99</f>
        <v>22.57</v>
      </c>
      <c r="F403" s="53"/>
      <c r="G403" s="49" t="str">
        <f>+[19]NA2XSY!F99</f>
        <v>E</v>
      </c>
      <c r="H403" s="49" t="str">
        <f>+[19]NA2XSY!G99</f>
        <v/>
      </c>
      <c r="I403" s="49" t="str">
        <f>+[19]NA2XSY!H99</f>
        <v>Estimado</v>
      </c>
      <c r="J403" s="49" t="str">
        <f>+[19]NA2XSY!I99</f>
        <v/>
      </c>
      <c r="K403" s="49" t="str">
        <f>+[19]NA2XSY!J99</f>
        <v/>
      </c>
      <c r="L403" s="49" t="str">
        <f>+[19]NA2XSY!K99</f>
        <v/>
      </c>
      <c r="M403" s="49" t="str">
        <f>+[19]NA2XSY!L99</f>
        <v/>
      </c>
      <c r="N403" s="49">
        <f>+[19]NA2XSY!M99</f>
        <v>2</v>
      </c>
      <c r="O403" s="49" t="str">
        <f>+[19]NA2XSY!N99</f>
        <v>Estimado</v>
      </c>
      <c r="P403" s="49" t="str">
        <f>+[19]NA2XSY!O99</f>
        <v/>
      </c>
      <c r="Q403" s="49" t="str">
        <f>+[19]NA2XSY!P99</f>
        <v>E</v>
      </c>
      <c r="R403" s="51">
        <f t="shared" si="25"/>
        <v>7.1191267204556263E-2</v>
      </c>
      <c r="S403" s="45" t="str">
        <f t="shared" si="26"/>
        <v>Estimado.rar</v>
      </c>
      <c r="V403" s="46">
        <f t="shared" si="27"/>
        <v>1</v>
      </c>
    </row>
    <row r="404" spans="1:22" s="45" customFormat="1" ht="11.25" hidden="1" customHeight="1" x14ac:dyDescent="0.2">
      <c r="A404" s="47">
        <f>+A393+1</f>
        <v>391</v>
      </c>
      <c r="B404" s="57" t="str">
        <f>+[19]NA2XSY!B100</f>
        <v>CCJ15</v>
      </c>
      <c r="C404" s="58" t="str">
        <f>+[19]NA2XSY!C100</f>
        <v>CABLE NA2XY DE 3-1x6 mm2; BAJA TENSION</v>
      </c>
      <c r="D404" s="49" t="str">
        <f>+[19]NA2XSY!D100</f>
        <v>NUEVO</v>
      </c>
      <c r="E404" s="53">
        <f>+[19]NA2XSY!E100</f>
        <v>0.54</v>
      </c>
      <c r="F404" s="53"/>
      <c r="G404" s="49" t="str">
        <f>+[19]NA2XSY!F100</f>
        <v>E</v>
      </c>
      <c r="H404" s="49" t="str">
        <f>+[19]NA2XSY!G100</f>
        <v/>
      </c>
      <c r="I404" s="49" t="str">
        <f>+[19]NA2XSY!H100</f>
        <v>Estimado</v>
      </c>
      <c r="J404" s="49" t="str">
        <f>+[19]NA2XSY!I100</f>
        <v/>
      </c>
      <c r="K404" s="49" t="str">
        <f>+[19]NA2XSY!J100</f>
        <v/>
      </c>
      <c r="L404" s="49" t="str">
        <f>+[19]NA2XSY!K100</f>
        <v/>
      </c>
      <c r="M404" s="49" t="str">
        <f>+[19]NA2XSY!L100</f>
        <v/>
      </c>
      <c r="N404" s="49">
        <f>+[19]NA2XSY!M100</f>
        <v>2</v>
      </c>
      <c r="O404" s="49" t="str">
        <f>+[19]NA2XSY!N100</f>
        <v>Estimado</v>
      </c>
      <c r="P404" s="49" t="str">
        <f>+[19]NA2XSY!O100</f>
        <v/>
      </c>
      <c r="Q404" s="49" t="str">
        <f>+[19]NA2XSY!P100</f>
        <v>E</v>
      </c>
      <c r="R404" s="51" t="str">
        <f t="shared" si="25"/>
        <v/>
      </c>
      <c r="S404" s="45" t="str">
        <f t="shared" si="26"/>
        <v>Estimado.rar</v>
      </c>
      <c r="V404" s="46">
        <f t="shared" si="27"/>
        <v>1</v>
      </c>
    </row>
    <row r="405" spans="1:22" s="45" customFormat="1" ht="11.25" hidden="1" customHeight="1" x14ac:dyDescent="0.2">
      <c r="A405" s="47">
        <f t="shared" ref="A405:A468" si="28">+A404+1</f>
        <v>392</v>
      </c>
      <c r="B405" s="57" t="str">
        <f>+[19]NA2XSY!B101</f>
        <v>CCJ16</v>
      </c>
      <c r="C405" s="58" t="str">
        <f>+[19]NA2XSY!C101</f>
        <v>CABLE NA2XY DE 3-1x300 mm2; BAJA TENSION</v>
      </c>
      <c r="D405" s="49" t="str">
        <f>+[19]NA2XSY!D101</f>
        <v>NUEVO</v>
      </c>
      <c r="E405" s="53">
        <f>+[19]NA2XSY!E101</f>
        <v>13.65</v>
      </c>
      <c r="F405" s="53"/>
      <c r="G405" s="49" t="str">
        <f>+[19]NA2XSY!F101</f>
        <v>E</v>
      </c>
      <c r="H405" s="49" t="str">
        <f>+[19]NA2XSY!G101</f>
        <v/>
      </c>
      <c r="I405" s="49" t="str">
        <f>+[19]NA2XSY!H101</f>
        <v>Estimado</v>
      </c>
      <c r="J405" s="49" t="str">
        <f>+[19]NA2XSY!I101</f>
        <v/>
      </c>
      <c r="K405" s="49" t="str">
        <f>+[19]NA2XSY!J101</f>
        <v/>
      </c>
      <c r="L405" s="49" t="str">
        <f>+[19]NA2XSY!K101</f>
        <v/>
      </c>
      <c r="M405" s="49" t="str">
        <f>+[19]NA2XSY!L101</f>
        <v/>
      </c>
      <c r="N405" s="49">
        <f>+[19]NA2XSY!M101</f>
        <v>2</v>
      </c>
      <c r="O405" s="49" t="str">
        <f>+[19]NA2XSY!N101</f>
        <v>Estimado</v>
      </c>
      <c r="P405" s="49" t="str">
        <f>+[19]NA2XSY!O101</f>
        <v/>
      </c>
      <c r="Q405" s="49" t="str">
        <f>+[19]NA2XSY!P101</f>
        <v>E</v>
      </c>
      <c r="R405" s="51" t="str">
        <f t="shared" si="25"/>
        <v/>
      </c>
      <c r="S405" s="45" t="str">
        <f t="shared" si="26"/>
        <v>Estimado.rar</v>
      </c>
      <c r="V405" s="46">
        <f t="shared" si="27"/>
        <v>1</v>
      </c>
    </row>
    <row r="406" spans="1:22" s="45" customFormat="1" ht="11.25" hidden="1" customHeight="1" x14ac:dyDescent="0.2">
      <c r="A406" s="47">
        <f t="shared" si="28"/>
        <v>393</v>
      </c>
      <c r="B406" s="48" t="str">
        <f>+[19]NKY!B151</f>
        <v>CCC08</v>
      </c>
      <c r="C406" s="49" t="str">
        <f>+[19]NKY!C151</f>
        <v xml:space="preserve">CABLE NKY TRIPOLAR DE  10 mm2; MEDIA TENSION                                                                                                                                                                                                              </v>
      </c>
      <c r="D406" s="49">
        <f>+[19]NKY!D151</f>
        <v>32.79</v>
      </c>
      <c r="E406" s="53">
        <f>+[19]NKY!E151</f>
        <v>19.941737355718175</v>
      </c>
      <c r="F406" s="53"/>
      <c r="G406" s="49" t="str">
        <f>+[19]NKY!F151</f>
        <v>E</v>
      </c>
      <c r="H406" s="49" t="str">
        <f>+[19]NKY!G151</f>
        <v/>
      </c>
      <c r="I406" s="49" t="str">
        <f>+[19]NKY!H151</f>
        <v>Estimado</v>
      </c>
      <c r="J406" s="49" t="str">
        <f>+[19]NKY!I151</f>
        <v/>
      </c>
      <c r="K406" s="49" t="str">
        <f>+[19]NKY!J151</f>
        <v/>
      </c>
      <c r="L406" s="49" t="str">
        <f>+[19]NKY!K151</f>
        <v/>
      </c>
      <c r="M406" s="49" t="str">
        <f>+[19]NKY!L151</f>
        <v/>
      </c>
      <c r="N406" s="49" t="str">
        <f>+[19]NKY!M151</f>
        <v/>
      </c>
      <c r="O406" s="49" t="str">
        <f>+[19]NKY!N151</f>
        <v>Estimado</v>
      </c>
      <c r="P406" s="49" t="str">
        <f>+[19]NKY!O151</f>
        <v/>
      </c>
      <c r="Q406" s="49" t="str">
        <f>+[19]NKY!P151</f>
        <v>E</v>
      </c>
      <c r="R406" s="51">
        <f t="shared" si="25"/>
        <v>-0.39183478634589275</v>
      </c>
      <c r="S406" s="45" t="str">
        <f t="shared" si="26"/>
        <v>Estimado.rar</v>
      </c>
      <c r="V406" s="46">
        <f t="shared" si="27"/>
        <v>1</v>
      </c>
    </row>
    <row r="407" spans="1:22" s="45" customFormat="1" ht="11.25" hidden="1" customHeight="1" x14ac:dyDescent="0.2">
      <c r="A407" s="47">
        <f t="shared" si="28"/>
        <v>394</v>
      </c>
      <c r="B407" s="48" t="str">
        <f>+[19]NKY!B152</f>
        <v>CCC01</v>
      </c>
      <c r="C407" s="49" t="str">
        <f>+[19]NKY!C152</f>
        <v xml:space="preserve">CABLE NKY TRIPOLAR DE  16 mm2; MEDIA TENSION                                                                                                                                                                                                              </v>
      </c>
      <c r="D407" s="49">
        <f>+[19]NKY!D152</f>
        <v>42.84</v>
      </c>
      <c r="E407" s="53">
        <f>+[19]NKY!E152</f>
        <v>26.054746387813079</v>
      </c>
      <c r="F407" s="53"/>
      <c r="G407" s="49" t="str">
        <f>+[19]NKY!F152</f>
        <v>E</v>
      </c>
      <c r="H407" s="49" t="str">
        <f>+[19]NKY!G152</f>
        <v/>
      </c>
      <c r="I407" s="49" t="str">
        <f>+[19]NKY!H152</f>
        <v>Estimado</v>
      </c>
      <c r="J407" s="49" t="str">
        <f>+[19]NKY!I152</f>
        <v/>
      </c>
      <c r="K407" s="49" t="str">
        <f>+[19]NKY!J152</f>
        <v/>
      </c>
      <c r="L407" s="49" t="str">
        <f>+[19]NKY!K152</f>
        <v/>
      </c>
      <c r="M407" s="49" t="str">
        <f>+[19]NKY!L152</f>
        <v/>
      </c>
      <c r="N407" s="49" t="str">
        <f>+[19]NKY!M152</f>
        <v/>
      </c>
      <c r="O407" s="49" t="str">
        <f>+[19]NKY!N152</f>
        <v>Estimado</v>
      </c>
      <c r="P407" s="49" t="str">
        <f>+[19]NKY!O152</f>
        <v/>
      </c>
      <c r="Q407" s="49" t="str">
        <f>+[19]NKY!P152</f>
        <v>E</v>
      </c>
      <c r="R407" s="51">
        <f t="shared" si="25"/>
        <v>-0.39181264267476479</v>
      </c>
      <c r="S407" s="45" t="str">
        <f t="shared" si="26"/>
        <v>Estimado.rar</v>
      </c>
      <c r="V407" s="46">
        <f t="shared" si="27"/>
        <v>1</v>
      </c>
    </row>
    <row r="408" spans="1:22" s="45" customFormat="1" ht="11.25" hidden="1" customHeight="1" x14ac:dyDescent="0.2">
      <c r="A408" s="47">
        <f t="shared" si="28"/>
        <v>395</v>
      </c>
      <c r="B408" s="48" t="str">
        <f>+[19]NKY!B153</f>
        <v>CCC02</v>
      </c>
      <c r="C408" s="49" t="str">
        <f>+[19]NKY!C153</f>
        <v xml:space="preserve">CABLE NKY TRIPOLAR DE  25 mm2; MEDIA TENSION                                                                                                                                                                                                              </v>
      </c>
      <c r="D408" s="49">
        <f>+[19]NKY!D153</f>
        <v>55.22</v>
      </c>
      <c r="E408" s="53">
        <f>+[19]NKY!E153</f>
        <v>33.585441597155565</v>
      </c>
      <c r="F408" s="53"/>
      <c r="G408" s="49" t="str">
        <f>+[19]NKY!F153</f>
        <v>E</v>
      </c>
      <c r="H408" s="49" t="str">
        <f>+[19]NKY!G153</f>
        <v/>
      </c>
      <c r="I408" s="49" t="str">
        <f>+[19]NKY!H153</f>
        <v>Estimado</v>
      </c>
      <c r="J408" s="49" t="str">
        <f>+[19]NKY!I153</f>
        <v/>
      </c>
      <c r="K408" s="49" t="str">
        <f>+[19]NKY!J153</f>
        <v/>
      </c>
      <c r="L408" s="49" t="str">
        <f>+[19]NKY!K153</f>
        <v/>
      </c>
      <c r="M408" s="49" t="str">
        <f>+[19]NKY!L153</f>
        <v/>
      </c>
      <c r="N408" s="49" t="str">
        <f>+[19]NKY!M153</f>
        <v/>
      </c>
      <c r="O408" s="49" t="str">
        <f>+[19]NKY!N153</f>
        <v>Estimado</v>
      </c>
      <c r="P408" s="49" t="str">
        <f>+[19]NKY!O153</f>
        <v/>
      </c>
      <c r="Q408" s="49" t="str">
        <f>+[19]NKY!P153</f>
        <v>E</v>
      </c>
      <c r="R408" s="51">
        <f t="shared" si="25"/>
        <v>-0.39178845351040259</v>
      </c>
      <c r="S408" s="45" t="str">
        <f t="shared" si="26"/>
        <v>Estimado.rar</v>
      </c>
      <c r="V408" s="46">
        <f t="shared" si="27"/>
        <v>1</v>
      </c>
    </row>
    <row r="409" spans="1:22" s="45" customFormat="1" ht="11.25" hidden="1" customHeight="1" x14ac:dyDescent="0.2">
      <c r="A409" s="47">
        <f t="shared" si="28"/>
        <v>396</v>
      </c>
      <c r="B409" s="48" t="str">
        <f>+[19]NKY!B154</f>
        <v>CCC03</v>
      </c>
      <c r="C409" s="49" t="str">
        <f>+[19]NKY!C154</f>
        <v xml:space="preserve">CABLE NKY TRIPOLAR DE  35 mm2; MEDIA TENSION                                                                                                                                                                                                              </v>
      </c>
      <c r="D409" s="49">
        <f>+[19]NKY!D154</f>
        <v>66.87</v>
      </c>
      <c r="E409" s="53">
        <f>+[19]NKY!E154</f>
        <v>40.67085500502187</v>
      </c>
      <c r="F409" s="53"/>
      <c r="G409" s="49" t="str">
        <f>+[19]NKY!F154</f>
        <v>E</v>
      </c>
      <c r="H409" s="49" t="str">
        <f>+[19]NKY!G154</f>
        <v/>
      </c>
      <c r="I409" s="49" t="str">
        <f>+[19]NKY!H154</f>
        <v>Estimado</v>
      </c>
      <c r="J409" s="49" t="str">
        <f>+[19]NKY!I154</f>
        <v/>
      </c>
      <c r="K409" s="49" t="str">
        <f>+[19]NKY!J154</f>
        <v/>
      </c>
      <c r="L409" s="49" t="str">
        <f>+[19]NKY!K154</f>
        <v/>
      </c>
      <c r="M409" s="49" t="str">
        <f>+[19]NKY!L154</f>
        <v/>
      </c>
      <c r="N409" s="49" t="str">
        <f>+[19]NKY!M154</f>
        <v/>
      </c>
      <c r="O409" s="49" t="str">
        <f>+[19]NKY!N154</f>
        <v>Estimado</v>
      </c>
      <c r="P409" s="49" t="str">
        <f>+[19]NKY!O154</f>
        <v/>
      </c>
      <c r="Q409" s="49" t="str">
        <f>+[19]NKY!P154</f>
        <v>E</v>
      </c>
      <c r="R409" s="51">
        <f t="shared" si="25"/>
        <v>-0.3917922086881731</v>
      </c>
      <c r="S409" s="45" t="str">
        <f t="shared" si="26"/>
        <v>Estimado.rar</v>
      </c>
      <c r="V409" s="46">
        <f t="shared" si="27"/>
        <v>1</v>
      </c>
    </row>
    <row r="410" spans="1:22" s="45" customFormat="1" ht="11.25" hidden="1" customHeight="1" x14ac:dyDescent="0.2">
      <c r="A410" s="47">
        <f t="shared" si="28"/>
        <v>397</v>
      </c>
      <c r="B410" s="48" t="str">
        <f>+[19]NKY!B155</f>
        <v>CCC09</v>
      </c>
      <c r="C410" s="49" t="str">
        <f>+[19]NKY!C155</f>
        <v xml:space="preserve">CABLE NKY TRIPOLAR DE  50 mm2; MEDIA TENSION                                                                                                                                                                                                              </v>
      </c>
      <c r="D410" s="49">
        <f>+[19]NKY!D155</f>
        <v>81.91</v>
      </c>
      <c r="E410" s="53">
        <f>+[19]NKY!E155</f>
        <v>49.820379054984983</v>
      </c>
      <c r="F410" s="53"/>
      <c r="G410" s="49" t="str">
        <f>+[19]NKY!F155</f>
        <v>E</v>
      </c>
      <c r="H410" s="49" t="str">
        <f>+[19]NKY!G155</f>
        <v/>
      </c>
      <c r="I410" s="49" t="str">
        <f>+[19]NKY!H155</f>
        <v>Estimado</v>
      </c>
      <c r="J410" s="49" t="str">
        <f>+[19]NKY!I155</f>
        <v/>
      </c>
      <c r="K410" s="49" t="str">
        <f>+[19]NKY!J155</f>
        <v/>
      </c>
      <c r="L410" s="49" t="str">
        <f>+[19]NKY!K155</f>
        <v/>
      </c>
      <c r="M410" s="49" t="str">
        <f>+[19]NKY!L155</f>
        <v/>
      </c>
      <c r="N410" s="49" t="str">
        <f>+[19]NKY!M155</f>
        <v/>
      </c>
      <c r="O410" s="49" t="str">
        <f>+[19]NKY!N155</f>
        <v>Estimado</v>
      </c>
      <c r="P410" s="49" t="str">
        <f>+[19]NKY!O155</f>
        <v/>
      </c>
      <c r="Q410" s="49" t="str">
        <f>+[19]NKY!P155</f>
        <v>E</v>
      </c>
      <c r="R410" s="51">
        <f t="shared" si="25"/>
        <v>-0.3917668287756686</v>
      </c>
      <c r="S410" s="45" t="str">
        <f t="shared" si="26"/>
        <v>Estimado.rar</v>
      </c>
      <c r="V410" s="46">
        <f t="shared" si="27"/>
        <v>1</v>
      </c>
    </row>
    <row r="411" spans="1:22" s="45" customFormat="1" ht="11.25" hidden="1" customHeight="1" x14ac:dyDescent="0.2">
      <c r="A411" s="47">
        <f t="shared" si="28"/>
        <v>398</v>
      </c>
      <c r="B411" s="48" t="str">
        <f>+[19]NKY!B156</f>
        <v>CCC04</v>
      </c>
      <c r="C411" s="49" t="str">
        <f>+[19]NKY!C156</f>
        <v xml:space="preserve">CABLE NKY TRIPOLAR DE  70 mm2; MEDIA TENSION                                                                                                                                                                                                              </v>
      </c>
      <c r="D411" s="49">
        <f>+[19]NKY!D156</f>
        <v>99.19</v>
      </c>
      <c r="E411" s="53">
        <f>+[19]NKY!E156</f>
        <v>60.330825395850411</v>
      </c>
      <c r="F411" s="53"/>
      <c r="G411" s="49" t="str">
        <f>+[19]NKY!F156</f>
        <v>E</v>
      </c>
      <c r="H411" s="49" t="str">
        <f>+[19]NKY!G156</f>
        <v/>
      </c>
      <c r="I411" s="49" t="str">
        <f>+[19]NKY!H156</f>
        <v>Estimado</v>
      </c>
      <c r="J411" s="49" t="str">
        <f>+[19]NKY!I156</f>
        <v/>
      </c>
      <c r="K411" s="49" t="str">
        <f>+[19]NKY!J156</f>
        <v/>
      </c>
      <c r="L411" s="49" t="str">
        <f>+[19]NKY!K156</f>
        <v/>
      </c>
      <c r="M411" s="49" t="str">
        <f>+[19]NKY!L156</f>
        <v/>
      </c>
      <c r="N411" s="49" t="str">
        <f>+[19]NKY!M156</f>
        <v/>
      </c>
      <c r="O411" s="49" t="str">
        <f>+[19]NKY!N156</f>
        <v>Estimado</v>
      </c>
      <c r="P411" s="49" t="str">
        <f>+[19]NKY!O156</f>
        <v/>
      </c>
      <c r="Q411" s="49" t="str">
        <f>+[19]NKY!P156</f>
        <v>E</v>
      </c>
      <c r="R411" s="51">
        <f t="shared" si="25"/>
        <v>-0.39176504288889591</v>
      </c>
      <c r="S411" s="45" t="str">
        <f t="shared" si="26"/>
        <v>Estimado.rar</v>
      </c>
      <c r="V411" s="46">
        <f t="shared" si="27"/>
        <v>1</v>
      </c>
    </row>
    <row r="412" spans="1:22" s="45" customFormat="1" ht="11.25" hidden="1" customHeight="1" x14ac:dyDescent="0.2">
      <c r="A412" s="47">
        <f t="shared" si="28"/>
        <v>399</v>
      </c>
      <c r="B412" s="48" t="str">
        <f>+[19]NKY!B157</f>
        <v>CCC10</v>
      </c>
      <c r="C412" s="49" t="str">
        <f>+[19]NKY!C157</f>
        <v xml:space="preserve">CABLE NKY TRIPOLAR DE  95 mm2; MEDIA TENSION                                                                                                                                                                                                              </v>
      </c>
      <c r="D412" s="49">
        <f>+[19]NKY!D157</f>
        <v>118.01</v>
      </c>
      <c r="E412" s="53">
        <f>+[19]NKY!E157</f>
        <v>71.77776828103633</v>
      </c>
      <c r="F412" s="53"/>
      <c r="G412" s="49" t="str">
        <f>+[19]NKY!F157</f>
        <v>E</v>
      </c>
      <c r="H412" s="49" t="str">
        <f>+[19]NKY!G157</f>
        <v/>
      </c>
      <c r="I412" s="49" t="str">
        <f>+[19]NKY!H157</f>
        <v>Estimado</v>
      </c>
      <c r="J412" s="49" t="str">
        <f>+[19]NKY!I157</f>
        <v/>
      </c>
      <c r="K412" s="49" t="str">
        <f>+[19]NKY!J157</f>
        <v/>
      </c>
      <c r="L412" s="49" t="str">
        <f>+[19]NKY!K157</f>
        <v/>
      </c>
      <c r="M412" s="49" t="str">
        <f>+[19]NKY!L157</f>
        <v/>
      </c>
      <c r="N412" s="49" t="str">
        <f>+[19]NKY!M157</f>
        <v/>
      </c>
      <c r="O412" s="49" t="str">
        <f>+[19]NKY!N157</f>
        <v>Estimado</v>
      </c>
      <c r="P412" s="49" t="str">
        <f>+[19]NKY!O157</f>
        <v/>
      </c>
      <c r="Q412" s="49" t="str">
        <f>+[19]NKY!P157</f>
        <v>E</v>
      </c>
      <c r="R412" s="51">
        <f t="shared" si="25"/>
        <v>-0.39176537343414686</v>
      </c>
      <c r="S412" s="45" t="str">
        <f t="shared" si="26"/>
        <v>Estimado.rar</v>
      </c>
      <c r="V412" s="46">
        <f t="shared" si="27"/>
        <v>1</v>
      </c>
    </row>
    <row r="413" spans="1:22" s="45" customFormat="1" ht="11.25" hidden="1" customHeight="1" x14ac:dyDescent="0.2">
      <c r="A413" s="47">
        <f t="shared" si="28"/>
        <v>400</v>
      </c>
      <c r="B413" s="48" t="str">
        <f>+[19]NKY!B158</f>
        <v>CCC05</v>
      </c>
      <c r="C413" s="49" t="str">
        <f>+[19]NKY!C158</f>
        <v xml:space="preserve">CABLE NKY TRIPOLAR DE  120 mm2; MEDIA TENSION                                                                                                                                                                                                             </v>
      </c>
      <c r="D413" s="49">
        <f>+[19]NKY!D158</f>
        <v>134.78</v>
      </c>
      <c r="E413" s="53">
        <f>+[19]NKY!E158</f>
        <v>81.980243308786399</v>
      </c>
      <c r="F413" s="53"/>
      <c r="G413" s="49" t="str">
        <f>+[19]NKY!F158</f>
        <v>E</v>
      </c>
      <c r="H413" s="49" t="str">
        <f>+[19]NKY!G158</f>
        <v/>
      </c>
      <c r="I413" s="49" t="str">
        <f>+[19]NKY!H158</f>
        <v>Estimado</v>
      </c>
      <c r="J413" s="49" t="str">
        <f>+[19]NKY!I158</f>
        <v/>
      </c>
      <c r="K413" s="49" t="str">
        <f>+[19]NKY!J158</f>
        <v/>
      </c>
      <c r="L413" s="49" t="str">
        <f>+[19]NKY!K158</f>
        <v/>
      </c>
      <c r="M413" s="49" t="str">
        <f>+[19]NKY!L158</f>
        <v/>
      </c>
      <c r="N413" s="49" t="str">
        <f>+[19]NKY!M158</f>
        <v/>
      </c>
      <c r="O413" s="49" t="str">
        <f>+[19]NKY!N158</f>
        <v>Estimado</v>
      </c>
      <c r="P413" s="49" t="str">
        <f>+[19]NKY!O158</f>
        <v/>
      </c>
      <c r="Q413" s="49" t="str">
        <f>+[19]NKY!P158</f>
        <v>E</v>
      </c>
      <c r="R413" s="51">
        <f t="shared" si="25"/>
        <v>-0.39174771250343965</v>
      </c>
      <c r="S413" s="45" t="str">
        <f t="shared" si="26"/>
        <v>Estimado.rar</v>
      </c>
      <c r="V413" s="46">
        <f t="shared" si="27"/>
        <v>1</v>
      </c>
    </row>
    <row r="414" spans="1:22" s="45" customFormat="1" ht="11.25" hidden="1" customHeight="1" x14ac:dyDescent="0.2">
      <c r="A414" s="47">
        <f t="shared" si="28"/>
        <v>401</v>
      </c>
      <c r="B414" s="48" t="str">
        <f>+[19]NKY!B159</f>
        <v>CCC06</v>
      </c>
      <c r="C414" s="49" t="str">
        <f>+[19]NKY!C159</f>
        <v xml:space="preserve">CABLE NKY TRIPOLAR DE  150 mm2; MEDIA TENSION                                                                                                                                                                                                             </v>
      </c>
      <c r="D414" s="49">
        <f>+[19]NKY!D159</f>
        <v>153.02000000000001</v>
      </c>
      <c r="E414" s="53">
        <f>+[19]NKY!E159</f>
        <v>93.07677119313658</v>
      </c>
      <c r="F414" s="53"/>
      <c r="G414" s="49" t="str">
        <f>+[19]NKY!F159</f>
        <v>E</v>
      </c>
      <c r="H414" s="49" t="str">
        <f>+[19]NKY!G159</f>
        <v/>
      </c>
      <c r="I414" s="49" t="str">
        <f>+[19]NKY!H159</f>
        <v>Estimado</v>
      </c>
      <c r="J414" s="49" t="str">
        <f>+[19]NKY!I159</f>
        <v/>
      </c>
      <c r="K414" s="49" t="str">
        <f>+[19]NKY!J159</f>
        <v/>
      </c>
      <c r="L414" s="49" t="str">
        <f>+[19]NKY!K159</f>
        <v/>
      </c>
      <c r="M414" s="49" t="str">
        <f>+[19]NKY!L159</f>
        <v/>
      </c>
      <c r="N414" s="49" t="str">
        <f>+[19]NKY!M159</f>
        <v/>
      </c>
      <c r="O414" s="49" t="str">
        <f>+[19]NKY!N159</f>
        <v>Estimado</v>
      </c>
      <c r="P414" s="49" t="str">
        <f>+[19]NKY!O159</f>
        <v/>
      </c>
      <c r="Q414" s="49" t="str">
        <f>+[19]NKY!P159</f>
        <v>E</v>
      </c>
      <c r="R414" s="51">
        <f t="shared" si="25"/>
        <v>-0.39173460205766186</v>
      </c>
      <c r="S414" s="45" t="str">
        <f t="shared" si="26"/>
        <v>Estimado.rar</v>
      </c>
      <c r="V414" s="46">
        <f t="shared" si="27"/>
        <v>1</v>
      </c>
    </row>
    <row r="415" spans="1:22" s="45" customFormat="1" ht="11.25" hidden="1" customHeight="1" x14ac:dyDescent="0.2">
      <c r="A415" s="47">
        <f t="shared" si="28"/>
        <v>402</v>
      </c>
      <c r="B415" s="48" t="str">
        <f>+[19]NKY!B160</f>
        <v>CCC11</v>
      </c>
      <c r="C415" s="49" t="str">
        <f>+[19]NKY!C160</f>
        <v xml:space="preserve">CABLE NKY TRIPOLAR DE  185 mm2; MEDIA TENSION                                                                                                                                                                                                             </v>
      </c>
      <c r="D415" s="49">
        <f>+[19]NKY!D160</f>
        <v>172.42</v>
      </c>
      <c r="E415" s="53">
        <f>+[19]NKY!E160</f>
        <v>104.87138130933859</v>
      </c>
      <c r="F415" s="53"/>
      <c r="G415" s="49" t="str">
        <f>+[19]NKY!F160</f>
        <v>E</v>
      </c>
      <c r="H415" s="49" t="str">
        <f>+[19]NKY!G160</f>
        <v/>
      </c>
      <c r="I415" s="49" t="str">
        <f>+[19]NKY!H160</f>
        <v>Estimado</v>
      </c>
      <c r="J415" s="49" t="str">
        <f>+[19]NKY!I160</f>
        <v/>
      </c>
      <c r="K415" s="49" t="str">
        <f>+[19]NKY!J160</f>
        <v/>
      </c>
      <c r="L415" s="49" t="str">
        <f>+[19]NKY!K160</f>
        <v/>
      </c>
      <c r="M415" s="49" t="str">
        <f>+[19]NKY!L160</f>
        <v/>
      </c>
      <c r="N415" s="49" t="str">
        <f>+[19]NKY!M160</f>
        <v/>
      </c>
      <c r="O415" s="49" t="str">
        <f>+[19]NKY!N160</f>
        <v>Estimado</v>
      </c>
      <c r="P415" s="49" t="str">
        <f>+[19]NKY!O160</f>
        <v/>
      </c>
      <c r="Q415" s="49" t="str">
        <f>+[19]NKY!P160</f>
        <v>E</v>
      </c>
      <c r="R415" s="51">
        <f t="shared" si="25"/>
        <v>-0.39176788476198476</v>
      </c>
      <c r="S415" s="45" t="str">
        <f t="shared" si="26"/>
        <v>Estimado.rar</v>
      </c>
      <c r="V415" s="46">
        <f t="shared" si="27"/>
        <v>1</v>
      </c>
    </row>
    <row r="416" spans="1:22" s="45" customFormat="1" ht="11.25" hidden="1" customHeight="1" x14ac:dyDescent="0.2">
      <c r="A416" s="47">
        <f t="shared" si="28"/>
        <v>403</v>
      </c>
      <c r="B416" s="48" t="str">
        <f>+[19]NKY!B161</f>
        <v>CCC12</v>
      </c>
      <c r="C416" s="49" t="str">
        <f>+[19]NKY!C161</f>
        <v xml:space="preserve">CABLE NKY TRIPOLAR DE  200 mm2; MEDIA TENSION                                                                                                                                                                                                             </v>
      </c>
      <c r="D416" s="49">
        <f>+[19]NKY!D161</f>
        <v>180.23</v>
      </c>
      <c r="E416" s="53">
        <f>+[19]NKY!E161</f>
        <v>109.62736021264307</v>
      </c>
      <c r="F416" s="53"/>
      <c r="G416" s="49" t="str">
        <f>+[19]NKY!F161</f>
        <v>E</v>
      </c>
      <c r="H416" s="49" t="str">
        <f>+[19]NKY!G161</f>
        <v/>
      </c>
      <c r="I416" s="49" t="str">
        <f>+[19]NKY!H161</f>
        <v>Estimado</v>
      </c>
      <c r="J416" s="49" t="str">
        <f>+[19]NKY!I161</f>
        <v/>
      </c>
      <c r="K416" s="49" t="str">
        <f>+[19]NKY!J161</f>
        <v/>
      </c>
      <c r="L416" s="49" t="str">
        <f>+[19]NKY!K161</f>
        <v/>
      </c>
      <c r="M416" s="49" t="str">
        <f>+[19]NKY!L161</f>
        <v/>
      </c>
      <c r="N416" s="49" t="str">
        <f>+[19]NKY!M161</f>
        <v/>
      </c>
      <c r="O416" s="49" t="str">
        <f>+[19]NKY!N161</f>
        <v>Estimado</v>
      </c>
      <c r="P416" s="49" t="str">
        <f>+[19]NKY!O161</f>
        <v/>
      </c>
      <c r="Q416" s="49" t="str">
        <f>+[19]NKY!P161</f>
        <v>E</v>
      </c>
      <c r="R416" s="51">
        <f t="shared" si="25"/>
        <v>-0.39173633572300348</v>
      </c>
      <c r="S416" s="45" t="str">
        <f t="shared" si="26"/>
        <v>Estimado.rar</v>
      </c>
      <c r="V416" s="46">
        <f t="shared" si="27"/>
        <v>1</v>
      </c>
    </row>
    <row r="417" spans="1:22" s="45" customFormat="1" ht="11.25" hidden="1" customHeight="1" x14ac:dyDescent="0.2">
      <c r="A417" s="47">
        <f t="shared" si="28"/>
        <v>404</v>
      </c>
      <c r="B417" s="48" t="str">
        <f>+[19]NKY!B162</f>
        <v>CCC07</v>
      </c>
      <c r="C417" s="49" t="str">
        <f>+[19]NKY!C162</f>
        <v xml:space="preserve">CABLE NKY TRIPOLAR DE  240 mm2; MEDIA TENSION                                                                                                                                                                                                             </v>
      </c>
      <c r="D417" s="49">
        <f>+[19]NKY!D162</f>
        <v>199.93</v>
      </c>
      <c r="E417" s="53">
        <f>+[19]NKY!E162</f>
        <v>121.60884604862673</v>
      </c>
      <c r="F417" s="53"/>
      <c r="G417" s="49" t="str">
        <f>+[19]NKY!F162</f>
        <v>E</v>
      </c>
      <c r="H417" s="49" t="str">
        <f>+[19]NKY!G162</f>
        <v/>
      </c>
      <c r="I417" s="49" t="str">
        <f>+[19]NKY!H162</f>
        <v>Estimado</v>
      </c>
      <c r="J417" s="49" t="str">
        <f>+[19]NKY!I162</f>
        <v/>
      </c>
      <c r="K417" s="49" t="str">
        <f>+[19]NKY!J162</f>
        <v/>
      </c>
      <c r="L417" s="49" t="str">
        <f>+[19]NKY!K162</f>
        <v/>
      </c>
      <c r="M417" s="49" t="str">
        <f>+[19]NKY!L162</f>
        <v/>
      </c>
      <c r="N417" s="49" t="str">
        <f>+[19]NKY!M162</f>
        <v/>
      </c>
      <c r="O417" s="49" t="str">
        <f>+[19]NKY!N162</f>
        <v>Estimado</v>
      </c>
      <c r="P417" s="49" t="str">
        <f>+[19]NKY!O162</f>
        <v/>
      </c>
      <c r="Q417" s="49" t="str">
        <f>+[19]NKY!P162</f>
        <v>E</v>
      </c>
      <c r="R417" s="51">
        <f t="shared" si="25"/>
        <v>-0.39174287976478406</v>
      </c>
      <c r="S417" s="45" t="str">
        <f t="shared" si="26"/>
        <v>Estimado.rar</v>
      </c>
      <c r="V417" s="46">
        <f t="shared" si="27"/>
        <v>1</v>
      </c>
    </row>
    <row r="418" spans="1:22" s="45" customFormat="1" ht="11.25" hidden="1" customHeight="1" x14ac:dyDescent="0.2">
      <c r="A418" s="47">
        <f t="shared" si="28"/>
        <v>405</v>
      </c>
      <c r="B418" s="48" t="str">
        <f>+[19]NKY!B163</f>
        <v>CCC13</v>
      </c>
      <c r="C418" s="49" t="str">
        <f>+[19]NKY!C163</f>
        <v xml:space="preserve">CABLE NKY TRIPOLAR DE  300 mm2; MEDIA TENSION                                                                                                                                                                                                             </v>
      </c>
      <c r="D418" s="49">
        <f>+[19]NKY!D163</f>
        <v>226.99</v>
      </c>
      <c r="E418" s="53">
        <f>+[19]NKY!E163</f>
        <v>138.06934795369494</v>
      </c>
      <c r="F418" s="53"/>
      <c r="G418" s="49" t="str">
        <f>+[19]NKY!F163</f>
        <v>E</v>
      </c>
      <c r="H418" s="49" t="str">
        <f>+[19]NKY!G163</f>
        <v/>
      </c>
      <c r="I418" s="49" t="str">
        <f>+[19]NKY!H163</f>
        <v>Estimado</v>
      </c>
      <c r="J418" s="49" t="str">
        <f>+[19]NKY!I163</f>
        <v/>
      </c>
      <c r="K418" s="49" t="str">
        <f>+[19]NKY!J163</f>
        <v/>
      </c>
      <c r="L418" s="49" t="str">
        <f>+[19]NKY!K163</f>
        <v/>
      </c>
      <c r="M418" s="49" t="str">
        <f>+[19]NKY!L163</f>
        <v/>
      </c>
      <c r="N418" s="49" t="str">
        <f>+[19]NKY!M163</f>
        <v/>
      </c>
      <c r="O418" s="49" t="str">
        <f>+[19]NKY!N163</f>
        <v>Estimado</v>
      </c>
      <c r="P418" s="49" t="str">
        <f>+[19]NKY!O163</f>
        <v/>
      </c>
      <c r="Q418" s="49" t="str">
        <f>+[19]NKY!P163</f>
        <v>E</v>
      </c>
      <c r="R418" s="51">
        <f t="shared" si="25"/>
        <v>-0.39173819131373655</v>
      </c>
      <c r="S418" s="45" t="str">
        <f t="shared" si="26"/>
        <v>Estimado.rar</v>
      </c>
      <c r="V418" s="46">
        <f t="shared" si="27"/>
        <v>1</v>
      </c>
    </row>
    <row r="419" spans="1:22" s="45" customFormat="1" ht="11.25" hidden="1" customHeight="1" x14ac:dyDescent="0.2">
      <c r="A419" s="47">
        <f t="shared" si="28"/>
        <v>406</v>
      </c>
      <c r="B419" s="48" t="str">
        <f>+[19]NKY!B164</f>
        <v>CCC14</v>
      </c>
      <c r="C419" s="49" t="str">
        <f>+[19]NKY!C164</f>
        <v xml:space="preserve">CABLE NKY TRIPOLAR DE  400 mm2; MEDIA TENSION                                                                                                                                                                                                             </v>
      </c>
      <c r="D419" s="49">
        <f>+[19]NKY!D164</f>
        <v>267.36</v>
      </c>
      <c r="E419" s="53">
        <f>+[19]NKY!E164</f>
        <v>162.62036111068502</v>
      </c>
      <c r="F419" s="53"/>
      <c r="G419" s="49" t="str">
        <f>+[19]NKY!F164</f>
        <v>E</v>
      </c>
      <c r="H419" s="49" t="str">
        <f>+[19]NKY!G164</f>
        <v/>
      </c>
      <c r="I419" s="49" t="str">
        <f>+[19]NKY!H164</f>
        <v>Estimado</v>
      </c>
      <c r="J419" s="49" t="str">
        <f>+[19]NKY!I164</f>
        <v/>
      </c>
      <c r="K419" s="49" t="str">
        <f>+[19]NKY!J164</f>
        <v/>
      </c>
      <c r="L419" s="49" t="str">
        <f>+[19]NKY!K164</f>
        <v/>
      </c>
      <c r="M419" s="49" t="str">
        <f>+[19]NKY!L164</f>
        <v/>
      </c>
      <c r="N419" s="49" t="str">
        <f>+[19]NKY!M164</f>
        <v/>
      </c>
      <c r="O419" s="49" t="str">
        <f>+[19]NKY!N164</f>
        <v>Estimado</v>
      </c>
      <c r="P419" s="49" t="str">
        <f>+[19]NKY!O164</f>
        <v/>
      </c>
      <c r="Q419" s="49" t="str">
        <f>+[19]NKY!P164</f>
        <v>E</v>
      </c>
      <c r="R419" s="51">
        <f t="shared" si="25"/>
        <v>-0.39175508262011893</v>
      </c>
      <c r="S419" s="45" t="str">
        <f t="shared" si="26"/>
        <v>Estimado.rar</v>
      </c>
      <c r="V419" s="46">
        <f t="shared" si="27"/>
        <v>1</v>
      </c>
    </row>
    <row r="420" spans="1:22" s="45" customFormat="1" ht="11.25" hidden="1" customHeight="1" x14ac:dyDescent="0.2">
      <c r="A420" s="47">
        <f t="shared" si="28"/>
        <v>407</v>
      </c>
      <c r="B420" s="48" t="str">
        <f>+[19]NKY!B165</f>
        <v>CCC15</v>
      </c>
      <c r="C420" s="49" t="str">
        <f>+[19]NKY!C165</f>
        <v xml:space="preserve">CABLE NKY TRIPOLAR DE  500 mm2; MEDIA TENSION                                                                                                                                                                                                             </v>
      </c>
      <c r="D420" s="49">
        <f>+[19]NKY!D165</f>
        <v>303.55</v>
      </c>
      <c r="E420" s="53">
        <f>+[19]NKY!E165</f>
        <v>184.63202268664435</v>
      </c>
      <c r="F420" s="53"/>
      <c r="G420" s="49" t="str">
        <f>+[19]NKY!F165</f>
        <v>E</v>
      </c>
      <c r="H420" s="49" t="str">
        <f>+[19]NKY!G165</f>
        <v/>
      </c>
      <c r="I420" s="49" t="str">
        <f>+[19]NKY!H165</f>
        <v>Estimado</v>
      </c>
      <c r="J420" s="49" t="str">
        <f>+[19]NKY!I165</f>
        <v/>
      </c>
      <c r="K420" s="49" t="str">
        <f>+[19]NKY!J165</f>
        <v/>
      </c>
      <c r="L420" s="49" t="str">
        <f>+[19]NKY!K165</f>
        <v/>
      </c>
      <c r="M420" s="49" t="str">
        <f>+[19]NKY!L165</f>
        <v/>
      </c>
      <c r="N420" s="49" t="str">
        <f>+[19]NKY!M165</f>
        <v/>
      </c>
      <c r="O420" s="49" t="str">
        <f>+[19]NKY!N165</f>
        <v>Estimado</v>
      </c>
      <c r="P420" s="49" t="str">
        <f>+[19]NKY!O165</f>
        <v/>
      </c>
      <c r="Q420" s="49" t="str">
        <f>+[19]NKY!P165</f>
        <v>E</v>
      </c>
      <c r="R420" s="51">
        <f t="shared" si="25"/>
        <v>-0.39175746108830722</v>
      </c>
      <c r="S420" s="45" t="str">
        <f t="shared" si="26"/>
        <v>Estimado.rar</v>
      </c>
      <c r="V420" s="46">
        <f t="shared" si="27"/>
        <v>1</v>
      </c>
    </row>
    <row r="421" spans="1:22" s="45" customFormat="1" ht="11.25" hidden="1" customHeight="1" x14ac:dyDescent="0.2">
      <c r="A421" s="47">
        <f t="shared" si="28"/>
        <v>408</v>
      </c>
      <c r="B421" s="48" t="str">
        <f>+[19]NKY!B166</f>
        <v>CCA24</v>
      </c>
      <c r="C421" s="49" t="str">
        <f>+[19]NKY!C166</f>
        <v xml:space="preserve">CABLE NKY UNIPOLAR DE 6 mm2; BAJA TENSION                                                                                                                                                                                                                 </v>
      </c>
      <c r="D421" s="49">
        <f>+[19]NKY!D166</f>
        <v>5.15</v>
      </c>
      <c r="E421" s="53">
        <f>+[19]NKY!E166</f>
        <v>3.132667745732812</v>
      </c>
      <c r="F421" s="53"/>
      <c r="G421" s="49" t="str">
        <f>+[19]NKY!F166</f>
        <v>E</v>
      </c>
      <c r="H421" s="49" t="str">
        <f>+[19]NKY!G166</f>
        <v/>
      </c>
      <c r="I421" s="49" t="str">
        <f>+[19]NKY!H166</f>
        <v>Estimado</v>
      </c>
      <c r="J421" s="49" t="str">
        <f>+[19]NKY!I166</f>
        <v/>
      </c>
      <c r="K421" s="49" t="str">
        <f>+[19]NKY!J166</f>
        <v/>
      </c>
      <c r="L421" s="49" t="str">
        <f>+[19]NKY!K166</f>
        <v/>
      </c>
      <c r="M421" s="49" t="str">
        <f>+[19]NKY!L166</f>
        <v/>
      </c>
      <c r="N421" s="49" t="str">
        <f>+[19]NKY!M166</f>
        <v/>
      </c>
      <c r="O421" s="49" t="str">
        <f>+[19]NKY!N166</f>
        <v>Estimado</v>
      </c>
      <c r="P421" s="49" t="str">
        <f>+[19]NKY!O166</f>
        <v/>
      </c>
      <c r="Q421" s="49" t="str">
        <f>+[19]NKY!P166</f>
        <v>E</v>
      </c>
      <c r="R421" s="51">
        <f t="shared" si="25"/>
        <v>-0.39171500082858024</v>
      </c>
      <c r="S421" s="45" t="str">
        <f t="shared" si="26"/>
        <v>Estimado.rar</v>
      </c>
      <c r="V421" s="46">
        <f t="shared" si="27"/>
        <v>1</v>
      </c>
    </row>
    <row r="422" spans="1:22" s="45" customFormat="1" ht="11.25" hidden="1" customHeight="1" x14ac:dyDescent="0.2">
      <c r="A422" s="47">
        <f t="shared" si="28"/>
        <v>409</v>
      </c>
      <c r="B422" s="48" t="str">
        <f>+[19]NKY!B167</f>
        <v>CCA25</v>
      </c>
      <c r="C422" s="49" t="str">
        <f>+[19]NKY!C167</f>
        <v xml:space="preserve">CABLE NKY UNIPOLAR DE 10 mm2; BAJA TENSION                                                                                                                                                                                                                </v>
      </c>
      <c r="D422" s="49">
        <f>+[19]NKY!D167</f>
        <v>6.8</v>
      </c>
      <c r="E422" s="53">
        <f>+[19]NKY!E167</f>
        <v>4.1353408913439571</v>
      </c>
      <c r="F422" s="53"/>
      <c r="G422" s="49" t="str">
        <f>+[19]NKY!F167</f>
        <v>E</v>
      </c>
      <c r="H422" s="49" t="str">
        <f>+[19]NKY!G167</f>
        <v/>
      </c>
      <c r="I422" s="49" t="str">
        <f>+[19]NKY!H167</f>
        <v>Estimado</v>
      </c>
      <c r="J422" s="49" t="str">
        <f>+[19]NKY!I167</f>
        <v/>
      </c>
      <c r="K422" s="49" t="str">
        <f>+[19]NKY!J167</f>
        <v/>
      </c>
      <c r="L422" s="49" t="str">
        <f>+[19]NKY!K167</f>
        <v/>
      </c>
      <c r="M422" s="49" t="str">
        <f>+[19]NKY!L167</f>
        <v/>
      </c>
      <c r="N422" s="49" t="str">
        <f>+[19]NKY!M167</f>
        <v/>
      </c>
      <c r="O422" s="49" t="str">
        <f>+[19]NKY!N167</f>
        <v>Estimado</v>
      </c>
      <c r="P422" s="49" t="str">
        <f>+[19]NKY!O167</f>
        <v/>
      </c>
      <c r="Q422" s="49" t="str">
        <f>+[19]NKY!P167</f>
        <v>E</v>
      </c>
      <c r="R422" s="51">
        <f t="shared" si="25"/>
        <v>-0.39186163362588866</v>
      </c>
      <c r="S422" s="45" t="str">
        <f t="shared" si="26"/>
        <v>Estimado.rar</v>
      </c>
      <c r="V422" s="46">
        <f t="shared" si="27"/>
        <v>1</v>
      </c>
    </row>
    <row r="423" spans="1:22" s="45" customFormat="1" ht="11.25" hidden="1" customHeight="1" x14ac:dyDescent="0.2">
      <c r="A423" s="47">
        <f t="shared" si="28"/>
        <v>410</v>
      </c>
      <c r="B423" s="48" t="str">
        <f>+[19]NKY!B168</f>
        <v>CCA26</v>
      </c>
      <c r="C423" s="49" t="str">
        <f>+[19]NKY!C168</f>
        <v xml:space="preserve">CABLE NKY UNIPOLAR DE 16 mm2; BAJA TENSION                                                                                                                                                                                                                </v>
      </c>
      <c r="D423" s="49">
        <f>+[19]NKY!D168</f>
        <v>8.7799999999999994</v>
      </c>
      <c r="E423" s="53">
        <f>+[19]NKY!E168</f>
        <v>5.3391354462093812</v>
      </c>
      <c r="F423" s="53"/>
      <c r="G423" s="49" t="str">
        <f>+[19]NKY!F168</f>
        <v>E</v>
      </c>
      <c r="H423" s="49" t="str">
        <f>+[19]NKY!G168</f>
        <v/>
      </c>
      <c r="I423" s="49" t="str">
        <f>+[19]NKY!H168</f>
        <v>Estimado</v>
      </c>
      <c r="J423" s="49" t="str">
        <f>+[19]NKY!I168</f>
        <v/>
      </c>
      <c r="K423" s="49" t="str">
        <f>+[19]NKY!J168</f>
        <v/>
      </c>
      <c r="L423" s="49" t="str">
        <f>+[19]NKY!K168</f>
        <v/>
      </c>
      <c r="M423" s="49" t="str">
        <f>+[19]NKY!L168</f>
        <v/>
      </c>
      <c r="N423" s="49" t="str">
        <f>+[19]NKY!M168</f>
        <v/>
      </c>
      <c r="O423" s="49" t="str">
        <f>+[19]NKY!N168</f>
        <v>Estimado</v>
      </c>
      <c r="P423" s="49" t="str">
        <f>+[19]NKY!O168</f>
        <v/>
      </c>
      <c r="Q423" s="49" t="str">
        <f>+[19]NKY!P168</f>
        <v>E</v>
      </c>
      <c r="R423" s="51">
        <f t="shared" si="25"/>
        <v>-0.3918980129602071</v>
      </c>
      <c r="S423" s="45" t="str">
        <f t="shared" si="26"/>
        <v>Estimado.rar</v>
      </c>
      <c r="V423" s="46">
        <f t="shared" si="27"/>
        <v>1</v>
      </c>
    </row>
    <row r="424" spans="1:22" s="45" customFormat="1" ht="11.25" hidden="1" customHeight="1" x14ac:dyDescent="0.2">
      <c r="A424" s="47">
        <f t="shared" si="28"/>
        <v>411</v>
      </c>
      <c r="B424" s="48" t="str">
        <f>+[19]NKY!B169</f>
        <v>CCA29</v>
      </c>
      <c r="C424" s="49" t="str">
        <f>+[19]NKY!C169</f>
        <v xml:space="preserve">CABLE NKY UNIPOLAR DE 25 mm2; BAJA TENSION                                                                                                                                                                                                                </v>
      </c>
      <c r="D424" s="49">
        <f>+[19]NKY!D169</f>
        <v>11.19</v>
      </c>
      <c r="E424" s="53">
        <f>+[19]NKY!E169</f>
        <v>6.8050528838414888</v>
      </c>
      <c r="F424" s="53"/>
      <c r="G424" s="49" t="str">
        <f>+[19]NKY!F169</f>
        <v>E</v>
      </c>
      <c r="H424" s="49" t="str">
        <f>+[19]NKY!G169</f>
        <v/>
      </c>
      <c r="I424" s="49" t="str">
        <f>+[19]NKY!H169</f>
        <v>Estimado</v>
      </c>
      <c r="J424" s="49" t="str">
        <f>+[19]NKY!I169</f>
        <v/>
      </c>
      <c r="K424" s="49" t="str">
        <f>+[19]NKY!J169</f>
        <v/>
      </c>
      <c r="L424" s="49" t="str">
        <f>+[19]NKY!K169</f>
        <v/>
      </c>
      <c r="M424" s="49" t="str">
        <f>+[19]NKY!L169</f>
        <v/>
      </c>
      <c r="N424" s="49" t="str">
        <f>+[19]NKY!M169</f>
        <v/>
      </c>
      <c r="O424" s="49" t="str">
        <f>+[19]NKY!N169</f>
        <v>Estimado</v>
      </c>
      <c r="P424" s="49" t="str">
        <f>+[19]NKY!O169</f>
        <v/>
      </c>
      <c r="Q424" s="49" t="str">
        <f>+[19]NKY!P169</f>
        <v>E</v>
      </c>
      <c r="R424" s="51">
        <f t="shared" si="25"/>
        <v>-0.39186301306152915</v>
      </c>
      <c r="S424" s="45" t="str">
        <f t="shared" si="26"/>
        <v>Estimado.rar</v>
      </c>
      <c r="V424" s="46">
        <f t="shared" si="27"/>
        <v>1</v>
      </c>
    </row>
    <row r="425" spans="1:22" s="45" customFormat="1" ht="11.25" hidden="1" customHeight="1" x14ac:dyDescent="0.2">
      <c r="A425" s="47">
        <f t="shared" si="28"/>
        <v>412</v>
      </c>
      <c r="B425" s="48" t="str">
        <f>+[19]NKY!B170</f>
        <v>CCA21</v>
      </c>
      <c r="C425" s="49" t="str">
        <f>+[19]NKY!C170</f>
        <v xml:space="preserve">CABLE NKY UNIPOLAR DE 35 mm2; BAJA TENSION                                                                                                                                                                                                                </v>
      </c>
      <c r="D425" s="49">
        <f>+[19]NKY!D170</f>
        <v>13.43</v>
      </c>
      <c r="E425" s="53">
        <f>+[19]NKY!E170</f>
        <v>8.1708399710552744</v>
      </c>
      <c r="F425" s="53"/>
      <c r="G425" s="49" t="str">
        <f>+[19]NKY!F170</f>
        <v>E</v>
      </c>
      <c r="H425" s="49" t="str">
        <f>+[19]NKY!G170</f>
        <v/>
      </c>
      <c r="I425" s="49" t="str">
        <f>+[19]NKY!H170</f>
        <v>Estimado</v>
      </c>
      <c r="J425" s="49" t="str">
        <f>+[19]NKY!I170</f>
        <v/>
      </c>
      <c r="K425" s="49" t="str">
        <f>+[19]NKY!J170</f>
        <v/>
      </c>
      <c r="L425" s="49" t="str">
        <f>+[19]NKY!K170</f>
        <v/>
      </c>
      <c r="M425" s="49" t="str">
        <f>+[19]NKY!L170</f>
        <v/>
      </c>
      <c r="N425" s="49" t="str">
        <f>+[19]NKY!M170</f>
        <v/>
      </c>
      <c r="O425" s="49" t="str">
        <f>+[19]NKY!N170</f>
        <v>Estimado</v>
      </c>
      <c r="P425" s="49" t="str">
        <f>+[19]NKY!O170</f>
        <v/>
      </c>
      <c r="Q425" s="49" t="str">
        <f>+[19]NKY!P170</f>
        <v>E</v>
      </c>
      <c r="R425" s="51">
        <f t="shared" si="25"/>
        <v>-0.3915979172706423</v>
      </c>
      <c r="S425" s="45" t="str">
        <f t="shared" si="26"/>
        <v>Estimado.rar</v>
      </c>
      <c r="V425" s="46">
        <f t="shared" si="27"/>
        <v>1</v>
      </c>
    </row>
    <row r="426" spans="1:22" s="45" customFormat="1" ht="11.25" hidden="1" customHeight="1" x14ac:dyDescent="0.2">
      <c r="A426" s="47">
        <f t="shared" si="28"/>
        <v>413</v>
      </c>
      <c r="B426" s="48" t="str">
        <f>+[19]NKY!B171</f>
        <v>CCA30</v>
      </c>
      <c r="C426" s="49" t="str">
        <f>+[19]NKY!C171</f>
        <v xml:space="preserve">CABLE NKY UNIPOLAR DE 50 mm2; BAJA TENSION                                                                                                                                                                                                                </v>
      </c>
      <c r="D426" s="49">
        <f>+[19]NKY!D171</f>
        <v>16.309999999999999</v>
      </c>
      <c r="E426" s="53">
        <f>+[19]NKY!E171</f>
        <v>9.91908039365285</v>
      </c>
      <c r="F426" s="53"/>
      <c r="G426" s="49" t="str">
        <f>+[19]NKY!F171</f>
        <v>E</v>
      </c>
      <c r="H426" s="49" t="str">
        <f>+[19]NKY!G171</f>
        <v/>
      </c>
      <c r="I426" s="49" t="str">
        <f>+[19]NKY!H171</f>
        <v>Estimado</v>
      </c>
      <c r="J426" s="49" t="str">
        <f>+[19]NKY!I171</f>
        <v/>
      </c>
      <c r="K426" s="49" t="str">
        <f>+[19]NKY!J171</f>
        <v/>
      </c>
      <c r="L426" s="49" t="str">
        <f>+[19]NKY!K171</f>
        <v/>
      </c>
      <c r="M426" s="49" t="str">
        <f>+[19]NKY!L171</f>
        <v/>
      </c>
      <c r="N426" s="49" t="str">
        <f>+[19]NKY!M171</f>
        <v/>
      </c>
      <c r="O426" s="49" t="str">
        <f>+[19]NKY!N171</f>
        <v>Estimado</v>
      </c>
      <c r="P426" s="49" t="str">
        <f>+[19]NKY!O171</f>
        <v/>
      </c>
      <c r="Q426" s="49" t="str">
        <f>+[19]NKY!P171</f>
        <v>E</v>
      </c>
      <c r="R426" s="51">
        <f t="shared" si="25"/>
        <v>-0.39184056446027893</v>
      </c>
      <c r="S426" s="45" t="str">
        <f t="shared" si="26"/>
        <v>Estimado.rar</v>
      </c>
      <c r="V426" s="46">
        <f t="shared" si="27"/>
        <v>1</v>
      </c>
    </row>
    <row r="427" spans="1:22" s="45" customFormat="1" ht="11.25" hidden="1" customHeight="1" x14ac:dyDescent="0.2">
      <c r="A427" s="47">
        <f t="shared" si="28"/>
        <v>414</v>
      </c>
      <c r="B427" s="48" t="str">
        <f>+[19]NKY!B172</f>
        <v>CCA22</v>
      </c>
      <c r="C427" s="49" t="str">
        <f>+[19]NKY!C172</f>
        <v xml:space="preserve">CABLE NKY UNIPOLAR DE 70 mm2; BAJA TENSION                                                                                                                                                                                                                </v>
      </c>
      <c r="D427" s="49">
        <f>+[19]NKY!D172</f>
        <v>19.579999999999998</v>
      </c>
      <c r="E427" s="53">
        <f>+[19]NKY!E172</f>
        <v>11.909858738793202</v>
      </c>
      <c r="F427" s="53"/>
      <c r="G427" s="49" t="str">
        <f>+[19]NKY!F172</f>
        <v>E</v>
      </c>
      <c r="H427" s="49" t="str">
        <f>+[19]NKY!G172</f>
        <v/>
      </c>
      <c r="I427" s="49" t="str">
        <f>+[19]NKY!H172</f>
        <v>Estimado</v>
      </c>
      <c r="J427" s="49" t="str">
        <f>+[19]NKY!I172</f>
        <v/>
      </c>
      <c r="K427" s="49" t="str">
        <f>+[19]NKY!J172</f>
        <v/>
      </c>
      <c r="L427" s="49" t="str">
        <f>+[19]NKY!K172</f>
        <v/>
      </c>
      <c r="M427" s="49" t="str">
        <f>+[19]NKY!L172</f>
        <v/>
      </c>
      <c r="N427" s="49" t="str">
        <f>+[19]NKY!M172</f>
        <v/>
      </c>
      <c r="O427" s="49" t="str">
        <f>+[19]NKY!N172</f>
        <v>Estimado</v>
      </c>
      <c r="P427" s="49" t="str">
        <f>+[19]NKY!O172</f>
        <v/>
      </c>
      <c r="Q427" s="49" t="str">
        <f>+[19]NKY!P172</f>
        <v>E</v>
      </c>
      <c r="R427" s="51">
        <f t="shared" si="25"/>
        <v>-0.39173346584304369</v>
      </c>
      <c r="S427" s="45" t="str">
        <f t="shared" si="26"/>
        <v>Estimado.rar</v>
      </c>
      <c r="V427" s="46">
        <f t="shared" si="27"/>
        <v>1</v>
      </c>
    </row>
    <row r="428" spans="1:22" s="45" customFormat="1" ht="11.25" hidden="1" customHeight="1" x14ac:dyDescent="0.2">
      <c r="A428" s="47">
        <f t="shared" si="28"/>
        <v>415</v>
      </c>
      <c r="B428" s="48" t="str">
        <f>+[19]NKY!B173</f>
        <v>CCA27</v>
      </c>
      <c r="C428" s="49" t="str">
        <f>+[19]NKY!C173</f>
        <v xml:space="preserve">CABLE NKY UNIPOLAR DE 95 mm2; BAJA TENSION                                                                                                                                                                                                                </v>
      </c>
      <c r="D428" s="49">
        <f>+[19]NKY!D173</f>
        <v>23.12</v>
      </c>
      <c r="E428" s="53">
        <f>+[19]NKY!E173</f>
        <v>14.060535708686769</v>
      </c>
      <c r="F428" s="53"/>
      <c r="G428" s="49" t="str">
        <f>+[19]NKY!F173</f>
        <v>E</v>
      </c>
      <c r="H428" s="49" t="str">
        <f>+[19]NKY!G173</f>
        <v/>
      </c>
      <c r="I428" s="49" t="str">
        <f>+[19]NKY!H173</f>
        <v>Estimado</v>
      </c>
      <c r="J428" s="49" t="str">
        <f>+[19]NKY!I173</f>
        <v/>
      </c>
      <c r="K428" s="49" t="str">
        <f>+[19]NKY!J173</f>
        <v/>
      </c>
      <c r="L428" s="49" t="str">
        <f>+[19]NKY!K173</f>
        <v/>
      </c>
      <c r="M428" s="49" t="str">
        <f>+[19]NKY!L173</f>
        <v/>
      </c>
      <c r="N428" s="49" t="str">
        <f>+[19]NKY!M173</f>
        <v/>
      </c>
      <c r="O428" s="49" t="str">
        <f>+[19]NKY!N173</f>
        <v>Estimado</v>
      </c>
      <c r="P428" s="49" t="str">
        <f>+[19]NKY!O173</f>
        <v/>
      </c>
      <c r="Q428" s="49" t="str">
        <f>+[19]NKY!P173</f>
        <v>E</v>
      </c>
      <c r="R428" s="51">
        <f t="shared" si="25"/>
        <v>-0.39184534131977644</v>
      </c>
      <c r="S428" s="45" t="str">
        <f t="shared" si="26"/>
        <v>Estimado.rar</v>
      </c>
      <c r="V428" s="46">
        <f t="shared" si="27"/>
        <v>1</v>
      </c>
    </row>
    <row r="429" spans="1:22" s="45" customFormat="1" ht="11.25" hidden="1" customHeight="1" x14ac:dyDescent="0.2">
      <c r="A429" s="47">
        <f t="shared" si="28"/>
        <v>416</v>
      </c>
      <c r="B429" s="48" t="str">
        <f>+[19]NKY!B174</f>
        <v>CCA28</v>
      </c>
      <c r="C429" s="49" t="str">
        <f>+[19]NKY!C174</f>
        <v xml:space="preserve">CABLE NKY UNIPOLAR DE 120 mm2; BAJA TENSION                                                                                                                                                                                                               </v>
      </c>
      <c r="D429" s="49">
        <f>+[19]NKY!D174</f>
        <v>26.25</v>
      </c>
      <c r="E429" s="53">
        <f>+[19]NKY!E174</f>
        <v>15.964460299617505</v>
      </c>
      <c r="F429" s="53"/>
      <c r="G429" s="49" t="str">
        <f>+[19]NKY!F174</f>
        <v>E</v>
      </c>
      <c r="H429" s="49" t="str">
        <f>+[19]NKY!G174</f>
        <v/>
      </c>
      <c r="I429" s="49" t="str">
        <f>+[19]NKY!H174</f>
        <v>Estimado</v>
      </c>
      <c r="J429" s="49" t="str">
        <f>+[19]NKY!I174</f>
        <v/>
      </c>
      <c r="K429" s="49" t="str">
        <f>+[19]NKY!J174</f>
        <v/>
      </c>
      <c r="L429" s="49" t="str">
        <f>+[19]NKY!K174</f>
        <v/>
      </c>
      <c r="M429" s="49" t="str">
        <f>+[19]NKY!L174</f>
        <v/>
      </c>
      <c r="N429" s="49" t="str">
        <f>+[19]NKY!M174</f>
        <v/>
      </c>
      <c r="O429" s="49" t="str">
        <f>+[19]NKY!N174</f>
        <v>Estimado</v>
      </c>
      <c r="P429" s="49" t="str">
        <f>+[19]NKY!O174</f>
        <v/>
      </c>
      <c r="Q429" s="49" t="str">
        <f>+[19]NKY!P174</f>
        <v>E</v>
      </c>
      <c r="R429" s="51">
        <f t="shared" si="25"/>
        <v>-0.39183008382409501</v>
      </c>
      <c r="S429" s="45" t="str">
        <f t="shared" si="26"/>
        <v>Estimado.rar</v>
      </c>
      <c r="V429" s="46">
        <f t="shared" si="27"/>
        <v>1</v>
      </c>
    </row>
    <row r="430" spans="1:22" s="45" customFormat="1" ht="11.25" hidden="1" customHeight="1" x14ac:dyDescent="0.2">
      <c r="A430" s="47">
        <f t="shared" si="28"/>
        <v>417</v>
      </c>
      <c r="B430" s="48" t="str">
        <f>+[19]NKY!B175</f>
        <v>CCA01</v>
      </c>
      <c r="C430" s="49" t="str">
        <f>+[19]NKY!C175</f>
        <v xml:space="preserve">CABLE NKY BIPOLAR DE   6 mm2; BAJA TENSION                                                                                                                                                                                                                </v>
      </c>
      <c r="D430" s="49">
        <f>+[19]NKY!D175</f>
        <v>9.77</v>
      </c>
      <c r="E430" s="53">
        <f>+[19]NKY!E175</f>
        <v>9.4337580214816992</v>
      </c>
      <c r="F430" s="53"/>
      <c r="G430" s="49" t="str">
        <f>+[19]NKY!F175</f>
        <v>E</v>
      </c>
      <c r="H430" s="49" t="str">
        <f>+[19]NKY!G175</f>
        <v/>
      </c>
      <c r="I430" s="49" t="str">
        <f>+[19]NKY!H175</f>
        <v>Estimado</v>
      </c>
      <c r="J430" s="49" t="str">
        <f>+[19]NKY!I175</f>
        <v/>
      </c>
      <c r="K430" s="49" t="str">
        <f>+[19]NKY!J175</f>
        <v/>
      </c>
      <c r="L430" s="49" t="str">
        <f>+[19]NKY!K175</f>
        <v/>
      </c>
      <c r="M430" s="49" t="str">
        <f>+[19]NKY!L175</f>
        <v/>
      </c>
      <c r="N430" s="49" t="str">
        <f>+[19]NKY!M175</f>
        <v/>
      </c>
      <c r="O430" s="49" t="str">
        <f>+[19]NKY!N175</f>
        <v>Estimado</v>
      </c>
      <c r="P430" s="49" t="str">
        <f>+[19]NKY!O175</f>
        <v/>
      </c>
      <c r="Q430" s="49" t="str">
        <f>+[19]NKY!P175</f>
        <v>E</v>
      </c>
      <c r="R430" s="51">
        <f t="shared" si="25"/>
        <v>-3.4415760339641777E-2</v>
      </c>
      <c r="S430" s="45" t="str">
        <f t="shared" si="26"/>
        <v>Estimado.rar</v>
      </c>
      <c r="V430" s="46">
        <f t="shared" si="27"/>
        <v>1</v>
      </c>
    </row>
    <row r="431" spans="1:22" s="45" customFormat="1" ht="11.25" hidden="1" customHeight="1" x14ac:dyDescent="0.2">
      <c r="A431" s="47">
        <f t="shared" si="28"/>
        <v>418</v>
      </c>
      <c r="B431" s="48" t="str">
        <f>+[19]NKY!B176</f>
        <v>CCA10</v>
      </c>
      <c r="C431" s="49" t="str">
        <f>+[19]NKY!C176</f>
        <v xml:space="preserve">CABLE NKY BIPOLAR DE 10 mm2; BAJA TENSION                                                                                                                                                                                                                 </v>
      </c>
      <c r="D431" s="49">
        <f>+[19]NKY!D176</f>
        <v>14.48</v>
      </c>
      <c r="E431" s="53">
        <f>+[19]NKY!E176</f>
        <v>13.981463692191008</v>
      </c>
      <c r="F431" s="53"/>
      <c r="G431" s="49" t="str">
        <f>+[19]NKY!F176</f>
        <v>E</v>
      </c>
      <c r="H431" s="49" t="str">
        <f>+[19]NKY!G176</f>
        <v/>
      </c>
      <c r="I431" s="49" t="str">
        <f>+[19]NKY!H176</f>
        <v>Estimado</v>
      </c>
      <c r="J431" s="49" t="str">
        <f>+[19]NKY!I176</f>
        <v/>
      </c>
      <c r="K431" s="49" t="str">
        <f>+[19]NKY!J176</f>
        <v/>
      </c>
      <c r="L431" s="49" t="str">
        <f>+[19]NKY!K176</f>
        <v/>
      </c>
      <c r="M431" s="49" t="str">
        <f>+[19]NKY!L176</f>
        <v/>
      </c>
      <c r="N431" s="49" t="str">
        <f>+[19]NKY!M176</f>
        <v/>
      </c>
      <c r="O431" s="49" t="str">
        <f>+[19]NKY!N176</f>
        <v>Estimado</v>
      </c>
      <c r="P431" s="49" t="str">
        <f>+[19]NKY!O176</f>
        <v/>
      </c>
      <c r="Q431" s="49" t="str">
        <f>+[19]NKY!P176</f>
        <v>E</v>
      </c>
      <c r="R431" s="51">
        <f t="shared" si="25"/>
        <v>-3.442930302548286E-2</v>
      </c>
      <c r="S431" s="45" t="str">
        <f t="shared" si="26"/>
        <v>Estimado.rar</v>
      </c>
      <c r="V431" s="46">
        <f t="shared" si="27"/>
        <v>1</v>
      </c>
    </row>
    <row r="432" spans="1:22" s="45" customFormat="1" ht="11.25" hidden="1" customHeight="1" x14ac:dyDescent="0.2">
      <c r="A432" s="47">
        <f t="shared" si="28"/>
        <v>419</v>
      </c>
      <c r="B432" s="48" t="str">
        <f>+[19]NKY!B177</f>
        <v>CCA11</v>
      </c>
      <c r="C432" s="49" t="str">
        <f>+[19]NKY!C177</f>
        <v xml:space="preserve">CABLE NKY BIPOLAR DE 16 mm2; BAJA TENSION                                                                                                                                                                                                                 </v>
      </c>
      <c r="D432" s="49">
        <f>+[19]NKY!D177</f>
        <v>20.79</v>
      </c>
      <c r="E432" s="53">
        <f>+[19]NKY!E177</f>
        <v>20.080099009882286</v>
      </c>
      <c r="F432" s="53"/>
      <c r="G432" s="49" t="str">
        <f>+[19]NKY!F177</f>
        <v>E</v>
      </c>
      <c r="H432" s="49" t="str">
        <f>+[19]NKY!G177</f>
        <v/>
      </c>
      <c r="I432" s="49" t="str">
        <f>+[19]NKY!H177</f>
        <v>Estimado</v>
      </c>
      <c r="J432" s="49" t="str">
        <f>+[19]NKY!I177</f>
        <v/>
      </c>
      <c r="K432" s="49" t="str">
        <f>+[19]NKY!J177</f>
        <v/>
      </c>
      <c r="L432" s="49" t="str">
        <f>+[19]NKY!K177</f>
        <v/>
      </c>
      <c r="M432" s="49" t="str">
        <f>+[19]NKY!L177</f>
        <v/>
      </c>
      <c r="N432" s="49" t="str">
        <f>+[19]NKY!M177</f>
        <v/>
      </c>
      <c r="O432" s="49" t="str">
        <f>+[19]NKY!N177</f>
        <v>Estimado</v>
      </c>
      <c r="P432" s="49" t="str">
        <f>+[19]NKY!O177</f>
        <v/>
      </c>
      <c r="Q432" s="49" t="str">
        <f>+[19]NKY!P177</f>
        <v>E</v>
      </c>
      <c r="R432" s="51">
        <f t="shared" si="25"/>
        <v>-3.4146271770933767E-2</v>
      </c>
      <c r="S432" s="45" t="str">
        <f t="shared" si="26"/>
        <v>Estimado.rar</v>
      </c>
      <c r="V432" s="46">
        <f t="shared" si="27"/>
        <v>1</v>
      </c>
    </row>
    <row r="433" spans="1:22" s="45" customFormat="1" ht="11.25" hidden="1" customHeight="1" x14ac:dyDescent="0.2">
      <c r="A433" s="47">
        <f t="shared" si="28"/>
        <v>420</v>
      </c>
      <c r="B433" s="48" t="str">
        <f>+[19]NKY!B178</f>
        <v>CCA23</v>
      </c>
      <c r="C433" s="49" t="str">
        <f>+[19]NKY!C178</f>
        <v xml:space="preserve">CABLE NKY BIPOLAR DE 25 mm2; BAJA TENSION                                                                                                                                                                                                                 </v>
      </c>
      <c r="D433" s="49">
        <f>+[19]NKY!D178</f>
        <v>29.33</v>
      </c>
      <c r="E433" s="53">
        <f>+[19]NKY!E178</f>
        <v>28.316921307616418</v>
      </c>
      <c r="F433" s="53"/>
      <c r="G433" s="49" t="str">
        <f>+[19]NKY!F178</f>
        <v>E</v>
      </c>
      <c r="H433" s="49" t="str">
        <f>+[19]NKY!G178</f>
        <v/>
      </c>
      <c r="I433" s="49" t="str">
        <f>+[19]NKY!H178</f>
        <v>Estimado</v>
      </c>
      <c r="J433" s="49" t="str">
        <f>+[19]NKY!I178</f>
        <v/>
      </c>
      <c r="K433" s="49" t="str">
        <f>+[19]NKY!J178</f>
        <v/>
      </c>
      <c r="L433" s="49" t="str">
        <f>+[19]NKY!K178</f>
        <v/>
      </c>
      <c r="M433" s="49" t="str">
        <f>+[19]NKY!L178</f>
        <v/>
      </c>
      <c r="N433" s="49" t="str">
        <f>+[19]NKY!M178</f>
        <v/>
      </c>
      <c r="O433" s="49" t="str">
        <f>+[19]NKY!N178</f>
        <v>Estimado</v>
      </c>
      <c r="P433" s="49" t="str">
        <f>+[19]NKY!O178</f>
        <v/>
      </c>
      <c r="Q433" s="49" t="str">
        <f>+[19]NKY!P178</f>
        <v>E</v>
      </c>
      <c r="R433" s="51">
        <f t="shared" si="25"/>
        <v>-3.4540698683381499E-2</v>
      </c>
      <c r="S433" s="45" t="str">
        <f t="shared" si="26"/>
        <v>Estimado.rar</v>
      </c>
      <c r="V433" s="46">
        <f t="shared" si="27"/>
        <v>1</v>
      </c>
    </row>
    <row r="434" spans="1:22" s="45" customFormat="1" ht="11.25" hidden="1" customHeight="1" x14ac:dyDescent="0.2">
      <c r="A434" s="47">
        <f t="shared" si="28"/>
        <v>421</v>
      </c>
      <c r="B434" s="48" t="str">
        <f>+[19]NKY!B179</f>
        <v>CCA02</v>
      </c>
      <c r="C434" s="49" t="str">
        <f>+[19]NKY!C179</f>
        <v xml:space="preserve">CABLE NKY TRIPOLAR DE   6 mm2; BAJA TENSION                                                                                                                                                                                                               </v>
      </c>
      <c r="D434" s="49">
        <f>+[19]NKY!D179</f>
        <v>8.4499999999999993</v>
      </c>
      <c r="E434" s="53">
        <f>+[19]NKY!E179</f>
        <v>8.1588955494356625</v>
      </c>
      <c r="F434" s="53"/>
      <c r="G434" s="49" t="str">
        <f>+[19]NKY!F179</f>
        <v>E</v>
      </c>
      <c r="H434" s="49" t="str">
        <f>+[19]NKY!G179</f>
        <v/>
      </c>
      <c r="I434" s="49" t="str">
        <f>+[19]NKY!H179</f>
        <v>Estimado</v>
      </c>
      <c r="J434" s="49" t="str">
        <f>+[19]NKY!I179</f>
        <v/>
      </c>
      <c r="K434" s="49" t="str">
        <f>+[19]NKY!J179</f>
        <v/>
      </c>
      <c r="L434" s="49" t="str">
        <f>+[19]NKY!K179</f>
        <v/>
      </c>
      <c r="M434" s="49" t="str">
        <f>+[19]NKY!L179</f>
        <v/>
      </c>
      <c r="N434" s="49" t="str">
        <f>+[19]NKY!M179</f>
        <v/>
      </c>
      <c r="O434" s="49" t="str">
        <f>+[19]NKY!N179</f>
        <v>Estimado</v>
      </c>
      <c r="P434" s="49" t="str">
        <f>+[19]NKY!O179</f>
        <v/>
      </c>
      <c r="Q434" s="49" t="str">
        <f>+[19]NKY!P179</f>
        <v>E</v>
      </c>
      <c r="R434" s="51">
        <f t="shared" si="25"/>
        <v>-3.4450230836016171E-2</v>
      </c>
      <c r="S434" s="45" t="str">
        <f t="shared" si="26"/>
        <v>Estimado.rar</v>
      </c>
      <c r="V434" s="46">
        <f t="shared" si="27"/>
        <v>1</v>
      </c>
    </row>
    <row r="435" spans="1:22" s="45" customFormat="1" ht="11.25" hidden="1" customHeight="1" x14ac:dyDescent="0.2">
      <c r="A435" s="47">
        <f t="shared" si="28"/>
        <v>422</v>
      </c>
      <c r="B435" s="48" t="str">
        <f>+[19]NKY!B180</f>
        <v>CCA03</v>
      </c>
      <c r="C435" s="49" t="str">
        <f>+[19]NKY!C180</f>
        <v xml:space="preserve">CABLE NKY TRIPOLAR DE  10 mm2; BAJA TENSION                                                                                                                                                                                                               </v>
      </c>
      <c r="D435" s="49">
        <f>+[19]NKY!D180</f>
        <v>12.27</v>
      </c>
      <c r="E435" s="53">
        <f>+[19]NKY!E180</f>
        <v>11.849277895581363</v>
      </c>
      <c r="F435" s="53"/>
      <c r="G435" s="49" t="str">
        <f>+[19]NKY!F180</f>
        <v>E</v>
      </c>
      <c r="H435" s="49" t="str">
        <f>+[19]NKY!G180</f>
        <v/>
      </c>
      <c r="I435" s="49" t="str">
        <f>+[19]NKY!H180</f>
        <v>Estimado</v>
      </c>
      <c r="J435" s="49" t="str">
        <f>+[19]NKY!I180</f>
        <v/>
      </c>
      <c r="K435" s="49" t="str">
        <f>+[19]NKY!J180</f>
        <v/>
      </c>
      <c r="L435" s="49" t="str">
        <f>+[19]NKY!K180</f>
        <v/>
      </c>
      <c r="M435" s="49" t="str">
        <f>+[19]NKY!L180</f>
        <v/>
      </c>
      <c r="N435" s="49" t="str">
        <f>+[19]NKY!M180</f>
        <v/>
      </c>
      <c r="O435" s="49" t="str">
        <f>+[19]NKY!N180</f>
        <v>Estimado</v>
      </c>
      <c r="P435" s="49" t="str">
        <f>+[19]NKY!O180</f>
        <v/>
      </c>
      <c r="Q435" s="49" t="str">
        <f>+[19]NKY!P180</f>
        <v>E</v>
      </c>
      <c r="R435" s="51">
        <f t="shared" si="25"/>
        <v>-3.4288680066718591E-2</v>
      </c>
      <c r="S435" s="45" t="str">
        <f t="shared" si="26"/>
        <v>Estimado.rar</v>
      </c>
      <c r="V435" s="46">
        <f t="shared" si="27"/>
        <v>1</v>
      </c>
    </row>
    <row r="436" spans="1:22" s="45" customFormat="1" ht="11.25" hidden="1" customHeight="1" x14ac:dyDescent="0.2">
      <c r="A436" s="47">
        <f t="shared" si="28"/>
        <v>423</v>
      </c>
      <c r="B436" s="48" t="str">
        <f>+[19]NKY!B181</f>
        <v>CCA04</v>
      </c>
      <c r="C436" s="49" t="str">
        <f>+[19]NKY!C181</f>
        <v xml:space="preserve">CABLE NKY TRIPOLAR DE  16 mm2; BAJA TENSION                                                                                                                                                                                                               </v>
      </c>
      <c r="D436" s="49">
        <f>+[19]NKY!D181</f>
        <v>17.3</v>
      </c>
      <c r="E436" s="53">
        <f>+[19]NKY!E181</f>
        <v>16.70327118874981</v>
      </c>
      <c r="F436" s="53"/>
      <c r="G436" s="49" t="str">
        <f>+[19]NKY!F181</f>
        <v>E</v>
      </c>
      <c r="H436" s="49" t="str">
        <f>+[19]NKY!G181</f>
        <v/>
      </c>
      <c r="I436" s="49" t="str">
        <f>+[19]NKY!H181</f>
        <v>Estimado</v>
      </c>
      <c r="J436" s="49" t="str">
        <f>+[19]NKY!I181</f>
        <v/>
      </c>
      <c r="K436" s="49" t="str">
        <f>+[19]NKY!J181</f>
        <v/>
      </c>
      <c r="L436" s="49" t="str">
        <f>+[19]NKY!K181</f>
        <v/>
      </c>
      <c r="M436" s="49" t="str">
        <f>+[19]NKY!L181</f>
        <v/>
      </c>
      <c r="N436" s="49" t="str">
        <f>+[19]NKY!M181</f>
        <v/>
      </c>
      <c r="O436" s="49" t="str">
        <f>+[19]NKY!N181</f>
        <v>Estimado</v>
      </c>
      <c r="P436" s="49" t="str">
        <f>+[19]NKY!O181</f>
        <v/>
      </c>
      <c r="Q436" s="49" t="str">
        <f>+[19]NKY!P181</f>
        <v>E</v>
      </c>
      <c r="R436" s="51">
        <f t="shared" si="25"/>
        <v>-3.4492994869953275E-2</v>
      </c>
      <c r="S436" s="45" t="str">
        <f t="shared" si="26"/>
        <v>Estimado.rar</v>
      </c>
      <c r="V436" s="46">
        <f t="shared" si="27"/>
        <v>1</v>
      </c>
    </row>
    <row r="437" spans="1:22" s="45" customFormat="1" ht="11.25" hidden="1" customHeight="1" x14ac:dyDescent="0.2">
      <c r="A437" s="47">
        <f t="shared" si="28"/>
        <v>424</v>
      </c>
      <c r="B437" s="48" t="str">
        <f>+[19]NKY!B182</f>
        <v>CCA12</v>
      </c>
      <c r="C437" s="49" t="str">
        <f>+[19]NKY!C182</f>
        <v xml:space="preserve">CABLE NKY TRIPOLAR DE 20 mm2; BAJA TENSION                                                                                                                                                                                                                </v>
      </c>
      <c r="D437" s="49">
        <f>+[19]NKY!D182</f>
        <v>20.36</v>
      </c>
      <c r="E437" s="53">
        <f>+[19]NKY!E182</f>
        <v>19.660488150544065</v>
      </c>
      <c r="F437" s="53"/>
      <c r="G437" s="49" t="str">
        <f>+[19]NKY!F182</f>
        <v>E</v>
      </c>
      <c r="H437" s="49" t="str">
        <f>+[19]NKY!G182</f>
        <v/>
      </c>
      <c r="I437" s="49" t="str">
        <f>+[19]NKY!H182</f>
        <v>Estimado</v>
      </c>
      <c r="J437" s="49" t="str">
        <f>+[19]NKY!I182</f>
        <v/>
      </c>
      <c r="K437" s="49" t="str">
        <f>+[19]NKY!J182</f>
        <v/>
      </c>
      <c r="L437" s="49" t="str">
        <f>+[19]NKY!K182</f>
        <v/>
      </c>
      <c r="M437" s="49" t="str">
        <f>+[19]NKY!L182</f>
        <v/>
      </c>
      <c r="N437" s="49" t="str">
        <f>+[19]NKY!M182</f>
        <v/>
      </c>
      <c r="O437" s="49" t="str">
        <f>+[19]NKY!N182</f>
        <v>Estimado</v>
      </c>
      <c r="P437" s="49" t="str">
        <f>+[19]NKY!O182</f>
        <v/>
      </c>
      <c r="Q437" s="49" t="str">
        <f>+[19]NKY!P182</f>
        <v>E</v>
      </c>
      <c r="R437" s="51">
        <f t="shared" si="25"/>
        <v>-3.4357163529269874E-2</v>
      </c>
      <c r="S437" s="45" t="str">
        <f t="shared" si="26"/>
        <v>Estimado.rar</v>
      </c>
      <c r="V437" s="46">
        <f t="shared" si="27"/>
        <v>1</v>
      </c>
    </row>
    <row r="438" spans="1:22" s="45" customFormat="1" ht="11.25" hidden="1" customHeight="1" x14ac:dyDescent="0.2">
      <c r="A438" s="47">
        <f t="shared" si="28"/>
        <v>425</v>
      </c>
      <c r="B438" s="48" t="str">
        <f>+[19]NKY!B183</f>
        <v>CCA13</v>
      </c>
      <c r="C438" s="49" t="str">
        <f>+[19]NKY!C183</f>
        <v xml:space="preserve">CABLE NKY TRIPOLAR DE 25 mm2; BAJA TENSION                                                                                                                                                                                                                </v>
      </c>
      <c r="D438" s="49">
        <f>+[19]NKY!D183</f>
        <v>23.96</v>
      </c>
      <c r="E438" s="53">
        <f>+[19]NKY!E183</f>
        <v>23.141263166344746</v>
      </c>
      <c r="F438" s="53"/>
      <c r="G438" s="49" t="str">
        <f>+[19]NKY!F183</f>
        <v>E</v>
      </c>
      <c r="H438" s="49" t="str">
        <f>+[19]NKY!G183</f>
        <v/>
      </c>
      <c r="I438" s="49" t="str">
        <f>+[19]NKY!H183</f>
        <v>Estimado</v>
      </c>
      <c r="J438" s="49" t="str">
        <f>+[19]NKY!I183</f>
        <v/>
      </c>
      <c r="K438" s="49" t="str">
        <f>+[19]NKY!J183</f>
        <v/>
      </c>
      <c r="L438" s="49" t="str">
        <f>+[19]NKY!K183</f>
        <v/>
      </c>
      <c r="M438" s="49" t="str">
        <f>+[19]NKY!L183</f>
        <v/>
      </c>
      <c r="N438" s="49" t="str">
        <f>+[19]NKY!M183</f>
        <v/>
      </c>
      <c r="O438" s="49" t="str">
        <f>+[19]NKY!N183</f>
        <v>Estimado</v>
      </c>
      <c r="P438" s="49" t="str">
        <f>+[19]NKY!O183</f>
        <v/>
      </c>
      <c r="Q438" s="49" t="str">
        <f>+[19]NKY!P183</f>
        <v>E</v>
      </c>
      <c r="R438" s="51">
        <f t="shared" si="25"/>
        <v>-3.4170986379601587E-2</v>
      </c>
      <c r="S438" s="45" t="str">
        <f t="shared" si="26"/>
        <v>Estimado.rar</v>
      </c>
      <c r="V438" s="46">
        <f t="shared" si="27"/>
        <v>1</v>
      </c>
    </row>
    <row r="439" spans="1:22" s="45" customFormat="1" ht="11.25" hidden="1" customHeight="1" x14ac:dyDescent="0.2">
      <c r="A439" s="47">
        <f t="shared" si="28"/>
        <v>426</v>
      </c>
      <c r="B439" s="48" t="str">
        <f>+[19]NKY!B184</f>
        <v>CCA05</v>
      </c>
      <c r="C439" s="49" t="str">
        <f>+[19]NKY!C184</f>
        <v xml:space="preserve">CABLE NKY TRIPOLAR DE  35 mm2; BAJA TENSION                                                                                                                                                                                                               </v>
      </c>
      <c r="D439" s="49">
        <f>+[19]NKY!D184</f>
        <v>30.64</v>
      </c>
      <c r="E439" s="53">
        <f>+[19]NKY!E184</f>
        <v>29.589225069245977</v>
      </c>
      <c r="F439" s="53"/>
      <c r="G439" s="49" t="str">
        <f>+[19]NKY!F184</f>
        <v>E</v>
      </c>
      <c r="H439" s="49" t="str">
        <f>+[19]NKY!G184</f>
        <v/>
      </c>
      <c r="I439" s="49" t="str">
        <f>+[19]NKY!H184</f>
        <v>Estimado</v>
      </c>
      <c r="J439" s="49" t="str">
        <f>+[19]NKY!I184</f>
        <v/>
      </c>
      <c r="K439" s="49" t="str">
        <f>+[19]NKY!J184</f>
        <v/>
      </c>
      <c r="L439" s="49" t="str">
        <f>+[19]NKY!K184</f>
        <v/>
      </c>
      <c r="M439" s="49" t="str">
        <f>+[19]NKY!L184</f>
        <v/>
      </c>
      <c r="N439" s="49" t="str">
        <f>+[19]NKY!M184</f>
        <v/>
      </c>
      <c r="O439" s="49" t="str">
        <f>+[19]NKY!N184</f>
        <v>Estimado</v>
      </c>
      <c r="P439" s="49" t="str">
        <f>+[19]NKY!O184</f>
        <v/>
      </c>
      <c r="Q439" s="49" t="str">
        <f>+[19]NKY!P184</f>
        <v>E</v>
      </c>
      <c r="R439" s="51">
        <f t="shared" si="25"/>
        <v>-3.42942209776117E-2</v>
      </c>
      <c r="S439" s="45" t="str">
        <f t="shared" si="26"/>
        <v>Estimado.rar</v>
      </c>
      <c r="V439" s="46">
        <f t="shared" si="27"/>
        <v>1</v>
      </c>
    </row>
    <row r="440" spans="1:22" s="45" customFormat="1" ht="11.25" hidden="1" customHeight="1" x14ac:dyDescent="0.2">
      <c r="A440" s="47">
        <f t="shared" si="28"/>
        <v>427</v>
      </c>
      <c r="B440" s="48" t="str">
        <f>+[19]NKY!B185</f>
        <v>CCA14</v>
      </c>
      <c r="C440" s="49" t="str">
        <f>+[19]NKY!C185</f>
        <v xml:space="preserve">CABLE NKY TRIPOLAR DE 50 mm2; BAJA TENSION                                                                                                                                                                                                                </v>
      </c>
      <c r="D440" s="49">
        <f>+[19]NKY!D185</f>
        <v>39.76</v>
      </c>
      <c r="E440" s="53">
        <f>+[19]NKY!E185</f>
        <v>38.396308558195102</v>
      </c>
      <c r="F440" s="53"/>
      <c r="G440" s="49" t="str">
        <f>+[19]NKY!F185</f>
        <v>E</v>
      </c>
      <c r="H440" s="49" t="str">
        <f>+[19]NKY!G185</f>
        <v/>
      </c>
      <c r="I440" s="49" t="str">
        <f>+[19]NKY!H185</f>
        <v>Estimado</v>
      </c>
      <c r="J440" s="49" t="str">
        <f>+[19]NKY!I185</f>
        <v/>
      </c>
      <c r="K440" s="49" t="str">
        <f>+[19]NKY!J185</f>
        <v/>
      </c>
      <c r="L440" s="49" t="str">
        <f>+[19]NKY!K185</f>
        <v/>
      </c>
      <c r="M440" s="49" t="str">
        <f>+[19]NKY!L185</f>
        <v/>
      </c>
      <c r="N440" s="49" t="str">
        <f>+[19]NKY!M185</f>
        <v/>
      </c>
      <c r="O440" s="49" t="str">
        <f>+[19]NKY!N185</f>
        <v>Estimado</v>
      </c>
      <c r="P440" s="49" t="str">
        <f>+[19]NKY!O185</f>
        <v/>
      </c>
      <c r="Q440" s="49" t="str">
        <f>+[19]NKY!P185</f>
        <v>E</v>
      </c>
      <c r="R440" s="51">
        <f t="shared" si="25"/>
        <v>-3.4298074492074893E-2</v>
      </c>
      <c r="S440" s="45" t="str">
        <f t="shared" si="26"/>
        <v>Estimado.rar</v>
      </c>
      <c r="V440" s="46">
        <f t="shared" si="27"/>
        <v>1</v>
      </c>
    </row>
    <row r="441" spans="1:22" s="45" customFormat="1" ht="11.25" hidden="1" customHeight="1" x14ac:dyDescent="0.2">
      <c r="A441" s="47">
        <f t="shared" si="28"/>
        <v>428</v>
      </c>
      <c r="B441" s="48" t="str">
        <f>+[19]NKY!B186</f>
        <v>CCA06</v>
      </c>
      <c r="C441" s="49" t="str">
        <f>+[19]NKY!C186</f>
        <v xml:space="preserve">CABLE NKY TRIPOLAR DE  70 mm2; BAJA TENSION                                                                                                                                                                                                               </v>
      </c>
      <c r="D441" s="49">
        <f>+[19]NKY!D186</f>
        <v>50.84</v>
      </c>
      <c r="E441" s="53">
        <f>+[19]NKY!E186</f>
        <v>49.094857423727426</v>
      </c>
      <c r="F441" s="53"/>
      <c r="G441" s="49" t="str">
        <f>+[19]NKY!F186</f>
        <v>E</v>
      </c>
      <c r="H441" s="49" t="str">
        <f>+[19]NKY!G186</f>
        <v/>
      </c>
      <c r="I441" s="49" t="str">
        <f>+[19]NKY!H186</f>
        <v>Estimado</v>
      </c>
      <c r="J441" s="49" t="str">
        <f>+[19]NKY!I186</f>
        <v/>
      </c>
      <c r="K441" s="49" t="str">
        <f>+[19]NKY!J186</f>
        <v/>
      </c>
      <c r="L441" s="49" t="str">
        <f>+[19]NKY!K186</f>
        <v/>
      </c>
      <c r="M441" s="49" t="str">
        <f>+[19]NKY!L186</f>
        <v/>
      </c>
      <c r="N441" s="49" t="str">
        <f>+[19]NKY!M186</f>
        <v/>
      </c>
      <c r="O441" s="49" t="str">
        <f>+[19]NKY!N186</f>
        <v>Estimado</v>
      </c>
      <c r="P441" s="49" t="str">
        <f>+[19]NKY!O186</f>
        <v/>
      </c>
      <c r="Q441" s="49" t="str">
        <f>+[19]NKY!P186</f>
        <v>E</v>
      </c>
      <c r="R441" s="51">
        <f t="shared" si="25"/>
        <v>-3.4326171838563679E-2</v>
      </c>
      <c r="S441" s="45" t="str">
        <f t="shared" si="26"/>
        <v>Estimado.rar</v>
      </c>
      <c r="V441" s="46">
        <f t="shared" si="27"/>
        <v>1</v>
      </c>
    </row>
    <row r="442" spans="1:22" s="45" customFormat="1" ht="11.25" hidden="1" customHeight="1" x14ac:dyDescent="0.2">
      <c r="A442" s="47">
        <f t="shared" si="28"/>
        <v>429</v>
      </c>
      <c r="B442" s="48" t="str">
        <f>+[19]NKY!B187</f>
        <v>CCA15</v>
      </c>
      <c r="C442" s="49" t="str">
        <f>+[19]NKY!C187</f>
        <v xml:space="preserve">CABLE NKY TRIPOLAR DE 95 mm2; BAJA TENSION                                                                                                                                                                                                                </v>
      </c>
      <c r="D442" s="49">
        <f>+[19]NKY!D187</f>
        <v>63.55</v>
      </c>
      <c r="E442" s="53">
        <f>+[19]NKY!E187</f>
        <v>61.364751317321534</v>
      </c>
      <c r="F442" s="53"/>
      <c r="G442" s="49" t="str">
        <f>+[19]NKY!F187</f>
        <v>E</v>
      </c>
      <c r="H442" s="49" t="str">
        <f>+[19]NKY!G187</f>
        <v/>
      </c>
      <c r="I442" s="49" t="str">
        <f>+[19]NKY!H187</f>
        <v>Estimado</v>
      </c>
      <c r="J442" s="49" t="str">
        <f>+[19]NKY!I187</f>
        <v/>
      </c>
      <c r="K442" s="49" t="str">
        <f>+[19]NKY!J187</f>
        <v/>
      </c>
      <c r="L442" s="49" t="str">
        <f>+[19]NKY!K187</f>
        <v/>
      </c>
      <c r="M442" s="49" t="str">
        <f>+[19]NKY!L187</f>
        <v/>
      </c>
      <c r="N442" s="49" t="str">
        <f>+[19]NKY!M187</f>
        <v/>
      </c>
      <c r="O442" s="49" t="str">
        <f>+[19]NKY!N187</f>
        <v>Estimado</v>
      </c>
      <c r="P442" s="49" t="str">
        <f>+[19]NKY!O187</f>
        <v/>
      </c>
      <c r="Q442" s="49" t="str">
        <f>+[19]NKY!P187</f>
        <v>E</v>
      </c>
      <c r="R442" s="51">
        <f t="shared" si="25"/>
        <v>-3.4386289263233061E-2</v>
      </c>
      <c r="S442" s="45" t="str">
        <f t="shared" si="26"/>
        <v>Estimado.rar</v>
      </c>
      <c r="V442" s="46">
        <f t="shared" si="27"/>
        <v>1</v>
      </c>
    </row>
    <row r="443" spans="1:22" s="45" customFormat="1" ht="11.25" hidden="1" customHeight="1" x14ac:dyDescent="0.2">
      <c r="A443" s="47">
        <f t="shared" si="28"/>
        <v>430</v>
      </c>
      <c r="B443" s="48" t="str">
        <f>+[19]NKY!B188</f>
        <v>CCA07</v>
      </c>
      <c r="C443" s="49" t="str">
        <f>+[19]NKY!C188</f>
        <v xml:space="preserve">CABLE NKY TRIPOLAR DE 120 mm2; BAJA TENSION                                                                                                                                                                                                               </v>
      </c>
      <c r="D443" s="49">
        <f>+[19]NKY!D188</f>
        <v>75.37</v>
      </c>
      <c r="E443" s="53">
        <f>+[19]NKY!E188</f>
        <v>72.783642302829776</v>
      </c>
      <c r="F443" s="53"/>
      <c r="G443" s="49" t="str">
        <f>+[19]NKY!F188</f>
        <v>E</v>
      </c>
      <c r="H443" s="49" t="str">
        <f>+[19]NKY!G188</f>
        <v/>
      </c>
      <c r="I443" s="49" t="str">
        <f>+[19]NKY!H188</f>
        <v>Estimado</v>
      </c>
      <c r="J443" s="49" t="str">
        <f>+[19]NKY!I188</f>
        <v/>
      </c>
      <c r="K443" s="49" t="str">
        <f>+[19]NKY!J188</f>
        <v/>
      </c>
      <c r="L443" s="49" t="str">
        <f>+[19]NKY!K188</f>
        <v/>
      </c>
      <c r="M443" s="49" t="str">
        <f>+[19]NKY!L188</f>
        <v/>
      </c>
      <c r="N443" s="49" t="str">
        <f>+[19]NKY!M188</f>
        <v/>
      </c>
      <c r="O443" s="49" t="str">
        <f>+[19]NKY!N188</f>
        <v>Estimado</v>
      </c>
      <c r="P443" s="49" t="str">
        <f>+[19]NKY!O188</f>
        <v/>
      </c>
      <c r="Q443" s="49" t="str">
        <f>+[19]NKY!P188</f>
        <v>E</v>
      </c>
      <c r="R443" s="51">
        <f t="shared" si="25"/>
        <v>-3.4315479596261467E-2</v>
      </c>
      <c r="S443" s="45" t="str">
        <f t="shared" si="26"/>
        <v>Estimado.rar</v>
      </c>
      <c r="V443" s="46">
        <f t="shared" si="27"/>
        <v>1</v>
      </c>
    </row>
    <row r="444" spans="1:22" s="45" customFormat="1" ht="11.25" hidden="1" customHeight="1" x14ac:dyDescent="0.2">
      <c r="A444" s="47">
        <f t="shared" si="28"/>
        <v>431</v>
      </c>
      <c r="B444" s="48" t="str">
        <f>+[19]NKY!B189</f>
        <v>CCA16</v>
      </c>
      <c r="C444" s="49" t="str">
        <f>+[19]NKY!C189</f>
        <v xml:space="preserve">CABLE NKY TRIPOLAR DE 150 mm2; BAJA TENSION                                                                                                                                                                                                               </v>
      </c>
      <c r="D444" s="49">
        <f>+[19]NKY!D189</f>
        <v>88.72</v>
      </c>
      <c r="E444" s="53">
        <f>+[19]NKY!E189</f>
        <v>85.669562619088694</v>
      </c>
      <c r="F444" s="53"/>
      <c r="G444" s="49" t="str">
        <f>+[19]NKY!F189</f>
        <v>E</v>
      </c>
      <c r="H444" s="49" t="str">
        <f>+[19]NKY!G189</f>
        <v/>
      </c>
      <c r="I444" s="49" t="str">
        <f>+[19]NKY!H189</f>
        <v>Estimado</v>
      </c>
      <c r="J444" s="49" t="str">
        <f>+[19]NKY!I189</f>
        <v/>
      </c>
      <c r="K444" s="49" t="str">
        <f>+[19]NKY!J189</f>
        <v/>
      </c>
      <c r="L444" s="49" t="str">
        <f>+[19]NKY!K189</f>
        <v/>
      </c>
      <c r="M444" s="49" t="str">
        <f>+[19]NKY!L189</f>
        <v/>
      </c>
      <c r="N444" s="49" t="str">
        <f>+[19]NKY!M189</f>
        <v/>
      </c>
      <c r="O444" s="49" t="str">
        <f>+[19]NKY!N189</f>
        <v>Estimado</v>
      </c>
      <c r="P444" s="49" t="str">
        <f>+[19]NKY!O189</f>
        <v/>
      </c>
      <c r="Q444" s="49" t="str">
        <f>+[19]NKY!P189</f>
        <v>E</v>
      </c>
      <c r="R444" s="51">
        <f t="shared" si="25"/>
        <v>-3.4382747755988596E-2</v>
      </c>
      <c r="S444" s="45" t="str">
        <f t="shared" si="26"/>
        <v>Estimado.rar</v>
      </c>
      <c r="V444" s="46">
        <f t="shared" si="27"/>
        <v>1</v>
      </c>
    </row>
    <row r="445" spans="1:22" s="45" customFormat="1" ht="11.25" hidden="1" customHeight="1" x14ac:dyDescent="0.2">
      <c r="A445" s="47">
        <f t="shared" si="28"/>
        <v>432</v>
      </c>
      <c r="B445" s="48" t="str">
        <f>+[19]NKY!B190</f>
        <v>CCA08</v>
      </c>
      <c r="C445" s="49" t="str">
        <f>+[19]NKY!C190</f>
        <v xml:space="preserve">CABLE NKY TRIPOLAR DE 185 mm2; BAJA TENSION                                                                                                                                                                                                               </v>
      </c>
      <c r="D445" s="49">
        <f>+[19]NKY!D190</f>
        <v>103.41</v>
      </c>
      <c r="E445" s="53">
        <f>+[19]NKY!E190</f>
        <v>99.852934491674873</v>
      </c>
      <c r="F445" s="53"/>
      <c r="G445" s="49" t="str">
        <f>+[19]NKY!F190</f>
        <v>E</v>
      </c>
      <c r="H445" s="49" t="str">
        <f>+[19]NKY!G190</f>
        <v/>
      </c>
      <c r="I445" s="49" t="str">
        <f>+[19]NKY!H190</f>
        <v>Estimado</v>
      </c>
      <c r="J445" s="49" t="str">
        <f>+[19]NKY!I190</f>
        <v/>
      </c>
      <c r="K445" s="49" t="str">
        <f>+[19]NKY!J190</f>
        <v/>
      </c>
      <c r="L445" s="49" t="str">
        <f>+[19]NKY!K190</f>
        <v/>
      </c>
      <c r="M445" s="49" t="str">
        <f>+[19]NKY!L190</f>
        <v/>
      </c>
      <c r="N445" s="49" t="str">
        <f>+[19]NKY!M190</f>
        <v/>
      </c>
      <c r="O445" s="49" t="str">
        <f>+[19]NKY!N190</f>
        <v>Estimado</v>
      </c>
      <c r="P445" s="49" t="str">
        <f>+[19]NKY!O190</f>
        <v/>
      </c>
      <c r="Q445" s="49" t="str">
        <f>+[19]NKY!P190</f>
        <v>E</v>
      </c>
      <c r="R445" s="51">
        <f t="shared" si="25"/>
        <v>-3.4397693727155287E-2</v>
      </c>
      <c r="S445" s="45" t="str">
        <f t="shared" si="26"/>
        <v>Estimado.rar</v>
      </c>
      <c r="V445" s="46">
        <f t="shared" si="27"/>
        <v>1</v>
      </c>
    </row>
    <row r="446" spans="1:22" s="45" customFormat="1" ht="11.25" hidden="1" customHeight="1" x14ac:dyDescent="0.2">
      <c r="A446" s="47">
        <f t="shared" si="28"/>
        <v>433</v>
      </c>
      <c r="B446" s="48" t="str">
        <f>+[19]NKY!B191</f>
        <v>CCA17</v>
      </c>
      <c r="C446" s="49" t="str">
        <f>+[19]NKY!C191</f>
        <v xml:space="preserve">CABLE NKY TRIPOLAR DE 200 mm2; BAJA TENSION                                                                                                                                                                                                               </v>
      </c>
      <c r="D446" s="49">
        <f>+[19]NKY!D191</f>
        <v>109.46</v>
      </c>
      <c r="E446" s="53">
        <f>+[19]NKY!E191</f>
        <v>105.70469969534959</v>
      </c>
      <c r="F446" s="53"/>
      <c r="G446" s="49" t="str">
        <f>+[19]NKY!F191</f>
        <v>E</v>
      </c>
      <c r="H446" s="49" t="str">
        <f>+[19]NKY!G191</f>
        <v/>
      </c>
      <c r="I446" s="49" t="str">
        <f>+[19]NKY!H191</f>
        <v>Estimado</v>
      </c>
      <c r="J446" s="49" t="str">
        <f>+[19]NKY!I191</f>
        <v/>
      </c>
      <c r="K446" s="49" t="str">
        <f>+[19]NKY!J191</f>
        <v/>
      </c>
      <c r="L446" s="49" t="str">
        <f>+[19]NKY!K191</f>
        <v/>
      </c>
      <c r="M446" s="49" t="str">
        <f>+[19]NKY!L191</f>
        <v/>
      </c>
      <c r="N446" s="49" t="str">
        <f>+[19]NKY!M191</f>
        <v/>
      </c>
      <c r="O446" s="49" t="str">
        <f>+[19]NKY!N191</f>
        <v>Estimado</v>
      </c>
      <c r="P446" s="49" t="str">
        <f>+[19]NKY!O191</f>
        <v/>
      </c>
      <c r="Q446" s="49" t="str">
        <f>+[19]NKY!P191</f>
        <v>E</v>
      </c>
      <c r="R446" s="51">
        <f t="shared" si="25"/>
        <v>-3.4307512375757354E-2</v>
      </c>
      <c r="S446" s="45" t="str">
        <f t="shared" si="26"/>
        <v>Estimado.rar</v>
      </c>
      <c r="V446" s="46">
        <f t="shared" si="27"/>
        <v>1</v>
      </c>
    </row>
    <row r="447" spans="1:22" s="45" customFormat="1" ht="11.25" hidden="1" customHeight="1" x14ac:dyDescent="0.2">
      <c r="A447" s="47">
        <f t="shared" si="28"/>
        <v>434</v>
      </c>
      <c r="B447" s="48" t="str">
        <f>+[19]NKY!B192</f>
        <v>CCA18</v>
      </c>
      <c r="C447" s="49" t="str">
        <f>+[19]NKY!C192</f>
        <v xml:space="preserve">CABLE NKY TRIPOLAR DE 240 mm2; BAJA TENSION                                                                                                                                                                                                               </v>
      </c>
      <c r="D447" s="49">
        <f>+[19]NKY!D192</f>
        <v>125.06</v>
      </c>
      <c r="E447" s="53">
        <f>+[19]NKY!E192</f>
        <v>120.76364059128305</v>
      </c>
      <c r="F447" s="53"/>
      <c r="G447" s="49" t="str">
        <f>+[19]NKY!F192</f>
        <v>E</v>
      </c>
      <c r="H447" s="49" t="str">
        <f>+[19]NKY!G192</f>
        <v/>
      </c>
      <c r="I447" s="49" t="str">
        <f>+[19]NKY!H192</f>
        <v>Estimado</v>
      </c>
      <c r="J447" s="49" t="str">
        <f>+[19]NKY!I192</f>
        <v/>
      </c>
      <c r="K447" s="49" t="str">
        <f>+[19]NKY!J192</f>
        <v/>
      </c>
      <c r="L447" s="49" t="str">
        <f>+[19]NKY!K192</f>
        <v/>
      </c>
      <c r="M447" s="49" t="str">
        <f>+[19]NKY!L192</f>
        <v/>
      </c>
      <c r="N447" s="49" t="str">
        <f>+[19]NKY!M192</f>
        <v/>
      </c>
      <c r="O447" s="49" t="str">
        <f>+[19]NKY!N192</f>
        <v>Estimado</v>
      </c>
      <c r="P447" s="49" t="str">
        <f>+[19]NKY!O192</f>
        <v/>
      </c>
      <c r="Q447" s="49" t="str">
        <f>+[19]NKY!P192</f>
        <v>E</v>
      </c>
      <c r="R447" s="51">
        <f t="shared" si="25"/>
        <v>-3.4354385164856449E-2</v>
      </c>
      <c r="S447" s="45" t="str">
        <f t="shared" si="26"/>
        <v>Estimado.rar</v>
      </c>
      <c r="V447" s="46">
        <f t="shared" si="27"/>
        <v>1</v>
      </c>
    </row>
    <row r="448" spans="1:22" s="45" customFormat="1" ht="11.25" hidden="1" customHeight="1" x14ac:dyDescent="0.2">
      <c r="A448" s="47">
        <f t="shared" si="28"/>
        <v>435</v>
      </c>
      <c r="B448" s="48" t="str">
        <f>+[19]NKY!B193</f>
        <v>CCA09</v>
      </c>
      <c r="C448" s="49" t="str">
        <f>+[19]NKY!C193</f>
        <v xml:space="preserve">CABLE NKY TRIPOLAR DE 300 mm2; BAJA TENSION                                                                                                                                                                                                               </v>
      </c>
      <c r="D448" s="49">
        <f>+[19]NKY!D193</f>
        <v>147.19999999999999</v>
      </c>
      <c r="E448" s="53">
        <f>+[19]NKY!E193</f>
        <v>142.14414039213051</v>
      </c>
      <c r="F448" s="53"/>
      <c r="G448" s="49" t="str">
        <f>+[19]NKY!F193</f>
        <v>E</v>
      </c>
      <c r="H448" s="49" t="str">
        <f>+[19]NKY!G193</f>
        <v/>
      </c>
      <c r="I448" s="49" t="str">
        <f>+[19]NKY!H193</f>
        <v>Estimado</v>
      </c>
      <c r="J448" s="49" t="str">
        <f>+[19]NKY!I193</f>
        <v/>
      </c>
      <c r="K448" s="49" t="str">
        <f>+[19]NKY!J193</f>
        <v/>
      </c>
      <c r="L448" s="49" t="str">
        <f>+[19]NKY!K193</f>
        <v/>
      </c>
      <c r="M448" s="49" t="str">
        <f>+[19]NKY!L193</f>
        <v/>
      </c>
      <c r="N448" s="49" t="str">
        <f>+[19]NKY!M193</f>
        <v/>
      </c>
      <c r="O448" s="49" t="str">
        <f>+[19]NKY!N193</f>
        <v>Estimado</v>
      </c>
      <c r="P448" s="49" t="str">
        <f>+[19]NKY!O193</f>
        <v/>
      </c>
      <c r="Q448" s="49" t="str">
        <f>+[19]NKY!P193</f>
        <v>E</v>
      </c>
      <c r="R448" s="51">
        <f t="shared" si="25"/>
        <v>-3.4346872336069811E-2</v>
      </c>
      <c r="S448" s="45" t="str">
        <f t="shared" si="26"/>
        <v>Estimado.rar</v>
      </c>
      <c r="V448" s="46">
        <f t="shared" si="27"/>
        <v>1</v>
      </c>
    </row>
    <row r="449" spans="1:22" s="45" customFormat="1" ht="11.25" hidden="1" customHeight="1" x14ac:dyDescent="0.2">
      <c r="A449" s="47">
        <f t="shared" si="28"/>
        <v>436</v>
      </c>
      <c r="B449" s="48" t="str">
        <f>+[19]NKY!B194</f>
        <v>CCA19</v>
      </c>
      <c r="C449" s="49" t="str">
        <f>+[19]NKY!C194</f>
        <v xml:space="preserve">CABLE NKY TRIPOLAR DE 360 mm2; BAJA TENSION                                                                                                                                                                                                               </v>
      </c>
      <c r="D449" s="49">
        <f>+[19]NKY!D194</f>
        <v>168.17</v>
      </c>
      <c r="E449" s="53">
        <f>+[19]NKY!E194</f>
        <v>162.39432997724444</v>
      </c>
      <c r="F449" s="53"/>
      <c r="G449" s="49" t="str">
        <f>+[19]NKY!F194</f>
        <v>E</v>
      </c>
      <c r="H449" s="49" t="str">
        <f>+[19]NKY!G194</f>
        <v/>
      </c>
      <c r="I449" s="49" t="str">
        <f>+[19]NKY!H194</f>
        <v>Estimado</v>
      </c>
      <c r="J449" s="49" t="str">
        <f>+[19]NKY!I194</f>
        <v/>
      </c>
      <c r="K449" s="49" t="str">
        <f>+[19]NKY!J194</f>
        <v/>
      </c>
      <c r="L449" s="49" t="str">
        <f>+[19]NKY!K194</f>
        <v/>
      </c>
      <c r="M449" s="49" t="str">
        <f>+[19]NKY!L194</f>
        <v/>
      </c>
      <c r="N449" s="49" t="str">
        <f>+[19]NKY!M194</f>
        <v/>
      </c>
      <c r="O449" s="49" t="str">
        <f>+[19]NKY!N194</f>
        <v>Estimado</v>
      </c>
      <c r="P449" s="49" t="str">
        <f>+[19]NKY!O194</f>
        <v/>
      </c>
      <c r="Q449" s="49" t="str">
        <f>+[19]NKY!P194</f>
        <v>E</v>
      </c>
      <c r="R449" s="51">
        <f t="shared" si="25"/>
        <v>-3.4344235135610135E-2</v>
      </c>
      <c r="S449" s="45" t="str">
        <f t="shared" si="26"/>
        <v>Estimado.rar</v>
      </c>
      <c r="V449" s="46">
        <f t="shared" si="27"/>
        <v>1</v>
      </c>
    </row>
    <row r="450" spans="1:22" s="45" customFormat="1" ht="11.25" hidden="1" customHeight="1" x14ac:dyDescent="0.2">
      <c r="A450" s="47">
        <f t="shared" si="28"/>
        <v>437</v>
      </c>
      <c r="B450" s="48" t="str">
        <f>+[19]NKY!B195</f>
        <v>CCA20</v>
      </c>
      <c r="C450" s="49" t="str">
        <f>+[19]NKY!C195</f>
        <v xml:space="preserve">CABLE NKY TRIPOLAR DE 500 mm2; BAJA TENSION                                                                                                                                                                                                               </v>
      </c>
      <c r="D450" s="49">
        <f>+[19]NKY!D195</f>
        <v>213.78</v>
      </c>
      <c r="E450" s="53">
        <f>+[19]NKY!E195</f>
        <v>206.43791926609316</v>
      </c>
      <c r="F450" s="53"/>
      <c r="G450" s="49" t="str">
        <f>+[19]NKY!F195</f>
        <v>E</v>
      </c>
      <c r="H450" s="49" t="str">
        <f>+[19]NKY!G195</f>
        <v/>
      </c>
      <c r="I450" s="49" t="str">
        <f>+[19]NKY!H195</f>
        <v>Estimado</v>
      </c>
      <c r="J450" s="49" t="str">
        <f>+[19]NKY!I195</f>
        <v/>
      </c>
      <c r="K450" s="49" t="str">
        <f>+[19]NKY!J195</f>
        <v/>
      </c>
      <c r="L450" s="49" t="str">
        <f>+[19]NKY!K195</f>
        <v/>
      </c>
      <c r="M450" s="49" t="str">
        <f>+[19]NKY!L195</f>
        <v/>
      </c>
      <c r="N450" s="49" t="str">
        <f>+[19]NKY!M195</f>
        <v/>
      </c>
      <c r="O450" s="49" t="str">
        <f>+[19]NKY!N195</f>
        <v>Estimado</v>
      </c>
      <c r="P450" s="49" t="str">
        <f>+[19]NKY!O195</f>
        <v/>
      </c>
      <c r="Q450" s="49" t="str">
        <f>+[19]NKY!P195</f>
        <v>E</v>
      </c>
      <c r="R450" s="51">
        <f t="shared" si="25"/>
        <v>-3.4344095490255633E-2</v>
      </c>
      <c r="S450" s="45" t="str">
        <f t="shared" si="26"/>
        <v>Estimado.rar</v>
      </c>
      <c r="V450" s="46">
        <f t="shared" si="27"/>
        <v>1</v>
      </c>
    </row>
    <row r="451" spans="1:22" s="45" customFormat="1" ht="11.25" hidden="1" customHeight="1" x14ac:dyDescent="0.2">
      <c r="A451" s="47">
        <f t="shared" si="28"/>
        <v>438</v>
      </c>
      <c r="B451" s="48" t="str">
        <f>+[19]NYBY!B12</f>
        <v>CCF02</v>
      </c>
      <c r="C451" s="49" t="str">
        <f>+[19]NYBY!C12</f>
        <v xml:space="preserve">CABLE NYBY DE 1x120 mm2; BAJA TENSION                                                                                                                                                                                                                     </v>
      </c>
      <c r="D451" s="49">
        <f>+[19]NYBY!D12</f>
        <v>64.989999999999995</v>
      </c>
      <c r="E451" s="53">
        <f>+[19]NYBY!E12</f>
        <v>58.412284855917335</v>
      </c>
      <c r="F451" s="53"/>
      <c r="G451" s="49" t="str">
        <f>+[19]NYBY!F12</f>
        <v>E</v>
      </c>
      <c r="H451" s="49" t="str">
        <f>+[19]NYBY!G12</f>
        <v/>
      </c>
      <c r="I451" s="49" t="str">
        <f>+[19]NYBY!H12</f>
        <v>Estimado</v>
      </c>
      <c r="J451" s="49" t="str">
        <f>+[19]NYBY!I12</f>
        <v/>
      </c>
      <c r="K451" s="49" t="str">
        <f>+[19]NYBY!J12</f>
        <v/>
      </c>
      <c r="L451" s="49" t="str">
        <f>+[19]NYBY!K12</f>
        <v/>
      </c>
      <c r="M451" s="49" t="str">
        <f>+[19]NYBY!L12</f>
        <v/>
      </c>
      <c r="N451" s="49" t="str">
        <f>+[19]NYBY!M12</f>
        <v/>
      </c>
      <c r="O451" s="49" t="str">
        <f>+[19]NYBY!N12</f>
        <v>Estimado</v>
      </c>
      <c r="P451" s="49" t="str">
        <f>+[19]NYBY!O12</f>
        <v/>
      </c>
      <c r="Q451" s="49" t="str">
        <f>+[19]NYBY!P12</f>
        <v>E</v>
      </c>
      <c r="R451" s="51">
        <f t="shared" ref="R451:R514" si="29">+IFERROR(E451/D451-1,"")</f>
        <v>-0.10121118855335687</v>
      </c>
      <c r="S451" s="45" t="str">
        <f t="shared" ref="S451:S514" si="30">+IF(O451="Sustento",K451&amp;": "&amp;I451,IF(O451="Precio regulado 2012",O451,IF(O451="Estimado","Estimado.rar",O451)))</f>
        <v>Estimado.rar</v>
      </c>
      <c r="V451" s="46">
        <f t="shared" ref="V451:V514" si="31">+COUNTIF($B$3:$B$2619,B451)</f>
        <v>1</v>
      </c>
    </row>
    <row r="452" spans="1:22" s="45" customFormat="1" ht="11.25" hidden="1" customHeight="1" x14ac:dyDescent="0.2">
      <c r="A452" s="47">
        <f t="shared" si="28"/>
        <v>439</v>
      </c>
      <c r="B452" s="48" t="str">
        <f>+[19]NYBY!B13</f>
        <v>CCF01</v>
      </c>
      <c r="C452" s="49" t="str">
        <f>+[19]NYBY!C13</f>
        <v xml:space="preserve">CABLE NYBY DE 1x70 mm2; BAJA TENSION                                                                                                                                                                                                                      </v>
      </c>
      <c r="D452" s="49">
        <f>+[19]NYBY!D13</f>
        <v>26.33</v>
      </c>
      <c r="E452" s="53">
        <f>+[19]NYBY!E13</f>
        <v>23.665109405390112</v>
      </c>
      <c r="F452" s="53"/>
      <c r="G452" s="49" t="str">
        <f>+[19]NYBY!F13</f>
        <v>E</v>
      </c>
      <c r="H452" s="49" t="str">
        <f>+[19]NYBY!G13</f>
        <v/>
      </c>
      <c r="I452" s="49" t="str">
        <f>+[19]NYBY!H13</f>
        <v>Estimado</v>
      </c>
      <c r="J452" s="49" t="str">
        <f>+[19]NYBY!I13</f>
        <v/>
      </c>
      <c r="K452" s="49" t="str">
        <f>+[19]NYBY!J13</f>
        <v/>
      </c>
      <c r="L452" s="49" t="str">
        <f>+[19]NYBY!K13</f>
        <v/>
      </c>
      <c r="M452" s="49" t="str">
        <f>+[19]NYBY!L13</f>
        <v/>
      </c>
      <c r="N452" s="49" t="str">
        <f>+[19]NYBY!M13</f>
        <v/>
      </c>
      <c r="O452" s="49" t="str">
        <f>+[19]NYBY!N13</f>
        <v>Estimado</v>
      </c>
      <c r="P452" s="49" t="str">
        <f>+[19]NYBY!O13</f>
        <v/>
      </c>
      <c r="Q452" s="49" t="str">
        <f>+[19]NYBY!P13</f>
        <v>E</v>
      </c>
      <c r="R452" s="51">
        <f t="shared" si="29"/>
        <v>-0.10121118855335687</v>
      </c>
      <c r="S452" s="45" t="str">
        <f t="shared" si="30"/>
        <v>Estimado.rar</v>
      </c>
      <c r="V452" s="46">
        <f t="shared" si="31"/>
        <v>1</v>
      </c>
    </row>
    <row r="453" spans="1:22" s="45" customFormat="1" ht="11.25" hidden="1" customHeight="1" x14ac:dyDescent="0.2">
      <c r="A453" s="47">
        <f t="shared" si="28"/>
        <v>440</v>
      </c>
      <c r="B453" s="48" t="str">
        <f>+[19]NYSY!B40</f>
        <v>CCE05</v>
      </c>
      <c r="C453" s="49" t="str">
        <f>+[19]NYSY!C40</f>
        <v xml:space="preserve">CABLE NYSY UNIPOLAR 10 KV; 10 mm2                                                                                                                                                                                                                         </v>
      </c>
      <c r="D453" s="49">
        <f>+[19]NYSY!D40</f>
        <v>8.23</v>
      </c>
      <c r="E453" s="53">
        <f>+[19]NYSY!E40</f>
        <v>5.0004</v>
      </c>
      <c r="F453" s="53"/>
      <c r="G453" s="49" t="str">
        <f>+[19]NYSY!F40</f>
        <v>E</v>
      </c>
      <c r="H453" s="49" t="str">
        <f>+[19]NYSY!G40</f>
        <v/>
      </c>
      <c r="I453" s="49" t="str">
        <f>+[19]NYSY!H40</f>
        <v>Estimado</v>
      </c>
      <c r="J453" s="49" t="str">
        <f>+[19]NYSY!I40</f>
        <v/>
      </c>
      <c r="K453" s="49" t="str">
        <f>+[19]NYSY!J40</f>
        <v/>
      </c>
      <c r="L453" s="49" t="str">
        <f>+[19]NYSY!K40</f>
        <v/>
      </c>
      <c r="M453" s="49" t="str">
        <f>+[19]NYSY!L40</f>
        <v/>
      </c>
      <c r="N453" s="49" t="str">
        <f>+[19]NYSY!M40</f>
        <v/>
      </c>
      <c r="O453" s="49" t="str">
        <f>+[19]NYSY!N40</f>
        <v>Estimado</v>
      </c>
      <c r="P453" s="49" t="str">
        <f>+[19]NYSY!O40</f>
        <v/>
      </c>
      <c r="Q453" s="49" t="str">
        <f>+[19]NYSY!P40</f>
        <v>E</v>
      </c>
      <c r="R453" s="51">
        <f t="shared" si="29"/>
        <v>-0.39241798298906438</v>
      </c>
      <c r="S453" s="45" t="str">
        <f t="shared" si="30"/>
        <v>Estimado.rar</v>
      </c>
      <c r="V453" s="46">
        <f t="shared" si="31"/>
        <v>1</v>
      </c>
    </row>
    <row r="454" spans="1:22" s="45" customFormat="1" ht="11.25" hidden="1" customHeight="1" x14ac:dyDescent="0.2">
      <c r="A454" s="47">
        <f t="shared" si="28"/>
        <v>441</v>
      </c>
      <c r="B454" s="48" t="str">
        <f>+[19]NYSY!B41</f>
        <v>CCE06</v>
      </c>
      <c r="C454" s="49" t="str">
        <f>+[19]NYSY!C41</f>
        <v xml:space="preserve">CABLE NYSY UNIPOLAR 10 KV; 16 mm2                                                                                                                                                                                                                         </v>
      </c>
      <c r="D454" s="49">
        <f>+[19]NYSY!D41</f>
        <v>8.89</v>
      </c>
      <c r="E454" s="53">
        <f>+[19]NYSY!E41</f>
        <v>5.4024000000000001</v>
      </c>
      <c r="F454" s="53"/>
      <c r="G454" s="49" t="str">
        <f>+[19]NYSY!F41</f>
        <v>E</v>
      </c>
      <c r="H454" s="49" t="str">
        <f>+[19]NYSY!G41</f>
        <v/>
      </c>
      <c r="I454" s="49" t="str">
        <f>+[19]NYSY!H41</f>
        <v>Estimado</v>
      </c>
      <c r="J454" s="49" t="str">
        <f>+[19]NYSY!I41</f>
        <v/>
      </c>
      <c r="K454" s="49" t="str">
        <f>+[19]NYSY!J41</f>
        <v/>
      </c>
      <c r="L454" s="49" t="str">
        <f>+[19]NYSY!K41</f>
        <v/>
      </c>
      <c r="M454" s="49" t="str">
        <f>+[19]NYSY!L41</f>
        <v/>
      </c>
      <c r="N454" s="49" t="str">
        <f>+[19]NYSY!M41</f>
        <v/>
      </c>
      <c r="O454" s="49" t="str">
        <f>+[19]NYSY!N41</f>
        <v>Estimado</v>
      </c>
      <c r="P454" s="49" t="str">
        <f>+[19]NYSY!O41</f>
        <v/>
      </c>
      <c r="Q454" s="49" t="str">
        <f>+[19]NYSY!P41</f>
        <v>E</v>
      </c>
      <c r="R454" s="51">
        <f t="shared" si="29"/>
        <v>-0.39230596175478072</v>
      </c>
      <c r="S454" s="45" t="str">
        <f t="shared" si="30"/>
        <v>Estimado.rar</v>
      </c>
      <c r="V454" s="46">
        <f t="shared" si="31"/>
        <v>1</v>
      </c>
    </row>
    <row r="455" spans="1:22" s="45" customFormat="1" ht="11.25" hidden="1" customHeight="1" x14ac:dyDescent="0.2">
      <c r="A455" s="47">
        <f t="shared" si="28"/>
        <v>442</v>
      </c>
      <c r="B455" s="48" t="str">
        <f>+[19]NYSY!B42</f>
        <v>CCE01</v>
      </c>
      <c r="C455" s="49" t="str">
        <f>+[19]NYSY!C42</f>
        <v xml:space="preserve">CABLE NYSY UNIPOLAR 10 KV;  25 mm2                                                                                                                                                                                                                        </v>
      </c>
      <c r="D455" s="49">
        <f>+[19]NYSY!D42</f>
        <v>9.8800000000000008</v>
      </c>
      <c r="E455" s="53">
        <f>+[19]NYSY!E42</f>
        <v>6.0053999999999998</v>
      </c>
      <c r="F455" s="53"/>
      <c r="G455" s="49" t="str">
        <f>+[19]NYSY!F42</f>
        <v>E</v>
      </c>
      <c r="H455" s="49" t="str">
        <f>+[19]NYSY!G42</f>
        <v/>
      </c>
      <c r="I455" s="49" t="str">
        <f>+[19]NYSY!H42</f>
        <v>Estimado</v>
      </c>
      <c r="J455" s="49" t="str">
        <f>+[19]NYSY!I42</f>
        <v/>
      </c>
      <c r="K455" s="49" t="str">
        <f>+[19]NYSY!J42</f>
        <v/>
      </c>
      <c r="L455" s="49" t="str">
        <f>+[19]NYSY!K42</f>
        <v/>
      </c>
      <c r="M455" s="49" t="str">
        <f>+[19]NYSY!L42</f>
        <v/>
      </c>
      <c r="N455" s="49" t="str">
        <f>+[19]NYSY!M42</f>
        <v/>
      </c>
      <c r="O455" s="49" t="str">
        <f>+[19]NYSY!N42</f>
        <v>Estimado</v>
      </c>
      <c r="P455" s="49" t="str">
        <f>+[19]NYSY!O42</f>
        <v/>
      </c>
      <c r="Q455" s="49" t="str">
        <f>+[19]NYSY!P42</f>
        <v>E</v>
      </c>
      <c r="R455" s="51">
        <f t="shared" si="29"/>
        <v>-0.39216599190283408</v>
      </c>
      <c r="S455" s="45" t="str">
        <f t="shared" si="30"/>
        <v>Estimado.rar</v>
      </c>
      <c r="V455" s="46">
        <f t="shared" si="31"/>
        <v>1</v>
      </c>
    </row>
    <row r="456" spans="1:22" s="45" customFormat="1" ht="11.25" hidden="1" customHeight="1" x14ac:dyDescent="0.2">
      <c r="A456" s="47">
        <f t="shared" si="28"/>
        <v>443</v>
      </c>
      <c r="B456" s="48" t="str">
        <f>+[19]NYSY!B43</f>
        <v>CCE07</v>
      </c>
      <c r="C456" s="49" t="str">
        <f>+[19]NYSY!C43</f>
        <v xml:space="preserve">CABLE NYSY UNIPOLAR 10 KV; 30 mm2                                                                                                                                                                                                                         </v>
      </c>
      <c r="D456" s="49">
        <f>+[19]NYSY!D43</f>
        <v>10.43</v>
      </c>
      <c r="E456" s="53">
        <f>+[19]NYSY!E43</f>
        <v>6.3404000000000007</v>
      </c>
      <c r="F456" s="53"/>
      <c r="G456" s="49" t="str">
        <f>+[19]NYSY!F43</f>
        <v>E</v>
      </c>
      <c r="H456" s="49" t="str">
        <f>+[19]NYSY!G43</f>
        <v/>
      </c>
      <c r="I456" s="49" t="str">
        <f>+[19]NYSY!H43</f>
        <v>Estimado</v>
      </c>
      <c r="J456" s="49" t="str">
        <f>+[19]NYSY!I43</f>
        <v/>
      </c>
      <c r="K456" s="49" t="str">
        <f>+[19]NYSY!J43</f>
        <v/>
      </c>
      <c r="L456" s="49" t="str">
        <f>+[19]NYSY!K43</f>
        <v/>
      </c>
      <c r="M456" s="49" t="str">
        <f>+[19]NYSY!L43</f>
        <v/>
      </c>
      <c r="N456" s="49" t="str">
        <f>+[19]NYSY!M43</f>
        <v/>
      </c>
      <c r="O456" s="49" t="str">
        <f>+[19]NYSY!N43</f>
        <v>Estimado</v>
      </c>
      <c r="P456" s="49" t="str">
        <f>+[19]NYSY!O43</f>
        <v/>
      </c>
      <c r="Q456" s="49" t="str">
        <f>+[19]NYSY!P43</f>
        <v>E</v>
      </c>
      <c r="R456" s="51">
        <f t="shared" si="29"/>
        <v>-0.39209971236816865</v>
      </c>
      <c r="S456" s="45" t="str">
        <f t="shared" si="30"/>
        <v>Estimado.rar</v>
      </c>
      <c r="V456" s="46">
        <f t="shared" si="31"/>
        <v>1</v>
      </c>
    </row>
    <row r="457" spans="1:22" s="45" customFormat="1" ht="11.25" hidden="1" customHeight="1" x14ac:dyDescent="0.2">
      <c r="A457" s="47">
        <f t="shared" si="28"/>
        <v>444</v>
      </c>
      <c r="B457" s="48" t="str">
        <f>+[19]NYSY!B44</f>
        <v>CCE02</v>
      </c>
      <c r="C457" s="49" t="str">
        <f>+[19]NYSY!C44</f>
        <v xml:space="preserve">CABLE NYSY UNIPOLAR 10 KV;  35 mm2                                                                                                                                                                                                                        </v>
      </c>
      <c r="D457" s="49">
        <f>+[19]NYSY!D44</f>
        <v>10.99</v>
      </c>
      <c r="E457" s="53">
        <f>+[19]NYSY!E44</f>
        <v>6.6753999999999998</v>
      </c>
      <c r="F457" s="53"/>
      <c r="G457" s="49" t="str">
        <f>+[19]NYSY!F44</f>
        <v>E</v>
      </c>
      <c r="H457" s="49" t="str">
        <f>+[19]NYSY!G44</f>
        <v/>
      </c>
      <c r="I457" s="49" t="str">
        <f>+[19]NYSY!H44</f>
        <v>Estimado</v>
      </c>
      <c r="J457" s="49" t="str">
        <f>+[19]NYSY!I44</f>
        <v/>
      </c>
      <c r="K457" s="49" t="str">
        <f>+[19]NYSY!J44</f>
        <v/>
      </c>
      <c r="L457" s="49" t="str">
        <f>+[19]NYSY!K44</f>
        <v/>
      </c>
      <c r="M457" s="49" t="str">
        <f>+[19]NYSY!L44</f>
        <v/>
      </c>
      <c r="N457" s="49" t="str">
        <f>+[19]NYSY!M44</f>
        <v/>
      </c>
      <c r="O457" s="49" t="str">
        <f>+[19]NYSY!N44</f>
        <v>Estimado</v>
      </c>
      <c r="P457" s="49" t="str">
        <f>+[19]NYSY!O44</f>
        <v/>
      </c>
      <c r="Q457" s="49" t="str">
        <f>+[19]NYSY!P44</f>
        <v>E</v>
      </c>
      <c r="R457" s="51">
        <f t="shared" si="29"/>
        <v>-0.39259326660600546</v>
      </c>
      <c r="S457" s="45" t="str">
        <f t="shared" si="30"/>
        <v>Estimado.rar</v>
      </c>
      <c r="V457" s="46">
        <f t="shared" si="31"/>
        <v>1</v>
      </c>
    </row>
    <row r="458" spans="1:22" s="45" customFormat="1" ht="11.25" hidden="1" customHeight="1" x14ac:dyDescent="0.2">
      <c r="A458" s="47">
        <f t="shared" si="28"/>
        <v>445</v>
      </c>
      <c r="B458" s="48" t="str">
        <f>+[19]NYSY!B45</f>
        <v>CCE08</v>
      </c>
      <c r="C458" s="49" t="str">
        <f>+[19]NYSY!C45</f>
        <v xml:space="preserve">CABLE NYSY UNIPOLAR 10 KV; 50 mm2                                                                                                                                                                                                                         </v>
      </c>
      <c r="D458" s="49">
        <f>+[19]NYSY!D45</f>
        <v>12.64</v>
      </c>
      <c r="E458" s="53">
        <f>+[19]NYSY!E45</f>
        <v>7.6804000000000006</v>
      </c>
      <c r="F458" s="53"/>
      <c r="G458" s="49" t="str">
        <f>+[19]NYSY!F45</f>
        <v>E</v>
      </c>
      <c r="H458" s="49" t="str">
        <f>+[19]NYSY!G45</f>
        <v/>
      </c>
      <c r="I458" s="49" t="str">
        <f>+[19]NYSY!H45</f>
        <v>Estimado</v>
      </c>
      <c r="J458" s="49" t="str">
        <f>+[19]NYSY!I45</f>
        <v/>
      </c>
      <c r="K458" s="49" t="str">
        <f>+[19]NYSY!J45</f>
        <v/>
      </c>
      <c r="L458" s="49" t="str">
        <f>+[19]NYSY!K45</f>
        <v/>
      </c>
      <c r="M458" s="49" t="str">
        <f>+[19]NYSY!L45</f>
        <v/>
      </c>
      <c r="N458" s="49" t="str">
        <f>+[19]NYSY!M45</f>
        <v/>
      </c>
      <c r="O458" s="49" t="str">
        <f>+[19]NYSY!N45</f>
        <v>Estimado</v>
      </c>
      <c r="P458" s="49" t="str">
        <f>+[19]NYSY!O45</f>
        <v/>
      </c>
      <c r="Q458" s="49" t="str">
        <f>+[19]NYSY!P45</f>
        <v>E</v>
      </c>
      <c r="R458" s="51">
        <f t="shared" si="29"/>
        <v>-0.39237341772151901</v>
      </c>
      <c r="S458" s="45" t="str">
        <f t="shared" si="30"/>
        <v>Estimado.rar</v>
      </c>
      <c r="V458" s="46">
        <f t="shared" si="31"/>
        <v>1</v>
      </c>
    </row>
    <row r="459" spans="1:22" s="45" customFormat="1" ht="11.25" hidden="1" customHeight="1" x14ac:dyDescent="0.2">
      <c r="A459" s="47">
        <f t="shared" si="28"/>
        <v>446</v>
      </c>
      <c r="B459" s="48" t="str">
        <f>+[19]NYSY!B46</f>
        <v>CCE03</v>
      </c>
      <c r="C459" s="49" t="str">
        <f>+[19]NYSY!C46</f>
        <v xml:space="preserve">CABLE NYSY UNIPOLAR 10 KV;  70 mm2                                                                                                                                                                                                                        </v>
      </c>
      <c r="D459" s="49">
        <f>+[19]NYSY!D46</f>
        <v>14.85</v>
      </c>
      <c r="E459" s="53">
        <f>+[19]NYSY!E46</f>
        <v>9.0204000000000004</v>
      </c>
      <c r="F459" s="53"/>
      <c r="G459" s="49" t="str">
        <f>+[19]NYSY!F46</f>
        <v>E</v>
      </c>
      <c r="H459" s="49" t="str">
        <f>+[19]NYSY!G46</f>
        <v/>
      </c>
      <c r="I459" s="49" t="str">
        <f>+[19]NYSY!H46</f>
        <v>Estimado</v>
      </c>
      <c r="J459" s="49" t="str">
        <f>+[19]NYSY!I46</f>
        <v/>
      </c>
      <c r="K459" s="49" t="str">
        <f>+[19]NYSY!J46</f>
        <v/>
      </c>
      <c r="L459" s="49" t="str">
        <f>+[19]NYSY!K46</f>
        <v/>
      </c>
      <c r="M459" s="49" t="str">
        <f>+[19]NYSY!L46</f>
        <v/>
      </c>
      <c r="N459" s="49" t="str">
        <f>+[19]NYSY!M46</f>
        <v/>
      </c>
      <c r="O459" s="49" t="str">
        <f>+[19]NYSY!N46</f>
        <v>Estimado</v>
      </c>
      <c r="P459" s="49" t="str">
        <f>+[19]NYSY!O46</f>
        <v/>
      </c>
      <c r="Q459" s="49" t="str">
        <f>+[19]NYSY!P46</f>
        <v>E</v>
      </c>
      <c r="R459" s="51">
        <f t="shared" si="29"/>
        <v>-0.39256565656565656</v>
      </c>
      <c r="S459" s="45" t="str">
        <f t="shared" si="30"/>
        <v>Estimado.rar</v>
      </c>
      <c r="V459" s="46">
        <f t="shared" si="31"/>
        <v>1</v>
      </c>
    </row>
    <row r="460" spans="1:22" s="45" customFormat="1" ht="11.25" hidden="1" customHeight="1" x14ac:dyDescent="0.2">
      <c r="A460" s="47">
        <f t="shared" si="28"/>
        <v>447</v>
      </c>
      <c r="B460" s="48" t="str">
        <f>+[19]NYSY!B47</f>
        <v>CCE09</v>
      </c>
      <c r="C460" s="49" t="str">
        <f>+[19]NYSY!C47</f>
        <v xml:space="preserve">CABLE NYSY UNIPOLAR 10 KV; 95 mm2                                                                                                                                                                                                                         </v>
      </c>
      <c r="D460" s="49">
        <f>+[19]NYSY!D47</f>
        <v>17.600000000000001</v>
      </c>
      <c r="E460" s="53">
        <f>+[19]NYSY!E47</f>
        <v>10.695399999999999</v>
      </c>
      <c r="F460" s="53"/>
      <c r="G460" s="49" t="str">
        <f>+[19]NYSY!F47</f>
        <v>E</v>
      </c>
      <c r="H460" s="49" t="str">
        <f>+[19]NYSY!G47</f>
        <v/>
      </c>
      <c r="I460" s="49" t="str">
        <f>+[19]NYSY!H47</f>
        <v>Estimado</v>
      </c>
      <c r="J460" s="49" t="str">
        <f>+[19]NYSY!I47</f>
        <v/>
      </c>
      <c r="K460" s="49" t="str">
        <f>+[19]NYSY!J47</f>
        <v/>
      </c>
      <c r="L460" s="49" t="str">
        <f>+[19]NYSY!K47</f>
        <v/>
      </c>
      <c r="M460" s="49" t="str">
        <f>+[19]NYSY!L47</f>
        <v/>
      </c>
      <c r="N460" s="49" t="str">
        <f>+[19]NYSY!M47</f>
        <v/>
      </c>
      <c r="O460" s="49" t="str">
        <f>+[19]NYSY!N47</f>
        <v>Estimado</v>
      </c>
      <c r="P460" s="49" t="str">
        <f>+[19]NYSY!O47</f>
        <v/>
      </c>
      <c r="Q460" s="49" t="str">
        <f>+[19]NYSY!P47</f>
        <v>E</v>
      </c>
      <c r="R460" s="51">
        <f t="shared" si="29"/>
        <v>-0.39230681818181823</v>
      </c>
      <c r="S460" s="45" t="str">
        <f t="shared" si="30"/>
        <v>Estimado.rar</v>
      </c>
      <c r="V460" s="46">
        <f t="shared" si="31"/>
        <v>1</v>
      </c>
    </row>
    <row r="461" spans="1:22" s="45" customFormat="1" ht="11.25" hidden="1" customHeight="1" x14ac:dyDescent="0.2">
      <c r="A461" s="47">
        <f t="shared" si="28"/>
        <v>448</v>
      </c>
      <c r="B461" s="48" t="str">
        <f>+[19]NYSY!B48</f>
        <v>CCE04</v>
      </c>
      <c r="C461" s="49" t="str">
        <f>+[19]NYSY!C48</f>
        <v xml:space="preserve">CABLE NYSY UNIPOLAR 10 KV; 120 mm2                                                                                                                                                                                                                        </v>
      </c>
      <c r="D461" s="49">
        <f>+[19]NYSY!D48</f>
        <v>20.36</v>
      </c>
      <c r="E461" s="53">
        <f>+[19]NYSY!E48</f>
        <v>12.3704</v>
      </c>
      <c r="F461" s="53"/>
      <c r="G461" s="49" t="str">
        <f>+[19]NYSY!F48</f>
        <v>E</v>
      </c>
      <c r="H461" s="49" t="str">
        <f>+[19]NYSY!G48</f>
        <v/>
      </c>
      <c r="I461" s="49" t="str">
        <f>+[19]NYSY!H48</f>
        <v>Estimado</v>
      </c>
      <c r="J461" s="49" t="str">
        <f>+[19]NYSY!I48</f>
        <v/>
      </c>
      <c r="K461" s="49" t="str">
        <f>+[19]NYSY!J48</f>
        <v/>
      </c>
      <c r="L461" s="49" t="str">
        <f>+[19]NYSY!K48</f>
        <v/>
      </c>
      <c r="M461" s="49" t="str">
        <f>+[19]NYSY!L48</f>
        <v/>
      </c>
      <c r="N461" s="49" t="str">
        <f>+[19]NYSY!M48</f>
        <v/>
      </c>
      <c r="O461" s="49" t="str">
        <f>+[19]NYSY!N48</f>
        <v>Estimado</v>
      </c>
      <c r="P461" s="49" t="str">
        <f>+[19]NYSY!O48</f>
        <v/>
      </c>
      <c r="Q461" s="49" t="str">
        <f>+[19]NYSY!P48</f>
        <v>E</v>
      </c>
      <c r="R461" s="51">
        <f t="shared" si="29"/>
        <v>-0.39241650294695485</v>
      </c>
      <c r="S461" s="45" t="str">
        <f t="shared" si="30"/>
        <v>Estimado.rar</v>
      </c>
      <c r="V461" s="46">
        <f t="shared" si="31"/>
        <v>1</v>
      </c>
    </row>
    <row r="462" spans="1:22" s="45" customFormat="1" ht="11.25" hidden="1" customHeight="1" x14ac:dyDescent="0.2">
      <c r="A462" s="47">
        <f t="shared" si="28"/>
        <v>449</v>
      </c>
      <c r="B462" s="48" t="str">
        <f>+[19]NYSY!B49</f>
        <v>CCE10</v>
      </c>
      <c r="C462" s="49" t="str">
        <f>+[19]NYSY!C49</f>
        <v xml:space="preserve">CABLE NYSY UNIPOLAR 10 KV; 150 mm2                                                                                                                                                                                                                        </v>
      </c>
      <c r="D462" s="49">
        <f>+[19]NYSY!D49</f>
        <v>23.67</v>
      </c>
      <c r="E462" s="53">
        <f>+[19]NYSY!E49</f>
        <v>14.380400000000002</v>
      </c>
      <c r="F462" s="53"/>
      <c r="G462" s="49" t="str">
        <f>+[19]NYSY!F49</f>
        <v>E</v>
      </c>
      <c r="H462" s="49" t="str">
        <f>+[19]NYSY!G49</f>
        <v/>
      </c>
      <c r="I462" s="49" t="str">
        <f>+[19]NYSY!H49</f>
        <v>Estimado</v>
      </c>
      <c r="J462" s="49" t="str">
        <f>+[19]NYSY!I49</f>
        <v/>
      </c>
      <c r="K462" s="49" t="str">
        <f>+[19]NYSY!J49</f>
        <v/>
      </c>
      <c r="L462" s="49" t="str">
        <f>+[19]NYSY!K49</f>
        <v/>
      </c>
      <c r="M462" s="49" t="str">
        <f>+[19]NYSY!L49</f>
        <v/>
      </c>
      <c r="N462" s="49" t="str">
        <f>+[19]NYSY!M49</f>
        <v/>
      </c>
      <c r="O462" s="49" t="str">
        <f>+[19]NYSY!N49</f>
        <v>Estimado</v>
      </c>
      <c r="P462" s="49" t="str">
        <f>+[19]NYSY!O49</f>
        <v/>
      </c>
      <c r="Q462" s="49" t="str">
        <f>+[19]NYSY!P49</f>
        <v>E</v>
      </c>
      <c r="R462" s="51">
        <f t="shared" si="29"/>
        <v>-0.39246303337558086</v>
      </c>
      <c r="S462" s="45" t="str">
        <f t="shared" si="30"/>
        <v>Estimado.rar</v>
      </c>
      <c r="V462" s="46">
        <f t="shared" si="31"/>
        <v>1</v>
      </c>
    </row>
    <row r="463" spans="1:22" s="45" customFormat="1" ht="11.25" hidden="1" customHeight="1" x14ac:dyDescent="0.2">
      <c r="A463" s="47">
        <f t="shared" si="28"/>
        <v>450</v>
      </c>
      <c r="B463" s="48" t="str">
        <f>+[19]NYSY!B50</f>
        <v>CCE11</v>
      </c>
      <c r="C463" s="49" t="str">
        <f>+[19]NYSY!C50</f>
        <v xml:space="preserve">CABLE NYSY UNIPOLAR 10 KV; 240 mm2                                                                                                                                                                                                                        </v>
      </c>
      <c r="D463" s="49">
        <f>+[19]NYSY!D50</f>
        <v>33.6</v>
      </c>
      <c r="E463" s="53">
        <f>+[19]NYSY!E50</f>
        <v>20.410400000000003</v>
      </c>
      <c r="F463" s="53"/>
      <c r="G463" s="49" t="str">
        <f>+[19]NYSY!F50</f>
        <v>E</v>
      </c>
      <c r="H463" s="49" t="str">
        <f>+[19]NYSY!G50</f>
        <v/>
      </c>
      <c r="I463" s="49" t="str">
        <f>+[19]NYSY!H50</f>
        <v>Estimado</v>
      </c>
      <c r="J463" s="49" t="str">
        <f>+[19]NYSY!I50</f>
        <v/>
      </c>
      <c r="K463" s="49" t="str">
        <f>+[19]NYSY!J50</f>
        <v/>
      </c>
      <c r="L463" s="49" t="str">
        <f>+[19]NYSY!K50</f>
        <v/>
      </c>
      <c r="M463" s="49" t="str">
        <f>+[19]NYSY!L50</f>
        <v/>
      </c>
      <c r="N463" s="49" t="str">
        <f>+[19]NYSY!M50</f>
        <v/>
      </c>
      <c r="O463" s="49" t="str">
        <f>+[19]NYSY!N50</f>
        <v>Estimado</v>
      </c>
      <c r="P463" s="49" t="str">
        <f>+[19]NYSY!O50</f>
        <v/>
      </c>
      <c r="Q463" s="49" t="str">
        <f>+[19]NYSY!P50</f>
        <v>E</v>
      </c>
      <c r="R463" s="51">
        <f t="shared" si="29"/>
        <v>-0.39254761904761903</v>
      </c>
      <c r="S463" s="45" t="str">
        <f t="shared" si="30"/>
        <v>Estimado.rar</v>
      </c>
      <c r="V463" s="46">
        <f t="shared" si="31"/>
        <v>1</v>
      </c>
    </row>
    <row r="464" spans="1:22" s="45" customFormat="1" ht="11.25" hidden="1" customHeight="1" x14ac:dyDescent="0.2">
      <c r="A464" s="47">
        <f t="shared" si="28"/>
        <v>451</v>
      </c>
      <c r="B464" s="48" t="str">
        <f>+[19]NYY!B154</f>
        <v>CCB35</v>
      </c>
      <c r="C464" s="49" t="str">
        <f>+[19]NYY!C154</f>
        <v xml:space="preserve">CABLE NYY DE 2X6 mm2; BAJA TENSION                                                                                                                                                                                                                        </v>
      </c>
      <c r="D464" s="49">
        <f>+[19]NYY!D154</f>
        <v>2.0699999999999998</v>
      </c>
      <c r="E464" s="53">
        <f>+[19]NYY!E154</f>
        <v>1.1942717296121452</v>
      </c>
      <c r="F464" s="53"/>
      <c r="G464" s="49" t="str">
        <f>+[19]NYY!F154</f>
        <v>E</v>
      </c>
      <c r="H464" s="49" t="str">
        <f>+[19]NYY!G154</f>
        <v/>
      </c>
      <c r="I464" s="49" t="str">
        <f>+[19]NYY!H154</f>
        <v>Estimado</v>
      </c>
      <c r="J464" s="49" t="str">
        <f>+[19]NYY!I154</f>
        <v/>
      </c>
      <c r="K464" s="49" t="str">
        <f>+[19]NYY!J154</f>
        <v/>
      </c>
      <c r="L464" s="49" t="str">
        <f>+[19]NYY!K154</f>
        <v/>
      </c>
      <c r="M464" s="49" t="str">
        <f>+[19]NYY!L154</f>
        <v/>
      </c>
      <c r="N464" s="49" t="str">
        <f>+[19]NYY!M154</f>
        <v/>
      </c>
      <c r="O464" s="49" t="str">
        <f>+[19]NYY!N154</f>
        <v>Estimado</v>
      </c>
      <c r="P464" s="49" t="str">
        <f>+[19]NYY!O154</f>
        <v/>
      </c>
      <c r="Q464" s="49" t="str">
        <f>+[19]NYY!P154</f>
        <v>E</v>
      </c>
      <c r="R464" s="51">
        <f t="shared" si="29"/>
        <v>-0.42305713545306989</v>
      </c>
      <c r="S464" s="45" t="str">
        <f t="shared" si="30"/>
        <v>Estimado.rar</v>
      </c>
      <c r="V464" s="46">
        <f t="shared" si="31"/>
        <v>1</v>
      </c>
    </row>
    <row r="465" spans="1:22" s="45" customFormat="1" ht="11.25" hidden="1" customHeight="1" x14ac:dyDescent="0.2">
      <c r="A465" s="47">
        <f t="shared" si="28"/>
        <v>452</v>
      </c>
      <c r="B465" s="48" t="str">
        <f>+[19]NYY!B155</f>
        <v>CCB36</v>
      </c>
      <c r="C465" s="49" t="str">
        <f>+[19]NYY!C155</f>
        <v xml:space="preserve">CABLE NYY DE 3X6 mm2; BAJA TENSION                                                                                                                                                                                                                        </v>
      </c>
      <c r="D465" s="49">
        <f>+[19]NYY!D155</f>
        <v>2.04</v>
      </c>
      <c r="E465" s="53">
        <f>+[19]NYY!E155</f>
        <v>1.7929335858743929</v>
      </c>
      <c r="F465" s="53"/>
      <c r="G465" s="49" t="str">
        <f>+[19]NYY!F155</f>
        <v>E</v>
      </c>
      <c r="H465" s="49" t="str">
        <f>+[19]NYY!G155</f>
        <v/>
      </c>
      <c r="I465" s="49" t="str">
        <f>+[19]NYY!H155</f>
        <v>Estimado</v>
      </c>
      <c r="J465" s="49" t="str">
        <f>+[19]NYY!I155</f>
        <v/>
      </c>
      <c r="K465" s="49" t="str">
        <f>+[19]NYY!J155</f>
        <v/>
      </c>
      <c r="L465" s="49" t="str">
        <f>+[19]NYY!K155</f>
        <v/>
      </c>
      <c r="M465" s="49" t="str">
        <f>+[19]NYY!L155</f>
        <v/>
      </c>
      <c r="N465" s="49" t="str">
        <f>+[19]NYY!M155</f>
        <v/>
      </c>
      <c r="O465" s="49" t="str">
        <f>+[19]NYY!N155</f>
        <v>Estimado</v>
      </c>
      <c r="P465" s="49" t="str">
        <f>+[19]NYY!O155</f>
        <v/>
      </c>
      <c r="Q465" s="49" t="str">
        <f>+[19]NYY!P155</f>
        <v>E</v>
      </c>
      <c r="R465" s="51">
        <f t="shared" si="29"/>
        <v>-0.12111098731647407</v>
      </c>
      <c r="S465" s="45" t="str">
        <f t="shared" si="30"/>
        <v>Estimado.rar</v>
      </c>
      <c r="V465" s="46">
        <f t="shared" si="31"/>
        <v>1</v>
      </c>
    </row>
    <row r="466" spans="1:22" s="45" customFormat="1" ht="11.25" hidden="1" customHeight="1" x14ac:dyDescent="0.2">
      <c r="A466" s="47">
        <f t="shared" si="28"/>
        <v>453</v>
      </c>
      <c r="B466" s="48" t="str">
        <f>+[19]NYY!B156</f>
        <v>CCB37</v>
      </c>
      <c r="C466" s="49" t="str">
        <f>+[19]NYY!C156</f>
        <v xml:space="preserve">CABLE NYY DE 3X10 mm2; BAJA TENSION                                                                                                                                                                                                                       </v>
      </c>
      <c r="D466" s="49">
        <f>+[19]NYY!D156</f>
        <v>3.4</v>
      </c>
      <c r="E466" s="53">
        <f>+[19]NYY!E156</f>
        <v>2.9914299305600704</v>
      </c>
      <c r="F466" s="53"/>
      <c r="G466" s="49" t="str">
        <f>+[19]NYY!F156</f>
        <v>E</v>
      </c>
      <c r="H466" s="49" t="str">
        <f>+[19]NYY!G156</f>
        <v/>
      </c>
      <c r="I466" s="49" t="str">
        <f>+[19]NYY!H156</f>
        <v>Estimado</v>
      </c>
      <c r="J466" s="49" t="str">
        <f>+[19]NYY!I156</f>
        <v/>
      </c>
      <c r="K466" s="49" t="str">
        <f>+[19]NYY!J156</f>
        <v/>
      </c>
      <c r="L466" s="49" t="str">
        <f>+[19]NYY!K156</f>
        <v/>
      </c>
      <c r="M466" s="49" t="str">
        <f>+[19]NYY!L156</f>
        <v/>
      </c>
      <c r="N466" s="49" t="str">
        <f>+[19]NYY!M156</f>
        <v/>
      </c>
      <c r="O466" s="49" t="str">
        <f>+[19]NYY!N156</f>
        <v>Estimado</v>
      </c>
      <c r="P466" s="49" t="str">
        <f>+[19]NYY!O156</f>
        <v/>
      </c>
      <c r="Q466" s="49" t="str">
        <f>+[19]NYY!P156</f>
        <v>E</v>
      </c>
      <c r="R466" s="51">
        <f t="shared" si="29"/>
        <v>-0.12016766748233221</v>
      </c>
      <c r="S466" s="45" t="str">
        <f t="shared" si="30"/>
        <v>Estimado.rar</v>
      </c>
      <c r="V466" s="46">
        <f t="shared" si="31"/>
        <v>1</v>
      </c>
    </row>
    <row r="467" spans="1:22" s="45" customFormat="1" ht="11.25" hidden="1" customHeight="1" x14ac:dyDescent="0.2">
      <c r="A467" s="47">
        <f t="shared" si="28"/>
        <v>454</v>
      </c>
      <c r="B467" s="48" t="str">
        <f>+[19]NYY!B157</f>
        <v>CCB38</v>
      </c>
      <c r="C467" s="49" t="str">
        <f>+[19]NYY!C157</f>
        <v xml:space="preserve">CABLE NYY DE 3X16 mm2; BAJA TENSION                                                                                                                                                                                                                       </v>
      </c>
      <c r="D467" s="49">
        <f>+[19]NYY!D157</f>
        <v>5.44</v>
      </c>
      <c r="E467" s="53">
        <f>+[19]NYY!E157</f>
        <v>4.7910143236506029</v>
      </c>
      <c r="F467" s="53"/>
      <c r="G467" s="49" t="str">
        <f>+[19]NYY!F157</f>
        <v>E</v>
      </c>
      <c r="H467" s="49" t="str">
        <f>+[19]NYY!G157</f>
        <v/>
      </c>
      <c r="I467" s="49" t="str">
        <f>+[19]NYY!H157</f>
        <v>Estimado</v>
      </c>
      <c r="J467" s="49" t="str">
        <f>+[19]NYY!I157</f>
        <v/>
      </c>
      <c r="K467" s="49" t="str">
        <f>+[19]NYY!J157</f>
        <v/>
      </c>
      <c r="L467" s="49" t="str">
        <f>+[19]NYY!K157</f>
        <v/>
      </c>
      <c r="M467" s="49" t="str">
        <f>+[19]NYY!L157</f>
        <v/>
      </c>
      <c r="N467" s="49" t="str">
        <f>+[19]NYY!M157</f>
        <v/>
      </c>
      <c r="O467" s="49" t="str">
        <f>+[19]NYY!N157</f>
        <v>Estimado</v>
      </c>
      <c r="P467" s="49" t="str">
        <f>+[19]NYY!O157</f>
        <v/>
      </c>
      <c r="Q467" s="49" t="str">
        <f>+[19]NYY!P157</f>
        <v>E</v>
      </c>
      <c r="R467" s="51">
        <f t="shared" si="29"/>
        <v>-0.11929883756422743</v>
      </c>
      <c r="S467" s="45" t="str">
        <f t="shared" si="30"/>
        <v>Estimado.rar</v>
      </c>
      <c r="V467" s="46">
        <f t="shared" si="31"/>
        <v>1</v>
      </c>
    </row>
    <row r="468" spans="1:22" s="45" customFormat="1" ht="11.25" hidden="1" customHeight="1" x14ac:dyDescent="0.2">
      <c r="A468" s="47">
        <f t="shared" si="28"/>
        <v>455</v>
      </c>
      <c r="B468" s="48" t="str">
        <f>+[19]NYY!B158</f>
        <v>CCB40</v>
      </c>
      <c r="C468" s="49" t="str">
        <f>+[19]NYY!C158</f>
        <v xml:space="preserve">CABLE NYY DE 3X25 mm2; BAJA TENSION                                                                                                                                                                                                                       </v>
      </c>
      <c r="D468" s="49">
        <f>+[19]NYY!D158</f>
        <v>8.5</v>
      </c>
      <c r="E468" s="53">
        <f>+[19]NYY!E158</f>
        <v>7.4929790328008608</v>
      </c>
      <c r="F468" s="53"/>
      <c r="G468" s="49" t="str">
        <f>+[19]NYY!F158</f>
        <v>E</v>
      </c>
      <c r="H468" s="49" t="str">
        <f>+[19]NYY!G158</f>
        <v/>
      </c>
      <c r="I468" s="49" t="str">
        <f>+[19]NYY!H158</f>
        <v>Estimado</v>
      </c>
      <c r="J468" s="49" t="str">
        <f>+[19]NYY!I158</f>
        <v/>
      </c>
      <c r="K468" s="49" t="str">
        <f>+[19]NYY!J158</f>
        <v/>
      </c>
      <c r="L468" s="49" t="str">
        <f>+[19]NYY!K158</f>
        <v/>
      </c>
      <c r="M468" s="49" t="str">
        <f>+[19]NYY!L158</f>
        <v/>
      </c>
      <c r="N468" s="49" t="str">
        <f>+[19]NYY!M158</f>
        <v/>
      </c>
      <c r="O468" s="49" t="str">
        <f>+[19]NYY!N158</f>
        <v>Estimado</v>
      </c>
      <c r="P468" s="49" t="str">
        <f>+[19]NYY!O158</f>
        <v/>
      </c>
      <c r="Q468" s="49" t="str">
        <f>+[19]NYY!P158</f>
        <v>E</v>
      </c>
      <c r="R468" s="51">
        <f t="shared" si="29"/>
        <v>-0.11847305496460458</v>
      </c>
      <c r="S468" s="45" t="str">
        <f t="shared" si="30"/>
        <v>Estimado.rar</v>
      </c>
      <c r="V468" s="46">
        <f t="shared" si="31"/>
        <v>1</v>
      </c>
    </row>
    <row r="469" spans="1:22" s="45" customFormat="1" ht="11.25" hidden="1" customHeight="1" x14ac:dyDescent="0.2">
      <c r="A469" s="47">
        <f t="shared" ref="A469:A532" si="32">+A468+1</f>
        <v>456</v>
      </c>
      <c r="B469" s="48" t="str">
        <f>+[19]NYY!B159</f>
        <v>CCB39</v>
      </c>
      <c r="C469" s="49" t="str">
        <f>+[19]NYY!C159</f>
        <v xml:space="preserve">CABLE NYY DE 3X35 mm2; BAJA TENSION                                                                                                                                                                                                                       </v>
      </c>
      <c r="D469" s="49">
        <f>+[19]NYY!D159</f>
        <v>11.89</v>
      </c>
      <c r="E469" s="53">
        <f>+[19]NYY!E159</f>
        <v>10.497585532738951</v>
      </c>
      <c r="F469" s="53"/>
      <c r="G469" s="49" t="str">
        <f>+[19]NYY!F159</f>
        <v>E</v>
      </c>
      <c r="H469" s="49" t="str">
        <f>+[19]NYY!G159</f>
        <v/>
      </c>
      <c r="I469" s="49" t="str">
        <f>+[19]NYY!H159</f>
        <v>Estimado</v>
      </c>
      <c r="J469" s="49" t="str">
        <f>+[19]NYY!I159</f>
        <v/>
      </c>
      <c r="K469" s="49" t="str">
        <f>+[19]NYY!J159</f>
        <v/>
      </c>
      <c r="L469" s="49" t="str">
        <f>+[19]NYY!K159</f>
        <v/>
      </c>
      <c r="M469" s="49" t="str">
        <f>+[19]NYY!L159</f>
        <v/>
      </c>
      <c r="N469" s="49" t="str">
        <f>+[19]NYY!M159</f>
        <v/>
      </c>
      <c r="O469" s="49" t="str">
        <f>+[19]NYY!N159</f>
        <v>Estimado</v>
      </c>
      <c r="P469" s="49" t="str">
        <f>+[19]NYY!O159</f>
        <v/>
      </c>
      <c r="Q469" s="49" t="str">
        <f>+[19]NYY!P159</f>
        <v>E</v>
      </c>
      <c r="R469" s="51">
        <f t="shared" si="29"/>
        <v>-0.11710802920614383</v>
      </c>
      <c r="S469" s="45" t="str">
        <f t="shared" si="30"/>
        <v>Estimado.rar</v>
      </c>
      <c r="V469" s="46">
        <f t="shared" si="31"/>
        <v>1</v>
      </c>
    </row>
    <row r="470" spans="1:22" s="45" customFormat="1" ht="11.25" hidden="1" customHeight="1" x14ac:dyDescent="0.2">
      <c r="A470" s="47">
        <f t="shared" si="32"/>
        <v>457</v>
      </c>
      <c r="B470" s="48" t="str">
        <f>+[19]NYY!B160</f>
        <v>CCB41</v>
      </c>
      <c r="C470" s="49" t="str">
        <f>+[19]NYY!C160</f>
        <v xml:space="preserve">CABLE NYY DE 3X50 mm2; BAJA TENSION                                                                                                                                                                                                                       </v>
      </c>
      <c r="D470" s="49">
        <f>+[19]NYY!D160</f>
        <v>16.989999999999998</v>
      </c>
      <c r="E470" s="53">
        <f>+[19]NYY!E160</f>
        <v>15.007787646035521</v>
      </c>
      <c r="F470" s="53"/>
      <c r="G470" s="49" t="str">
        <f>+[19]NYY!F160</f>
        <v>E</v>
      </c>
      <c r="H470" s="49" t="str">
        <f>+[19]NYY!G160</f>
        <v/>
      </c>
      <c r="I470" s="49" t="str">
        <f>+[19]NYY!H160</f>
        <v>Estimado</v>
      </c>
      <c r="J470" s="49" t="str">
        <f>+[19]NYY!I160</f>
        <v/>
      </c>
      <c r="K470" s="49" t="str">
        <f>+[19]NYY!J160</f>
        <v/>
      </c>
      <c r="L470" s="49" t="str">
        <f>+[19]NYY!K160</f>
        <v/>
      </c>
      <c r="M470" s="49" t="str">
        <f>+[19]NYY!L160</f>
        <v/>
      </c>
      <c r="N470" s="49" t="str">
        <f>+[19]NYY!M160</f>
        <v/>
      </c>
      <c r="O470" s="49" t="str">
        <f>+[19]NYY!N160</f>
        <v>Estimado</v>
      </c>
      <c r="P470" s="49" t="str">
        <f>+[19]NYY!O160</f>
        <v/>
      </c>
      <c r="Q470" s="49" t="str">
        <f>+[19]NYY!P160</f>
        <v>E</v>
      </c>
      <c r="R470" s="51">
        <f t="shared" si="29"/>
        <v>-0.11666935573657899</v>
      </c>
      <c r="S470" s="45" t="str">
        <f t="shared" si="30"/>
        <v>Estimado.rar</v>
      </c>
      <c r="V470" s="46">
        <f t="shared" si="31"/>
        <v>1</v>
      </c>
    </row>
    <row r="471" spans="1:22" s="45" customFormat="1" ht="11.25" hidden="1" customHeight="1" x14ac:dyDescent="0.2">
      <c r="A471" s="47">
        <f t="shared" si="32"/>
        <v>458</v>
      </c>
      <c r="B471" s="48" t="str">
        <f>+[19]NYY!B161</f>
        <v>CCB42</v>
      </c>
      <c r="C471" s="49" t="str">
        <f>+[19]NYY!C161</f>
        <v xml:space="preserve">CABLE NYY DE 3X70 mm2; BAJA TENSION                                                                                                                                                                                                                       </v>
      </c>
      <c r="D471" s="49">
        <f>+[19]NYY!D161</f>
        <v>17.41</v>
      </c>
      <c r="E471" s="53">
        <f>+[19]NYY!E161</f>
        <v>15.69</v>
      </c>
      <c r="F471" s="53"/>
      <c r="G471" s="49" t="str">
        <f>+[19]NYY!F161</f>
        <v>S</v>
      </c>
      <c r="H471" s="49">
        <f>+[19]NYY!G161</f>
        <v>8</v>
      </c>
      <c r="I471" s="49" t="str">
        <f>+[19]NYY!H161</f>
        <v>Factura 002-0007158</v>
      </c>
      <c r="J471" s="49" t="str">
        <f>+[19]NYY!I161</f>
        <v>Individual</v>
      </c>
      <c r="K471" s="49" t="str">
        <f>+[19]NYY!J161</f>
        <v>EPAN</v>
      </c>
      <c r="L471" s="49" t="str">
        <f>+[19]NYY!K161</f>
        <v>ELECTRO "NIETSA" E.I.R.L.</v>
      </c>
      <c r="M471" s="49">
        <f>+[19]NYY!L161</f>
        <v>42997</v>
      </c>
      <c r="N471" s="49">
        <f>+[19]NYY!M161</f>
        <v>8</v>
      </c>
      <c r="O471" s="49" t="str">
        <f>+[19]NYY!N161</f>
        <v>Sustento</v>
      </c>
      <c r="P471" s="49">
        <f>+[19]NYY!O161</f>
        <v>8</v>
      </c>
      <c r="Q471" s="49" t="str">
        <f>+[19]NYY!P161</f>
        <v>S</v>
      </c>
      <c r="R471" s="51">
        <f t="shared" si="29"/>
        <v>-9.8793796668581346E-2</v>
      </c>
      <c r="S471" s="45" t="str">
        <f t="shared" si="30"/>
        <v>EPAN: Factura 002-0007158</v>
      </c>
      <c r="V471" s="46">
        <f t="shared" si="31"/>
        <v>1</v>
      </c>
    </row>
    <row r="472" spans="1:22" s="45" customFormat="1" ht="11.25" hidden="1" customHeight="1" x14ac:dyDescent="0.2">
      <c r="A472" s="47">
        <f t="shared" si="32"/>
        <v>459</v>
      </c>
      <c r="B472" s="48" t="str">
        <f>+[19]NYY!B162</f>
        <v>CCB51</v>
      </c>
      <c r="C472" s="49" t="str">
        <f>+[19]NYY!C162</f>
        <v xml:space="preserve">CABLE NYY DE 3X95 mm2; BAJA TENSION                                                                                                                                                                                                                       </v>
      </c>
      <c r="D472" s="49">
        <f>+[19]NYY!D162</f>
        <v>32.26</v>
      </c>
      <c r="E472" s="53">
        <f>+[19]NYY!E162</f>
        <v>28.553257341404105</v>
      </c>
      <c r="F472" s="53"/>
      <c r="G472" s="49" t="str">
        <f>+[19]NYY!F162</f>
        <v>E</v>
      </c>
      <c r="H472" s="49" t="str">
        <f>+[19]NYY!G162</f>
        <v/>
      </c>
      <c r="I472" s="49" t="str">
        <f>+[19]NYY!H162</f>
        <v>Estimado</v>
      </c>
      <c r="J472" s="49" t="str">
        <f>+[19]NYY!I162</f>
        <v/>
      </c>
      <c r="K472" s="49" t="str">
        <f>+[19]NYY!J162</f>
        <v/>
      </c>
      <c r="L472" s="49" t="str">
        <f>+[19]NYY!K162</f>
        <v/>
      </c>
      <c r="M472" s="49" t="str">
        <f>+[19]NYY!L162</f>
        <v/>
      </c>
      <c r="N472" s="49" t="str">
        <f>+[19]NYY!M162</f>
        <v/>
      </c>
      <c r="O472" s="49" t="str">
        <f>+[19]NYY!N162</f>
        <v>Estimado</v>
      </c>
      <c r="P472" s="49" t="str">
        <f>+[19]NYY!O162</f>
        <v/>
      </c>
      <c r="Q472" s="49" t="str">
        <f>+[19]NYY!P162</f>
        <v>E</v>
      </c>
      <c r="R472" s="51">
        <f t="shared" si="29"/>
        <v>-0.11490212828877533</v>
      </c>
      <c r="S472" s="45" t="str">
        <f t="shared" si="30"/>
        <v>Estimado.rar</v>
      </c>
      <c r="V472" s="46">
        <f t="shared" si="31"/>
        <v>1</v>
      </c>
    </row>
    <row r="473" spans="1:22" s="45" customFormat="1" ht="11.25" hidden="1" customHeight="1" x14ac:dyDescent="0.2">
      <c r="A473" s="47">
        <f t="shared" si="32"/>
        <v>460</v>
      </c>
      <c r="B473" s="48" t="str">
        <f>+[19]NYY!B163</f>
        <v>CCB43</v>
      </c>
      <c r="C473" s="49" t="str">
        <f>+[19]NYY!C163</f>
        <v xml:space="preserve">CABLE NYY DE 3X120 mm2; BAJA TENSION                                                                                                                                                                                                                      </v>
      </c>
      <c r="D473" s="49">
        <f>+[19]NYY!D163</f>
        <v>40.75</v>
      </c>
      <c r="E473" s="53">
        <f>+[19]NYY!E163</f>
        <v>36.084971058298798</v>
      </c>
      <c r="F473" s="53"/>
      <c r="G473" s="49" t="str">
        <f>+[19]NYY!F163</f>
        <v>E</v>
      </c>
      <c r="H473" s="49" t="str">
        <f>+[19]NYY!G163</f>
        <v/>
      </c>
      <c r="I473" s="49" t="str">
        <f>+[19]NYY!H163</f>
        <v>Estimado</v>
      </c>
      <c r="J473" s="49" t="str">
        <f>+[19]NYY!I163</f>
        <v/>
      </c>
      <c r="K473" s="49" t="str">
        <f>+[19]NYY!J163</f>
        <v/>
      </c>
      <c r="L473" s="49" t="str">
        <f>+[19]NYY!K163</f>
        <v/>
      </c>
      <c r="M473" s="49" t="str">
        <f>+[19]NYY!L163</f>
        <v/>
      </c>
      <c r="N473" s="49" t="str">
        <f>+[19]NYY!M163</f>
        <v/>
      </c>
      <c r="O473" s="49" t="str">
        <f>+[19]NYY!N163</f>
        <v>Estimado</v>
      </c>
      <c r="P473" s="49" t="str">
        <f>+[19]NYY!O163</f>
        <v/>
      </c>
      <c r="Q473" s="49" t="str">
        <f>+[19]NYY!P163</f>
        <v>E</v>
      </c>
      <c r="R473" s="51">
        <f t="shared" si="29"/>
        <v>-0.11447923783315828</v>
      </c>
      <c r="S473" s="45" t="str">
        <f t="shared" si="30"/>
        <v>Estimado.rar</v>
      </c>
      <c r="V473" s="46">
        <f t="shared" si="31"/>
        <v>1</v>
      </c>
    </row>
    <row r="474" spans="1:22" s="45" customFormat="1" ht="11.25" hidden="1" customHeight="1" x14ac:dyDescent="0.2">
      <c r="A474" s="47">
        <f t="shared" si="32"/>
        <v>461</v>
      </c>
      <c r="B474" s="48" t="str">
        <f>+[19]NYY!B164</f>
        <v>CCB44</v>
      </c>
      <c r="C474" s="49" t="str">
        <f>+[19]NYY!C164</f>
        <v xml:space="preserve">CABLE NYY DE 3X150 mm2; BAJA TENSION                                                                                                                                                                                                                      </v>
      </c>
      <c r="D474" s="49">
        <f>+[19]NYY!D164</f>
        <v>50.93</v>
      </c>
      <c r="E474" s="53">
        <f>+[19]NYY!E164</f>
        <v>45.12735561357502</v>
      </c>
      <c r="F474" s="53"/>
      <c r="G474" s="49" t="str">
        <f>+[19]NYY!F164</f>
        <v>E</v>
      </c>
      <c r="H474" s="49" t="str">
        <f>+[19]NYY!G164</f>
        <v/>
      </c>
      <c r="I474" s="49" t="str">
        <f>+[19]NYY!H164</f>
        <v>Estimado</v>
      </c>
      <c r="J474" s="49" t="str">
        <f>+[19]NYY!I164</f>
        <v/>
      </c>
      <c r="K474" s="49" t="str">
        <f>+[19]NYY!J164</f>
        <v/>
      </c>
      <c r="L474" s="49" t="str">
        <f>+[19]NYY!K164</f>
        <v/>
      </c>
      <c r="M474" s="49" t="str">
        <f>+[19]NYY!L164</f>
        <v/>
      </c>
      <c r="N474" s="49" t="str">
        <f>+[19]NYY!M164</f>
        <v/>
      </c>
      <c r="O474" s="49" t="str">
        <f>+[19]NYY!N164</f>
        <v>Estimado</v>
      </c>
      <c r="P474" s="49" t="str">
        <f>+[19]NYY!O164</f>
        <v/>
      </c>
      <c r="Q474" s="49" t="str">
        <f>+[19]NYY!P164</f>
        <v>E</v>
      </c>
      <c r="R474" s="51">
        <f t="shared" si="29"/>
        <v>-0.11393372052670292</v>
      </c>
      <c r="S474" s="45" t="str">
        <f t="shared" si="30"/>
        <v>Estimado.rar</v>
      </c>
      <c r="V474" s="46">
        <f t="shared" si="31"/>
        <v>1</v>
      </c>
    </row>
    <row r="475" spans="1:22" s="45" customFormat="1" ht="11.25" hidden="1" customHeight="1" x14ac:dyDescent="0.2">
      <c r="A475" s="47">
        <f t="shared" si="32"/>
        <v>462</v>
      </c>
      <c r="B475" s="48" t="str">
        <f>+[19]NYY!B165</f>
        <v>CCB45</v>
      </c>
      <c r="C475" s="49" t="str">
        <f>+[19]NYY!C165</f>
        <v xml:space="preserve">CABLE NYY DE 3X185 mm2; BAJA TENSION                                                                                                                                                                                                                      </v>
      </c>
      <c r="D475" s="49">
        <f>+[19]NYY!D165</f>
        <v>62.81</v>
      </c>
      <c r="E475" s="53">
        <f>+[19]NYY!E165</f>
        <v>55.681589426348843</v>
      </c>
      <c r="F475" s="53"/>
      <c r="G475" s="49" t="str">
        <f>+[19]NYY!F165</f>
        <v>E</v>
      </c>
      <c r="H475" s="49" t="str">
        <f>+[19]NYY!G165</f>
        <v/>
      </c>
      <c r="I475" s="49" t="str">
        <f>+[19]NYY!H165</f>
        <v>Estimado</v>
      </c>
      <c r="J475" s="49" t="str">
        <f>+[19]NYY!I165</f>
        <v/>
      </c>
      <c r="K475" s="49" t="str">
        <f>+[19]NYY!J165</f>
        <v/>
      </c>
      <c r="L475" s="49" t="str">
        <f>+[19]NYY!K165</f>
        <v/>
      </c>
      <c r="M475" s="49" t="str">
        <f>+[19]NYY!L165</f>
        <v/>
      </c>
      <c r="N475" s="49" t="str">
        <f>+[19]NYY!M165</f>
        <v/>
      </c>
      <c r="O475" s="49" t="str">
        <f>+[19]NYY!N165</f>
        <v>Estimado</v>
      </c>
      <c r="P475" s="49" t="str">
        <f>+[19]NYY!O165</f>
        <v/>
      </c>
      <c r="Q475" s="49" t="str">
        <f>+[19]NYY!P165</f>
        <v>E</v>
      </c>
      <c r="R475" s="51">
        <f t="shared" si="29"/>
        <v>-0.11349165059148481</v>
      </c>
      <c r="S475" s="45" t="str">
        <f t="shared" si="30"/>
        <v>Estimado.rar</v>
      </c>
      <c r="V475" s="46">
        <f t="shared" si="31"/>
        <v>1</v>
      </c>
    </row>
    <row r="476" spans="1:22" s="45" customFormat="1" ht="11.25" hidden="1" customHeight="1" x14ac:dyDescent="0.2">
      <c r="A476" s="47">
        <f t="shared" si="32"/>
        <v>463</v>
      </c>
      <c r="B476" s="48" t="str">
        <f>+[19]NYY!B166</f>
        <v>CCB46</v>
      </c>
      <c r="C476" s="49" t="str">
        <f>+[19]NYY!C166</f>
        <v xml:space="preserve">CABLE NYY DE 3X200 mm2; BAJA TENSION                                                                                                                                                                                                                      </v>
      </c>
      <c r="D476" s="49">
        <f>+[19]NYY!D166</f>
        <v>67.900000000000006</v>
      </c>
      <c r="E476" s="53">
        <f>+[19]NYY!E166</f>
        <v>60.206168994567093</v>
      </c>
      <c r="F476" s="53"/>
      <c r="G476" s="49" t="str">
        <f>+[19]NYY!F166</f>
        <v>E</v>
      </c>
      <c r="H476" s="49" t="str">
        <f>+[19]NYY!G166</f>
        <v/>
      </c>
      <c r="I476" s="49" t="str">
        <f>+[19]NYY!H166</f>
        <v>Estimado</v>
      </c>
      <c r="J476" s="49" t="str">
        <f>+[19]NYY!I166</f>
        <v/>
      </c>
      <c r="K476" s="49" t="str">
        <f>+[19]NYY!J166</f>
        <v/>
      </c>
      <c r="L476" s="49" t="str">
        <f>+[19]NYY!K166</f>
        <v/>
      </c>
      <c r="M476" s="49" t="str">
        <f>+[19]NYY!L166</f>
        <v/>
      </c>
      <c r="N476" s="49" t="str">
        <f>+[19]NYY!M166</f>
        <v/>
      </c>
      <c r="O476" s="49" t="str">
        <f>+[19]NYY!N166</f>
        <v>Estimado</v>
      </c>
      <c r="P476" s="49" t="str">
        <f>+[19]NYY!O166</f>
        <v/>
      </c>
      <c r="Q476" s="49" t="str">
        <f>+[19]NYY!P166</f>
        <v>E</v>
      </c>
      <c r="R476" s="51">
        <f t="shared" si="29"/>
        <v>-0.11331120773833447</v>
      </c>
      <c r="S476" s="45" t="str">
        <f t="shared" si="30"/>
        <v>Estimado.rar</v>
      </c>
      <c r="V476" s="46">
        <f t="shared" si="31"/>
        <v>1</v>
      </c>
    </row>
    <row r="477" spans="1:22" s="45" customFormat="1" ht="11.25" hidden="1" customHeight="1" x14ac:dyDescent="0.2">
      <c r="A477" s="47">
        <f t="shared" si="32"/>
        <v>464</v>
      </c>
      <c r="B477" s="48" t="str">
        <f>+[19]NYY!B167</f>
        <v>CCB47</v>
      </c>
      <c r="C477" s="49" t="str">
        <f>+[19]NYY!C167</f>
        <v xml:space="preserve">CABLE NYY DE 3X240 mm2; BAJA TENSION                                                                                                                                                                                                                      </v>
      </c>
      <c r="D477" s="49">
        <f>+[19]NYY!D167</f>
        <v>81.47</v>
      </c>
      <c r="E477" s="53">
        <f>+[19]NYY!E167</f>
        <v>72.275069833453628</v>
      </c>
      <c r="F477" s="53"/>
      <c r="G477" s="49" t="str">
        <f>+[19]NYY!F167</f>
        <v>E</v>
      </c>
      <c r="H477" s="49" t="str">
        <f>+[19]NYY!G167</f>
        <v/>
      </c>
      <c r="I477" s="49" t="str">
        <f>+[19]NYY!H167</f>
        <v>Estimado</v>
      </c>
      <c r="J477" s="49" t="str">
        <f>+[19]NYY!I167</f>
        <v/>
      </c>
      <c r="K477" s="49" t="str">
        <f>+[19]NYY!J167</f>
        <v/>
      </c>
      <c r="L477" s="49" t="str">
        <f>+[19]NYY!K167</f>
        <v/>
      </c>
      <c r="M477" s="49" t="str">
        <f>+[19]NYY!L167</f>
        <v/>
      </c>
      <c r="N477" s="49" t="str">
        <f>+[19]NYY!M167</f>
        <v/>
      </c>
      <c r="O477" s="49" t="str">
        <f>+[19]NYY!N167</f>
        <v>Estimado</v>
      </c>
      <c r="P477" s="49" t="str">
        <f>+[19]NYY!O167</f>
        <v/>
      </c>
      <c r="Q477" s="49" t="str">
        <f>+[19]NYY!P167</f>
        <v>E</v>
      </c>
      <c r="R477" s="51">
        <f t="shared" si="29"/>
        <v>-0.11286277361662411</v>
      </c>
      <c r="S477" s="45" t="str">
        <f t="shared" si="30"/>
        <v>Estimado.rar</v>
      </c>
      <c r="V477" s="46">
        <f t="shared" si="31"/>
        <v>1</v>
      </c>
    </row>
    <row r="478" spans="1:22" s="45" customFormat="1" ht="11.25" hidden="1" customHeight="1" x14ac:dyDescent="0.2">
      <c r="A478" s="47">
        <f t="shared" si="32"/>
        <v>465</v>
      </c>
      <c r="B478" s="48" t="str">
        <f>+[19]NYY!B168</f>
        <v>CCB48</v>
      </c>
      <c r="C478" s="49" t="str">
        <f>+[19]NYY!C168</f>
        <v xml:space="preserve">CABLE NYY DE 3X300 mm2; BAJA TENSION                                                                                                                                                                                                                      </v>
      </c>
      <c r="D478" s="49">
        <f>+[19]NYY!D168</f>
        <v>101.83</v>
      </c>
      <c r="E478" s="53">
        <f>+[19]NYY!E168</f>
        <v>90.386182466402062</v>
      </c>
      <c r="F478" s="53"/>
      <c r="G478" s="49" t="str">
        <f>+[19]NYY!F168</f>
        <v>E</v>
      </c>
      <c r="H478" s="49" t="str">
        <f>+[19]NYY!G168</f>
        <v/>
      </c>
      <c r="I478" s="49" t="str">
        <f>+[19]NYY!H168</f>
        <v>Estimado</v>
      </c>
      <c r="J478" s="49" t="str">
        <f>+[19]NYY!I168</f>
        <v/>
      </c>
      <c r="K478" s="49" t="str">
        <f>+[19]NYY!J168</f>
        <v/>
      </c>
      <c r="L478" s="49" t="str">
        <f>+[19]NYY!K168</f>
        <v/>
      </c>
      <c r="M478" s="49" t="str">
        <f>+[19]NYY!L168</f>
        <v/>
      </c>
      <c r="N478" s="49" t="str">
        <f>+[19]NYY!M168</f>
        <v/>
      </c>
      <c r="O478" s="49" t="str">
        <f>+[19]NYY!N168</f>
        <v>Estimado</v>
      </c>
      <c r="P478" s="49" t="str">
        <f>+[19]NYY!O168</f>
        <v/>
      </c>
      <c r="Q478" s="49" t="str">
        <f>+[19]NYY!P168</f>
        <v>E</v>
      </c>
      <c r="R478" s="51">
        <f t="shared" si="29"/>
        <v>-0.11238159219874233</v>
      </c>
      <c r="S478" s="45" t="str">
        <f t="shared" si="30"/>
        <v>Estimado.rar</v>
      </c>
      <c r="V478" s="46">
        <f t="shared" si="31"/>
        <v>1</v>
      </c>
    </row>
    <row r="479" spans="1:22" s="45" customFormat="1" ht="11.25" hidden="1" customHeight="1" x14ac:dyDescent="0.2">
      <c r="A479" s="47">
        <f t="shared" si="32"/>
        <v>466</v>
      </c>
      <c r="B479" s="48" t="str">
        <f>+[19]NYY!B169</f>
        <v>CCB49</v>
      </c>
      <c r="C479" s="49" t="str">
        <f>+[19]NYY!C169</f>
        <v xml:space="preserve">CABLE NYY DE 3X360 mm2; BAJA TENSION                                                                                                                                                                                                                      </v>
      </c>
      <c r="D479" s="49">
        <f>+[19]NYY!D169</f>
        <v>122.18</v>
      </c>
      <c r="E479" s="53">
        <f>+[19]NYY!E169</f>
        <v>108.5049548714516</v>
      </c>
      <c r="F479" s="53"/>
      <c r="G479" s="49" t="str">
        <f>+[19]NYY!F169</f>
        <v>E</v>
      </c>
      <c r="H479" s="49" t="str">
        <f>+[19]NYY!G169</f>
        <v/>
      </c>
      <c r="I479" s="49" t="str">
        <f>+[19]NYY!H169</f>
        <v>Estimado</v>
      </c>
      <c r="J479" s="49" t="str">
        <f>+[19]NYY!I169</f>
        <v/>
      </c>
      <c r="K479" s="49" t="str">
        <f>+[19]NYY!J169</f>
        <v/>
      </c>
      <c r="L479" s="49" t="str">
        <f>+[19]NYY!K169</f>
        <v/>
      </c>
      <c r="M479" s="49" t="str">
        <f>+[19]NYY!L169</f>
        <v/>
      </c>
      <c r="N479" s="49" t="str">
        <f>+[19]NYY!M169</f>
        <v/>
      </c>
      <c r="O479" s="49" t="str">
        <f>+[19]NYY!N169</f>
        <v>Estimado</v>
      </c>
      <c r="P479" s="49" t="str">
        <f>+[19]NYY!O169</f>
        <v/>
      </c>
      <c r="Q479" s="49" t="str">
        <f>+[19]NYY!P169</f>
        <v>E</v>
      </c>
      <c r="R479" s="51">
        <f t="shared" si="29"/>
        <v>-0.11192539800743495</v>
      </c>
      <c r="S479" s="45" t="str">
        <f t="shared" si="30"/>
        <v>Estimado.rar</v>
      </c>
      <c r="V479" s="46">
        <f t="shared" si="31"/>
        <v>1</v>
      </c>
    </row>
    <row r="480" spans="1:22" s="45" customFormat="1" ht="11.25" hidden="1" customHeight="1" x14ac:dyDescent="0.2">
      <c r="A480" s="47">
        <f t="shared" si="32"/>
        <v>467</v>
      </c>
      <c r="B480" s="48" t="str">
        <f>+[19]NYY!B170</f>
        <v>CCB50</v>
      </c>
      <c r="C480" s="49" t="str">
        <f>+[19]NYY!C170</f>
        <v xml:space="preserve">CABLE NYY DE 3X500 mm2; BAJA TENSION                                                                                                                                                                                                                      </v>
      </c>
      <c r="D480" s="49">
        <f>+[19]NYY!D170</f>
        <v>169.67</v>
      </c>
      <c r="E480" s="53">
        <f>+[19]NYY!E170</f>
        <v>150.80532467531179</v>
      </c>
      <c r="F480" s="53"/>
      <c r="G480" s="49" t="str">
        <f>+[19]NYY!F170</f>
        <v>E</v>
      </c>
      <c r="H480" s="49" t="str">
        <f>+[19]NYY!G170</f>
        <v/>
      </c>
      <c r="I480" s="49" t="str">
        <f>+[19]NYY!H170</f>
        <v>Estimado</v>
      </c>
      <c r="J480" s="49" t="str">
        <f>+[19]NYY!I170</f>
        <v/>
      </c>
      <c r="K480" s="49" t="str">
        <f>+[19]NYY!J170</f>
        <v/>
      </c>
      <c r="L480" s="49" t="str">
        <f>+[19]NYY!K170</f>
        <v/>
      </c>
      <c r="M480" s="49" t="str">
        <f>+[19]NYY!L170</f>
        <v/>
      </c>
      <c r="N480" s="49" t="str">
        <f>+[19]NYY!M170</f>
        <v/>
      </c>
      <c r="O480" s="49" t="str">
        <f>+[19]NYY!N170</f>
        <v>Estimado</v>
      </c>
      <c r="P480" s="49" t="str">
        <f>+[19]NYY!O170</f>
        <v/>
      </c>
      <c r="Q480" s="49" t="str">
        <f>+[19]NYY!P170</f>
        <v>E</v>
      </c>
      <c r="R480" s="51">
        <f t="shared" si="29"/>
        <v>-0.11118450712965278</v>
      </c>
      <c r="S480" s="45" t="str">
        <f t="shared" si="30"/>
        <v>Estimado.rar</v>
      </c>
      <c r="V480" s="46">
        <f t="shared" si="31"/>
        <v>1</v>
      </c>
    </row>
    <row r="481" spans="1:22" s="45" customFormat="1" ht="11.25" hidden="1" customHeight="1" x14ac:dyDescent="0.2">
      <c r="A481" s="47">
        <f t="shared" si="32"/>
        <v>468</v>
      </c>
      <c r="B481" s="48" t="str">
        <f>+[19]NYY!B171</f>
        <v>CCB52</v>
      </c>
      <c r="C481" s="49" t="str">
        <f>+[19]NYY!C171</f>
        <v xml:space="preserve">CABLE NYY DE 3X800 mm2; BAJA TENSION                                                                                                                                                                                                                      </v>
      </c>
      <c r="D481" s="49">
        <f>+[19]NYY!D171</f>
        <v>271.41000000000003</v>
      </c>
      <c r="E481" s="53">
        <f>+[19]NYY!E171</f>
        <v>241.52679065657634</v>
      </c>
      <c r="F481" s="53"/>
      <c r="G481" s="49" t="str">
        <f>+[19]NYY!F171</f>
        <v>E</v>
      </c>
      <c r="H481" s="49" t="str">
        <f>+[19]NYY!G171</f>
        <v/>
      </c>
      <c r="I481" s="49" t="str">
        <f>+[19]NYY!H171</f>
        <v>Estimado</v>
      </c>
      <c r="J481" s="49" t="str">
        <f>+[19]NYY!I171</f>
        <v/>
      </c>
      <c r="K481" s="49" t="str">
        <f>+[19]NYY!J171</f>
        <v/>
      </c>
      <c r="L481" s="49" t="str">
        <f>+[19]NYY!K171</f>
        <v/>
      </c>
      <c r="M481" s="49" t="str">
        <f>+[19]NYY!L171</f>
        <v/>
      </c>
      <c r="N481" s="49" t="str">
        <f>+[19]NYY!M171</f>
        <v/>
      </c>
      <c r="O481" s="49" t="str">
        <f>+[19]NYY!N171</f>
        <v>Estimado</v>
      </c>
      <c r="P481" s="49" t="str">
        <f>+[19]NYY!O171</f>
        <v/>
      </c>
      <c r="Q481" s="49" t="str">
        <f>+[19]NYY!P171</f>
        <v>E</v>
      </c>
      <c r="R481" s="51">
        <f t="shared" si="29"/>
        <v>-0.11010356782514896</v>
      </c>
      <c r="S481" s="45" t="str">
        <f t="shared" si="30"/>
        <v>Estimado.rar</v>
      </c>
      <c r="V481" s="46">
        <f t="shared" si="31"/>
        <v>1</v>
      </c>
    </row>
    <row r="482" spans="1:22" s="45" customFormat="1" ht="11.25" hidden="1" customHeight="1" x14ac:dyDescent="0.2">
      <c r="A482" s="47">
        <f t="shared" si="32"/>
        <v>469</v>
      </c>
      <c r="B482" s="48" t="str">
        <f>+[19]NYY!B172</f>
        <v>CCB11</v>
      </c>
      <c r="C482" s="49" t="str">
        <f>+[19]NYY!C172</f>
        <v xml:space="preserve">CABLE NYY UNIPOLAR DE 6 mm2; BAJA TENSION                                                                                                                                                                                                                 </v>
      </c>
      <c r="D482" s="49">
        <f>+[19]NYY!D172</f>
        <v>0.67</v>
      </c>
      <c r="E482" s="53">
        <f>+[19]NYY!E172</f>
        <v>0.65322250379568036</v>
      </c>
      <c r="F482" s="53"/>
      <c r="G482" s="49" t="str">
        <f>+[19]NYY!F172</f>
        <v>E</v>
      </c>
      <c r="H482" s="49" t="str">
        <f>+[19]NYY!G172</f>
        <v/>
      </c>
      <c r="I482" s="49" t="str">
        <f>+[19]NYY!H172</f>
        <v>Estimado</v>
      </c>
      <c r="J482" s="49" t="str">
        <f>+[19]NYY!I172</f>
        <v/>
      </c>
      <c r="K482" s="49" t="str">
        <f>+[19]NYY!J172</f>
        <v/>
      </c>
      <c r="L482" s="49" t="str">
        <f>+[19]NYY!K172</f>
        <v/>
      </c>
      <c r="M482" s="49" t="str">
        <f>+[19]NYY!L172</f>
        <v/>
      </c>
      <c r="N482" s="49" t="str">
        <f>+[19]NYY!M172</f>
        <v/>
      </c>
      <c r="O482" s="49" t="str">
        <f>+[19]NYY!N172</f>
        <v>Estimado</v>
      </c>
      <c r="P482" s="49" t="str">
        <f>+[19]NYY!O172</f>
        <v/>
      </c>
      <c r="Q482" s="49" t="str">
        <f>+[19]NYY!P172</f>
        <v>E</v>
      </c>
      <c r="R482" s="51">
        <f t="shared" si="29"/>
        <v>-2.5041039110924923E-2</v>
      </c>
      <c r="S482" s="45" t="str">
        <f t="shared" si="30"/>
        <v>Estimado.rar</v>
      </c>
      <c r="V482" s="46">
        <f t="shared" si="31"/>
        <v>1</v>
      </c>
    </row>
    <row r="483" spans="1:22" s="45" customFormat="1" ht="11.25" hidden="1" customHeight="1" x14ac:dyDescent="0.2">
      <c r="A483" s="47">
        <f t="shared" si="32"/>
        <v>470</v>
      </c>
      <c r="B483" s="48" t="str">
        <f>+[19]NYY!B173</f>
        <v>CCB12</v>
      </c>
      <c r="C483" s="49" t="str">
        <f>+[19]NYY!C173</f>
        <v xml:space="preserve">CABLE NYY UNIPOLAR DE 10 mm2; BAJA TENSION                                                                                                                                                                                                                </v>
      </c>
      <c r="D483" s="49">
        <f>+[19]NYY!D173</f>
        <v>1.1299999999999999</v>
      </c>
      <c r="E483" s="53">
        <f>+[19]NYY!E173</f>
        <v>1.1017036258046549</v>
      </c>
      <c r="F483" s="53"/>
      <c r="G483" s="49" t="str">
        <f>+[19]NYY!F173</f>
        <v>E</v>
      </c>
      <c r="H483" s="49" t="str">
        <f>+[19]NYY!G173</f>
        <v/>
      </c>
      <c r="I483" s="49" t="str">
        <f>+[19]NYY!H173</f>
        <v>Estimado</v>
      </c>
      <c r="J483" s="49" t="str">
        <f>+[19]NYY!I173</f>
        <v/>
      </c>
      <c r="K483" s="49" t="str">
        <f>+[19]NYY!J173</f>
        <v/>
      </c>
      <c r="L483" s="49" t="str">
        <f>+[19]NYY!K173</f>
        <v/>
      </c>
      <c r="M483" s="49" t="str">
        <f>+[19]NYY!L173</f>
        <v/>
      </c>
      <c r="N483" s="49" t="str">
        <f>+[19]NYY!M173</f>
        <v/>
      </c>
      <c r="O483" s="49" t="str">
        <f>+[19]NYY!N173</f>
        <v>Estimado</v>
      </c>
      <c r="P483" s="49" t="str">
        <f>+[19]NYY!O173</f>
        <v/>
      </c>
      <c r="Q483" s="49" t="str">
        <f>+[19]NYY!P173</f>
        <v>E</v>
      </c>
      <c r="R483" s="51">
        <f t="shared" si="29"/>
        <v>-2.5041039110924812E-2</v>
      </c>
      <c r="S483" s="45" t="str">
        <f t="shared" si="30"/>
        <v>Estimado.rar</v>
      </c>
      <c r="V483" s="46">
        <f t="shared" si="31"/>
        <v>1</v>
      </c>
    </row>
    <row r="484" spans="1:22" s="45" customFormat="1" ht="11.25" hidden="1" customHeight="1" x14ac:dyDescent="0.2">
      <c r="A484" s="47">
        <f t="shared" si="32"/>
        <v>471</v>
      </c>
      <c r="B484" s="48" t="str">
        <f>+[19]NYY!B174</f>
        <v>CCB13</v>
      </c>
      <c r="C484" s="49" t="str">
        <f>+[19]NYY!C174</f>
        <v xml:space="preserve">CABLE NYY UNIPOLAR DE 16 mm2; BAJA TENSION                                                                                                                                                                                                                </v>
      </c>
      <c r="D484" s="49">
        <f>+[19]NYY!D174</f>
        <v>1.81</v>
      </c>
      <c r="E484" s="53">
        <f>+[19]NYY!E174</f>
        <v>1.76</v>
      </c>
      <c r="F484" s="53"/>
      <c r="G484" s="49" t="str">
        <f>+[19]NYY!F174</f>
        <v>S</v>
      </c>
      <c r="H484" s="49" t="str">
        <f>+[19]NYY!G174</f>
        <v>DGER/MEM</v>
      </c>
      <c r="I484" s="49" t="str">
        <f>+[19]NYY!H174</f>
        <v xml:space="preserve">DGER/MEM </v>
      </c>
      <c r="J484" s="49" t="str">
        <f>+[19]NYY!I174</f>
        <v>DGER/MEM</v>
      </c>
      <c r="K484" s="49" t="str">
        <f>+[19]NYY!J174</f>
        <v>DGER/MEM</v>
      </c>
      <c r="L484" s="49" t="str">
        <f>+[19]NYY!K174</f>
        <v>DGER/MEM</v>
      </c>
      <c r="M484" s="49">
        <f>+[19]NYY!L174</f>
        <v>43038</v>
      </c>
      <c r="N484" s="49" t="str">
        <f>+[19]NYY!M174</f>
        <v>DGER/MEM</v>
      </c>
      <c r="O484" s="49" t="str">
        <f>+[19]NYY!N174</f>
        <v>Sustento</v>
      </c>
      <c r="P484" s="49" t="str">
        <f>+[19]NYY!O174</f>
        <v>DGER/MEM</v>
      </c>
      <c r="Q484" s="49" t="str">
        <f>+[19]NYY!P174</f>
        <v>S</v>
      </c>
      <c r="R484" s="51">
        <f t="shared" si="29"/>
        <v>-2.7624309392265234E-2</v>
      </c>
      <c r="S484" s="45" t="str">
        <f t="shared" si="30"/>
        <v xml:space="preserve">DGER/MEM: DGER/MEM </v>
      </c>
      <c r="V484" s="46">
        <f t="shared" si="31"/>
        <v>1</v>
      </c>
    </row>
    <row r="485" spans="1:22" s="45" customFormat="1" ht="11.25" hidden="1" customHeight="1" x14ac:dyDescent="0.2">
      <c r="A485" s="47">
        <f t="shared" si="32"/>
        <v>472</v>
      </c>
      <c r="B485" s="48" t="str">
        <f>+[19]NYY!B175</f>
        <v>CCB14</v>
      </c>
      <c r="C485" s="49" t="str">
        <f>+[19]NYY!C175</f>
        <v xml:space="preserve">CABLE NYY UNIPOLAR DE 20 mm2; BAJA TENSION                                                                                                                                                                                                                </v>
      </c>
      <c r="D485" s="49">
        <f>+[19]NYY!D175</f>
        <v>2.27</v>
      </c>
      <c r="E485" s="53">
        <f>+[19]NYY!E175</f>
        <v>2.2131568412182006</v>
      </c>
      <c r="F485" s="53"/>
      <c r="G485" s="49" t="str">
        <f>+[19]NYY!F175</f>
        <v>E</v>
      </c>
      <c r="H485" s="49" t="str">
        <f>+[19]NYY!G175</f>
        <v/>
      </c>
      <c r="I485" s="49" t="str">
        <f>+[19]NYY!H175</f>
        <v>Estimado</v>
      </c>
      <c r="J485" s="49" t="str">
        <f>+[19]NYY!I175</f>
        <v/>
      </c>
      <c r="K485" s="49" t="str">
        <f>+[19]NYY!J175</f>
        <v/>
      </c>
      <c r="L485" s="49" t="str">
        <f>+[19]NYY!K175</f>
        <v/>
      </c>
      <c r="M485" s="49" t="str">
        <f>+[19]NYY!L175</f>
        <v/>
      </c>
      <c r="N485" s="49" t="str">
        <f>+[19]NYY!M175</f>
        <v/>
      </c>
      <c r="O485" s="49" t="str">
        <f>+[19]NYY!N175</f>
        <v>Estimado</v>
      </c>
      <c r="P485" s="49" t="str">
        <f>+[19]NYY!O175</f>
        <v/>
      </c>
      <c r="Q485" s="49" t="str">
        <f>+[19]NYY!P175</f>
        <v>E</v>
      </c>
      <c r="R485" s="51">
        <f t="shared" si="29"/>
        <v>-2.5041039110924923E-2</v>
      </c>
      <c r="S485" s="45" t="str">
        <f t="shared" si="30"/>
        <v>Estimado.rar</v>
      </c>
      <c r="V485" s="46">
        <f t="shared" si="31"/>
        <v>1</v>
      </c>
    </row>
    <row r="486" spans="1:22" s="45" customFormat="1" ht="11.25" hidden="1" customHeight="1" x14ac:dyDescent="0.2">
      <c r="A486" s="47">
        <f t="shared" si="32"/>
        <v>473</v>
      </c>
      <c r="B486" s="48" t="str">
        <f>+[19]NYY!B176</f>
        <v>CCB15</v>
      </c>
      <c r="C486" s="49" t="str">
        <f>+[19]NYY!C176</f>
        <v xml:space="preserve">CABLE NYY UNIPOLAR DE 25 mm2; BAJA TENSION                                                                                                                                                                                                                </v>
      </c>
      <c r="D486" s="49">
        <f>+[19]NYY!D176</f>
        <v>2.84</v>
      </c>
      <c r="E486" s="53">
        <f>+[19]NYY!E176</f>
        <v>3.52</v>
      </c>
      <c r="F486" s="53"/>
      <c r="G486" s="49" t="str">
        <f>+[19]NYY!F176</f>
        <v>S</v>
      </c>
      <c r="H486" s="49">
        <f>+[19]NYY!G176</f>
        <v>36</v>
      </c>
      <c r="I486" s="49" t="str">
        <f>+[19]NYY!H176</f>
        <v>Orden de Compra OC-00007553</v>
      </c>
      <c r="J486" s="49" t="str">
        <f>+[19]NYY!I176</f>
        <v>Individual</v>
      </c>
      <c r="K486" s="49" t="str">
        <f>+[19]NYY!J176</f>
        <v>ELDU</v>
      </c>
      <c r="L486" s="49" t="str">
        <f>+[19]NYY!K176</f>
        <v>MATERIALES DIVERSOS S.A.C.</v>
      </c>
      <c r="M486" s="49">
        <f>+[19]NYY!L176</f>
        <v>42437</v>
      </c>
      <c r="N486" s="49">
        <f>+[19]NYY!M176</f>
        <v>36</v>
      </c>
      <c r="O486" s="49" t="str">
        <f>+[19]NYY!N176</f>
        <v>Sustento</v>
      </c>
      <c r="P486" s="49">
        <f>+[19]NYY!O176</f>
        <v>36</v>
      </c>
      <c r="Q486" s="49" t="str">
        <f>+[19]NYY!P176</f>
        <v>S</v>
      </c>
      <c r="R486" s="51">
        <f t="shared" si="29"/>
        <v>0.23943661971830998</v>
      </c>
      <c r="S486" s="45" t="str">
        <f t="shared" si="30"/>
        <v>ELDU: Orden de Compra OC-00007553</v>
      </c>
      <c r="V486" s="46">
        <f t="shared" si="31"/>
        <v>1</v>
      </c>
    </row>
    <row r="487" spans="1:22" s="45" customFormat="1" ht="11.25" hidden="1" customHeight="1" x14ac:dyDescent="0.2">
      <c r="A487" s="47">
        <f t="shared" si="32"/>
        <v>474</v>
      </c>
      <c r="B487" s="48" t="str">
        <f>+[19]NYY!B177</f>
        <v>CCB16</v>
      </c>
      <c r="C487" s="49" t="str">
        <f>+[19]NYY!C177</f>
        <v xml:space="preserve">CABLE NYY UNIPOLAR DE 35 mm2; BAJA TENSION                                                                                                                                                                                                                </v>
      </c>
      <c r="D487" s="49">
        <f>+[19]NYY!D177</f>
        <v>4.2699999999999996</v>
      </c>
      <c r="E487" s="53">
        <f>+[19]NYY!E177</f>
        <v>3.67</v>
      </c>
      <c r="F487" s="53"/>
      <c r="G487" s="49" t="str">
        <f>+[19]NYY!F177</f>
        <v>S</v>
      </c>
      <c r="H487" s="49" t="str">
        <f>+[19]NYY!G177</f>
        <v>DGER/MEM</v>
      </c>
      <c r="I487" s="49" t="str">
        <f>+[19]NYY!H177</f>
        <v xml:space="preserve">DGER/MEM </v>
      </c>
      <c r="J487" s="49" t="str">
        <f>+[19]NYY!I177</f>
        <v>DGER/MEM</v>
      </c>
      <c r="K487" s="49" t="str">
        <f>+[19]NYY!J177</f>
        <v>DGER/MEM</v>
      </c>
      <c r="L487" s="49" t="str">
        <f>+[19]NYY!K177</f>
        <v>DGER/MEM</v>
      </c>
      <c r="M487" s="49">
        <f>+[19]NYY!L177</f>
        <v>43038</v>
      </c>
      <c r="N487" s="49" t="str">
        <f>+[19]NYY!M177</f>
        <v>DGER/MEM</v>
      </c>
      <c r="O487" s="49" t="str">
        <f>+[19]NYY!N177</f>
        <v>Sustento</v>
      </c>
      <c r="P487" s="49" t="str">
        <f>+[19]NYY!O177</f>
        <v>DGER/MEM</v>
      </c>
      <c r="Q487" s="49" t="str">
        <f>+[19]NYY!P177</f>
        <v>S</v>
      </c>
      <c r="R487" s="51">
        <f t="shared" si="29"/>
        <v>-0.14051522248243553</v>
      </c>
      <c r="S487" s="45" t="str">
        <f t="shared" si="30"/>
        <v xml:space="preserve">DGER/MEM: DGER/MEM </v>
      </c>
      <c r="V487" s="46">
        <f t="shared" si="31"/>
        <v>1</v>
      </c>
    </row>
    <row r="488" spans="1:22" s="45" customFormat="1" ht="11.25" hidden="1" customHeight="1" x14ac:dyDescent="0.2">
      <c r="A488" s="47">
        <f t="shared" si="32"/>
        <v>475</v>
      </c>
      <c r="B488" s="48" t="str">
        <f>+[19]NYY!B178</f>
        <v>CCB17</v>
      </c>
      <c r="C488" s="49" t="str">
        <f>+[19]NYY!C178</f>
        <v xml:space="preserve">CABLE NYY UNIPOLAR DE 50 mm2; BAJA TENSION                                                                                                                                                                                                                </v>
      </c>
      <c r="D488" s="49">
        <f>+[19]NYY!D178</f>
        <v>5.66</v>
      </c>
      <c r="E488" s="53">
        <f>+[19]NYY!E178</f>
        <v>5.55</v>
      </c>
      <c r="F488" s="53"/>
      <c r="G488" s="49" t="str">
        <f>+[19]NYY!F178</f>
        <v>S</v>
      </c>
      <c r="H488" s="49">
        <f>+[19]NYY!G178</f>
        <v>9</v>
      </c>
      <c r="I488" s="49" t="str">
        <f>+[19]NYY!H178</f>
        <v>Factura 001-002083</v>
      </c>
      <c r="J488" s="49" t="str">
        <f>+[19]NYY!I178</f>
        <v>Individual</v>
      </c>
      <c r="K488" s="49" t="str">
        <f>+[19]NYY!J178</f>
        <v>SERS</v>
      </c>
      <c r="L488" s="49" t="str">
        <f>+[19]NYY!K178</f>
        <v>ELSERCOR E.I.R.L</v>
      </c>
      <c r="M488" s="49">
        <f>+[19]NYY!L178</f>
        <v>43050</v>
      </c>
      <c r="N488" s="49">
        <f>+[19]NYY!M178</f>
        <v>9</v>
      </c>
      <c r="O488" s="49" t="str">
        <f>+[19]NYY!N178</f>
        <v>Sustento</v>
      </c>
      <c r="P488" s="49">
        <f>+[19]NYY!O178</f>
        <v>9</v>
      </c>
      <c r="Q488" s="49" t="str">
        <f>+[19]NYY!P178</f>
        <v>S</v>
      </c>
      <c r="R488" s="51">
        <f t="shared" si="29"/>
        <v>-1.9434628975265045E-2</v>
      </c>
      <c r="S488" s="45" t="str">
        <f t="shared" si="30"/>
        <v>SERS: Factura 001-002083</v>
      </c>
      <c r="V488" s="46">
        <f t="shared" si="31"/>
        <v>1</v>
      </c>
    </row>
    <row r="489" spans="1:22" s="45" customFormat="1" ht="11.25" hidden="1" customHeight="1" x14ac:dyDescent="0.2">
      <c r="A489" s="47">
        <f t="shared" si="32"/>
        <v>476</v>
      </c>
      <c r="B489" s="48" t="str">
        <f>+[19]NYY!B179</f>
        <v>CCB18</v>
      </c>
      <c r="C489" s="49" t="str">
        <f>+[19]NYY!C179</f>
        <v xml:space="preserve">CABLE NYY UNIPOLAR DE 70 mm2; BAJA TENSION                                                                                                                                                                                                                </v>
      </c>
      <c r="D489" s="49">
        <f>+[19]NYY!D179</f>
        <v>8.02</v>
      </c>
      <c r="E489" s="53">
        <f>+[19]NYY!E179</f>
        <v>8.7899999999999991</v>
      </c>
      <c r="F489" s="53"/>
      <c r="G489" s="49" t="str">
        <f>+[19]NYY!F179</f>
        <v>S</v>
      </c>
      <c r="H489" s="49">
        <f>+[19]NYY!G179</f>
        <v>1000</v>
      </c>
      <c r="I489" s="49" t="str">
        <f>+[19]NYY!H179</f>
        <v>Orden de Compra 2214001134</v>
      </c>
      <c r="J489" s="49" t="str">
        <f>+[19]NYY!I179</f>
        <v>Individual</v>
      </c>
      <c r="K489" s="49" t="str">
        <f>+[19]NYY!J179</f>
        <v>ELN</v>
      </c>
      <c r="L489" s="49" t="str">
        <f>+[19]NYY!K179</f>
        <v>CONDUCTORES Y CABLES DEL PERU SAC</v>
      </c>
      <c r="M489" s="49">
        <f>+[19]NYY!L179</f>
        <v>42878</v>
      </c>
      <c r="N489" s="49">
        <f>+[19]NYY!M179</f>
        <v>1000</v>
      </c>
      <c r="O489" s="49" t="str">
        <f>+[19]NYY!N179</f>
        <v>Sustento</v>
      </c>
      <c r="P489" s="49">
        <f>+[19]NYY!O179</f>
        <v>1000</v>
      </c>
      <c r="Q489" s="49" t="str">
        <f>+[19]NYY!P179</f>
        <v>S</v>
      </c>
      <c r="R489" s="51">
        <f t="shared" si="29"/>
        <v>9.6009975062343988E-2</v>
      </c>
      <c r="S489" s="45" t="str">
        <f t="shared" si="30"/>
        <v>ELN: Orden de Compra 2214001134</v>
      </c>
      <c r="V489" s="46">
        <f t="shared" si="31"/>
        <v>1</v>
      </c>
    </row>
    <row r="490" spans="1:22" s="45" customFormat="1" ht="11.25" hidden="1" customHeight="1" x14ac:dyDescent="0.2">
      <c r="A490" s="47">
        <f t="shared" si="32"/>
        <v>477</v>
      </c>
      <c r="B490" s="48" t="str">
        <f>+[19]NYY!B180</f>
        <v>CCB19</v>
      </c>
      <c r="C490" s="49" t="str">
        <f>+[19]NYY!C180</f>
        <v xml:space="preserve">CABLE NYY UNIPOLAR DE 95 mm2; BAJA TENSION                                                                                                                                                                                                                </v>
      </c>
      <c r="D490" s="49">
        <f>+[19]NYY!D180</f>
        <v>9.25</v>
      </c>
      <c r="E490" s="53">
        <f>+[19]NYY!E180</f>
        <v>9.0183703882239463</v>
      </c>
      <c r="F490" s="53"/>
      <c r="G490" s="49" t="str">
        <f>+[19]NYY!F180</f>
        <v>E</v>
      </c>
      <c r="H490" s="49" t="str">
        <f>+[19]NYY!G180</f>
        <v/>
      </c>
      <c r="I490" s="49" t="str">
        <f>+[19]NYY!H180</f>
        <v>Estimado</v>
      </c>
      <c r="J490" s="49" t="str">
        <f>+[19]NYY!I180</f>
        <v/>
      </c>
      <c r="K490" s="49" t="str">
        <f>+[19]NYY!J180</f>
        <v/>
      </c>
      <c r="L490" s="49" t="str">
        <f>+[19]NYY!K180</f>
        <v/>
      </c>
      <c r="M490" s="49" t="str">
        <f>+[19]NYY!L180</f>
        <v/>
      </c>
      <c r="N490" s="49" t="str">
        <f>+[19]NYY!M180</f>
        <v/>
      </c>
      <c r="O490" s="49" t="str">
        <f>+[19]NYY!N180</f>
        <v>Estimado</v>
      </c>
      <c r="P490" s="49" t="str">
        <f>+[19]NYY!O180</f>
        <v/>
      </c>
      <c r="Q490" s="49" t="str">
        <f>+[19]NYY!P180</f>
        <v>E</v>
      </c>
      <c r="R490" s="51">
        <f t="shared" si="29"/>
        <v>-2.5041039110924701E-2</v>
      </c>
      <c r="S490" s="45" t="str">
        <f t="shared" si="30"/>
        <v>Estimado.rar</v>
      </c>
      <c r="V490" s="46">
        <f t="shared" si="31"/>
        <v>1</v>
      </c>
    </row>
    <row r="491" spans="1:22" s="45" customFormat="1" ht="11.25" hidden="1" customHeight="1" x14ac:dyDescent="0.2">
      <c r="A491" s="47">
        <f t="shared" si="32"/>
        <v>478</v>
      </c>
      <c r="B491" s="48" t="str">
        <f>+[19]NYY!B181</f>
        <v>CCB20</v>
      </c>
      <c r="C491" s="49" t="str">
        <f>+[19]NYY!C181</f>
        <v xml:space="preserve">CABLE NYY UNIPOLAR DE 120 mm2; BAJA TENSION                                                                                                                                                                                                               </v>
      </c>
      <c r="D491" s="49">
        <f>+[19]NYY!D181</f>
        <v>13.82</v>
      </c>
      <c r="E491" s="53">
        <f>+[19]NYY!E181</f>
        <v>9.6999999999999993</v>
      </c>
      <c r="F491" s="53"/>
      <c r="G491" s="49" t="str">
        <f>+[19]NYY!F181</f>
        <v>S</v>
      </c>
      <c r="H491" s="49">
        <f>+[19]NYY!G181</f>
        <v>96</v>
      </c>
      <c r="I491" s="49" t="str">
        <f>+[19]NYY!H181</f>
        <v>Orden de Compra OC-128449</v>
      </c>
      <c r="J491" s="49" t="str">
        <f>+[19]NYY!I181</f>
        <v>Individual</v>
      </c>
      <c r="K491" s="49" t="str">
        <f>+[19]NYY!J181</f>
        <v>ELDU</v>
      </c>
      <c r="L491" s="49" t="str">
        <f>+[19]NYY!K181</f>
        <v>ANIXTER JORVEX S.A.C.</v>
      </c>
      <c r="M491" s="49">
        <f>+[19]NYY!L181</f>
        <v>42920</v>
      </c>
      <c r="N491" s="49">
        <f>+[19]NYY!M181</f>
        <v>96</v>
      </c>
      <c r="O491" s="49" t="str">
        <f>+[19]NYY!N181</f>
        <v>Sustento</v>
      </c>
      <c r="P491" s="49">
        <f>+[19]NYY!O181</f>
        <v>96</v>
      </c>
      <c r="Q491" s="49" t="str">
        <f>+[19]NYY!P181</f>
        <v>S</v>
      </c>
      <c r="R491" s="51">
        <f t="shared" si="29"/>
        <v>-0.29811866859623737</v>
      </c>
      <c r="S491" s="45" t="str">
        <f t="shared" si="30"/>
        <v>ELDU: Orden de Compra OC-128449</v>
      </c>
      <c r="V491" s="46">
        <f t="shared" si="31"/>
        <v>1</v>
      </c>
    </row>
    <row r="492" spans="1:22" s="45" customFormat="1" ht="11.25" hidden="1" customHeight="1" x14ac:dyDescent="0.2">
      <c r="A492" s="47">
        <f t="shared" si="32"/>
        <v>479</v>
      </c>
      <c r="B492" s="48" t="str">
        <f>+[19]NYY!B182</f>
        <v>CCB21</v>
      </c>
      <c r="C492" s="49" t="str">
        <f>+[19]NYY!C182</f>
        <v xml:space="preserve">CABLE NYY UNIPOLAR DE 150 mm2; BAJA TENSION                                                                                                                                                                                                               </v>
      </c>
      <c r="D492" s="49">
        <f>+[19]NYY!D182</f>
        <v>19</v>
      </c>
      <c r="E492" s="53">
        <f>+[19]NYY!E182</f>
        <v>18.524220256892427</v>
      </c>
      <c r="F492" s="53"/>
      <c r="G492" s="49" t="str">
        <f>+[19]NYY!F182</f>
        <v>E</v>
      </c>
      <c r="H492" s="49" t="str">
        <f>+[19]NYY!G182</f>
        <v/>
      </c>
      <c r="I492" s="49" t="str">
        <f>+[19]NYY!H182</f>
        <v>Estimado</v>
      </c>
      <c r="J492" s="49" t="str">
        <f>+[19]NYY!I182</f>
        <v/>
      </c>
      <c r="K492" s="49" t="str">
        <f>+[19]NYY!J182</f>
        <v/>
      </c>
      <c r="L492" s="49" t="str">
        <f>+[19]NYY!K182</f>
        <v/>
      </c>
      <c r="M492" s="49" t="str">
        <f>+[19]NYY!L182</f>
        <v/>
      </c>
      <c r="N492" s="49" t="str">
        <f>+[19]NYY!M182</f>
        <v/>
      </c>
      <c r="O492" s="49" t="str">
        <f>+[19]NYY!N182</f>
        <v>Estimado</v>
      </c>
      <c r="P492" s="49" t="str">
        <f>+[19]NYY!O182</f>
        <v/>
      </c>
      <c r="Q492" s="49" t="str">
        <f>+[19]NYY!P182</f>
        <v>E</v>
      </c>
      <c r="R492" s="51">
        <f t="shared" si="29"/>
        <v>-2.5041039110924923E-2</v>
      </c>
      <c r="S492" s="45" t="str">
        <f t="shared" si="30"/>
        <v>Estimado.rar</v>
      </c>
      <c r="V492" s="46">
        <f t="shared" si="31"/>
        <v>1</v>
      </c>
    </row>
    <row r="493" spans="1:22" s="45" customFormat="1" ht="11.25" hidden="1" customHeight="1" x14ac:dyDescent="0.2">
      <c r="A493" s="47">
        <f t="shared" si="32"/>
        <v>480</v>
      </c>
      <c r="B493" s="48" t="str">
        <f>+[19]NYY!B183</f>
        <v>CCB22</v>
      </c>
      <c r="C493" s="49" t="str">
        <f>+[19]NYY!C183</f>
        <v xml:space="preserve">CABLE NYY UNIPOLAR DE 185 mm2; BAJA TENSION                                                                                                                                                                                                               </v>
      </c>
      <c r="D493" s="49">
        <f>+[19]NYY!D183</f>
        <v>21.39</v>
      </c>
      <c r="E493" s="53">
        <f>+[19]NYY!E183</f>
        <v>20.854372173417318</v>
      </c>
      <c r="F493" s="53"/>
      <c r="G493" s="49" t="str">
        <f>+[19]NYY!F183</f>
        <v>E</v>
      </c>
      <c r="H493" s="49" t="str">
        <f>+[19]NYY!G183</f>
        <v/>
      </c>
      <c r="I493" s="49" t="str">
        <f>+[19]NYY!H183</f>
        <v>Estimado</v>
      </c>
      <c r="J493" s="49" t="str">
        <f>+[19]NYY!I183</f>
        <v/>
      </c>
      <c r="K493" s="49" t="str">
        <f>+[19]NYY!J183</f>
        <v/>
      </c>
      <c r="L493" s="49" t="str">
        <f>+[19]NYY!K183</f>
        <v/>
      </c>
      <c r="M493" s="49" t="str">
        <f>+[19]NYY!L183</f>
        <v/>
      </c>
      <c r="N493" s="49" t="str">
        <f>+[19]NYY!M183</f>
        <v/>
      </c>
      <c r="O493" s="49" t="str">
        <f>+[19]NYY!N183</f>
        <v>Estimado</v>
      </c>
      <c r="P493" s="49" t="str">
        <f>+[19]NYY!O183</f>
        <v/>
      </c>
      <c r="Q493" s="49" t="str">
        <f>+[19]NYY!P183</f>
        <v>E</v>
      </c>
      <c r="R493" s="51">
        <f t="shared" si="29"/>
        <v>-2.5041039110924923E-2</v>
      </c>
      <c r="S493" s="45" t="str">
        <f t="shared" si="30"/>
        <v>Estimado.rar</v>
      </c>
      <c r="V493" s="46">
        <f t="shared" si="31"/>
        <v>1</v>
      </c>
    </row>
    <row r="494" spans="1:22" s="45" customFormat="1" ht="11.25" hidden="1" customHeight="1" x14ac:dyDescent="0.2">
      <c r="A494" s="47">
        <f t="shared" si="32"/>
        <v>481</v>
      </c>
      <c r="B494" s="48" t="str">
        <f>+[19]NYY!B184</f>
        <v>CCB23</v>
      </c>
      <c r="C494" s="49" t="str">
        <f>+[19]NYY!C184</f>
        <v xml:space="preserve">CABLE NYY UNIPOLAR DE 200 mm2; BAJA TENSION                                                                                                                                                                                                               </v>
      </c>
      <c r="D494" s="49">
        <f>+[19]NYY!D184</f>
        <v>23.14</v>
      </c>
      <c r="E494" s="53">
        <f>+[19]NYY!E184</f>
        <v>22.560550354973202</v>
      </c>
      <c r="F494" s="53"/>
      <c r="G494" s="49" t="str">
        <f>+[19]NYY!F184</f>
        <v>E</v>
      </c>
      <c r="H494" s="49" t="str">
        <f>+[19]NYY!G184</f>
        <v/>
      </c>
      <c r="I494" s="49" t="str">
        <f>+[19]NYY!H184</f>
        <v>Estimado</v>
      </c>
      <c r="J494" s="49" t="str">
        <f>+[19]NYY!I184</f>
        <v/>
      </c>
      <c r="K494" s="49" t="str">
        <f>+[19]NYY!J184</f>
        <v/>
      </c>
      <c r="L494" s="49" t="str">
        <f>+[19]NYY!K184</f>
        <v/>
      </c>
      <c r="M494" s="49" t="str">
        <f>+[19]NYY!L184</f>
        <v/>
      </c>
      <c r="N494" s="49" t="str">
        <f>+[19]NYY!M184</f>
        <v/>
      </c>
      <c r="O494" s="49" t="str">
        <f>+[19]NYY!N184</f>
        <v>Estimado</v>
      </c>
      <c r="P494" s="49" t="str">
        <f>+[19]NYY!O184</f>
        <v/>
      </c>
      <c r="Q494" s="49" t="str">
        <f>+[19]NYY!P184</f>
        <v>E</v>
      </c>
      <c r="R494" s="51">
        <f t="shared" si="29"/>
        <v>-2.5041039110924701E-2</v>
      </c>
      <c r="S494" s="45" t="str">
        <f t="shared" si="30"/>
        <v>Estimado.rar</v>
      </c>
      <c r="V494" s="46">
        <f t="shared" si="31"/>
        <v>1</v>
      </c>
    </row>
    <row r="495" spans="1:22" s="45" customFormat="1" ht="11.25" hidden="1" customHeight="1" x14ac:dyDescent="0.2">
      <c r="A495" s="47">
        <f t="shared" si="32"/>
        <v>482</v>
      </c>
      <c r="B495" s="48" t="str">
        <f>+[19]NYY!B185</f>
        <v>CCB24</v>
      </c>
      <c r="C495" s="49" t="str">
        <f>+[19]NYY!C185</f>
        <v xml:space="preserve">CABLE NYY UNIPOLAR DE 240 mm2; BAJA TENSION                                                                                                                                                                                                               </v>
      </c>
      <c r="D495" s="49">
        <f>+[19]NYY!D185</f>
        <v>27.81</v>
      </c>
      <c r="E495" s="53">
        <f>+[19]NYY!E185</f>
        <v>27.11360870232518</v>
      </c>
      <c r="F495" s="53"/>
      <c r="G495" s="49" t="str">
        <f>+[19]NYY!F185</f>
        <v>E</v>
      </c>
      <c r="H495" s="49" t="str">
        <f>+[19]NYY!G185</f>
        <v/>
      </c>
      <c r="I495" s="49" t="str">
        <f>+[19]NYY!H185</f>
        <v>Estimado</v>
      </c>
      <c r="J495" s="49" t="str">
        <f>+[19]NYY!I185</f>
        <v/>
      </c>
      <c r="K495" s="49" t="str">
        <f>+[19]NYY!J185</f>
        <v/>
      </c>
      <c r="L495" s="49" t="str">
        <f>+[19]NYY!K185</f>
        <v/>
      </c>
      <c r="M495" s="49" t="str">
        <f>+[19]NYY!L185</f>
        <v/>
      </c>
      <c r="N495" s="49" t="str">
        <f>+[19]NYY!M185</f>
        <v/>
      </c>
      <c r="O495" s="49" t="str">
        <f>+[19]NYY!N185</f>
        <v>Estimado</v>
      </c>
      <c r="P495" s="49" t="str">
        <f>+[19]NYY!O185</f>
        <v/>
      </c>
      <c r="Q495" s="49" t="str">
        <f>+[19]NYY!P185</f>
        <v>E</v>
      </c>
      <c r="R495" s="51">
        <f t="shared" si="29"/>
        <v>-2.5041039110924812E-2</v>
      </c>
      <c r="S495" s="45" t="str">
        <f t="shared" si="30"/>
        <v>Estimado.rar</v>
      </c>
      <c r="V495" s="46">
        <f t="shared" si="31"/>
        <v>1</v>
      </c>
    </row>
    <row r="496" spans="1:22" s="45" customFormat="1" ht="11.25" hidden="1" customHeight="1" x14ac:dyDescent="0.2">
      <c r="A496" s="47">
        <f t="shared" si="32"/>
        <v>483</v>
      </c>
      <c r="B496" s="48" t="str">
        <f>+[19]NYY!B186</f>
        <v>CCB25</v>
      </c>
      <c r="C496" s="49" t="str">
        <f>+[19]NYY!C186</f>
        <v xml:space="preserve">CABLE NYY UNIPOLAR DE 300 mm2; BAJA TENSION                                                                                                                                                                                                               </v>
      </c>
      <c r="D496" s="49">
        <f>+[19]NYY!D186</f>
        <v>34.83</v>
      </c>
      <c r="E496" s="53">
        <f>+[19]NYY!E186</f>
        <v>33.957820607766486</v>
      </c>
      <c r="F496" s="53"/>
      <c r="G496" s="49" t="str">
        <f>+[19]NYY!F186</f>
        <v>E</v>
      </c>
      <c r="H496" s="49" t="str">
        <f>+[19]NYY!G186</f>
        <v/>
      </c>
      <c r="I496" s="49" t="str">
        <f>+[19]NYY!H186</f>
        <v>Estimado</v>
      </c>
      <c r="J496" s="49" t="str">
        <f>+[19]NYY!I186</f>
        <v/>
      </c>
      <c r="K496" s="49" t="str">
        <f>+[19]NYY!J186</f>
        <v/>
      </c>
      <c r="L496" s="49" t="str">
        <f>+[19]NYY!K186</f>
        <v/>
      </c>
      <c r="M496" s="49" t="str">
        <f>+[19]NYY!L186</f>
        <v/>
      </c>
      <c r="N496" s="49" t="str">
        <f>+[19]NYY!M186</f>
        <v/>
      </c>
      <c r="O496" s="49" t="str">
        <f>+[19]NYY!N186</f>
        <v>Estimado</v>
      </c>
      <c r="P496" s="49" t="str">
        <f>+[19]NYY!O186</f>
        <v/>
      </c>
      <c r="Q496" s="49" t="str">
        <f>+[19]NYY!P186</f>
        <v>E</v>
      </c>
      <c r="R496" s="51">
        <f t="shared" si="29"/>
        <v>-2.5041039110924812E-2</v>
      </c>
      <c r="S496" s="45" t="str">
        <f t="shared" si="30"/>
        <v>Estimado.rar</v>
      </c>
      <c r="V496" s="46">
        <f t="shared" si="31"/>
        <v>1</v>
      </c>
    </row>
    <row r="497" spans="1:22" s="45" customFormat="1" ht="11.25" hidden="1" customHeight="1" x14ac:dyDescent="0.2">
      <c r="A497" s="47">
        <f t="shared" si="32"/>
        <v>484</v>
      </c>
      <c r="B497" s="48" t="str">
        <f>+[19]NYY!B187</f>
        <v>CCB26</v>
      </c>
      <c r="C497" s="49" t="str">
        <f>+[19]NYY!C187</f>
        <v xml:space="preserve">CABLE NYY UNIPOLAR DE 360 mm2; BAJA TENSION                                                                                                                                                                                                               </v>
      </c>
      <c r="D497" s="49">
        <f>+[19]NYY!D187</f>
        <v>41.87</v>
      </c>
      <c r="E497" s="53">
        <f>+[19]NYY!E187</f>
        <v>40.821531692425573</v>
      </c>
      <c r="F497" s="53"/>
      <c r="G497" s="49" t="str">
        <f>+[19]NYY!F187</f>
        <v>E</v>
      </c>
      <c r="H497" s="49" t="str">
        <f>+[19]NYY!G187</f>
        <v/>
      </c>
      <c r="I497" s="49" t="str">
        <f>+[19]NYY!H187</f>
        <v>Estimado</v>
      </c>
      <c r="J497" s="49" t="str">
        <f>+[19]NYY!I187</f>
        <v/>
      </c>
      <c r="K497" s="49" t="str">
        <f>+[19]NYY!J187</f>
        <v/>
      </c>
      <c r="L497" s="49" t="str">
        <f>+[19]NYY!K187</f>
        <v/>
      </c>
      <c r="M497" s="49" t="str">
        <f>+[19]NYY!L187</f>
        <v/>
      </c>
      <c r="N497" s="49" t="str">
        <f>+[19]NYY!M187</f>
        <v/>
      </c>
      <c r="O497" s="49" t="str">
        <f>+[19]NYY!N187</f>
        <v>Estimado</v>
      </c>
      <c r="P497" s="49" t="str">
        <f>+[19]NYY!O187</f>
        <v/>
      </c>
      <c r="Q497" s="49" t="str">
        <f>+[19]NYY!P187</f>
        <v>E</v>
      </c>
      <c r="R497" s="51">
        <f t="shared" si="29"/>
        <v>-2.5041039110924923E-2</v>
      </c>
      <c r="S497" s="45" t="str">
        <f t="shared" si="30"/>
        <v>Estimado.rar</v>
      </c>
      <c r="V497" s="46">
        <f t="shared" si="31"/>
        <v>1</v>
      </c>
    </row>
    <row r="498" spans="1:22" s="45" customFormat="1" ht="11.25" hidden="1" customHeight="1" x14ac:dyDescent="0.2">
      <c r="A498" s="47">
        <f t="shared" si="32"/>
        <v>485</v>
      </c>
      <c r="B498" s="48" t="str">
        <f>+[19]NYY!B188</f>
        <v>CCB27</v>
      </c>
      <c r="C498" s="49" t="str">
        <f>+[19]NYY!C188</f>
        <v xml:space="preserve">CABLE NYY UNIPOLAR DE 500 mm2; BAJA TENSION                                                                                                                                                                                                               </v>
      </c>
      <c r="D498" s="49">
        <f>+[19]NYY!D188</f>
        <v>59.03</v>
      </c>
      <c r="E498" s="53">
        <f>+[19]NYY!E188</f>
        <v>57.551827461282109</v>
      </c>
      <c r="F498" s="53"/>
      <c r="G498" s="49" t="str">
        <f>+[19]NYY!F188</f>
        <v>E</v>
      </c>
      <c r="H498" s="49" t="str">
        <f>+[19]NYY!G188</f>
        <v/>
      </c>
      <c r="I498" s="49" t="str">
        <f>+[19]NYY!H188</f>
        <v>Estimado</v>
      </c>
      <c r="J498" s="49" t="str">
        <f>+[19]NYY!I188</f>
        <v/>
      </c>
      <c r="K498" s="49" t="str">
        <f>+[19]NYY!J188</f>
        <v/>
      </c>
      <c r="L498" s="49" t="str">
        <f>+[19]NYY!K188</f>
        <v/>
      </c>
      <c r="M498" s="49" t="str">
        <f>+[19]NYY!L188</f>
        <v/>
      </c>
      <c r="N498" s="49" t="str">
        <f>+[19]NYY!M188</f>
        <v/>
      </c>
      <c r="O498" s="49" t="str">
        <f>+[19]NYY!N188</f>
        <v>Estimado</v>
      </c>
      <c r="P498" s="49" t="str">
        <f>+[19]NYY!O188</f>
        <v/>
      </c>
      <c r="Q498" s="49" t="str">
        <f>+[19]NYY!P188</f>
        <v>E</v>
      </c>
      <c r="R498" s="51">
        <f t="shared" si="29"/>
        <v>-2.5041039110924812E-2</v>
      </c>
      <c r="S498" s="45" t="str">
        <f t="shared" si="30"/>
        <v>Estimado.rar</v>
      </c>
      <c r="V498" s="46">
        <f t="shared" si="31"/>
        <v>1</v>
      </c>
    </row>
    <row r="499" spans="1:22" s="45" customFormat="1" ht="11.25" hidden="1" customHeight="1" x14ac:dyDescent="0.2">
      <c r="A499" s="47">
        <f t="shared" si="32"/>
        <v>486</v>
      </c>
      <c r="B499" s="48" t="str">
        <f>+[19]NYY!B189</f>
        <v>CCB28</v>
      </c>
      <c r="C499" s="49" t="str">
        <f>+[19]NYY!C189</f>
        <v xml:space="preserve">CABLE NYY UNIPOLAR DE 800 mm2; BAJA TENSION                                                                                                                                                                                                               </v>
      </c>
      <c r="D499" s="49">
        <f>+[19]NYY!D189</f>
        <v>93.71</v>
      </c>
      <c r="E499" s="53">
        <f>+[19]NYY!E189</f>
        <v>91.363404224915229</v>
      </c>
      <c r="F499" s="53"/>
      <c r="G499" s="49" t="str">
        <f>+[19]NYY!F189</f>
        <v>E</v>
      </c>
      <c r="H499" s="49" t="str">
        <f>+[19]NYY!G189</f>
        <v/>
      </c>
      <c r="I499" s="49" t="str">
        <f>+[19]NYY!H189</f>
        <v>Estimado</v>
      </c>
      <c r="J499" s="49" t="str">
        <f>+[19]NYY!I189</f>
        <v/>
      </c>
      <c r="K499" s="49" t="str">
        <f>+[19]NYY!J189</f>
        <v/>
      </c>
      <c r="L499" s="49" t="str">
        <f>+[19]NYY!K189</f>
        <v/>
      </c>
      <c r="M499" s="49" t="str">
        <f>+[19]NYY!L189</f>
        <v/>
      </c>
      <c r="N499" s="49" t="str">
        <f>+[19]NYY!M189</f>
        <v/>
      </c>
      <c r="O499" s="49" t="str">
        <f>+[19]NYY!N189</f>
        <v>Estimado</v>
      </c>
      <c r="P499" s="49" t="str">
        <f>+[19]NYY!O189</f>
        <v/>
      </c>
      <c r="Q499" s="49" t="str">
        <f>+[19]NYY!P189</f>
        <v>E</v>
      </c>
      <c r="R499" s="51">
        <f t="shared" si="29"/>
        <v>-2.5041039110924812E-2</v>
      </c>
      <c r="S499" s="45" t="str">
        <f t="shared" si="30"/>
        <v>Estimado.rar</v>
      </c>
      <c r="V499" s="46">
        <f t="shared" si="31"/>
        <v>1</v>
      </c>
    </row>
    <row r="500" spans="1:22" s="45" customFormat="1" ht="11.25" hidden="1" customHeight="1" x14ac:dyDescent="0.2">
      <c r="A500" s="47">
        <f t="shared" si="32"/>
        <v>487</v>
      </c>
      <c r="B500" s="48" t="str">
        <f>+[19]NYY!B190</f>
        <v>CCB01</v>
      </c>
      <c r="C500" s="49" t="str">
        <f>+[19]NYY!C190</f>
        <v xml:space="preserve">CABLE NYY DE 2-1X  6 mm2; BAJA TENSION                                                                                                                                                                                                                    </v>
      </c>
      <c r="D500" s="49">
        <f>+[19]NYY!D190</f>
        <v>1.46</v>
      </c>
      <c r="E500" s="53">
        <f>+[19]NYY!E190</f>
        <v>0.98</v>
      </c>
      <c r="F500" s="53"/>
      <c r="G500" s="49" t="str">
        <f>+[19]NYY!F190</f>
        <v>S</v>
      </c>
      <c r="H500" s="49">
        <f>+[19]NYY!G190</f>
        <v>1130</v>
      </c>
      <c r="I500" s="49" t="str">
        <f>+[19]NYY!H190</f>
        <v>Orden de Compra OC-00007553</v>
      </c>
      <c r="J500" s="49" t="str">
        <f>+[19]NYY!I190</f>
        <v>Individual</v>
      </c>
      <c r="K500" s="49" t="str">
        <f>+[19]NYY!J190</f>
        <v>ELDU</v>
      </c>
      <c r="L500" s="49" t="str">
        <f>+[19]NYY!K190</f>
        <v>MATERIALES DIVERSOS S.A.C.</v>
      </c>
      <c r="M500" s="49">
        <f>+[19]NYY!L190</f>
        <v>42437</v>
      </c>
      <c r="N500" s="49">
        <f>+[19]NYY!M190</f>
        <v>1130</v>
      </c>
      <c r="O500" s="49" t="str">
        <f>+[19]NYY!N190</f>
        <v>Sustento</v>
      </c>
      <c r="P500" s="49">
        <f>+[19]NYY!O190</f>
        <v>1130</v>
      </c>
      <c r="Q500" s="49" t="str">
        <f>+[19]NYY!P190</f>
        <v>S</v>
      </c>
      <c r="R500" s="51">
        <f t="shared" si="29"/>
        <v>-0.32876712328767121</v>
      </c>
      <c r="S500" s="45" t="str">
        <f t="shared" si="30"/>
        <v>ELDU: Orden de Compra OC-00007553</v>
      </c>
      <c r="V500" s="46">
        <f t="shared" si="31"/>
        <v>1</v>
      </c>
    </row>
    <row r="501" spans="1:22" s="45" customFormat="1" ht="11.25" hidden="1" customHeight="1" x14ac:dyDescent="0.2">
      <c r="A501" s="47">
        <f t="shared" si="32"/>
        <v>488</v>
      </c>
      <c r="B501" s="48" t="str">
        <f>+[19]NYY!B191</f>
        <v>CCB02</v>
      </c>
      <c r="C501" s="49" t="str">
        <f>+[19]NYY!C191</f>
        <v xml:space="preserve">CABLE NYY DE 3-1X  6 mm2; BAJA TENSION                                                                                                                                                                                                                    </v>
      </c>
      <c r="D501" s="49">
        <f>+[19]NYY!D191</f>
        <v>1.39</v>
      </c>
      <c r="E501" s="53">
        <f>+[19]NYY!E191</f>
        <v>1.6</v>
      </c>
      <c r="F501" s="53"/>
      <c r="G501" s="49" t="str">
        <f>+[19]NYY!F191</f>
        <v>S</v>
      </c>
      <c r="H501" s="49">
        <f>+[19]NYY!G191</f>
        <v>450</v>
      </c>
      <c r="I501" s="49" t="str">
        <f>+[19]NYY!H191</f>
        <v>Orden de Compra 2214001053</v>
      </c>
      <c r="J501" s="49" t="str">
        <f>+[19]NYY!I191</f>
        <v>Individual</v>
      </c>
      <c r="K501" s="49" t="str">
        <f>+[19]NYY!J191</f>
        <v>ELN</v>
      </c>
      <c r="L501" s="49" t="str">
        <f>+[19]NYY!K191</f>
        <v>INDECO S.A</v>
      </c>
      <c r="M501" s="49">
        <f>+[19]NYY!L191</f>
        <v>42375</v>
      </c>
      <c r="N501" s="49">
        <f>+[19]NYY!M191</f>
        <v>450</v>
      </c>
      <c r="O501" s="49" t="str">
        <f>+[19]NYY!N191</f>
        <v>Sustento</v>
      </c>
      <c r="P501" s="49">
        <f>+[19]NYY!O191</f>
        <v>450</v>
      </c>
      <c r="Q501" s="49" t="str">
        <f>+[19]NYY!P191</f>
        <v>S</v>
      </c>
      <c r="R501" s="51">
        <f t="shared" si="29"/>
        <v>0.15107913669064765</v>
      </c>
      <c r="S501" s="45" t="str">
        <f t="shared" si="30"/>
        <v>ELN: Orden de Compra 2214001053</v>
      </c>
      <c r="V501" s="46">
        <f t="shared" si="31"/>
        <v>1</v>
      </c>
    </row>
    <row r="502" spans="1:22" s="45" customFormat="1" ht="11.25" hidden="1" customHeight="1" x14ac:dyDescent="0.2">
      <c r="A502" s="47">
        <f t="shared" si="32"/>
        <v>489</v>
      </c>
      <c r="B502" s="48" t="str">
        <f>+[19]NYY!B192</f>
        <v>CCB03</v>
      </c>
      <c r="C502" s="49" t="str">
        <f>+[19]NYY!C192</f>
        <v xml:space="preserve">CABLE NYY DE 3-1X 10 mm2; BAJA TENSION                                                                                                                                                                                                                    </v>
      </c>
      <c r="D502" s="49">
        <f>+[19]NYY!D192</f>
        <v>1.98</v>
      </c>
      <c r="E502" s="53">
        <f>+[19]NYY!E192</f>
        <v>2.68</v>
      </c>
      <c r="F502" s="53"/>
      <c r="G502" s="49" t="str">
        <f>+[19]NYY!F192</f>
        <v>S</v>
      </c>
      <c r="H502" s="49">
        <f>+[19]NYY!G192</f>
        <v>380</v>
      </c>
      <c r="I502" s="49" t="str">
        <f>+[19]NYY!H192</f>
        <v>Orden de Compra 1214000816</v>
      </c>
      <c r="J502" s="49" t="str">
        <f>+[19]NYY!I192</f>
        <v>Individual</v>
      </c>
      <c r="K502" s="49" t="str">
        <f>+[19]NYY!J192</f>
        <v>ELNO</v>
      </c>
      <c r="L502" s="49" t="str">
        <f>+[19]NYY!K192</f>
        <v>CONDUCTORES Y CABLES DEL PERU SAC</v>
      </c>
      <c r="M502" s="49">
        <f>+[19]NYY!L192</f>
        <v>42845</v>
      </c>
      <c r="N502" s="49">
        <f>+[19]NYY!M192</f>
        <v>380</v>
      </c>
      <c r="O502" s="49" t="str">
        <f>+[19]NYY!N192</f>
        <v>Sustento</v>
      </c>
      <c r="P502" s="49">
        <f>+[19]NYY!O192</f>
        <v>380</v>
      </c>
      <c r="Q502" s="49" t="str">
        <f>+[19]NYY!P192</f>
        <v>S</v>
      </c>
      <c r="R502" s="51">
        <f t="shared" si="29"/>
        <v>0.35353535353535359</v>
      </c>
      <c r="S502" s="45" t="str">
        <f t="shared" si="30"/>
        <v>ELNO: Orden de Compra 1214000816</v>
      </c>
      <c r="V502" s="46">
        <f t="shared" si="31"/>
        <v>1</v>
      </c>
    </row>
    <row r="503" spans="1:22" s="45" customFormat="1" ht="11.25" hidden="1" customHeight="1" x14ac:dyDescent="0.2">
      <c r="A503" s="47">
        <f t="shared" si="32"/>
        <v>490</v>
      </c>
      <c r="B503" s="48" t="str">
        <f>+[19]NYY!B193</f>
        <v>CCB04</v>
      </c>
      <c r="C503" s="49" t="str">
        <f>+[19]NYY!C193</f>
        <v xml:space="preserve">CABLE NYY DE 3-1X 16 mm2; BAJA TENSION                                                                                                                                                                                                                    </v>
      </c>
      <c r="D503" s="49">
        <f>+[19]NYY!D193</f>
        <v>5.56</v>
      </c>
      <c r="E503" s="53">
        <f>+[19]NYY!E193</f>
        <v>3.42</v>
      </c>
      <c r="F503" s="53"/>
      <c r="G503" s="49" t="str">
        <f>+[19]NYY!F193</f>
        <v>S</v>
      </c>
      <c r="H503" s="49">
        <f>+[19]NYY!G193</f>
        <v>87</v>
      </c>
      <c r="I503" s="49" t="str">
        <f>+[19]NYY!H193</f>
        <v>Orden de Compra OC-00007553</v>
      </c>
      <c r="J503" s="49" t="str">
        <f>+[19]NYY!I193</f>
        <v>Individual</v>
      </c>
      <c r="K503" s="49" t="str">
        <f>+[19]NYY!J193</f>
        <v>ELDU</v>
      </c>
      <c r="L503" s="49" t="str">
        <f>+[19]NYY!K193</f>
        <v>MATERIALES DIVERSOS S.A.C.</v>
      </c>
      <c r="M503" s="49">
        <f>+[19]NYY!L193</f>
        <v>42437</v>
      </c>
      <c r="N503" s="49">
        <f>+[19]NYY!M193</f>
        <v>87</v>
      </c>
      <c r="O503" s="49" t="str">
        <f>+[19]NYY!N193</f>
        <v>Sustento</v>
      </c>
      <c r="P503" s="49">
        <f>+[19]NYY!O193</f>
        <v>87</v>
      </c>
      <c r="Q503" s="49" t="str">
        <f>+[19]NYY!P193</f>
        <v>S</v>
      </c>
      <c r="R503" s="51">
        <f t="shared" si="29"/>
        <v>-0.38489208633093519</v>
      </c>
      <c r="S503" s="45" t="str">
        <f t="shared" si="30"/>
        <v>ELDU: Orden de Compra OC-00007553</v>
      </c>
      <c r="V503" s="46">
        <f t="shared" si="31"/>
        <v>1</v>
      </c>
    </row>
    <row r="504" spans="1:22" s="45" customFormat="1" ht="11.25" hidden="1" customHeight="1" x14ac:dyDescent="0.2">
      <c r="A504" s="47">
        <f t="shared" si="32"/>
        <v>491</v>
      </c>
      <c r="B504" s="48" t="str">
        <f>+[19]NYY!B194</f>
        <v>CCB29</v>
      </c>
      <c r="C504" s="49" t="str">
        <f>+[19]NYY!C194</f>
        <v xml:space="preserve">CABLE NYY DE 3-1X 25 mm2; BAJA TENSION                                                                                                                                                                                                                    </v>
      </c>
      <c r="D504" s="49">
        <f>+[19]NYY!D194</f>
        <v>6.51</v>
      </c>
      <c r="E504" s="53">
        <f>+[19]NYY!E194</f>
        <v>6.45</v>
      </c>
      <c r="F504" s="53"/>
      <c r="G504" s="49" t="str">
        <f>+[19]NYY!F194</f>
        <v>S</v>
      </c>
      <c r="H504" s="49">
        <f>+[19]NYY!G194</f>
        <v>10</v>
      </c>
      <c r="I504" s="49" t="str">
        <f>+[19]NYY!H194</f>
        <v>Orden de Compra OC-3819</v>
      </c>
      <c r="J504" s="49" t="str">
        <f>+[19]NYY!I194</f>
        <v>Individual</v>
      </c>
      <c r="K504" s="49" t="str">
        <f>+[19]NYY!J194</f>
        <v>ELDU</v>
      </c>
      <c r="L504" s="49" t="str">
        <f>+[19]NYY!K194</f>
        <v>ANIXTER JORVEX S.A.C.</v>
      </c>
      <c r="M504" s="49">
        <f>+[19]NYY!L194</f>
        <v>42758</v>
      </c>
      <c r="N504" s="49">
        <f>+[19]NYY!M194</f>
        <v>10</v>
      </c>
      <c r="O504" s="49" t="str">
        <f>+[19]NYY!N194</f>
        <v>Sustento</v>
      </c>
      <c r="P504" s="49">
        <f>+[19]NYY!O194</f>
        <v>10</v>
      </c>
      <c r="Q504" s="49" t="str">
        <f>+[19]NYY!P194</f>
        <v>S</v>
      </c>
      <c r="R504" s="51">
        <f t="shared" si="29"/>
        <v>-9.2165898617511122E-3</v>
      </c>
      <c r="S504" s="45" t="str">
        <f t="shared" si="30"/>
        <v>ELDU: Orden de Compra OC-3819</v>
      </c>
      <c r="V504" s="46">
        <f t="shared" si="31"/>
        <v>1</v>
      </c>
    </row>
    <row r="505" spans="1:22" s="45" customFormat="1" ht="11.25" hidden="1" customHeight="1" x14ac:dyDescent="0.2">
      <c r="A505" s="47">
        <f t="shared" si="32"/>
        <v>492</v>
      </c>
      <c r="B505" s="48" t="str">
        <f>+[19]NYY!B195</f>
        <v>CCB05</v>
      </c>
      <c r="C505" s="49" t="str">
        <f>+[19]NYY!C195</f>
        <v xml:space="preserve">CABLE NYY DE 3-1X 35 mm2; BAJA TENSION                                                                                                                                                                                                                    </v>
      </c>
      <c r="D505" s="49">
        <f>+[19]NYY!D195</f>
        <v>9.51</v>
      </c>
      <c r="E505" s="53">
        <f>+[19]NYY!E195</f>
        <v>8.14</v>
      </c>
      <c r="F505" s="53"/>
      <c r="G505" s="49" t="str">
        <f>+[19]NYY!F195</f>
        <v>S</v>
      </c>
      <c r="H505" s="49">
        <f>+[19]NYY!G195</f>
        <v>1000</v>
      </c>
      <c r="I505" s="49" t="str">
        <f>+[19]NYY!H195</f>
        <v>Orden de Compra 2214001132</v>
      </c>
      <c r="J505" s="49" t="str">
        <f>+[19]NYY!I195</f>
        <v>Individual</v>
      </c>
      <c r="K505" s="49" t="str">
        <f>+[19]NYY!J195</f>
        <v>ELN</v>
      </c>
      <c r="L505" s="49" t="str">
        <f>+[19]NYY!K195</f>
        <v>CONDUCTORES Y CABLES DEL PERU SAC</v>
      </c>
      <c r="M505" s="49">
        <f>+[19]NYY!L195</f>
        <v>42375</v>
      </c>
      <c r="N505" s="49">
        <f>+[19]NYY!M195</f>
        <v>1000</v>
      </c>
      <c r="O505" s="49" t="str">
        <f>+[19]NYY!N195</f>
        <v>Sustento</v>
      </c>
      <c r="P505" s="49">
        <f>+[19]NYY!O195</f>
        <v>1000</v>
      </c>
      <c r="Q505" s="49" t="str">
        <f>+[19]NYY!P195</f>
        <v>S</v>
      </c>
      <c r="R505" s="51">
        <f t="shared" si="29"/>
        <v>-0.1440588853838064</v>
      </c>
      <c r="S505" s="45" t="str">
        <f t="shared" si="30"/>
        <v>ELN: Orden de Compra 2214001132</v>
      </c>
      <c r="V505" s="46">
        <f t="shared" si="31"/>
        <v>1</v>
      </c>
    </row>
    <row r="506" spans="1:22" s="45" customFormat="1" ht="11.25" hidden="1" customHeight="1" x14ac:dyDescent="0.2">
      <c r="A506" s="47">
        <f t="shared" si="32"/>
        <v>493</v>
      </c>
      <c r="B506" s="48" t="str">
        <f>+[19]NYY!B196</f>
        <v>CCB30</v>
      </c>
      <c r="C506" s="49" t="str">
        <f>+[19]NYY!C196</f>
        <v xml:space="preserve">CABLE NYY DE 3-1X 50 mm2; BAJA TENSION                                                                                                                                                                                                                    </v>
      </c>
      <c r="D506" s="49">
        <f>+[19]NYY!D196</f>
        <v>12.91</v>
      </c>
      <c r="E506" s="53">
        <f>+[19]NYY!E196</f>
        <v>13.95</v>
      </c>
      <c r="F506" s="53"/>
      <c r="G506" s="49" t="str">
        <f>+[19]NYY!F196</f>
        <v>S</v>
      </c>
      <c r="H506" s="49">
        <f>+[19]NYY!G196</f>
        <v>100</v>
      </c>
      <c r="I506" s="49" t="str">
        <f>+[19]NYY!H196</f>
        <v>Orden de Compra OC-334880</v>
      </c>
      <c r="J506" s="49" t="str">
        <f>+[19]NYY!I196</f>
        <v>Individual</v>
      </c>
      <c r="K506" s="49" t="str">
        <f>+[19]NYY!J196</f>
        <v>ELDU</v>
      </c>
      <c r="L506" s="49" t="str">
        <f>+[19]NYY!K196</f>
        <v>ANIXTER JORVEX S.A.C.</v>
      </c>
      <c r="M506" s="49">
        <f>+[19]NYY!L196</f>
        <v>43005</v>
      </c>
      <c r="N506" s="49">
        <f>+[19]NYY!M196</f>
        <v>100</v>
      </c>
      <c r="O506" s="49" t="str">
        <f>+[19]NYY!N196</f>
        <v>Sustento</v>
      </c>
      <c r="P506" s="49">
        <f>+[19]NYY!O196</f>
        <v>100</v>
      </c>
      <c r="Q506" s="49" t="str">
        <f>+[19]NYY!P196</f>
        <v>S</v>
      </c>
      <c r="R506" s="51">
        <f t="shared" si="29"/>
        <v>8.0557707203718021E-2</v>
      </c>
      <c r="S506" s="45" t="str">
        <f t="shared" si="30"/>
        <v>ELDU: Orden de Compra OC-334880</v>
      </c>
      <c r="V506" s="46">
        <f t="shared" si="31"/>
        <v>1</v>
      </c>
    </row>
    <row r="507" spans="1:22" s="45" customFormat="1" ht="11.25" hidden="1" customHeight="1" x14ac:dyDescent="0.2">
      <c r="A507" s="47">
        <f t="shared" si="32"/>
        <v>494</v>
      </c>
      <c r="B507" s="48" t="str">
        <f>+[19]NYY!B197</f>
        <v>CCB06</v>
      </c>
      <c r="C507" s="49" t="str">
        <f>+[19]NYY!C197</f>
        <v xml:space="preserve">CABLE NYY DE 3-1X 70 mm2; BAJA TENSION                                                                                                                                                                                                                    </v>
      </c>
      <c r="D507" s="49">
        <f>+[19]NYY!D197</f>
        <v>17.41</v>
      </c>
      <c r="E507" s="53">
        <f>+[19]NYY!E197</f>
        <v>15</v>
      </c>
      <c r="F507" s="53"/>
      <c r="G507" s="49" t="str">
        <f>+[19]NYY!F197</f>
        <v>S</v>
      </c>
      <c r="H507" s="49">
        <f>+[19]NYY!G197</f>
        <v>400</v>
      </c>
      <c r="I507" s="49" t="str">
        <f>+[19]NYY!H197</f>
        <v>Orden de Compra 2214001053</v>
      </c>
      <c r="J507" s="49" t="str">
        <f>+[19]NYY!I197</f>
        <v>Individual</v>
      </c>
      <c r="K507" s="49" t="str">
        <f>+[19]NYY!J197</f>
        <v>ELN</v>
      </c>
      <c r="L507" s="49" t="str">
        <f>+[19]NYY!K197</f>
        <v>INDECO S.A</v>
      </c>
      <c r="M507" s="49">
        <f>+[19]NYY!L197</f>
        <v>42375</v>
      </c>
      <c r="N507" s="49">
        <f>+[19]NYY!M197</f>
        <v>400</v>
      </c>
      <c r="O507" s="49" t="str">
        <f>+[19]NYY!N197</f>
        <v>Sustento</v>
      </c>
      <c r="P507" s="49">
        <f>+[19]NYY!O197</f>
        <v>400</v>
      </c>
      <c r="Q507" s="49" t="str">
        <f>+[19]NYY!P197</f>
        <v>S</v>
      </c>
      <c r="R507" s="51">
        <f t="shared" si="29"/>
        <v>-0.13842619184376792</v>
      </c>
      <c r="S507" s="45" t="str">
        <f t="shared" si="30"/>
        <v>ELN: Orden de Compra 2214001053</v>
      </c>
      <c r="V507" s="46">
        <f t="shared" si="31"/>
        <v>1</v>
      </c>
    </row>
    <row r="508" spans="1:22" s="45" customFormat="1" ht="11.25" hidden="1" customHeight="1" x14ac:dyDescent="0.2">
      <c r="A508" s="47">
        <f t="shared" si="32"/>
        <v>495</v>
      </c>
      <c r="B508" s="48" t="str">
        <f>+[19]NYY!B198</f>
        <v>CCB31</v>
      </c>
      <c r="C508" s="49" t="str">
        <f>+[19]NYY!C198</f>
        <v xml:space="preserve">CABLE NYY DE 3-1X 95 mm2; BAJA TENSION                                                                                                                                                                                                                    </v>
      </c>
      <c r="D508" s="49">
        <f>+[19]NYY!D198</f>
        <v>27.58</v>
      </c>
      <c r="E508" s="53">
        <f>+[19]NYY!E198</f>
        <v>21.510178959278235</v>
      </c>
      <c r="F508" s="53"/>
      <c r="G508" s="49" t="str">
        <f>+[19]NYY!F198</f>
        <v>E</v>
      </c>
      <c r="H508" s="49" t="str">
        <f>+[19]NYY!G198</f>
        <v/>
      </c>
      <c r="I508" s="49" t="str">
        <f>+[19]NYY!H198</f>
        <v>Estimado</v>
      </c>
      <c r="J508" s="49" t="str">
        <f>+[19]NYY!I198</f>
        <v/>
      </c>
      <c r="K508" s="49" t="str">
        <f>+[19]NYY!J198</f>
        <v/>
      </c>
      <c r="L508" s="49" t="str">
        <f>+[19]NYY!K198</f>
        <v/>
      </c>
      <c r="M508" s="49" t="str">
        <f>+[19]NYY!L198</f>
        <v/>
      </c>
      <c r="N508" s="49" t="str">
        <f>+[19]NYY!M198</f>
        <v/>
      </c>
      <c r="O508" s="49" t="str">
        <f>+[19]NYY!N198</f>
        <v>Estimado</v>
      </c>
      <c r="P508" s="49" t="str">
        <f>+[19]NYY!O198</f>
        <v/>
      </c>
      <c r="Q508" s="49" t="str">
        <f>+[19]NYY!P198</f>
        <v>E</v>
      </c>
      <c r="R508" s="51">
        <f t="shared" si="29"/>
        <v>-0.22008053084560419</v>
      </c>
      <c r="S508" s="45" t="str">
        <f t="shared" si="30"/>
        <v>Estimado.rar</v>
      </c>
      <c r="V508" s="46">
        <f t="shared" si="31"/>
        <v>1</v>
      </c>
    </row>
    <row r="509" spans="1:22" s="45" customFormat="1" ht="11.25" hidden="1" customHeight="1" x14ac:dyDescent="0.2">
      <c r="A509" s="47">
        <f t="shared" si="32"/>
        <v>496</v>
      </c>
      <c r="B509" s="48" t="str">
        <f>+[19]NYY!B199</f>
        <v>CCB07</v>
      </c>
      <c r="C509" s="49" t="str">
        <f>+[19]NYY!C199</f>
        <v xml:space="preserve">CABLE NYY DE 3-1X120 mm2; BAJA TENSION                                                                                                                                                                                                                    </v>
      </c>
      <c r="D509" s="49">
        <f>+[19]NYY!D199</f>
        <v>29.06</v>
      </c>
      <c r="E509" s="53">
        <f>+[19]NYY!E199</f>
        <v>25.99</v>
      </c>
      <c r="F509" s="53"/>
      <c r="G509" s="49" t="str">
        <f>+[19]NYY!F199</f>
        <v>S</v>
      </c>
      <c r="H509" s="49">
        <f>+[19]NYY!G199</f>
        <v>300</v>
      </c>
      <c r="I509" s="49" t="str">
        <f>+[19]NYY!H199</f>
        <v>Orden de Compra 1214000816</v>
      </c>
      <c r="J509" s="49" t="str">
        <f>+[19]NYY!I199</f>
        <v>Individual</v>
      </c>
      <c r="K509" s="49" t="str">
        <f>+[19]NYY!J199</f>
        <v>ELNO</v>
      </c>
      <c r="L509" s="49" t="str">
        <f>+[19]NYY!K199</f>
        <v>CONDUCTORES Y CABLES DEL PERU SAC</v>
      </c>
      <c r="M509" s="49">
        <f>+[19]NYY!L199</f>
        <v>42845</v>
      </c>
      <c r="N509" s="49">
        <f>+[19]NYY!M199</f>
        <v>300</v>
      </c>
      <c r="O509" s="49" t="str">
        <f>+[19]NYY!N199</f>
        <v>Sustento</v>
      </c>
      <c r="P509" s="49">
        <f>+[19]NYY!O199</f>
        <v>300</v>
      </c>
      <c r="Q509" s="49" t="str">
        <f>+[19]NYY!P199</f>
        <v>S</v>
      </c>
      <c r="R509" s="51">
        <f t="shared" si="29"/>
        <v>-0.10564349621472813</v>
      </c>
      <c r="S509" s="45" t="str">
        <f t="shared" si="30"/>
        <v>ELNO: Orden de Compra 1214000816</v>
      </c>
      <c r="V509" s="46">
        <f t="shared" si="31"/>
        <v>1</v>
      </c>
    </row>
    <row r="510" spans="1:22" s="45" customFormat="1" ht="11.25" hidden="1" customHeight="1" x14ac:dyDescent="0.2">
      <c r="A510" s="47">
        <f t="shared" si="32"/>
        <v>497</v>
      </c>
      <c r="B510" s="48" t="str">
        <f>+[19]NYY!B200</f>
        <v>CCB32</v>
      </c>
      <c r="C510" s="49" t="str">
        <f>+[19]NYY!C200</f>
        <v xml:space="preserve">CABLE NYY DE 3-1X 150 mm2; BAJA TENSION                                                                                                                                                                                                                   </v>
      </c>
      <c r="D510" s="49">
        <f>+[19]NYY!D200</f>
        <v>58.05</v>
      </c>
      <c r="E510" s="53">
        <f>+[19]NYY!E200</f>
        <v>33.119335886533058</v>
      </c>
      <c r="F510" s="53"/>
      <c r="G510" s="49" t="str">
        <f>+[19]NYY!F200</f>
        <v>E</v>
      </c>
      <c r="H510" s="49" t="str">
        <f>+[19]NYY!G200</f>
        <v/>
      </c>
      <c r="I510" s="49" t="str">
        <f>+[19]NYY!H200</f>
        <v>Estimado</v>
      </c>
      <c r="J510" s="49" t="str">
        <f>+[19]NYY!I200</f>
        <v/>
      </c>
      <c r="K510" s="49" t="str">
        <f>+[19]NYY!J200</f>
        <v/>
      </c>
      <c r="L510" s="49" t="str">
        <f>+[19]NYY!K200</f>
        <v/>
      </c>
      <c r="M510" s="49" t="str">
        <f>+[19]NYY!L200</f>
        <v/>
      </c>
      <c r="N510" s="49" t="str">
        <f>+[19]NYY!M200</f>
        <v/>
      </c>
      <c r="O510" s="49" t="str">
        <f>+[19]NYY!N200</f>
        <v>Estimado</v>
      </c>
      <c r="P510" s="49" t="str">
        <f>+[19]NYY!O200</f>
        <v/>
      </c>
      <c r="Q510" s="49" t="str">
        <f>+[19]NYY!P200</f>
        <v>E</v>
      </c>
      <c r="R510" s="51">
        <f t="shared" si="29"/>
        <v>-0.42946880471088611</v>
      </c>
      <c r="S510" s="45" t="str">
        <f t="shared" si="30"/>
        <v>Estimado.rar</v>
      </c>
      <c r="V510" s="46">
        <f t="shared" si="31"/>
        <v>1</v>
      </c>
    </row>
    <row r="511" spans="1:22" s="45" customFormat="1" ht="11.25" hidden="1" customHeight="1" x14ac:dyDescent="0.2">
      <c r="A511" s="47">
        <f t="shared" si="32"/>
        <v>498</v>
      </c>
      <c r="B511" s="48" t="str">
        <f>+[19]NYY!B201</f>
        <v>CCB08</v>
      </c>
      <c r="C511" s="49" t="str">
        <f>+[19]NYY!C201</f>
        <v xml:space="preserve">CABLE NYY DE 3-1X185 mm2; BAJA TENSION                                                                                                                                                                                                                    </v>
      </c>
      <c r="D511" s="49">
        <f>+[19]NYY!D201</f>
        <v>56.71</v>
      </c>
      <c r="E511" s="53">
        <f>+[19]NYY!E201</f>
        <v>40.377883918174689</v>
      </c>
      <c r="F511" s="53"/>
      <c r="G511" s="49" t="str">
        <f>+[19]NYY!F201</f>
        <v>E</v>
      </c>
      <c r="H511" s="49" t="str">
        <f>+[19]NYY!G201</f>
        <v/>
      </c>
      <c r="I511" s="49" t="str">
        <f>+[19]NYY!H201</f>
        <v>Estimado</v>
      </c>
      <c r="J511" s="49" t="str">
        <f>+[19]NYY!I201</f>
        <v/>
      </c>
      <c r="K511" s="49" t="str">
        <f>+[19]NYY!J201</f>
        <v/>
      </c>
      <c r="L511" s="49" t="str">
        <f>+[19]NYY!K201</f>
        <v/>
      </c>
      <c r="M511" s="49" t="str">
        <f>+[19]NYY!L201</f>
        <v/>
      </c>
      <c r="N511" s="49" t="str">
        <f>+[19]NYY!M201</f>
        <v/>
      </c>
      <c r="O511" s="49" t="str">
        <f>+[19]NYY!N201</f>
        <v>Estimado</v>
      </c>
      <c r="P511" s="49" t="str">
        <f>+[19]NYY!O201</f>
        <v/>
      </c>
      <c r="Q511" s="49" t="str">
        <f>+[19]NYY!P201</f>
        <v>E</v>
      </c>
      <c r="R511" s="51">
        <f t="shared" si="29"/>
        <v>-0.28799358282181819</v>
      </c>
      <c r="S511" s="45" t="str">
        <f t="shared" si="30"/>
        <v>Estimado.rar</v>
      </c>
      <c r="V511" s="46">
        <f t="shared" si="31"/>
        <v>1</v>
      </c>
    </row>
    <row r="512" spans="1:22" s="45" customFormat="1" ht="11.25" hidden="1" customHeight="1" x14ac:dyDescent="0.2">
      <c r="A512" s="47">
        <f t="shared" si="32"/>
        <v>499</v>
      </c>
      <c r="B512" s="48" t="str">
        <f>+[19]NYY!B202</f>
        <v>CCB33</v>
      </c>
      <c r="C512" s="49" t="str">
        <f>+[19]NYY!C202</f>
        <v xml:space="preserve">CABLE NYY DE 3-1X 240 mm2; BAJA TENSION                                                                                                                                                                                                                   </v>
      </c>
      <c r="D512" s="49">
        <f>+[19]NYY!D202</f>
        <v>75.150000000000006</v>
      </c>
      <c r="E512" s="53">
        <f>+[19]NYY!E202</f>
        <v>51.636237691936856</v>
      </c>
      <c r="F512" s="53"/>
      <c r="G512" s="49" t="str">
        <f>+[19]NYY!F202</f>
        <v>E</v>
      </c>
      <c r="H512" s="49" t="str">
        <f>+[19]NYY!G202</f>
        <v/>
      </c>
      <c r="I512" s="49" t="str">
        <f>+[19]NYY!H202</f>
        <v>Estimado</v>
      </c>
      <c r="J512" s="49" t="str">
        <f>+[19]NYY!I202</f>
        <v/>
      </c>
      <c r="K512" s="49" t="str">
        <f>+[19]NYY!J202</f>
        <v/>
      </c>
      <c r="L512" s="49" t="str">
        <f>+[19]NYY!K202</f>
        <v/>
      </c>
      <c r="M512" s="49" t="str">
        <f>+[19]NYY!L202</f>
        <v/>
      </c>
      <c r="N512" s="49" t="str">
        <f>+[19]NYY!M202</f>
        <v/>
      </c>
      <c r="O512" s="49" t="str">
        <f>+[19]NYY!N202</f>
        <v>Estimado</v>
      </c>
      <c r="P512" s="49" t="str">
        <f>+[19]NYY!O202</f>
        <v/>
      </c>
      <c r="Q512" s="49" t="str">
        <f>+[19]NYY!P202</f>
        <v>E</v>
      </c>
      <c r="R512" s="51">
        <f t="shared" si="29"/>
        <v>-0.31289104867682171</v>
      </c>
      <c r="S512" s="45" t="str">
        <f t="shared" si="30"/>
        <v>Estimado.rar</v>
      </c>
      <c r="V512" s="46">
        <f t="shared" si="31"/>
        <v>1</v>
      </c>
    </row>
    <row r="513" spans="1:22" s="45" customFormat="1" ht="11.25" hidden="1" customHeight="1" x14ac:dyDescent="0.2">
      <c r="A513" s="47">
        <f t="shared" si="32"/>
        <v>500</v>
      </c>
      <c r="B513" s="48" t="str">
        <f>+[19]NYY!B203</f>
        <v>CCB09</v>
      </c>
      <c r="C513" s="49" t="str">
        <f>+[19]NYY!C203</f>
        <v xml:space="preserve">CABLE NYY DE 3-1X300 mm2; BAJA TENSION                                                                                                                                                                                                                    </v>
      </c>
      <c r="D513" s="49">
        <f>+[19]NYY!D203</f>
        <v>95.66</v>
      </c>
      <c r="E513" s="53">
        <f>+[19]NYY!E203</f>
        <v>63.756557946192331</v>
      </c>
      <c r="F513" s="53"/>
      <c r="G513" s="49" t="str">
        <f>+[19]NYY!F203</f>
        <v>E</v>
      </c>
      <c r="H513" s="49" t="str">
        <f>+[19]NYY!G203</f>
        <v/>
      </c>
      <c r="I513" s="49" t="str">
        <f>+[19]NYY!H203</f>
        <v>Estimado</v>
      </c>
      <c r="J513" s="49" t="str">
        <f>+[19]NYY!I203</f>
        <v/>
      </c>
      <c r="K513" s="49" t="str">
        <f>+[19]NYY!J203</f>
        <v/>
      </c>
      <c r="L513" s="49" t="str">
        <f>+[19]NYY!K203</f>
        <v/>
      </c>
      <c r="M513" s="49" t="str">
        <f>+[19]NYY!L203</f>
        <v/>
      </c>
      <c r="N513" s="49" t="str">
        <f>+[19]NYY!M203</f>
        <v/>
      </c>
      <c r="O513" s="49" t="str">
        <f>+[19]NYY!N203</f>
        <v>Estimado</v>
      </c>
      <c r="P513" s="49" t="str">
        <f>+[19]NYY!O203</f>
        <v/>
      </c>
      <c r="Q513" s="49" t="str">
        <f>+[19]NYY!P203</f>
        <v>E</v>
      </c>
      <c r="R513" s="51">
        <f t="shared" si="29"/>
        <v>-0.33350869803269567</v>
      </c>
      <c r="S513" s="45" t="str">
        <f t="shared" si="30"/>
        <v>Estimado.rar</v>
      </c>
      <c r="V513" s="46">
        <f t="shared" si="31"/>
        <v>1</v>
      </c>
    </row>
    <row r="514" spans="1:22" s="45" customFormat="1" ht="11.25" hidden="1" customHeight="1" x14ac:dyDescent="0.2">
      <c r="A514" s="47">
        <f t="shared" si="32"/>
        <v>501</v>
      </c>
      <c r="B514" s="48" t="str">
        <f>+[19]NYY!B204</f>
        <v>CCB34</v>
      </c>
      <c r="C514" s="49" t="str">
        <f>+[19]NYY!C204</f>
        <v xml:space="preserve">CABLE NYY DE 3-1X 360 mm2; BAJA TENSION                                                                                                                                                                                                                   </v>
      </c>
      <c r="D514" s="49">
        <f>+[19]NYY!D204</f>
        <v>116.51</v>
      </c>
      <c r="E514" s="53">
        <f>+[19]NYY!E204</f>
        <v>75.743125478082305</v>
      </c>
      <c r="F514" s="53"/>
      <c r="G514" s="49" t="str">
        <f>+[19]NYY!F204</f>
        <v>E</v>
      </c>
      <c r="H514" s="49" t="str">
        <f>+[19]NYY!G204</f>
        <v/>
      </c>
      <c r="I514" s="49" t="str">
        <f>+[19]NYY!H204</f>
        <v>Estimado</v>
      </c>
      <c r="J514" s="49" t="str">
        <f>+[19]NYY!I204</f>
        <v/>
      </c>
      <c r="K514" s="49" t="str">
        <f>+[19]NYY!J204</f>
        <v/>
      </c>
      <c r="L514" s="49" t="str">
        <f>+[19]NYY!K204</f>
        <v/>
      </c>
      <c r="M514" s="49" t="str">
        <f>+[19]NYY!L204</f>
        <v/>
      </c>
      <c r="N514" s="49" t="str">
        <f>+[19]NYY!M204</f>
        <v/>
      </c>
      <c r="O514" s="49" t="str">
        <f>+[19]NYY!N204</f>
        <v>Estimado</v>
      </c>
      <c r="P514" s="49" t="str">
        <f>+[19]NYY!O204</f>
        <v/>
      </c>
      <c r="Q514" s="49" t="str">
        <f>+[19]NYY!P204</f>
        <v>E</v>
      </c>
      <c r="R514" s="51">
        <f t="shared" si="29"/>
        <v>-0.34990021905345203</v>
      </c>
      <c r="S514" s="45" t="str">
        <f t="shared" si="30"/>
        <v>Estimado.rar</v>
      </c>
      <c r="V514" s="46">
        <f t="shared" si="31"/>
        <v>1</v>
      </c>
    </row>
    <row r="515" spans="1:22" s="45" customFormat="1" ht="11.25" hidden="1" customHeight="1" x14ac:dyDescent="0.2">
      <c r="A515" s="47">
        <f t="shared" si="32"/>
        <v>502</v>
      </c>
      <c r="B515" s="48" t="str">
        <f>+[19]NYY!B205</f>
        <v>CCB10</v>
      </c>
      <c r="C515" s="49" t="str">
        <f>+[19]NYY!C205</f>
        <v xml:space="preserve">CABLE NYY DE 3-1X500 mm2; BAJA TENSION                                                                                                                                                                                                                    </v>
      </c>
      <c r="D515" s="49">
        <f>+[19]NYY!D205</f>
        <v>166.21</v>
      </c>
      <c r="E515" s="53">
        <f>+[19]NYY!E205</f>
        <v>103.31175664932235</v>
      </c>
      <c r="F515" s="53"/>
      <c r="G515" s="49" t="str">
        <f>+[19]NYY!F205</f>
        <v>E</v>
      </c>
      <c r="H515" s="49" t="str">
        <f>+[19]NYY!G205</f>
        <v/>
      </c>
      <c r="I515" s="49" t="str">
        <f>+[19]NYY!H205</f>
        <v>Estimado</v>
      </c>
      <c r="J515" s="49" t="str">
        <f>+[19]NYY!I205</f>
        <v/>
      </c>
      <c r="K515" s="49" t="str">
        <f>+[19]NYY!J205</f>
        <v/>
      </c>
      <c r="L515" s="49" t="str">
        <f>+[19]NYY!K205</f>
        <v/>
      </c>
      <c r="M515" s="49" t="str">
        <f>+[19]NYY!L205</f>
        <v/>
      </c>
      <c r="N515" s="49" t="str">
        <f>+[19]NYY!M205</f>
        <v/>
      </c>
      <c r="O515" s="49" t="str">
        <f>+[19]NYY!N205</f>
        <v>Estimado</v>
      </c>
      <c r="P515" s="49" t="str">
        <f>+[19]NYY!O205</f>
        <v/>
      </c>
      <c r="Q515" s="49" t="str">
        <f>+[19]NYY!P205</f>
        <v>E</v>
      </c>
      <c r="R515" s="51">
        <f t="shared" ref="R515:R578" si="33">+IFERROR(E515/D515-1,"")</f>
        <v>-0.3784263482984036</v>
      </c>
      <c r="S515" s="45" t="str">
        <f t="shared" ref="S515:S578" si="34">+IF(O515="Sustento",K515&amp;": "&amp;I515,IF(O515="Precio regulado 2012",O515,IF(O515="Estimado","Estimado.rar",O515)))</f>
        <v>Estimado.rar</v>
      </c>
      <c r="V515" s="46">
        <f t="shared" ref="V515:V578" si="35">+COUNTIF($B$3:$B$2619,B515)</f>
        <v>1</v>
      </c>
    </row>
    <row r="516" spans="1:22" s="45" customFormat="1" ht="11.25" hidden="1" customHeight="1" x14ac:dyDescent="0.2">
      <c r="A516" s="47">
        <f t="shared" si="32"/>
        <v>503</v>
      </c>
      <c r="B516" s="57" t="str">
        <f>+[19]NAYY!B40</f>
        <v>CCI01</v>
      </c>
      <c r="C516" s="58" t="str">
        <f>+[19]NAYY!C40</f>
        <v>CABLE NAYY DE 3X16 mm2; BAJA TENSION</v>
      </c>
      <c r="D516" s="58">
        <f>+[19]NAYY!D40</f>
        <v>1.21</v>
      </c>
      <c r="E516" s="60">
        <f>+[19]NAYY!E40</f>
        <v>1.0382338689923833</v>
      </c>
      <c r="F516" s="60"/>
      <c r="G516" s="58" t="str">
        <f>+[19]NAYY!F40</f>
        <v>E</v>
      </c>
      <c r="H516" s="58" t="str">
        <f>+[19]NAYY!G40</f>
        <v/>
      </c>
      <c r="I516" s="58" t="str">
        <f>+[19]NAYY!H40</f>
        <v>Estimado</v>
      </c>
      <c r="J516" s="58" t="str">
        <f>+[19]NAYY!I40</f>
        <v/>
      </c>
      <c r="K516" s="58" t="str">
        <f>+[19]NAYY!J40</f>
        <v/>
      </c>
      <c r="L516" s="58" t="str">
        <f>+[19]NAYY!K40</f>
        <v/>
      </c>
      <c r="M516" s="58" t="str">
        <f>+[19]NAYY!L40</f>
        <v/>
      </c>
      <c r="N516" s="58" t="str">
        <f>+[19]NAYY!M40</f>
        <v/>
      </c>
      <c r="O516" s="58" t="str">
        <f>+[19]NAYY!N40</f>
        <v>Estimado</v>
      </c>
      <c r="P516" s="58" t="str">
        <f>+[19]NAYY!O40</f>
        <v/>
      </c>
      <c r="Q516" s="58" t="str">
        <f>+[19]NAYY!P40</f>
        <v>E</v>
      </c>
      <c r="R516" s="51">
        <f t="shared" si="33"/>
        <v>-0.14195548017158399</v>
      </c>
      <c r="S516" s="45" t="str">
        <f t="shared" si="34"/>
        <v>Estimado.rar</v>
      </c>
      <c r="V516" s="46">
        <f t="shared" si="35"/>
        <v>1</v>
      </c>
    </row>
    <row r="517" spans="1:22" s="45" customFormat="1" ht="11.25" hidden="1" customHeight="1" x14ac:dyDescent="0.2">
      <c r="A517" s="47">
        <f t="shared" si="32"/>
        <v>504</v>
      </c>
      <c r="B517" s="57" t="str">
        <f>+[19]NAYY!B41</f>
        <v>CCI02</v>
      </c>
      <c r="C517" s="58" t="str">
        <f>+[19]NAYY!C41</f>
        <v>CABLE NAYY DE 3X70 mm2; BAJA TENSION</v>
      </c>
      <c r="D517" s="58">
        <f>+[19]NAYY!D41</f>
        <v>3.76</v>
      </c>
      <c r="E517" s="60">
        <f>+[19]NAYY!E41</f>
        <v>3.6353787200800709</v>
      </c>
      <c r="F517" s="60"/>
      <c r="G517" s="58" t="str">
        <f>+[19]NAYY!F41</f>
        <v>E</v>
      </c>
      <c r="H517" s="58" t="str">
        <f>+[19]NAYY!G41</f>
        <v/>
      </c>
      <c r="I517" s="58" t="str">
        <f>+[19]NAYY!H41</f>
        <v>Estimado</v>
      </c>
      <c r="J517" s="58" t="str">
        <f>+[19]NAYY!I41</f>
        <v/>
      </c>
      <c r="K517" s="58" t="str">
        <f>+[19]NAYY!J41</f>
        <v/>
      </c>
      <c r="L517" s="58" t="str">
        <f>+[19]NAYY!K41</f>
        <v/>
      </c>
      <c r="M517" s="58" t="str">
        <f>+[19]NAYY!L41</f>
        <v/>
      </c>
      <c r="N517" s="58" t="str">
        <f>+[19]NAYY!M41</f>
        <v/>
      </c>
      <c r="O517" s="58" t="str">
        <f>+[19]NAYY!N41</f>
        <v>Estimado</v>
      </c>
      <c r="P517" s="58" t="str">
        <f>+[19]NAYY!O41</f>
        <v/>
      </c>
      <c r="Q517" s="58" t="str">
        <f>+[19]NAYY!P41</f>
        <v>E</v>
      </c>
      <c r="R517" s="51">
        <f t="shared" si="33"/>
        <v>-3.3143957425513015E-2</v>
      </c>
      <c r="S517" s="45" t="str">
        <f t="shared" si="34"/>
        <v>Estimado.rar</v>
      </c>
      <c r="V517" s="46">
        <f t="shared" si="35"/>
        <v>1</v>
      </c>
    </row>
    <row r="518" spans="1:22" s="45" customFormat="1" ht="11.25" hidden="1" customHeight="1" x14ac:dyDescent="0.2">
      <c r="A518" s="47">
        <f t="shared" si="32"/>
        <v>505</v>
      </c>
      <c r="B518" s="57" t="str">
        <f>+[19]NAYY!B42</f>
        <v>CCI03</v>
      </c>
      <c r="C518" s="58" t="str">
        <f>+[19]NAYY!C42</f>
        <v>CABLE NAYY DE 3X120 mm2; BAJA TENSION</v>
      </c>
      <c r="D518" s="58">
        <f>+[19]NAYY!D42</f>
        <v>6.55</v>
      </c>
      <c r="E518" s="60">
        <f>+[19]NAYY!E42</f>
        <v>5.7452603125480621</v>
      </c>
      <c r="F518" s="60"/>
      <c r="G518" s="58" t="str">
        <f>+[19]NAYY!F42</f>
        <v>E</v>
      </c>
      <c r="H518" s="58" t="str">
        <f>+[19]NAYY!G42</f>
        <v/>
      </c>
      <c r="I518" s="58" t="str">
        <f>+[19]NAYY!H42</f>
        <v>Estimado</v>
      </c>
      <c r="J518" s="58" t="str">
        <f>+[19]NAYY!I42</f>
        <v/>
      </c>
      <c r="K518" s="58" t="str">
        <f>+[19]NAYY!J42</f>
        <v/>
      </c>
      <c r="L518" s="58" t="str">
        <f>+[19]NAYY!K42</f>
        <v/>
      </c>
      <c r="M518" s="58" t="str">
        <f>+[19]NAYY!L42</f>
        <v/>
      </c>
      <c r="N518" s="58" t="str">
        <f>+[19]NAYY!M42</f>
        <v/>
      </c>
      <c r="O518" s="58" t="str">
        <f>+[19]NAYY!N42</f>
        <v>Estimado</v>
      </c>
      <c r="P518" s="58" t="str">
        <f>+[19]NAYY!O42</f>
        <v/>
      </c>
      <c r="Q518" s="58" t="str">
        <f>+[19]NAYY!P42</f>
        <v>E</v>
      </c>
      <c r="R518" s="51">
        <f t="shared" si="33"/>
        <v>-0.12286102098502871</v>
      </c>
      <c r="S518" s="45" t="str">
        <f t="shared" si="34"/>
        <v>Estimado.rar</v>
      </c>
      <c r="V518" s="46">
        <f t="shared" si="35"/>
        <v>1</v>
      </c>
    </row>
    <row r="519" spans="1:22" s="45" customFormat="1" ht="11.25" hidden="1" customHeight="1" x14ac:dyDescent="0.2">
      <c r="A519" s="47">
        <f t="shared" si="32"/>
        <v>506</v>
      </c>
      <c r="B519" s="57" t="str">
        <f>+[19]NAYY!B43</f>
        <v>CCI04</v>
      </c>
      <c r="C519" s="58" t="str">
        <f>+[19]NAYY!C43</f>
        <v>CABLE NAYY DE 3X185 mm2; BAJA TENSION</v>
      </c>
      <c r="D519" s="58">
        <f>+[19]NAYY!D43</f>
        <v>9.49</v>
      </c>
      <c r="E519" s="60">
        <f>+[19]NAYY!E43</f>
        <v>8.2972166376501093</v>
      </c>
      <c r="F519" s="60"/>
      <c r="G519" s="58" t="str">
        <f>+[19]NAYY!F43</f>
        <v>E</v>
      </c>
      <c r="H519" s="58" t="str">
        <f>+[19]NAYY!G43</f>
        <v/>
      </c>
      <c r="I519" s="58" t="str">
        <f>+[19]NAYY!H43</f>
        <v>Estimado</v>
      </c>
      <c r="J519" s="58" t="str">
        <f>+[19]NAYY!I43</f>
        <v/>
      </c>
      <c r="K519" s="58" t="str">
        <f>+[19]NAYY!J43</f>
        <v/>
      </c>
      <c r="L519" s="58" t="str">
        <f>+[19]NAYY!K43</f>
        <v/>
      </c>
      <c r="M519" s="58" t="str">
        <f>+[19]NAYY!L43</f>
        <v/>
      </c>
      <c r="N519" s="58" t="str">
        <f>+[19]NAYY!M43</f>
        <v/>
      </c>
      <c r="O519" s="58" t="str">
        <f>+[19]NAYY!N43</f>
        <v>Estimado</v>
      </c>
      <c r="P519" s="58" t="str">
        <f>+[19]NAYY!O43</f>
        <v/>
      </c>
      <c r="Q519" s="58" t="str">
        <f>+[19]NAYY!P43</f>
        <v>E</v>
      </c>
      <c r="R519" s="51">
        <f t="shared" si="33"/>
        <v>-0.12568844703370818</v>
      </c>
      <c r="S519" s="45" t="str">
        <f t="shared" si="34"/>
        <v>Estimado.rar</v>
      </c>
      <c r="V519" s="46">
        <f t="shared" si="35"/>
        <v>1</v>
      </c>
    </row>
    <row r="520" spans="1:22" s="45" customFormat="1" ht="11.25" hidden="1" customHeight="1" x14ac:dyDescent="0.2">
      <c r="A520" s="47">
        <f t="shared" si="32"/>
        <v>507</v>
      </c>
      <c r="B520" s="57" t="str">
        <f>+[19]NAYY!B44</f>
        <v>CCI05</v>
      </c>
      <c r="C520" s="58" t="str">
        <f>+[19]NAYY!C44</f>
        <v>CABLE NAYY DE 3X300 mm2; BAJA TENSION</v>
      </c>
      <c r="D520" s="58">
        <f>+[19]NAYY!D44</f>
        <v>14.36</v>
      </c>
      <c r="E520" s="60">
        <f>+[19]NAYY!E44</f>
        <v>12.50836576755397</v>
      </c>
      <c r="F520" s="60"/>
      <c r="G520" s="58" t="str">
        <f>+[19]NAYY!F44</f>
        <v>E</v>
      </c>
      <c r="H520" s="58" t="str">
        <f>+[19]NAYY!G44</f>
        <v/>
      </c>
      <c r="I520" s="58" t="str">
        <f>+[19]NAYY!H44</f>
        <v>Estimado</v>
      </c>
      <c r="J520" s="58" t="str">
        <f>+[19]NAYY!I44</f>
        <v/>
      </c>
      <c r="K520" s="58" t="str">
        <f>+[19]NAYY!J44</f>
        <v/>
      </c>
      <c r="L520" s="58" t="str">
        <f>+[19]NAYY!K44</f>
        <v/>
      </c>
      <c r="M520" s="58" t="str">
        <f>+[19]NAYY!L44</f>
        <v/>
      </c>
      <c r="N520" s="58" t="str">
        <f>+[19]NAYY!M44</f>
        <v/>
      </c>
      <c r="O520" s="58" t="str">
        <f>+[19]NAYY!N44</f>
        <v>Estimado</v>
      </c>
      <c r="P520" s="58" t="str">
        <f>+[19]NAYY!O44</f>
        <v/>
      </c>
      <c r="Q520" s="58" t="str">
        <f>+[19]NAYY!P44</f>
        <v>E</v>
      </c>
      <c r="R520" s="51">
        <f t="shared" si="33"/>
        <v>-0.12894388805334467</v>
      </c>
      <c r="S520" s="45" t="str">
        <f t="shared" si="34"/>
        <v>Estimado.rar</v>
      </c>
      <c r="V520" s="46">
        <f t="shared" si="35"/>
        <v>1</v>
      </c>
    </row>
    <row r="521" spans="1:22" s="45" customFormat="1" ht="11.25" hidden="1" customHeight="1" x14ac:dyDescent="0.2">
      <c r="A521" s="47">
        <f t="shared" si="32"/>
        <v>508</v>
      </c>
      <c r="B521" s="57" t="str">
        <f>+[19]NAYY!B45</f>
        <v>CCI06</v>
      </c>
      <c r="C521" s="58" t="str">
        <f>+[19]NAYY!C45</f>
        <v>CABLE NAYY DE 3X10 mm2; BAJA TENSION</v>
      </c>
      <c r="D521" s="58" t="str">
        <f>+[19]NAYY!D45</f>
        <v>NUEVO</v>
      </c>
      <c r="E521" s="60">
        <f>+[19]NAYY!E45</f>
        <v>0.69658948569503509</v>
      </c>
      <c r="F521" s="60"/>
      <c r="G521" s="58" t="str">
        <f>+[19]NAYY!F45</f>
        <v>E</v>
      </c>
      <c r="H521" s="58" t="str">
        <f>+[19]NAYY!G45</f>
        <v/>
      </c>
      <c r="I521" s="58" t="str">
        <f>+[19]NAYY!H45</f>
        <v>Estimado</v>
      </c>
      <c r="J521" s="58" t="str">
        <f>+[19]NAYY!I45</f>
        <v/>
      </c>
      <c r="K521" s="58" t="str">
        <f>+[19]NAYY!J45</f>
        <v/>
      </c>
      <c r="L521" s="58" t="str">
        <f>+[19]NAYY!K45</f>
        <v/>
      </c>
      <c r="M521" s="58" t="str">
        <f>+[19]NAYY!L45</f>
        <v/>
      </c>
      <c r="N521" s="58" t="str">
        <f>+[19]NAYY!M45</f>
        <v/>
      </c>
      <c r="O521" s="58" t="str">
        <f>+[19]NAYY!N45</f>
        <v>Estimado</v>
      </c>
      <c r="P521" s="58" t="str">
        <f>+[19]NAYY!O45</f>
        <v/>
      </c>
      <c r="Q521" s="58" t="str">
        <f>+[19]NAYY!P45</f>
        <v>E</v>
      </c>
      <c r="R521" s="51" t="str">
        <f t="shared" si="33"/>
        <v/>
      </c>
      <c r="S521" s="45" t="str">
        <f t="shared" si="34"/>
        <v>Estimado.rar</v>
      </c>
      <c r="V521" s="46">
        <f t="shared" si="35"/>
        <v>1</v>
      </c>
    </row>
    <row r="522" spans="1:22" s="45" customFormat="1" ht="11.25" hidden="1" customHeight="1" x14ac:dyDescent="0.2">
      <c r="A522" s="47">
        <f t="shared" si="32"/>
        <v>509</v>
      </c>
      <c r="B522" s="57" t="str">
        <f>+[19]NAYY!B46</f>
        <v>CCI07</v>
      </c>
      <c r="C522" s="58" t="str">
        <f>+[19]NAYY!C46</f>
        <v>CABLE NAYY DE 3X25 mm2; BAJA TENSION</v>
      </c>
      <c r="D522" s="58" t="str">
        <f>+[19]NAYY!D46</f>
        <v>NUEVO</v>
      </c>
      <c r="E522" s="60">
        <f>+[19]NAYY!E46</f>
        <v>1.5165885622058861</v>
      </c>
      <c r="F522" s="60"/>
      <c r="G522" s="58" t="str">
        <f>+[19]NAYY!F46</f>
        <v>E</v>
      </c>
      <c r="H522" s="58" t="str">
        <f>+[19]NAYY!G46</f>
        <v/>
      </c>
      <c r="I522" s="58" t="str">
        <f>+[19]NAYY!H46</f>
        <v>Estimado</v>
      </c>
      <c r="J522" s="58" t="str">
        <f>+[19]NAYY!I46</f>
        <v/>
      </c>
      <c r="K522" s="58" t="str">
        <f>+[19]NAYY!J46</f>
        <v/>
      </c>
      <c r="L522" s="58" t="str">
        <f>+[19]NAYY!K46</f>
        <v/>
      </c>
      <c r="M522" s="58" t="str">
        <f>+[19]NAYY!L46</f>
        <v/>
      </c>
      <c r="N522" s="58" t="str">
        <f>+[19]NAYY!M46</f>
        <v/>
      </c>
      <c r="O522" s="58" t="str">
        <f>+[19]NAYY!N46</f>
        <v>Estimado</v>
      </c>
      <c r="P522" s="58" t="str">
        <f>+[19]NAYY!O46</f>
        <v/>
      </c>
      <c r="Q522" s="58" t="str">
        <f>+[19]NAYY!P46</f>
        <v>E</v>
      </c>
      <c r="R522" s="51" t="str">
        <f t="shared" si="33"/>
        <v/>
      </c>
      <c r="S522" s="45" t="str">
        <f t="shared" si="34"/>
        <v>Estimado.rar</v>
      </c>
      <c r="V522" s="46">
        <f t="shared" si="35"/>
        <v>1</v>
      </c>
    </row>
    <row r="523" spans="1:22" s="45" customFormat="1" ht="11.25" hidden="1" customHeight="1" x14ac:dyDescent="0.2">
      <c r="A523" s="47">
        <f t="shared" si="32"/>
        <v>510</v>
      </c>
      <c r="B523" s="57" t="str">
        <f>+[19]NAYY!B47</f>
        <v>CCI08</v>
      </c>
      <c r="C523" s="58" t="str">
        <f>+[19]NAYY!C47</f>
        <v>CABLE NAYY DE 3X95 mm2; BAJA TENSION</v>
      </c>
      <c r="D523" s="58" t="str">
        <f>+[19]NAYY!D47</f>
        <v>NUEVO</v>
      </c>
      <c r="E523" s="60">
        <f>+[19]NAYY!E47</f>
        <v>4.7115307314234016</v>
      </c>
      <c r="F523" s="60"/>
      <c r="G523" s="58" t="str">
        <f>+[19]NAYY!F47</f>
        <v>E</v>
      </c>
      <c r="H523" s="58" t="str">
        <f>+[19]NAYY!G47</f>
        <v/>
      </c>
      <c r="I523" s="58" t="str">
        <f>+[19]NAYY!H47</f>
        <v>Estimado</v>
      </c>
      <c r="J523" s="58" t="str">
        <f>+[19]NAYY!I47</f>
        <v/>
      </c>
      <c r="K523" s="58" t="str">
        <f>+[19]NAYY!J47</f>
        <v/>
      </c>
      <c r="L523" s="58" t="str">
        <f>+[19]NAYY!K47</f>
        <v/>
      </c>
      <c r="M523" s="58" t="str">
        <f>+[19]NAYY!L47</f>
        <v/>
      </c>
      <c r="N523" s="58" t="str">
        <f>+[19]NAYY!M47</f>
        <v/>
      </c>
      <c r="O523" s="58" t="str">
        <f>+[19]NAYY!N47</f>
        <v>Estimado</v>
      </c>
      <c r="P523" s="58" t="str">
        <f>+[19]NAYY!O47</f>
        <v/>
      </c>
      <c r="Q523" s="58" t="str">
        <f>+[19]NAYY!P47</f>
        <v>E</v>
      </c>
      <c r="R523" s="51" t="str">
        <f t="shared" si="33"/>
        <v/>
      </c>
      <c r="S523" s="45" t="str">
        <f t="shared" si="34"/>
        <v>Estimado.rar</v>
      </c>
      <c r="V523" s="46">
        <f t="shared" si="35"/>
        <v>1</v>
      </c>
    </row>
    <row r="524" spans="1:22" s="45" customFormat="1" ht="11.25" hidden="1" customHeight="1" x14ac:dyDescent="0.2">
      <c r="A524" s="47">
        <f t="shared" si="32"/>
        <v>511</v>
      </c>
      <c r="B524" s="57" t="str">
        <f>+[19]NAYY!B48</f>
        <v>CCI09</v>
      </c>
      <c r="C524" s="58" t="str">
        <f>+[19]NAYY!C48</f>
        <v>CABLE NAYY DE 3X400 mm2; BAJA TENSION</v>
      </c>
      <c r="D524" s="58" t="str">
        <f>+[19]NAYY!D48</f>
        <v>NUEVO</v>
      </c>
      <c r="E524" s="60">
        <f>+[19]NAYY!E48</f>
        <v>15.96930639562488</v>
      </c>
      <c r="F524" s="60"/>
      <c r="G524" s="58" t="str">
        <f>+[19]NAYY!F48</f>
        <v>E</v>
      </c>
      <c r="H524" s="58" t="str">
        <f>+[19]NAYY!G48</f>
        <v/>
      </c>
      <c r="I524" s="58" t="str">
        <f>+[19]NAYY!H48</f>
        <v>Estimado</v>
      </c>
      <c r="J524" s="58" t="str">
        <f>+[19]NAYY!I48</f>
        <v/>
      </c>
      <c r="K524" s="58" t="str">
        <f>+[19]NAYY!J48</f>
        <v/>
      </c>
      <c r="L524" s="58" t="str">
        <f>+[19]NAYY!K48</f>
        <v/>
      </c>
      <c r="M524" s="58" t="str">
        <f>+[19]NAYY!L48</f>
        <v/>
      </c>
      <c r="N524" s="58" t="str">
        <f>+[19]NAYY!M48</f>
        <v/>
      </c>
      <c r="O524" s="58" t="str">
        <f>+[19]NAYY!N48</f>
        <v>Estimado</v>
      </c>
      <c r="P524" s="58" t="str">
        <f>+[19]NAYY!O48</f>
        <v/>
      </c>
      <c r="Q524" s="58" t="str">
        <f>+[19]NAYY!P48</f>
        <v>E</v>
      </c>
      <c r="R524" s="51" t="str">
        <f t="shared" si="33"/>
        <v/>
      </c>
      <c r="S524" s="45" t="str">
        <f t="shared" si="34"/>
        <v>Estimado.rar</v>
      </c>
      <c r="V524" s="46">
        <f t="shared" si="35"/>
        <v>1</v>
      </c>
    </row>
    <row r="525" spans="1:22" s="45" customFormat="1" ht="11.25" hidden="1" customHeight="1" x14ac:dyDescent="0.2">
      <c r="A525" s="47">
        <f t="shared" si="32"/>
        <v>512</v>
      </c>
      <c r="B525" s="57" t="str">
        <f>+[19]NAYY!B49</f>
        <v>CCI10</v>
      </c>
      <c r="C525" s="58" t="str">
        <f>+[19]NAYY!C49</f>
        <v>CABLE NAYY DE 3X500 mm2; BAJA TENSION</v>
      </c>
      <c r="D525" s="58" t="str">
        <f>+[19]NAYY!D49</f>
        <v>NUEVO</v>
      </c>
      <c r="E525" s="70">
        <f>+[19]NAYY!E49</f>
        <v>19.300668237125922</v>
      </c>
      <c r="F525" s="70"/>
      <c r="G525" s="58" t="str">
        <f>+[19]NAYY!F49</f>
        <v>E</v>
      </c>
      <c r="H525" s="58" t="str">
        <f>+[19]NAYY!G49</f>
        <v/>
      </c>
      <c r="I525" s="58" t="str">
        <f>+[19]NAYY!H49</f>
        <v>Estimado</v>
      </c>
      <c r="J525" s="58" t="str">
        <f>+[19]NAYY!I49</f>
        <v/>
      </c>
      <c r="K525" s="58" t="str">
        <f>+[19]NAYY!J49</f>
        <v/>
      </c>
      <c r="L525" s="58" t="str">
        <f>+[19]NAYY!K49</f>
        <v/>
      </c>
      <c r="M525" s="58" t="str">
        <f>+[19]NAYY!L49</f>
        <v/>
      </c>
      <c r="N525" s="58" t="str">
        <f>+[19]NAYY!M49</f>
        <v/>
      </c>
      <c r="O525" s="58" t="str">
        <f>+[19]NAYY!N49</f>
        <v>Estimado</v>
      </c>
      <c r="P525" s="58" t="str">
        <f>+[19]NAYY!O49</f>
        <v/>
      </c>
      <c r="Q525" s="58" t="str">
        <f>+[19]NAYY!P49</f>
        <v>E</v>
      </c>
      <c r="R525" s="51" t="str">
        <f t="shared" si="33"/>
        <v/>
      </c>
      <c r="S525" s="45" t="str">
        <f t="shared" si="34"/>
        <v>Estimado.rar</v>
      </c>
      <c r="V525" s="46">
        <f t="shared" si="35"/>
        <v>1</v>
      </c>
    </row>
    <row r="526" spans="1:22" s="45" customFormat="1" ht="11.25" hidden="1" customHeight="1" x14ac:dyDescent="0.2">
      <c r="A526" s="47">
        <f t="shared" si="32"/>
        <v>513</v>
      </c>
      <c r="B526" s="48" t="str">
        <f>+'[20]C Viento'!B26</f>
        <v>RCA01</v>
      </c>
      <c r="C526" s="49" t="str">
        <f>+'[20]C Viento'!C26</f>
        <v>CABLE PARA VIENTO DE ACERO GALVANIZADO TEMPLE S&amp;M, 10 mm (3/8 PULG.) DIAM.</v>
      </c>
      <c r="D526" s="49">
        <f>+'[20]C Viento'!D26</f>
        <v>0.87</v>
      </c>
      <c r="E526" s="53">
        <f>+'[20]C Viento'!E26</f>
        <v>0.86</v>
      </c>
      <c r="F526" s="53"/>
      <c r="G526" s="49" t="str">
        <f>+'[20]C Viento'!F26</f>
        <v>S</v>
      </c>
      <c r="H526" s="49">
        <f>+'[20]C Viento'!G26</f>
        <v>15000</v>
      </c>
      <c r="I526" s="49" t="str">
        <f>+'[20]C Viento'!H26</f>
        <v>Factura F701-00022349</v>
      </c>
      <c r="J526" s="49" t="str">
        <f>+'[20]C Viento'!I26</f>
        <v>Individual</v>
      </c>
      <c r="K526" s="49" t="str">
        <f>+'[20]C Viento'!J26</f>
        <v>EDPE</v>
      </c>
      <c r="L526" s="49" t="str">
        <f>+'[20]C Viento'!K26</f>
        <v>ANIXTER JORVEX S.A.C.</v>
      </c>
      <c r="M526" s="49">
        <f>+'[20]C Viento'!L26</f>
        <v>43039</v>
      </c>
      <c r="N526" s="49">
        <f>+'[20]C Viento'!M26</f>
        <v>43039</v>
      </c>
      <c r="O526" s="49" t="str">
        <f>+'[20]C Viento'!N26</f>
        <v>Sustento</v>
      </c>
      <c r="P526" s="49">
        <f>+'[20]C Viento'!O26</f>
        <v>15000</v>
      </c>
      <c r="Q526" s="49" t="str">
        <f>+'[20]C Viento'!P26</f>
        <v>S</v>
      </c>
      <c r="R526" s="51">
        <f t="shared" si="33"/>
        <v>-1.1494252873563204E-2</v>
      </c>
      <c r="S526" s="45" t="str">
        <f t="shared" si="34"/>
        <v>EDPE: Factura F701-00022349</v>
      </c>
      <c r="V526" s="46">
        <f t="shared" si="35"/>
        <v>1</v>
      </c>
    </row>
    <row r="527" spans="1:22" s="45" customFormat="1" ht="11.25" hidden="1" customHeight="1" x14ac:dyDescent="0.2">
      <c r="A527" s="47">
        <f t="shared" si="32"/>
        <v>514</v>
      </c>
      <c r="B527" s="48" t="str">
        <f>+'[20]C Viento'!B27</f>
        <v>RCA02</v>
      </c>
      <c r="C527" s="49" t="str">
        <f>+'[20]C Viento'!C27</f>
        <v>CABLE PARA VIENTO DE ACERO GALVANIZADO TEMPLE S&amp;M, 13 mm (1/2 PULG.) DIAM.</v>
      </c>
      <c r="D527" s="49">
        <f>+'[20]C Viento'!D27</f>
        <v>1.96</v>
      </c>
      <c r="E527" s="53">
        <f>+'[20]C Viento'!E27</f>
        <v>1.937471264367816</v>
      </c>
      <c r="F527" s="53"/>
      <c r="G527" s="49" t="str">
        <f>+'[20]C Viento'!F27</f>
        <v>E</v>
      </c>
      <c r="H527" s="49" t="str">
        <f>+'[20]C Viento'!G27</f>
        <v/>
      </c>
      <c r="I527" s="49" t="str">
        <f>+'[20]C Viento'!H27</f>
        <v>Estimado</v>
      </c>
      <c r="J527" s="49" t="str">
        <f>+'[20]C Viento'!I27</f>
        <v/>
      </c>
      <c r="K527" s="49" t="str">
        <f>+'[20]C Viento'!J27</f>
        <v/>
      </c>
      <c r="L527" s="49" t="str">
        <f>+'[20]C Viento'!K27</f>
        <v/>
      </c>
      <c r="M527" s="49" t="str">
        <f>+'[20]C Viento'!L27</f>
        <v/>
      </c>
      <c r="N527" s="49" t="str">
        <f>+'[20]C Viento'!M27</f>
        <v/>
      </c>
      <c r="O527" s="49" t="str">
        <f>+'[20]C Viento'!N27</f>
        <v>Estimado</v>
      </c>
      <c r="P527" s="49" t="str">
        <f>+'[20]C Viento'!O27</f>
        <v/>
      </c>
      <c r="Q527" s="49" t="str">
        <f>+'[20]C Viento'!P27</f>
        <v>E</v>
      </c>
      <c r="R527" s="51">
        <f t="shared" si="33"/>
        <v>-1.1494252873563204E-2</v>
      </c>
      <c r="S527" s="45" t="str">
        <f t="shared" si="34"/>
        <v>Estimado.rar</v>
      </c>
      <c r="V527" s="46">
        <f t="shared" si="35"/>
        <v>1</v>
      </c>
    </row>
    <row r="528" spans="1:22" s="45" customFormat="1" ht="11.25" hidden="1" customHeight="1" x14ac:dyDescent="0.2">
      <c r="A528" s="47">
        <f t="shared" si="32"/>
        <v>515</v>
      </c>
      <c r="B528" s="48" t="str">
        <f>+'[20]C Viento'!B28</f>
        <v>RCW01</v>
      </c>
      <c r="C528" s="49" t="str">
        <f>+'[20]C Viento'!C28</f>
        <v>CABLE PARA VIENTO DE ALUMOWELD 7 X 9 AWG.</v>
      </c>
      <c r="D528" s="49">
        <f>+'[20]C Viento'!D28</f>
        <v>2.1</v>
      </c>
      <c r="E528" s="53">
        <f>+'[20]C Viento'!E28</f>
        <v>2.0758620689655172</v>
      </c>
      <c r="F528" s="53"/>
      <c r="G528" s="49" t="str">
        <f>+'[20]C Viento'!F28</f>
        <v>E</v>
      </c>
      <c r="H528" s="49" t="str">
        <f>+'[20]C Viento'!G28</f>
        <v/>
      </c>
      <c r="I528" s="49" t="str">
        <f>+'[20]C Viento'!H28</f>
        <v>Estimado</v>
      </c>
      <c r="J528" s="49" t="str">
        <f>+'[20]C Viento'!I28</f>
        <v/>
      </c>
      <c r="K528" s="49" t="str">
        <f>+'[20]C Viento'!J28</f>
        <v/>
      </c>
      <c r="L528" s="49" t="str">
        <f>+'[20]C Viento'!K28</f>
        <v/>
      </c>
      <c r="M528" s="49" t="str">
        <f>+'[20]C Viento'!L28</f>
        <v/>
      </c>
      <c r="N528" s="49" t="str">
        <f>+'[20]C Viento'!M28</f>
        <v/>
      </c>
      <c r="O528" s="49" t="str">
        <f>+'[20]C Viento'!N28</f>
        <v>Estimado</v>
      </c>
      <c r="P528" s="49" t="str">
        <f>+'[20]C Viento'!O28</f>
        <v/>
      </c>
      <c r="Q528" s="49" t="str">
        <f>+'[20]C Viento'!P28</f>
        <v>E</v>
      </c>
      <c r="R528" s="51">
        <f t="shared" si="33"/>
        <v>-1.1494252873563315E-2</v>
      </c>
      <c r="S528" s="45" t="str">
        <f t="shared" si="34"/>
        <v>Estimado.rar</v>
      </c>
      <c r="V528" s="46">
        <f t="shared" si="35"/>
        <v>1</v>
      </c>
    </row>
    <row r="529" spans="1:22" s="45" customFormat="1" ht="11.25" hidden="1" customHeight="1" x14ac:dyDescent="0.2">
      <c r="A529" s="47">
        <f t="shared" si="32"/>
        <v>516</v>
      </c>
      <c r="B529" s="48" t="str">
        <f>+'[20]C Viento'!B29</f>
        <v>RCW02</v>
      </c>
      <c r="C529" s="49" t="str">
        <f>+'[20]C Viento'!C29</f>
        <v>CABLE PARA VIENTO DE COPPERWELD 7 X 9 AWG.</v>
      </c>
      <c r="D529" s="49">
        <f>+'[20]C Viento'!D29</f>
        <v>2.67</v>
      </c>
      <c r="E529" s="53">
        <f>+'[20]C Viento'!E29</f>
        <v>2.6393103448275861</v>
      </c>
      <c r="F529" s="53"/>
      <c r="G529" s="49" t="str">
        <f>+'[20]C Viento'!F29</f>
        <v>E</v>
      </c>
      <c r="H529" s="49" t="str">
        <f>+'[20]C Viento'!G29</f>
        <v/>
      </c>
      <c r="I529" s="49" t="str">
        <f>+'[20]C Viento'!H29</f>
        <v>Estimado</v>
      </c>
      <c r="J529" s="49" t="str">
        <f>+'[20]C Viento'!I29</f>
        <v/>
      </c>
      <c r="K529" s="49" t="str">
        <f>+'[20]C Viento'!J29</f>
        <v/>
      </c>
      <c r="L529" s="49" t="str">
        <f>+'[20]C Viento'!K29</f>
        <v/>
      </c>
      <c r="M529" s="49" t="str">
        <f>+'[20]C Viento'!L29</f>
        <v/>
      </c>
      <c r="N529" s="49" t="str">
        <f>+'[20]C Viento'!M29</f>
        <v/>
      </c>
      <c r="O529" s="49" t="str">
        <f>+'[20]C Viento'!N29</f>
        <v>Estimado</v>
      </c>
      <c r="P529" s="49" t="str">
        <f>+'[20]C Viento'!O29</f>
        <v/>
      </c>
      <c r="Q529" s="49" t="str">
        <f>+'[20]C Viento'!P29</f>
        <v>E</v>
      </c>
      <c r="R529" s="51">
        <f t="shared" si="33"/>
        <v>-1.1494252873563204E-2</v>
      </c>
      <c r="S529" s="45" t="str">
        <f t="shared" si="34"/>
        <v>Estimado.rar</v>
      </c>
      <c r="V529" s="46">
        <f t="shared" si="35"/>
        <v>1</v>
      </c>
    </row>
    <row r="530" spans="1:22" s="45" customFormat="1" ht="11.25" hidden="1" customHeight="1" x14ac:dyDescent="0.2">
      <c r="A530" s="47">
        <f t="shared" si="32"/>
        <v>517</v>
      </c>
      <c r="B530" s="48" t="str">
        <f>+[21]Cajas!B49</f>
        <v>DCT01</v>
      </c>
      <c r="C530" s="49" t="str">
        <f>+[21]Cajas!C49</f>
        <v>CAJA DE MEDICION TIPO LT CON TABLERO, VIDRIO Y CERRADURA</v>
      </c>
      <c r="D530" s="49">
        <f>+[21]Cajas!D49</f>
        <v>18.87</v>
      </c>
      <c r="E530" s="53">
        <f>+[21]Cajas!E49</f>
        <v>18.87</v>
      </c>
      <c r="F530" s="53"/>
      <c r="G530" s="49" t="str">
        <f>+[21]Cajas!F49</f>
        <v>E</v>
      </c>
      <c r="H530" s="49" t="str">
        <f>+[21]Cajas!G49</f>
        <v/>
      </c>
      <c r="I530" s="49" t="str">
        <f>+[21]Cajas!H49</f>
        <v>Estimado</v>
      </c>
      <c r="J530" s="49" t="str">
        <f>+[21]Cajas!I49</f>
        <v/>
      </c>
      <c r="K530" s="49" t="str">
        <f>+[21]Cajas!J49</f>
        <v/>
      </c>
      <c r="L530" s="49" t="str">
        <f>+[21]Cajas!K49</f>
        <v/>
      </c>
      <c r="M530" s="49" t="str">
        <f>+[21]Cajas!L49</f>
        <v/>
      </c>
      <c r="N530" s="49" t="str">
        <f>+[21]Cajas!M49</f>
        <v/>
      </c>
      <c r="O530" s="49" t="str">
        <f>+[21]Cajas!N49</f>
        <v>Estimado</v>
      </c>
      <c r="P530" s="49" t="str">
        <f>+[21]Cajas!O49</f>
        <v/>
      </c>
      <c r="Q530" s="49" t="str">
        <f>+[21]Cajas!P49</f>
        <v>E</v>
      </c>
      <c r="R530" s="51">
        <f t="shared" si="33"/>
        <v>0</v>
      </c>
      <c r="S530" s="45" t="str">
        <f t="shared" si="34"/>
        <v>Estimado.rar</v>
      </c>
      <c r="V530" s="46">
        <f t="shared" si="35"/>
        <v>1</v>
      </c>
    </row>
    <row r="531" spans="1:22" s="45" customFormat="1" ht="11.25" hidden="1" customHeight="1" x14ac:dyDescent="0.2">
      <c r="A531" s="47">
        <f t="shared" si="32"/>
        <v>518</v>
      </c>
      <c r="B531" s="48" t="str">
        <f>+[21]Cajas!B50</f>
        <v>LEC03</v>
      </c>
      <c r="C531" s="49" t="str">
        <f>+[21]Cajas!C50</f>
        <v>CAJA DE TABLERO DE CONTROL DE A.P. DE 610 X 480 X 200 mm.</v>
      </c>
      <c r="D531" s="49">
        <f>+[21]Cajas!D50</f>
        <v>9.51</v>
      </c>
      <c r="E531" s="53">
        <f>+[21]Cajas!E50</f>
        <v>9.51</v>
      </c>
      <c r="F531" s="53"/>
      <c r="G531" s="49" t="str">
        <f>+[21]Cajas!F50</f>
        <v>E</v>
      </c>
      <c r="H531" s="49" t="str">
        <f>+[21]Cajas!G50</f>
        <v/>
      </c>
      <c r="I531" s="49" t="str">
        <f>+[21]Cajas!H50</f>
        <v>Estimado</v>
      </c>
      <c r="J531" s="49" t="str">
        <f>+[21]Cajas!I50</f>
        <v/>
      </c>
      <c r="K531" s="49" t="str">
        <f>+[21]Cajas!J50</f>
        <v/>
      </c>
      <c r="L531" s="49" t="str">
        <f>+[21]Cajas!K50</f>
        <v/>
      </c>
      <c r="M531" s="49" t="str">
        <f>+[21]Cajas!L50</f>
        <v/>
      </c>
      <c r="N531" s="49" t="str">
        <f>+[21]Cajas!M50</f>
        <v/>
      </c>
      <c r="O531" s="49" t="str">
        <f>+[21]Cajas!N50</f>
        <v>Estimado</v>
      </c>
      <c r="P531" s="49" t="str">
        <f>+[21]Cajas!O50</f>
        <v/>
      </c>
      <c r="Q531" s="49" t="str">
        <f>+[21]Cajas!P50</f>
        <v>E</v>
      </c>
      <c r="R531" s="51">
        <f t="shared" si="33"/>
        <v>0</v>
      </c>
      <c r="S531" s="45" t="str">
        <f t="shared" si="34"/>
        <v>Estimado.rar</v>
      </c>
      <c r="V531" s="46">
        <f t="shared" si="35"/>
        <v>1</v>
      </c>
    </row>
    <row r="532" spans="1:22" s="45" customFormat="1" ht="11.25" hidden="1" customHeight="1" x14ac:dyDescent="0.2">
      <c r="A532" s="47">
        <f t="shared" si="32"/>
        <v>519</v>
      </c>
      <c r="B532" s="48" t="str">
        <f>+[21]Cajas!B51</f>
        <v>CXY01</v>
      </c>
      <c r="C532" s="49" t="str">
        <f>+[21]Cajas!C51</f>
        <v>CAJA METALICA DE DERIVACION AEREA BT</v>
      </c>
      <c r="D532" s="49">
        <f>+[21]Cajas!D51</f>
        <v>13.72</v>
      </c>
      <c r="E532" s="53">
        <f>+[21]Cajas!E51</f>
        <v>12.45</v>
      </c>
      <c r="F532" s="53"/>
      <c r="G532" s="49" t="str">
        <f>+[21]Cajas!F51</f>
        <v>S</v>
      </c>
      <c r="H532" s="49">
        <f>+[21]Cajas!G51</f>
        <v>100</v>
      </c>
      <c r="I532" s="49" t="str">
        <f>+[21]Cajas!H51</f>
        <v>Factura 001-0001789</v>
      </c>
      <c r="J532" s="49" t="str">
        <f>+[21]Cajas!I51</f>
        <v>Individual</v>
      </c>
      <c r="K532" s="49" t="str">
        <f>+[21]Cajas!J51</f>
        <v>EIHC</v>
      </c>
      <c r="L532" s="49" t="str">
        <f>+[21]Cajas!K51</f>
        <v>COMERCIAL FM</v>
      </c>
      <c r="M532" s="49">
        <f>+[21]Cajas!L51</f>
        <v>42662</v>
      </c>
      <c r="N532" s="49">
        <f>+[21]Cajas!M51</f>
        <v>100</v>
      </c>
      <c r="O532" s="49" t="str">
        <f>+[21]Cajas!N51</f>
        <v>Sustento</v>
      </c>
      <c r="P532" s="49">
        <f>+[21]Cajas!O51</f>
        <v>100</v>
      </c>
      <c r="Q532" s="49" t="str">
        <f>+[21]Cajas!P51</f>
        <v>S</v>
      </c>
      <c r="R532" s="51">
        <f t="shared" si="33"/>
        <v>-9.2565597667638611E-2</v>
      </c>
      <c r="S532" s="45" t="str">
        <f t="shared" si="34"/>
        <v>EIHC: Factura 001-0001789</v>
      </c>
      <c r="V532" s="46">
        <f t="shared" si="35"/>
        <v>1</v>
      </c>
    </row>
    <row r="533" spans="1:22" s="45" customFormat="1" ht="11.25" hidden="1" customHeight="1" x14ac:dyDescent="0.2">
      <c r="A533" s="47">
        <f t="shared" ref="A533:A596" si="36">+A532+1</f>
        <v>520</v>
      </c>
      <c r="B533" s="48" t="str">
        <f>+[21]Cajas!B52</f>
        <v>LEC04</v>
      </c>
      <c r="C533" s="49" t="str">
        <f>+[21]Cajas!C52</f>
        <v>CAJA METALICA PORTAMEDIDOR TIPO MONOFASICO PARA ALUMBRADO</v>
      </c>
      <c r="D533" s="49">
        <f>+[21]Cajas!D52</f>
        <v>7.73</v>
      </c>
      <c r="E533" s="53">
        <f>+[21]Cajas!E52</f>
        <v>9.15</v>
      </c>
      <c r="F533" s="53"/>
      <c r="G533" s="49" t="str">
        <f>+[21]Cajas!F52</f>
        <v>S</v>
      </c>
      <c r="H533" s="49">
        <f>+[21]Cajas!G52</f>
        <v>25</v>
      </c>
      <c r="I533" s="49" t="str">
        <f>+[21]Cajas!H52</f>
        <v>Factura 001-000002</v>
      </c>
      <c r="J533" s="49" t="str">
        <f>+[21]Cajas!I52</f>
        <v>Individual</v>
      </c>
      <c r="K533" s="49" t="str">
        <f>+[21]Cajas!J52</f>
        <v>ELS</v>
      </c>
      <c r="L533" s="49" t="str">
        <f>+[21]Cajas!K52</f>
        <v>ESMECV PERU S.R.L</v>
      </c>
      <c r="M533" s="49">
        <f>+[21]Cajas!L52</f>
        <v>43028</v>
      </c>
      <c r="N533" s="49">
        <f>+[21]Cajas!M52</f>
        <v>25</v>
      </c>
      <c r="O533" s="49" t="str">
        <f>+[21]Cajas!N52</f>
        <v>Sustento</v>
      </c>
      <c r="P533" s="49">
        <f>+[21]Cajas!O52</f>
        <v>25</v>
      </c>
      <c r="Q533" s="49" t="str">
        <f>+[21]Cajas!P52</f>
        <v>S</v>
      </c>
      <c r="R533" s="51">
        <f t="shared" si="33"/>
        <v>0.18369987063389392</v>
      </c>
      <c r="S533" s="45" t="str">
        <f t="shared" si="34"/>
        <v>ELS: Factura 001-000002</v>
      </c>
      <c r="V533" s="46">
        <f t="shared" si="35"/>
        <v>1</v>
      </c>
    </row>
    <row r="534" spans="1:22" s="45" customFormat="1" ht="11.25" hidden="1" customHeight="1" x14ac:dyDescent="0.2">
      <c r="A534" s="47">
        <f t="shared" si="36"/>
        <v>521</v>
      </c>
      <c r="B534" s="48" t="str">
        <f>+[21]Cajas!B53</f>
        <v>DXS25</v>
      </c>
      <c r="C534" s="49" t="str">
        <f>+[21]Cajas!C53</f>
        <v>CAJA PARA TABLERO DISTRIBUCION, TIPO M01, PARA S.E. MONOPOSTE</v>
      </c>
      <c r="D534" s="49" t="str">
        <f>+[21]Cajas!D53</f>
        <v>Sin Costo (No Utilizado)</v>
      </c>
      <c r="E534" s="53">
        <f>+[21]Cajas!E53</f>
        <v>0</v>
      </c>
      <c r="F534" s="53"/>
      <c r="G534" s="49" t="str">
        <f>+[21]Cajas!F53</f>
        <v>A</v>
      </c>
      <c r="H534" s="49" t="str">
        <f>+[21]Cajas!G53</f>
        <v/>
      </c>
      <c r="I534" s="49" t="str">
        <f>+[21]Cajas!H53</f>
        <v>Precio Regulado 2012</v>
      </c>
      <c r="J534" s="49" t="str">
        <f>+[21]Cajas!I53</f>
        <v/>
      </c>
      <c r="K534" s="49" t="str">
        <f>+[21]Cajas!J53</f>
        <v/>
      </c>
      <c r="L534" s="49" t="str">
        <f>+[21]Cajas!K53</f>
        <v/>
      </c>
      <c r="M534" s="49" t="str">
        <f>+[21]Cajas!L53</f>
        <v/>
      </c>
      <c r="N534" s="49" t="str">
        <f>+[21]Cajas!M53</f>
        <v/>
      </c>
      <c r="O534" s="49" t="str">
        <f>+[21]Cajas!N53</f>
        <v>Precio regulado 2012</v>
      </c>
      <c r="P534" s="49" t="str">
        <f>+[21]Cajas!O53</f>
        <v/>
      </c>
      <c r="Q534" s="49" t="str">
        <f>+[21]Cajas!P53</f>
        <v>A</v>
      </c>
      <c r="R534" s="51" t="str">
        <f t="shared" si="33"/>
        <v/>
      </c>
      <c r="S534" s="45" t="str">
        <f t="shared" si="34"/>
        <v>Precio regulado 2012</v>
      </c>
      <c r="V534" s="46">
        <f t="shared" si="35"/>
        <v>1</v>
      </c>
    </row>
    <row r="535" spans="1:22" s="45" customFormat="1" ht="11.25" hidden="1" customHeight="1" x14ac:dyDescent="0.2">
      <c r="A535" s="47">
        <f t="shared" si="36"/>
        <v>522</v>
      </c>
      <c r="B535" s="48" t="str">
        <f>+[21]Cajas!B54</f>
        <v>DXS24</v>
      </c>
      <c r="C535" s="49" t="str">
        <f>+[21]Cajas!C54</f>
        <v>CAJA PARA TABLERO DISTRIBUCION, TIPO M02, PARA S.E. AREA BIPOSTE</v>
      </c>
      <c r="D535" s="49" t="str">
        <f>+[21]Cajas!D54</f>
        <v>Sin Costo (No Utilizado)</v>
      </c>
      <c r="E535" s="53">
        <f>+[21]Cajas!E54</f>
        <v>0</v>
      </c>
      <c r="F535" s="53"/>
      <c r="G535" s="49" t="str">
        <f>+[21]Cajas!F54</f>
        <v>A</v>
      </c>
      <c r="H535" s="49" t="str">
        <f>+[21]Cajas!G54</f>
        <v/>
      </c>
      <c r="I535" s="49" t="str">
        <f>+[21]Cajas!H54</f>
        <v>Precio Regulado 2012</v>
      </c>
      <c r="J535" s="49" t="str">
        <f>+[21]Cajas!I54</f>
        <v/>
      </c>
      <c r="K535" s="49" t="str">
        <f>+[21]Cajas!J54</f>
        <v/>
      </c>
      <c r="L535" s="49" t="str">
        <f>+[21]Cajas!K54</f>
        <v/>
      </c>
      <c r="M535" s="49" t="str">
        <f>+[21]Cajas!L54</f>
        <v/>
      </c>
      <c r="N535" s="49" t="str">
        <f>+[21]Cajas!M54</f>
        <v/>
      </c>
      <c r="O535" s="49" t="str">
        <f>+[21]Cajas!N54</f>
        <v>Precio regulado 2012</v>
      </c>
      <c r="P535" s="49" t="str">
        <f>+[21]Cajas!O54</f>
        <v/>
      </c>
      <c r="Q535" s="49" t="str">
        <f>+[21]Cajas!P54</f>
        <v>A</v>
      </c>
      <c r="R535" s="51" t="str">
        <f t="shared" si="33"/>
        <v/>
      </c>
      <c r="S535" s="45" t="str">
        <f t="shared" si="34"/>
        <v>Precio regulado 2012</v>
      </c>
      <c r="V535" s="46">
        <f t="shared" si="35"/>
        <v>1</v>
      </c>
    </row>
    <row r="536" spans="1:22" s="45" customFormat="1" ht="11.25" hidden="1" customHeight="1" x14ac:dyDescent="0.2">
      <c r="A536" s="47">
        <f t="shared" si="36"/>
        <v>523</v>
      </c>
      <c r="B536" s="48" t="str">
        <f>+[21]Cajas!B55</f>
        <v>DXS26</v>
      </c>
      <c r="C536" s="49" t="str">
        <f>+[21]Cajas!C55</f>
        <v>CAJA PARA TABLERO DISTRIBUCION, TIPO M03, PARA S.E. MONOPOSTE</v>
      </c>
      <c r="D536" s="49" t="str">
        <f>+[21]Cajas!D55</f>
        <v>Sin Costo (No Utilizado)</v>
      </c>
      <c r="E536" s="53">
        <f>+[21]Cajas!E55</f>
        <v>0</v>
      </c>
      <c r="F536" s="53"/>
      <c r="G536" s="49" t="str">
        <f>+[21]Cajas!F55</f>
        <v>A</v>
      </c>
      <c r="H536" s="49" t="str">
        <f>+[21]Cajas!G55</f>
        <v/>
      </c>
      <c r="I536" s="49" t="str">
        <f>+[21]Cajas!H55</f>
        <v>Precio Regulado 2012</v>
      </c>
      <c r="J536" s="49" t="str">
        <f>+[21]Cajas!I55</f>
        <v/>
      </c>
      <c r="K536" s="49" t="str">
        <f>+[21]Cajas!J55</f>
        <v/>
      </c>
      <c r="L536" s="49" t="str">
        <f>+[21]Cajas!K55</f>
        <v/>
      </c>
      <c r="M536" s="49" t="str">
        <f>+[21]Cajas!L55</f>
        <v/>
      </c>
      <c r="N536" s="49" t="str">
        <f>+[21]Cajas!M55</f>
        <v/>
      </c>
      <c r="O536" s="49" t="str">
        <f>+[21]Cajas!N55</f>
        <v>Precio regulado 2012</v>
      </c>
      <c r="P536" s="49" t="str">
        <f>+[21]Cajas!O55</f>
        <v/>
      </c>
      <c r="Q536" s="49" t="str">
        <f>+[21]Cajas!P55</f>
        <v>A</v>
      </c>
      <c r="R536" s="51" t="str">
        <f t="shared" si="33"/>
        <v/>
      </c>
      <c r="S536" s="45" t="str">
        <f t="shared" si="34"/>
        <v>Precio regulado 2012</v>
      </c>
      <c r="V536" s="46">
        <f t="shared" si="35"/>
        <v>1</v>
      </c>
    </row>
    <row r="537" spans="1:22" s="45" customFormat="1" ht="11.25" hidden="1" customHeight="1" x14ac:dyDescent="0.2">
      <c r="A537" s="47">
        <f t="shared" si="36"/>
        <v>524</v>
      </c>
      <c r="B537" s="48" t="str">
        <f>+[21]Cajas!B56</f>
        <v>DXS27</v>
      </c>
      <c r="C537" s="49" t="str">
        <f>+[21]Cajas!C56</f>
        <v>CAJA PARA TABLERO DISTRIBUCION, TIPO M04, PARA S.E. AEREA BIPOSTE</v>
      </c>
      <c r="D537" s="49" t="str">
        <f>+[21]Cajas!D56</f>
        <v>Sin Costo (No Utilizado)</v>
      </c>
      <c r="E537" s="53">
        <f>+[21]Cajas!E56</f>
        <v>0</v>
      </c>
      <c r="F537" s="53"/>
      <c r="G537" s="49" t="str">
        <f>+[21]Cajas!F56</f>
        <v>A</v>
      </c>
      <c r="H537" s="49" t="str">
        <f>+[21]Cajas!G56</f>
        <v/>
      </c>
      <c r="I537" s="49" t="str">
        <f>+[21]Cajas!H56</f>
        <v>Precio Regulado 2012</v>
      </c>
      <c r="J537" s="49" t="str">
        <f>+[21]Cajas!I56</f>
        <v/>
      </c>
      <c r="K537" s="49" t="str">
        <f>+[21]Cajas!J56</f>
        <v/>
      </c>
      <c r="L537" s="49" t="str">
        <f>+[21]Cajas!K56</f>
        <v/>
      </c>
      <c r="M537" s="49" t="str">
        <f>+[21]Cajas!L56</f>
        <v/>
      </c>
      <c r="N537" s="49" t="str">
        <f>+[21]Cajas!M56</f>
        <v/>
      </c>
      <c r="O537" s="49" t="str">
        <f>+[21]Cajas!N56</f>
        <v>Precio regulado 2012</v>
      </c>
      <c r="P537" s="49" t="str">
        <f>+[21]Cajas!O56</f>
        <v/>
      </c>
      <c r="Q537" s="49" t="str">
        <f>+[21]Cajas!P56</f>
        <v>A</v>
      </c>
      <c r="R537" s="51" t="str">
        <f t="shared" si="33"/>
        <v/>
      </c>
      <c r="S537" s="45" t="str">
        <f t="shared" si="34"/>
        <v>Precio regulado 2012</v>
      </c>
      <c r="V537" s="46">
        <f t="shared" si="35"/>
        <v>1</v>
      </c>
    </row>
    <row r="538" spans="1:22" s="45" customFormat="1" ht="11.25" hidden="1" customHeight="1" x14ac:dyDescent="0.2">
      <c r="A538" s="47">
        <f t="shared" si="36"/>
        <v>525</v>
      </c>
      <c r="B538" s="48" t="str">
        <f>+[21]Cajas!B57</f>
        <v>SSI01</v>
      </c>
      <c r="C538" s="49" t="str">
        <f>+[21]Cajas!C57</f>
        <v>CAJA SECCIONADORA SF6, 3 VIAS, M.T.</v>
      </c>
      <c r="D538" s="49">
        <f>+[21]Cajas!D57</f>
        <v>8542.66</v>
      </c>
      <c r="E538" s="53">
        <f>+[21]Cajas!E57</f>
        <v>8542.66</v>
      </c>
      <c r="F538" s="53"/>
      <c r="G538" s="49" t="str">
        <f>+[21]Cajas!F57</f>
        <v>E</v>
      </c>
      <c r="H538" s="49" t="str">
        <f>+[21]Cajas!G57</f>
        <v/>
      </c>
      <c r="I538" s="49" t="str">
        <f>+[21]Cajas!H57</f>
        <v>Estimado</v>
      </c>
      <c r="J538" s="49" t="str">
        <f>+[21]Cajas!I57</f>
        <v/>
      </c>
      <c r="K538" s="49" t="str">
        <f>+[21]Cajas!J57</f>
        <v/>
      </c>
      <c r="L538" s="49" t="str">
        <f>+[21]Cajas!K57</f>
        <v/>
      </c>
      <c r="M538" s="49" t="str">
        <f>+[21]Cajas!L57</f>
        <v/>
      </c>
      <c r="N538" s="49" t="str">
        <f>+[21]Cajas!M57</f>
        <v/>
      </c>
      <c r="O538" s="49" t="str">
        <f>+[21]Cajas!N57</f>
        <v>Estimado</v>
      </c>
      <c r="P538" s="49" t="str">
        <f>+[21]Cajas!O57</f>
        <v/>
      </c>
      <c r="Q538" s="49" t="str">
        <f>+[21]Cajas!P57</f>
        <v>E</v>
      </c>
      <c r="R538" s="51">
        <f t="shared" si="33"/>
        <v>0</v>
      </c>
      <c r="S538" s="45" t="str">
        <f t="shared" si="34"/>
        <v>Estimado.rar</v>
      </c>
      <c r="V538" s="46">
        <f t="shared" si="35"/>
        <v>1</v>
      </c>
    </row>
    <row r="539" spans="1:22" s="45" customFormat="1" ht="11.25" hidden="1" customHeight="1" x14ac:dyDescent="0.2">
      <c r="A539" s="47">
        <f t="shared" si="36"/>
        <v>526</v>
      </c>
      <c r="B539" s="48" t="str">
        <f>+[21]Cajas!B58</f>
        <v>SSI02</v>
      </c>
      <c r="C539" s="49" t="str">
        <f>+[21]Cajas!C58</f>
        <v>CAJA SECCIONADORA SF6, 4 VIAS, M.T.</v>
      </c>
      <c r="D539" s="49" t="str">
        <f>+[21]Cajas!D58</f>
        <v>Sin Costo (No Utilizado)</v>
      </c>
      <c r="E539" s="53">
        <f>+[21]Cajas!E58</f>
        <v>0</v>
      </c>
      <c r="F539" s="53"/>
      <c r="G539" s="49" t="str">
        <f>+[21]Cajas!F58</f>
        <v>A</v>
      </c>
      <c r="H539" s="49" t="str">
        <f>+[21]Cajas!G58</f>
        <v/>
      </c>
      <c r="I539" s="49" t="str">
        <f>+[21]Cajas!H58</f>
        <v>Precio Regulado 2012</v>
      </c>
      <c r="J539" s="49" t="str">
        <f>+[21]Cajas!I58</f>
        <v/>
      </c>
      <c r="K539" s="49" t="str">
        <f>+[21]Cajas!J58</f>
        <v/>
      </c>
      <c r="L539" s="49" t="str">
        <f>+[21]Cajas!K58</f>
        <v/>
      </c>
      <c r="M539" s="49" t="str">
        <f>+[21]Cajas!L58</f>
        <v/>
      </c>
      <c r="N539" s="49" t="str">
        <f>+[21]Cajas!M58</f>
        <v/>
      </c>
      <c r="O539" s="49" t="str">
        <f>+[21]Cajas!N58</f>
        <v>Precio regulado 2012</v>
      </c>
      <c r="P539" s="49" t="str">
        <f>+[21]Cajas!O58</f>
        <v/>
      </c>
      <c r="Q539" s="49" t="str">
        <f>+[21]Cajas!P58</f>
        <v>A</v>
      </c>
      <c r="R539" s="51" t="str">
        <f t="shared" si="33"/>
        <v/>
      </c>
      <c r="S539" s="45" t="str">
        <f t="shared" si="34"/>
        <v>Precio regulado 2012</v>
      </c>
      <c r="V539" s="46">
        <f t="shared" si="35"/>
        <v>1</v>
      </c>
    </row>
    <row r="540" spans="1:22" s="45" customFormat="1" ht="11.25" hidden="1" customHeight="1" x14ac:dyDescent="0.2">
      <c r="A540" s="47">
        <f t="shared" si="36"/>
        <v>527</v>
      </c>
      <c r="B540" s="48" t="str">
        <f>+[21]Cajas!B59</f>
        <v>DCT03</v>
      </c>
      <c r="C540" s="49" t="str">
        <f>+[21]Cajas!C59</f>
        <v>CAJA TOMA TIPO F2 CON TABLERO DE DISTRIBUCION 100KVA</v>
      </c>
      <c r="D540" s="49">
        <f>+[21]Cajas!D59</f>
        <v>13.91</v>
      </c>
      <c r="E540" s="53">
        <f>+[21]Cajas!E59</f>
        <v>13.91</v>
      </c>
      <c r="F540" s="53"/>
      <c r="G540" s="49" t="str">
        <f>+[21]Cajas!F59</f>
        <v>S</v>
      </c>
      <c r="H540" s="49">
        <f>+[21]Cajas!G59</f>
        <v>280</v>
      </c>
      <c r="I540" s="49" t="str">
        <f>+[21]Cajas!H59</f>
        <v>Orden de Compra 1210014195</v>
      </c>
      <c r="J540" s="49" t="str">
        <f>+[21]Cajas!I59</f>
        <v>Individual</v>
      </c>
      <c r="K540" s="49" t="str">
        <f>+[21]Cajas!J59</f>
        <v>ELNO</v>
      </c>
      <c r="L540" s="49" t="str">
        <f>+[21]Cajas!K59</f>
        <v>GUZMAN VALDEZ ENRIQUE</v>
      </c>
      <c r="M540" s="49">
        <f>+[21]Cajas!L59</f>
        <v>42858</v>
      </c>
      <c r="N540" s="49">
        <f>+[21]Cajas!M59</f>
        <v>280</v>
      </c>
      <c r="O540" s="49" t="str">
        <f>+[21]Cajas!N59</f>
        <v>Sustento</v>
      </c>
      <c r="P540" s="49">
        <f>+[21]Cajas!O59</f>
        <v>280</v>
      </c>
      <c r="Q540" s="49" t="str">
        <f>+[21]Cajas!P59</f>
        <v>S</v>
      </c>
      <c r="R540" s="51">
        <f t="shared" si="33"/>
        <v>0</v>
      </c>
      <c r="S540" s="45" t="str">
        <f t="shared" si="34"/>
        <v>ELNO: Orden de Compra 1210014195</v>
      </c>
      <c r="V540" s="46">
        <f t="shared" si="35"/>
        <v>1</v>
      </c>
    </row>
    <row r="541" spans="1:22" s="45" customFormat="1" ht="11.25" hidden="1" customHeight="1" x14ac:dyDescent="0.2">
      <c r="A541" s="47">
        <f t="shared" si="36"/>
        <v>528</v>
      </c>
      <c r="B541" s="48" t="str">
        <f>+[21]Barras!B35</f>
        <v>DXS06</v>
      </c>
      <c r="C541" s="49" t="str">
        <f>+[21]Barras!C35</f>
        <v>BARRA COLECTORA BT SUBESTACION CONVENCIONAL 100/250KVA 8X60X1030MM</v>
      </c>
      <c r="D541" s="49">
        <f>+[21]Barras!D35</f>
        <v>25.84</v>
      </c>
      <c r="E541" s="53">
        <f>+[21]Barras!E35</f>
        <v>28.898415094339619</v>
      </c>
      <c r="F541" s="53"/>
      <c r="G541" s="49" t="str">
        <f>+[21]Barras!F35</f>
        <v>E</v>
      </c>
      <c r="H541" s="49" t="str">
        <f>+[21]Barras!G35</f>
        <v/>
      </c>
      <c r="I541" s="49" t="str">
        <f>+[21]Barras!H35</f>
        <v>Estimado</v>
      </c>
      <c r="J541" s="49" t="str">
        <f>+[21]Barras!I35</f>
        <v/>
      </c>
      <c r="K541" s="49" t="str">
        <f>+[21]Barras!J35</f>
        <v/>
      </c>
      <c r="L541" s="49" t="str">
        <f>+[21]Barras!K35</f>
        <v/>
      </c>
      <c r="M541" s="49" t="str">
        <f>+[21]Barras!L35</f>
        <v/>
      </c>
      <c r="N541" s="49" t="str">
        <f>+[21]Barras!M35</f>
        <v/>
      </c>
      <c r="O541" s="49" t="str">
        <f>+[21]Barras!N35</f>
        <v>Estimado</v>
      </c>
      <c r="P541" s="49" t="str">
        <f>+[21]Barras!O35</f>
        <v/>
      </c>
      <c r="Q541" s="49" t="str">
        <f>+[21]Barras!P35</f>
        <v>E</v>
      </c>
      <c r="R541" s="51">
        <f t="shared" si="33"/>
        <v>0.11835971727320516</v>
      </c>
      <c r="S541" s="45" t="str">
        <f t="shared" si="34"/>
        <v>Estimado.rar</v>
      </c>
      <c r="V541" s="46">
        <f t="shared" si="35"/>
        <v>1</v>
      </c>
    </row>
    <row r="542" spans="1:22" s="45" customFormat="1" ht="11.25" hidden="1" customHeight="1" x14ac:dyDescent="0.2">
      <c r="A542" s="47">
        <f t="shared" si="36"/>
        <v>529</v>
      </c>
      <c r="B542" s="48" t="str">
        <f>+[21]Barras!B36</f>
        <v>DXS04</v>
      </c>
      <c r="C542" s="49" t="str">
        <f>+[21]Barras!C36</f>
        <v>BARRA COLECTORA BT SUBESTACION CONVENCIONAL 100/250KVA 8X60X660MM</v>
      </c>
      <c r="D542" s="49">
        <f>+[21]Barras!D36</f>
        <v>16.559999999999999</v>
      </c>
      <c r="E542" s="53">
        <f>+[21]Barras!E36</f>
        <v>18.517431031324417</v>
      </c>
      <c r="F542" s="53"/>
      <c r="G542" s="49" t="str">
        <f>+[21]Barras!F36</f>
        <v>E</v>
      </c>
      <c r="H542" s="49" t="str">
        <f>+[21]Barras!G36</f>
        <v/>
      </c>
      <c r="I542" s="49" t="str">
        <f>+[21]Barras!H36</f>
        <v>Estimado</v>
      </c>
      <c r="J542" s="49" t="str">
        <f>+[21]Barras!I36</f>
        <v/>
      </c>
      <c r="K542" s="49" t="str">
        <f>+[21]Barras!J36</f>
        <v/>
      </c>
      <c r="L542" s="49" t="str">
        <f>+[21]Barras!K36</f>
        <v/>
      </c>
      <c r="M542" s="49" t="str">
        <f>+[21]Barras!L36</f>
        <v/>
      </c>
      <c r="N542" s="49" t="str">
        <f>+[21]Barras!M36</f>
        <v/>
      </c>
      <c r="O542" s="49" t="str">
        <f>+[21]Barras!N36</f>
        <v>Estimado</v>
      </c>
      <c r="P542" s="49" t="str">
        <f>+[21]Barras!O36</f>
        <v/>
      </c>
      <c r="Q542" s="49" t="str">
        <f>+[21]Barras!P36</f>
        <v>E</v>
      </c>
      <c r="R542" s="51">
        <f t="shared" si="33"/>
        <v>0.11820235696403492</v>
      </c>
      <c r="S542" s="45" t="str">
        <f t="shared" si="34"/>
        <v>Estimado.rar</v>
      </c>
      <c r="V542" s="46">
        <f t="shared" si="35"/>
        <v>1</v>
      </c>
    </row>
    <row r="543" spans="1:22" s="45" customFormat="1" ht="11.25" hidden="1" customHeight="1" x14ac:dyDescent="0.2">
      <c r="A543" s="47">
        <f t="shared" si="36"/>
        <v>530</v>
      </c>
      <c r="B543" s="48" t="str">
        <f>+[21]Barras!B37</f>
        <v>DXS07</v>
      </c>
      <c r="C543" s="49" t="str">
        <f>+[21]Barras!C37</f>
        <v>BARRA COLECTORA BT SUBESTACION CONVENCIONAL 400KVA 8X80X1110MM</v>
      </c>
      <c r="D543" s="49">
        <f>+[21]Barras!D37</f>
        <v>37.130000000000003</v>
      </c>
      <c r="E543" s="53">
        <f>+[21]Barras!E37</f>
        <v>41.523936252060807</v>
      </c>
      <c r="F543" s="53"/>
      <c r="G543" s="49" t="str">
        <f>+[21]Barras!F37</f>
        <v>E</v>
      </c>
      <c r="H543" s="49" t="str">
        <f>+[21]Barras!G37</f>
        <v/>
      </c>
      <c r="I543" s="49" t="str">
        <f>+[21]Barras!H37</f>
        <v>Estimado</v>
      </c>
      <c r="J543" s="49" t="str">
        <f>+[21]Barras!I37</f>
        <v/>
      </c>
      <c r="K543" s="49" t="str">
        <f>+[21]Barras!J37</f>
        <v/>
      </c>
      <c r="L543" s="49" t="str">
        <f>+[21]Barras!K37</f>
        <v/>
      </c>
      <c r="M543" s="49" t="str">
        <f>+[21]Barras!L37</f>
        <v/>
      </c>
      <c r="N543" s="49" t="str">
        <f>+[21]Barras!M37</f>
        <v/>
      </c>
      <c r="O543" s="49" t="str">
        <f>+[21]Barras!N37</f>
        <v>Estimado</v>
      </c>
      <c r="P543" s="49" t="str">
        <f>+[21]Barras!O37</f>
        <v/>
      </c>
      <c r="Q543" s="49" t="str">
        <f>+[21]Barras!P37</f>
        <v>E</v>
      </c>
      <c r="R543" s="51">
        <f t="shared" si="33"/>
        <v>0.11833924729493139</v>
      </c>
      <c r="S543" s="45" t="str">
        <f t="shared" si="34"/>
        <v>Estimado.rar</v>
      </c>
      <c r="V543" s="46">
        <f t="shared" si="35"/>
        <v>1</v>
      </c>
    </row>
    <row r="544" spans="1:22" s="45" customFormat="1" ht="11.25" hidden="1" customHeight="1" x14ac:dyDescent="0.2">
      <c r="A544" s="47">
        <f t="shared" si="36"/>
        <v>531</v>
      </c>
      <c r="B544" s="48" t="str">
        <f>+[21]Barras!B38</f>
        <v>DXS08</v>
      </c>
      <c r="C544" s="49" t="str">
        <f>+[21]Barras!C38</f>
        <v>BARRA COLECTORA BT SUBESTACION CONVENCIONAL 630KVA 8X80X1190MM</v>
      </c>
      <c r="D544" s="49">
        <f>+[21]Barras!D38</f>
        <v>39.81</v>
      </c>
      <c r="E544" s="53">
        <f>+[21]Barras!E38</f>
        <v>44.516652378335465</v>
      </c>
      <c r="F544" s="53"/>
      <c r="G544" s="49" t="str">
        <f>+[21]Barras!F38</f>
        <v>E</v>
      </c>
      <c r="H544" s="49" t="str">
        <f>+[21]Barras!G38</f>
        <v/>
      </c>
      <c r="I544" s="49" t="str">
        <f>+[21]Barras!H38</f>
        <v>Estimado</v>
      </c>
      <c r="J544" s="49" t="str">
        <f>+[21]Barras!I38</f>
        <v/>
      </c>
      <c r="K544" s="49" t="str">
        <f>+[21]Barras!J38</f>
        <v/>
      </c>
      <c r="L544" s="49" t="str">
        <f>+[21]Barras!K38</f>
        <v/>
      </c>
      <c r="M544" s="49" t="str">
        <f>+[21]Barras!L38</f>
        <v/>
      </c>
      <c r="N544" s="49" t="str">
        <f>+[21]Barras!M38</f>
        <v/>
      </c>
      <c r="O544" s="49" t="str">
        <f>+[21]Barras!N38</f>
        <v>Estimado</v>
      </c>
      <c r="P544" s="49" t="str">
        <f>+[21]Barras!O38</f>
        <v/>
      </c>
      <c r="Q544" s="49" t="str">
        <f>+[21]Barras!P38</f>
        <v>E</v>
      </c>
      <c r="R544" s="51">
        <f t="shared" si="33"/>
        <v>0.11822789194512584</v>
      </c>
      <c r="S544" s="45" t="str">
        <f t="shared" si="34"/>
        <v>Estimado.rar</v>
      </c>
      <c r="V544" s="46">
        <f t="shared" si="35"/>
        <v>1</v>
      </c>
    </row>
    <row r="545" spans="1:22" s="45" customFormat="1" ht="11.25" hidden="1" customHeight="1" x14ac:dyDescent="0.2">
      <c r="A545" s="47">
        <f t="shared" si="36"/>
        <v>532</v>
      </c>
      <c r="B545" s="48" t="str">
        <f>+[21]Barras!B39</f>
        <v>DXS05</v>
      </c>
      <c r="C545" s="49" t="str">
        <f>+[21]Barras!C39</f>
        <v>BARRA COLECTORA TABLERO DE DISTRIBUCION SECUNDARIA AP (U-V-W)</v>
      </c>
      <c r="D545" s="49">
        <f>+[21]Barras!D39</f>
        <v>15.44</v>
      </c>
      <c r="E545" s="53">
        <f>+[21]Barras!E39</f>
        <v>17.2650443915247</v>
      </c>
      <c r="F545" s="53"/>
      <c r="G545" s="49" t="str">
        <f>+[21]Barras!F39</f>
        <v>E</v>
      </c>
      <c r="H545" s="49" t="str">
        <f>+[21]Barras!G39</f>
        <v/>
      </c>
      <c r="I545" s="49" t="str">
        <f>+[21]Barras!H39</f>
        <v>Estimado</v>
      </c>
      <c r="J545" s="49" t="str">
        <f>+[21]Barras!I39</f>
        <v/>
      </c>
      <c r="K545" s="49" t="str">
        <f>+[21]Barras!J39</f>
        <v/>
      </c>
      <c r="L545" s="49" t="str">
        <f>+[21]Barras!K39</f>
        <v/>
      </c>
      <c r="M545" s="49" t="str">
        <f>+[21]Barras!L39</f>
        <v/>
      </c>
      <c r="N545" s="49" t="str">
        <f>+[21]Barras!M39</f>
        <v/>
      </c>
      <c r="O545" s="49" t="str">
        <f>+[21]Barras!N39</f>
        <v>Estimado</v>
      </c>
      <c r="P545" s="49" t="str">
        <f>+[21]Barras!O39</f>
        <v/>
      </c>
      <c r="Q545" s="49" t="str">
        <f>+[21]Barras!P39</f>
        <v>E</v>
      </c>
      <c r="R545" s="51">
        <f t="shared" si="33"/>
        <v>0.11820235696403514</v>
      </c>
      <c r="S545" s="45" t="str">
        <f t="shared" si="34"/>
        <v>Estimado.rar</v>
      </c>
      <c r="V545" s="46">
        <f t="shared" si="35"/>
        <v>1</v>
      </c>
    </row>
    <row r="546" spans="1:22" s="45" customFormat="1" ht="11.25" hidden="1" customHeight="1" x14ac:dyDescent="0.2">
      <c r="A546" s="47">
        <f t="shared" si="36"/>
        <v>533</v>
      </c>
      <c r="B546" s="48" t="str">
        <f>+[21]Barras!B40</f>
        <v>DXS01</v>
      </c>
      <c r="C546" s="49" t="str">
        <f>+[21]Barras!C40</f>
        <v>BARRA DE COBRE PARA TABLERO B.T. 40 X 5 mm.</v>
      </c>
      <c r="D546" s="49">
        <f>+[21]Barras!D40</f>
        <v>8.7100000000000009</v>
      </c>
      <c r="E546" s="53">
        <f>+[21]Barras!E40</f>
        <v>9.7395425291567452</v>
      </c>
      <c r="F546" s="53"/>
      <c r="G546" s="49" t="str">
        <f>+[21]Barras!F40</f>
        <v>E</v>
      </c>
      <c r="H546" s="49" t="str">
        <f>+[21]Barras!G40</f>
        <v/>
      </c>
      <c r="I546" s="49" t="str">
        <f>+[21]Barras!H40</f>
        <v>Estimado</v>
      </c>
      <c r="J546" s="49" t="str">
        <f>+[21]Barras!I40</f>
        <v/>
      </c>
      <c r="K546" s="49" t="str">
        <f>+[21]Barras!J40</f>
        <v/>
      </c>
      <c r="L546" s="49" t="str">
        <f>+[21]Barras!K40</f>
        <v/>
      </c>
      <c r="M546" s="49" t="str">
        <f>+[21]Barras!L40</f>
        <v/>
      </c>
      <c r="N546" s="49" t="str">
        <f>+[21]Barras!M40</f>
        <v/>
      </c>
      <c r="O546" s="49" t="str">
        <f>+[21]Barras!N40</f>
        <v>Estimado</v>
      </c>
      <c r="P546" s="49" t="str">
        <f>+[21]Barras!O40</f>
        <v/>
      </c>
      <c r="Q546" s="49" t="str">
        <f>+[21]Barras!P40</f>
        <v>E</v>
      </c>
      <c r="R546" s="51">
        <f t="shared" si="33"/>
        <v>0.11820235696403492</v>
      </c>
      <c r="S546" s="45" t="str">
        <f t="shared" si="34"/>
        <v>Estimado.rar</v>
      </c>
      <c r="V546" s="46">
        <f t="shared" si="35"/>
        <v>1</v>
      </c>
    </row>
    <row r="547" spans="1:22" s="45" customFormat="1" ht="11.25" hidden="1" customHeight="1" x14ac:dyDescent="0.2">
      <c r="A547" s="47">
        <f t="shared" si="36"/>
        <v>534</v>
      </c>
      <c r="B547" s="48" t="str">
        <f>+[22]Cintas!B32</f>
        <v>CXX34</v>
      </c>
      <c r="C547" s="49" t="str">
        <f>+[22]Cintas!C32</f>
        <v>CINTA AISLANTE DE ALGODON DE 19MM ANCHO</v>
      </c>
      <c r="D547" s="49">
        <f>+[22]Cintas!D32</f>
        <v>0.22</v>
      </c>
      <c r="E547" s="53">
        <f>+[22]Cintas!E32</f>
        <v>0.48</v>
      </c>
      <c r="F547" s="53"/>
      <c r="G547" s="49" t="str">
        <f>+[22]Cintas!F32</f>
        <v>S</v>
      </c>
      <c r="H547" s="49">
        <f>+[22]Cintas!G32</f>
        <v>100</v>
      </c>
      <c r="I547" s="49" t="str">
        <f>+[22]Cintas!H32</f>
        <v>Orden de Compra OC-1764</v>
      </c>
      <c r="J547" s="49" t="str">
        <f>+[22]Cintas!I32</f>
        <v>Individual</v>
      </c>
      <c r="K547" s="49" t="str">
        <f>+[22]Cintas!J32</f>
        <v>ELDU</v>
      </c>
      <c r="L547" s="49" t="str">
        <f>+[22]Cintas!K32</f>
        <v>REPRESENTACIONES COMERCIALES R &amp; M E.I.R.L</v>
      </c>
      <c r="M547" s="49">
        <f>+[22]Cintas!L32</f>
        <v>42614</v>
      </c>
      <c r="N547" s="49">
        <f>+[22]Cintas!M32</f>
        <v>100</v>
      </c>
      <c r="O547" s="49" t="str">
        <f>+[22]Cintas!N32</f>
        <v>Sustento</v>
      </c>
      <c r="P547" s="49">
        <f>+[22]Cintas!O32</f>
        <v>100</v>
      </c>
      <c r="Q547" s="49" t="str">
        <f>+[22]Cintas!P32</f>
        <v>S</v>
      </c>
      <c r="R547" s="51">
        <f t="shared" si="33"/>
        <v>1.1818181818181817</v>
      </c>
      <c r="S547" s="45" t="str">
        <f t="shared" si="34"/>
        <v>ELDU: Orden de Compra OC-1764</v>
      </c>
      <c r="V547" s="46">
        <f t="shared" si="35"/>
        <v>1</v>
      </c>
    </row>
    <row r="548" spans="1:22" s="45" customFormat="1" ht="11.25" hidden="1" customHeight="1" x14ac:dyDescent="0.2">
      <c r="A548" s="47">
        <f t="shared" si="36"/>
        <v>535</v>
      </c>
      <c r="B548" s="48" t="str">
        <f>+[22]Cintas!B33</f>
        <v>CXX32</v>
      </c>
      <c r="C548" s="49" t="str">
        <f>+[22]Cintas!C33</f>
        <v>CINTA AISLANTE TERMOCONTRAIBLE PARA LINEAS AEREAS 10KV</v>
      </c>
      <c r="D548" s="49">
        <f>+[22]Cintas!D33</f>
        <v>8.57</v>
      </c>
      <c r="E548" s="53">
        <f>+[22]Cintas!E33</f>
        <v>13.90218387892301</v>
      </c>
      <c r="F548" s="53"/>
      <c r="G548" s="49" t="str">
        <f>+[22]Cintas!F33</f>
        <v>E</v>
      </c>
      <c r="H548" s="49" t="str">
        <f>+[22]Cintas!G33</f>
        <v/>
      </c>
      <c r="I548" s="49" t="str">
        <f>+[22]Cintas!H33</f>
        <v>Estimado</v>
      </c>
      <c r="J548" s="49" t="str">
        <f>+[22]Cintas!I33</f>
        <v/>
      </c>
      <c r="K548" s="49" t="str">
        <f>+[22]Cintas!J33</f>
        <v/>
      </c>
      <c r="L548" s="49" t="str">
        <f>+[22]Cintas!K33</f>
        <v/>
      </c>
      <c r="M548" s="49" t="str">
        <f>+[22]Cintas!L33</f>
        <v/>
      </c>
      <c r="N548" s="49" t="str">
        <f>+[22]Cintas!M33</f>
        <v/>
      </c>
      <c r="O548" s="49" t="str">
        <f>+[22]Cintas!N33</f>
        <v>Estimado</v>
      </c>
      <c r="P548" s="49" t="str">
        <f>+[22]Cintas!O33</f>
        <v/>
      </c>
      <c r="Q548" s="49" t="str">
        <f>+[22]Cintas!P33</f>
        <v>E</v>
      </c>
      <c r="R548" s="51">
        <f t="shared" si="33"/>
        <v>0.6221918178439918</v>
      </c>
      <c r="S548" s="45" t="str">
        <f t="shared" si="34"/>
        <v>Estimado.rar</v>
      </c>
      <c r="V548" s="46">
        <f t="shared" si="35"/>
        <v>1</v>
      </c>
    </row>
    <row r="549" spans="1:22" s="45" customFormat="1" ht="11.25" hidden="1" customHeight="1" x14ac:dyDescent="0.2">
      <c r="A549" s="47">
        <f t="shared" si="36"/>
        <v>536</v>
      </c>
      <c r="B549" s="48" t="str">
        <f>+[22]Cintas!B34</f>
        <v>FKC01</v>
      </c>
      <c r="C549" s="49" t="str">
        <f>+[22]Cintas!C34</f>
        <v>CINTA BANDIT</v>
      </c>
      <c r="D549" s="49">
        <f>+[22]Cintas!D34</f>
        <v>0.91</v>
      </c>
      <c r="E549" s="53">
        <f>+[22]Cintas!E34</f>
        <v>0.42</v>
      </c>
      <c r="F549" s="53"/>
      <c r="G549" s="49" t="str">
        <f>+[22]Cintas!F34</f>
        <v>S</v>
      </c>
      <c r="H549" s="49">
        <f>+[22]Cintas!G34</f>
        <v>56260</v>
      </c>
      <c r="I549" s="49" t="str">
        <f>+[22]Cintas!H34</f>
        <v>Contrato N°43-2017</v>
      </c>
      <c r="J549" s="49" t="str">
        <f>+[22]Cintas!I34</f>
        <v>Corporativa</v>
      </c>
      <c r="K549" s="49" t="str">
        <f>+[22]Cintas!J34</f>
        <v>ELSE</v>
      </c>
      <c r="L549" s="49" t="str">
        <f>+[22]Cintas!K34</f>
        <v>ING. SERVICIOS VALLADARES SANTIBAÑES HERMANOS S.A</v>
      </c>
      <c r="M549" s="49">
        <f>+[22]Cintas!L34</f>
        <v>42850</v>
      </c>
      <c r="N549" s="49">
        <f>+[22]Cintas!M34</f>
        <v>56260</v>
      </c>
      <c r="O549" s="49" t="str">
        <f>+[22]Cintas!N34</f>
        <v>Sustento</v>
      </c>
      <c r="P549" s="49">
        <f>+[22]Cintas!O34</f>
        <v>56260</v>
      </c>
      <c r="Q549" s="49" t="str">
        <f>+[22]Cintas!P34</f>
        <v>S</v>
      </c>
      <c r="R549" s="51">
        <f t="shared" si="33"/>
        <v>-0.53846153846153855</v>
      </c>
      <c r="S549" s="45" t="str">
        <f t="shared" si="34"/>
        <v>ELSE: Contrato N°43-2017</v>
      </c>
      <c r="V549" s="46">
        <f t="shared" si="35"/>
        <v>1</v>
      </c>
    </row>
    <row r="550" spans="1:22" s="45" customFormat="1" ht="11.25" hidden="1" customHeight="1" x14ac:dyDescent="0.2">
      <c r="A550" s="47">
        <f t="shared" si="36"/>
        <v>537</v>
      </c>
      <c r="B550" s="48" t="str">
        <f>+[22]Cintas!B35</f>
        <v>CXX30</v>
      </c>
      <c r="C550" s="49" t="str">
        <f>+[22]Cintas!C35</f>
        <v>CINTA ELECTR.TERMOPLASTICA BLANCA 19MM.X 10M</v>
      </c>
      <c r="D550" s="49">
        <f>+[22]Cintas!D35</f>
        <v>0.23</v>
      </c>
      <c r="E550" s="53">
        <f>+[22]Cintas!E35</f>
        <v>0.68</v>
      </c>
      <c r="F550" s="53"/>
      <c r="G550" s="49" t="str">
        <f>+[22]Cintas!F35</f>
        <v>S</v>
      </c>
      <c r="H550" s="49">
        <f>+[22]Cintas!G35</f>
        <v>1200</v>
      </c>
      <c r="I550" s="49" t="str">
        <f>+[22]Cintas!H35</f>
        <v>Orden de Compra 2210008840</v>
      </c>
      <c r="J550" s="49" t="str">
        <f>+[22]Cintas!I35</f>
        <v>Individual</v>
      </c>
      <c r="K550" s="49" t="str">
        <f>+[22]Cintas!J35</f>
        <v>ELN</v>
      </c>
      <c r="L550" s="49" t="str">
        <f>+[22]Cintas!K35</f>
        <v>PROVEEDORES MINEROS S.A.C.</v>
      </c>
      <c r="M550" s="49">
        <f>+[22]Cintas!L35</f>
        <v>42860</v>
      </c>
      <c r="N550" s="49">
        <f>+[22]Cintas!M35</f>
        <v>1200</v>
      </c>
      <c r="O550" s="49" t="str">
        <f>+[22]Cintas!N35</f>
        <v>Sustento</v>
      </c>
      <c r="P550" s="49">
        <f>+[22]Cintas!O35</f>
        <v>1200</v>
      </c>
      <c r="Q550" s="49" t="str">
        <f>+[22]Cintas!P35</f>
        <v>S</v>
      </c>
      <c r="R550" s="51">
        <f t="shared" si="33"/>
        <v>1.956521739130435</v>
      </c>
      <c r="S550" s="45" t="str">
        <f t="shared" si="34"/>
        <v>ELN: Orden de Compra 2210008840</v>
      </c>
      <c r="V550" s="46">
        <f t="shared" si="35"/>
        <v>1</v>
      </c>
    </row>
    <row r="551" spans="1:22" s="45" customFormat="1" ht="11.25" hidden="1" customHeight="1" x14ac:dyDescent="0.2">
      <c r="A551" s="47">
        <f t="shared" si="36"/>
        <v>538</v>
      </c>
      <c r="B551" s="48" t="str">
        <f>+[22]Cintas!B36</f>
        <v>CXX09</v>
      </c>
      <c r="C551" s="49" t="str">
        <f>+[22]Cintas!C36</f>
        <v>CINTA PLANA DE ARMAR DE ALUMINIO DE 1.4 mm x 7.6 mm</v>
      </c>
      <c r="D551" s="49">
        <f>+[22]Cintas!D36</f>
        <v>0.18</v>
      </c>
      <c r="E551" s="53">
        <f>+[22]Cintas!E36</f>
        <v>0.16</v>
      </c>
      <c r="F551" s="53"/>
      <c r="G551" s="49" t="str">
        <f>+[22]Cintas!F36</f>
        <v>S</v>
      </c>
      <c r="H551" s="49">
        <f>+[22]Cintas!G36</f>
        <v>816</v>
      </c>
      <c r="I551" s="49" t="str">
        <f>+[22]Cintas!H36</f>
        <v>Factura 0001-008910</v>
      </c>
      <c r="J551" s="49" t="str">
        <f>+[22]Cintas!I36</f>
        <v>Individual</v>
      </c>
      <c r="K551" s="49" t="str">
        <f>+[22]Cintas!J36</f>
        <v>ELOR</v>
      </c>
      <c r="L551" s="49" t="str">
        <f>+[22]Cintas!K36</f>
        <v>IVS S.A</v>
      </c>
      <c r="M551" s="49">
        <f>+[22]Cintas!L36</f>
        <v>42741</v>
      </c>
      <c r="N551" s="49">
        <f>+[22]Cintas!M36</f>
        <v>816</v>
      </c>
      <c r="O551" s="49" t="str">
        <f>+[22]Cintas!N36</f>
        <v>Sustento</v>
      </c>
      <c r="P551" s="49">
        <f>+[22]Cintas!O36</f>
        <v>816</v>
      </c>
      <c r="Q551" s="49" t="str">
        <f>+[22]Cintas!P36</f>
        <v>S</v>
      </c>
      <c r="R551" s="51">
        <f t="shared" si="33"/>
        <v>-0.11111111111111105</v>
      </c>
      <c r="S551" s="45" t="str">
        <f t="shared" si="34"/>
        <v>ELOR: Factura 0001-008910</v>
      </c>
      <c r="V551" s="46">
        <f t="shared" si="35"/>
        <v>1</v>
      </c>
    </row>
    <row r="552" spans="1:22" s="45" customFormat="1" ht="11.25" hidden="1" customHeight="1" x14ac:dyDescent="0.2">
      <c r="A552" s="47">
        <f t="shared" si="36"/>
        <v>539</v>
      </c>
      <c r="B552" s="48" t="str">
        <f>+[22]Cintas!B37</f>
        <v>CXX10</v>
      </c>
      <c r="C552" s="49" t="str">
        <f>+[22]Cintas!C37</f>
        <v>CINTA SEÑALIZADORA, PLASTICO PESADO ROJO, 0.05m ANCHO, INST. CABLE SUBTERRANEO DE B.T.</v>
      </c>
      <c r="D552" s="49">
        <f>+[22]Cintas!D37</f>
        <v>7.0000000000000007E-2</v>
      </c>
      <c r="E552" s="53">
        <f>+[22]Cintas!E37</f>
        <v>0.11355342724907944</v>
      </c>
      <c r="F552" s="53"/>
      <c r="G552" s="49" t="str">
        <f>+[22]Cintas!F37</f>
        <v>E</v>
      </c>
      <c r="H552" s="49" t="str">
        <f>+[22]Cintas!G37</f>
        <v/>
      </c>
      <c r="I552" s="49" t="str">
        <f>+[22]Cintas!H37</f>
        <v>Estimado</v>
      </c>
      <c r="J552" s="49" t="str">
        <f>+[22]Cintas!I37</f>
        <v/>
      </c>
      <c r="K552" s="49" t="str">
        <f>+[22]Cintas!J37</f>
        <v/>
      </c>
      <c r="L552" s="49" t="str">
        <f>+[22]Cintas!K37</f>
        <v/>
      </c>
      <c r="M552" s="49" t="str">
        <f>+[22]Cintas!L37</f>
        <v/>
      </c>
      <c r="N552" s="49" t="str">
        <f>+[22]Cintas!M37</f>
        <v/>
      </c>
      <c r="O552" s="49" t="str">
        <f>+[22]Cintas!N37</f>
        <v>Estimado</v>
      </c>
      <c r="P552" s="49" t="str">
        <f>+[22]Cintas!O37</f>
        <v/>
      </c>
      <c r="Q552" s="49" t="str">
        <f>+[22]Cintas!P37</f>
        <v>E</v>
      </c>
      <c r="R552" s="51">
        <f t="shared" si="33"/>
        <v>0.6221918178439918</v>
      </c>
      <c r="S552" s="45" t="str">
        <f t="shared" si="34"/>
        <v>Estimado.rar</v>
      </c>
      <c r="V552" s="46">
        <f t="shared" si="35"/>
        <v>1</v>
      </c>
    </row>
    <row r="553" spans="1:22" s="45" customFormat="1" ht="11.25" hidden="1" customHeight="1" x14ac:dyDescent="0.2">
      <c r="A553" s="47">
        <f t="shared" si="36"/>
        <v>540</v>
      </c>
      <c r="B553" s="48" t="str">
        <f>+[23]ACSR!B9</f>
        <v>CAA14</v>
      </c>
      <c r="C553" s="49" t="str">
        <f>+[23]ACSR!C9</f>
        <v xml:space="preserve">CONDUCTOR TIPO ACSR 16 mm2 - 7/1 HILOS                                                                                                                                                                                                                    </v>
      </c>
      <c r="D553" s="49">
        <f>+[23]ACSR!D9</f>
        <v>0.34</v>
      </c>
      <c r="E553" s="53">
        <f>+[23]ACSR!E9</f>
        <v>0.34</v>
      </c>
      <c r="F553" s="53"/>
      <c r="G553" s="49" t="str">
        <f>+[23]ACSR!F9</f>
        <v>E</v>
      </c>
      <c r="H553" s="49" t="str">
        <f>+[23]ACSR!G9</f>
        <v/>
      </c>
      <c r="I553" s="49" t="str">
        <f>+[23]ACSR!H9</f>
        <v>Estimado</v>
      </c>
      <c r="J553" s="49" t="str">
        <f>+[23]ACSR!I9</f>
        <v/>
      </c>
      <c r="K553" s="49" t="str">
        <f>+[23]ACSR!J9</f>
        <v/>
      </c>
      <c r="L553" s="49" t="str">
        <f>+[23]ACSR!K9</f>
        <v/>
      </c>
      <c r="M553" s="49" t="str">
        <f>+[23]ACSR!L9</f>
        <v/>
      </c>
      <c r="N553" s="49" t="str">
        <f>+[23]ACSR!M9</f>
        <v/>
      </c>
      <c r="O553" s="49" t="str">
        <f>+[23]ACSR!N9</f>
        <v>Estimado</v>
      </c>
      <c r="P553" s="49" t="str">
        <f>+[23]ACSR!O9</f>
        <v/>
      </c>
      <c r="Q553" s="49" t="str">
        <f>+[23]ACSR!P9</f>
        <v>E</v>
      </c>
      <c r="R553" s="51">
        <f t="shared" si="33"/>
        <v>0</v>
      </c>
      <c r="S553" s="45" t="str">
        <f t="shared" si="34"/>
        <v>Estimado.rar</v>
      </c>
      <c r="V553" s="46">
        <f t="shared" si="35"/>
        <v>1</v>
      </c>
    </row>
    <row r="554" spans="1:22" s="45" customFormat="1" ht="11.25" hidden="1" customHeight="1" x14ac:dyDescent="0.2">
      <c r="A554" s="47">
        <f t="shared" si="36"/>
        <v>541</v>
      </c>
      <c r="B554" s="48" t="str">
        <f>+[23]ACSR!B10</f>
        <v>CAA15</v>
      </c>
      <c r="C554" s="49" t="str">
        <f>+[23]ACSR!C10</f>
        <v xml:space="preserve">CONDUCTOR TIPO ACSR 25 mm2 - 7/1 HILOS                                                                                                                                                                                                                    </v>
      </c>
      <c r="D554" s="49">
        <f>+[23]ACSR!D10</f>
        <v>0.52</v>
      </c>
      <c r="E554" s="53">
        <f>+[23]ACSR!E10</f>
        <v>0.52</v>
      </c>
      <c r="F554" s="53"/>
      <c r="G554" s="49" t="str">
        <f>+[23]ACSR!F10</f>
        <v>E</v>
      </c>
      <c r="H554" s="49" t="str">
        <f>+[23]ACSR!G10</f>
        <v/>
      </c>
      <c r="I554" s="49" t="str">
        <f>+[23]ACSR!H10</f>
        <v>Estimado</v>
      </c>
      <c r="J554" s="49" t="str">
        <f>+[23]ACSR!I10</f>
        <v/>
      </c>
      <c r="K554" s="49" t="str">
        <f>+[23]ACSR!J10</f>
        <v/>
      </c>
      <c r="L554" s="49" t="str">
        <f>+[23]ACSR!K10</f>
        <v/>
      </c>
      <c r="M554" s="49" t="str">
        <f>+[23]ACSR!L10</f>
        <v/>
      </c>
      <c r="N554" s="49" t="str">
        <f>+[23]ACSR!M10</f>
        <v/>
      </c>
      <c r="O554" s="49" t="str">
        <f>+[23]ACSR!N10</f>
        <v>Estimado</v>
      </c>
      <c r="P554" s="49" t="str">
        <f>+[23]ACSR!O10</f>
        <v/>
      </c>
      <c r="Q554" s="49" t="str">
        <f>+[23]ACSR!P10</f>
        <v>E</v>
      </c>
      <c r="R554" s="51">
        <f t="shared" si="33"/>
        <v>0</v>
      </c>
      <c r="S554" s="45" t="str">
        <f t="shared" si="34"/>
        <v>Estimado.rar</v>
      </c>
      <c r="V554" s="46">
        <f t="shared" si="35"/>
        <v>1</v>
      </c>
    </row>
    <row r="555" spans="1:22" s="45" customFormat="1" ht="11.25" hidden="1" customHeight="1" x14ac:dyDescent="0.2">
      <c r="A555" s="47">
        <f t="shared" si="36"/>
        <v>542</v>
      </c>
      <c r="B555" s="48" t="str">
        <f>+[23]ACSR!B11</f>
        <v>CAA16</v>
      </c>
      <c r="C555" s="49" t="str">
        <f>+[23]ACSR!C11</f>
        <v xml:space="preserve">CONDUCTOR TIPO ACSR 35 mm2 - 6/1 HILOS                                                                                                                                                                                                                    </v>
      </c>
      <c r="D555" s="49">
        <f>+[23]ACSR!D11</f>
        <v>0.72</v>
      </c>
      <c r="E555" s="53">
        <f>+[23]ACSR!E11</f>
        <v>0.72</v>
      </c>
      <c r="F555" s="53"/>
      <c r="G555" s="49" t="str">
        <f>+[23]ACSR!F11</f>
        <v>E</v>
      </c>
      <c r="H555" s="49" t="str">
        <f>+[23]ACSR!G11</f>
        <v/>
      </c>
      <c r="I555" s="49" t="str">
        <f>+[23]ACSR!H11</f>
        <v>Estimado</v>
      </c>
      <c r="J555" s="49" t="str">
        <f>+[23]ACSR!I11</f>
        <v/>
      </c>
      <c r="K555" s="49" t="str">
        <f>+[23]ACSR!J11</f>
        <v/>
      </c>
      <c r="L555" s="49" t="str">
        <f>+[23]ACSR!K11</f>
        <v/>
      </c>
      <c r="M555" s="49" t="str">
        <f>+[23]ACSR!L11</f>
        <v/>
      </c>
      <c r="N555" s="49">
        <f>+[23]ACSR!M11</f>
        <v>1</v>
      </c>
      <c r="O555" s="49" t="str">
        <f>+[23]ACSR!N11</f>
        <v>Estimado</v>
      </c>
      <c r="P555" s="49" t="str">
        <f>+[23]ACSR!O11</f>
        <v/>
      </c>
      <c r="Q555" s="49" t="str">
        <f>+[23]ACSR!P11</f>
        <v>E</v>
      </c>
      <c r="R555" s="51">
        <f t="shared" si="33"/>
        <v>0</v>
      </c>
      <c r="S555" s="45" t="str">
        <f t="shared" si="34"/>
        <v>Estimado.rar</v>
      </c>
      <c r="V555" s="46">
        <f t="shared" si="35"/>
        <v>1</v>
      </c>
    </row>
    <row r="556" spans="1:22" s="45" customFormat="1" ht="11.25" hidden="1" customHeight="1" x14ac:dyDescent="0.2">
      <c r="A556" s="47">
        <f t="shared" si="36"/>
        <v>543</v>
      </c>
      <c r="B556" s="48" t="str">
        <f>+[23]ACSR!B12</f>
        <v>CAA17</v>
      </c>
      <c r="C556" s="49" t="str">
        <f>+[23]ACSR!C12</f>
        <v xml:space="preserve">CONDUCTOR TIPO ACSR 50 mm2 - 6/1 HILOS                                                                                                                                                                                                                    </v>
      </c>
      <c r="D556" s="49">
        <f>+[23]ACSR!D12</f>
        <v>0.88</v>
      </c>
      <c r="E556" s="53">
        <f>+[23]ACSR!E12</f>
        <v>0.88</v>
      </c>
      <c r="F556" s="53"/>
      <c r="G556" s="49" t="str">
        <f>+[23]ACSR!F12</f>
        <v>E</v>
      </c>
      <c r="H556" s="49" t="str">
        <f>+[23]ACSR!G12</f>
        <v/>
      </c>
      <c r="I556" s="49" t="str">
        <f>+[23]ACSR!H12</f>
        <v>Estimado</v>
      </c>
      <c r="J556" s="49" t="str">
        <f>+[23]ACSR!I12</f>
        <v/>
      </c>
      <c r="K556" s="49" t="str">
        <f>+[23]ACSR!J12</f>
        <v/>
      </c>
      <c r="L556" s="49" t="str">
        <f>+[23]ACSR!K12</f>
        <v/>
      </c>
      <c r="M556" s="49" t="str">
        <f>+[23]ACSR!L12</f>
        <v/>
      </c>
      <c r="N556" s="49">
        <f>+[23]ACSR!M12</f>
        <v>7</v>
      </c>
      <c r="O556" s="49" t="str">
        <f>+[23]ACSR!N12</f>
        <v>Estimado</v>
      </c>
      <c r="P556" s="49" t="str">
        <f>+[23]ACSR!O12</f>
        <v/>
      </c>
      <c r="Q556" s="49" t="str">
        <f>+[23]ACSR!P12</f>
        <v>E</v>
      </c>
      <c r="R556" s="51">
        <f t="shared" si="33"/>
        <v>0</v>
      </c>
      <c r="S556" s="45" t="str">
        <f t="shared" si="34"/>
        <v>Estimado.rar</v>
      </c>
      <c r="V556" s="46">
        <f t="shared" si="35"/>
        <v>1</v>
      </c>
    </row>
    <row r="557" spans="1:22" s="45" customFormat="1" ht="11.25" hidden="1" customHeight="1" x14ac:dyDescent="0.2">
      <c r="A557" s="47">
        <f t="shared" si="36"/>
        <v>544</v>
      </c>
      <c r="B557" s="48" t="str">
        <f>+[23]ACSR!B13</f>
        <v>CAA18</v>
      </c>
      <c r="C557" s="49" t="str">
        <f>+[23]ACSR!C13</f>
        <v xml:space="preserve">CONDUCTOR TIPO ACSR 70 mm2 - 6/1 HILOS                                                                                                                                                                                                                    </v>
      </c>
      <c r="D557" s="49">
        <f>+[23]ACSR!D13</f>
        <v>1.62</v>
      </c>
      <c r="E557" s="53">
        <f>+[23]ACSR!E13</f>
        <v>1.62</v>
      </c>
      <c r="F557" s="53"/>
      <c r="G557" s="49" t="str">
        <f>+[23]ACSR!F13</f>
        <v>E</v>
      </c>
      <c r="H557" s="49" t="str">
        <f>+[23]ACSR!G13</f>
        <v/>
      </c>
      <c r="I557" s="49" t="str">
        <f>+[23]ACSR!H13</f>
        <v>Estimado</v>
      </c>
      <c r="J557" s="49" t="str">
        <f>+[23]ACSR!I13</f>
        <v/>
      </c>
      <c r="K557" s="49" t="str">
        <f>+[23]ACSR!J13</f>
        <v/>
      </c>
      <c r="L557" s="49" t="str">
        <f>+[23]ACSR!K13</f>
        <v/>
      </c>
      <c r="M557" s="49" t="str">
        <f>+[23]ACSR!L13</f>
        <v/>
      </c>
      <c r="N557" s="49">
        <f>+[23]ACSR!M13</f>
        <v>8</v>
      </c>
      <c r="O557" s="49" t="str">
        <f>+[23]ACSR!N13</f>
        <v>Estimado</v>
      </c>
      <c r="P557" s="49" t="str">
        <f>+[23]ACSR!O13</f>
        <v/>
      </c>
      <c r="Q557" s="49" t="str">
        <f>+[23]ACSR!P13</f>
        <v>E</v>
      </c>
      <c r="R557" s="51">
        <f t="shared" si="33"/>
        <v>0</v>
      </c>
      <c r="S557" s="45" t="str">
        <f t="shared" si="34"/>
        <v>Estimado.rar</v>
      </c>
      <c r="V557" s="46">
        <f t="shared" si="35"/>
        <v>1</v>
      </c>
    </row>
    <row r="558" spans="1:22" s="45" customFormat="1" ht="11.25" hidden="1" customHeight="1" x14ac:dyDescent="0.2">
      <c r="A558" s="47">
        <f t="shared" si="36"/>
        <v>545</v>
      </c>
      <c r="B558" s="48" t="str">
        <f>+[24]AA!B48</f>
        <v>CAA02</v>
      </c>
      <c r="C558" s="49" t="str">
        <f>+[24]AA!C48</f>
        <v>CONDUCTOR DE AA. DESNUDO   6 mm2, 7 HILOS</v>
      </c>
      <c r="D558" s="49">
        <f>+[24]AA!D48</f>
        <v>0.15</v>
      </c>
      <c r="E558" s="53">
        <f>+[24]AA!E48</f>
        <v>9.7000000000000003E-2</v>
      </c>
      <c r="F558" s="53"/>
      <c r="G558" s="49" t="str">
        <f>+[24]AA!F48</f>
        <v>E</v>
      </c>
      <c r="H558" s="49" t="str">
        <f>+[24]AA!G48</f>
        <v/>
      </c>
      <c r="I558" s="49" t="str">
        <f>+[24]AA!H48</f>
        <v>Estimado</v>
      </c>
      <c r="J558" s="49" t="str">
        <f>+[24]AA!I48</f>
        <v/>
      </c>
      <c r="K558" s="49" t="str">
        <f>+[24]AA!J48</f>
        <v/>
      </c>
      <c r="L558" s="49" t="str">
        <f>+[24]AA!K48</f>
        <v/>
      </c>
      <c r="M558" s="49" t="str">
        <f>+[24]AA!L48</f>
        <v/>
      </c>
      <c r="N558" s="49" t="str">
        <f>+[24]AA!M48</f>
        <v/>
      </c>
      <c r="O558" s="49" t="str">
        <f>+[24]AA!N48</f>
        <v>Estimado</v>
      </c>
      <c r="P558" s="49" t="str">
        <f>+[24]AA!O48</f>
        <v/>
      </c>
      <c r="Q558" s="49" t="str">
        <f>+[24]AA!P48</f>
        <v>E</v>
      </c>
      <c r="R558" s="51">
        <f t="shared" si="33"/>
        <v>-0.35333333333333328</v>
      </c>
      <c r="S558" s="45" t="str">
        <f t="shared" si="34"/>
        <v>Estimado.rar</v>
      </c>
      <c r="V558" s="46">
        <f t="shared" si="35"/>
        <v>1</v>
      </c>
    </row>
    <row r="559" spans="1:22" s="45" customFormat="1" ht="11.25" hidden="1" customHeight="1" x14ac:dyDescent="0.2">
      <c r="A559" s="47">
        <f t="shared" si="36"/>
        <v>546</v>
      </c>
      <c r="B559" s="48" t="str">
        <f>+[24]AA!B49</f>
        <v>CAA04</v>
      </c>
      <c r="C559" s="49" t="str">
        <f>+[24]AA!C49</f>
        <v>CONDUCTOR DE AA. DESNUDO  10 mm2, 7 HILOS</v>
      </c>
      <c r="D559" s="49">
        <f>+[24]AA!D49</f>
        <v>0.15</v>
      </c>
      <c r="E559" s="53">
        <f>+[24]AA!E49</f>
        <v>0.13059999999999999</v>
      </c>
      <c r="F559" s="53"/>
      <c r="G559" s="49" t="str">
        <f>+[24]AA!F49</f>
        <v>E</v>
      </c>
      <c r="H559" s="49" t="str">
        <f>+[24]AA!G49</f>
        <v/>
      </c>
      <c r="I559" s="49" t="str">
        <f>+[24]AA!H49</f>
        <v>Estimado</v>
      </c>
      <c r="J559" s="49" t="str">
        <f>+[24]AA!I49</f>
        <v/>
      </c>
      <c r="K559" s="49" t="str">
        <f>+[24]AA!J49</f>
        <v/>
      </c>
      <c r="L559" s="49" t="str">
        <f>+[24]AA!K49</f>
        <v/>
      </c>
      <c r="M559" s="49" t="str">
        <f>+[24]AA!L49</f>
        <v/>
      </c>
      <c r="N559" s="49" t="str">
        <f>+[24]AA!M49</f>
        <v/>
      </c>
      <c r="O559" s="49" t="str">
        <f>+[24]AA!N49</f>
        <v>Estimado</v>
      </c>
      <c r="P559" s="49" t="str">
        <f>+[24]AA!O49</f>
        <v/>
      </c>
      <c r="Q559" s="49" t="str">
        <f>+[24]AA!P49</f>
        <v>E</v>
      </c>
      <c r="R559" s="51">
        <f t="shared" si="33"/>
        <v>-0.1293333333333333</v>
      </c>
      <c r="S559" s="45" t="str">
        <f t="shared" si="34"/>
        <v>Estimado.rar</v>
      </c>
      <c r="V559" s="46">
        <f t="shared" si="35"/>
        <v>1</v>
      </c>
    </row>
    <row r="560" spans="1:22" s="45" customFormat="1" ht="11.25" hidden="1" customHeight="1" x14ac:dyDescent="0.2">
      <c r="A560" s="47">
        <f t="shared" si="36"/>
        <v>547</v>
      </c>
      <c r="B560" s="48" t="str">
        <f>+[24]AA!B50</f>
        <v>CAA06</v>
      </c>
      <c r="C560" s="49" t="str">
        <f>+[24]AA!C50</f>
        <v>CONDUCTOR DE AA. DESNUDO  16 mm2, 7 HILOS</v>
      </c>
      <c r="D560" s="49">
        <f>+[24]AA!D50</f>
        <v>0.17</v>
      </c>
      <c r="E560" s="53">
        <f>+[24]AA!E50</f>
        <v>0.18099999999999999</v>
      </c>
      <c r="F560" s="53"/>
      <c r="G560" s="49" t="str">
        <f>+[24]AA!F50</f>
        <v>E</v>
      </c>
      <c r="H560" s="49" t="str">
        <f>+[24]AA!G50</f>
        <v/>
      </c>
      <c r="I560" s="49" t="str">
        <f>+[24]AA!H50</f>
        <v>Estimado</v>
      </c>
      <c r="J560" s="49" t="str">
        <f>+[24]AA!I50</f>
        <v/>
      </c>
      <c r="K560" s="49" t="str">
        <f>+[24]AA!J50</f>
        <v/>
      </c>
      <c r="L560" s="49" t="str">
        <f>+[24]AA!K50</f>
        <v/>
      </c>
      <c r="M560" s="49" t="str">
        <f>+[24]AA!L50</f>
        <v/>
      </c>
      <c r="N560" s="49" t="str">
        <f>+[24]AA!M50</f>
        <v/>
      </c>
      <c r="O560" s="49" t="str">
        <f>+[24]AA!N50</f>
        <v>Estimado</v>
      </c>
      <c r="P560" s="49" t="str">
        <f>+[24]AA!O50</f>
        <v/>
      </c>
      <c r="Q560" s="49" t="str">
        <f>+[24]AA!P50</f>
        <v>E</v>
      </c>
      <c r="R560" s="51">
        <f t="shared" si="33"/>
        <v>6.4705882352941169E-2</v>
      </c>
      <c r="S560" s="45" t="str">
        <f t="shared" si="34"/>
        <v>Estimado.rar</v>
      </c>
      <c r="V560" s="46">
        <f t="shared" si="35"/>
        <v>1</v>
      </c>
    </row>
    <row r="561" spans="1:22" s="45" customFormat="1" ht="11.25" hidden="1" customHeight="1" x14ac:dyDescent="0.2">
      <c r="A561" s="47">
        <f t="shared" si="36"/>
        <v>548</v>
      </c>
      <c r="B561" s="48" t="str">
        <f>+[24]AA!B51</f>
        <v>CAA01</v>
      </c>
      <c r="C561" s="49" t="str">
        <f>+[24]AA!C51</f>
        <v>CONDUCTOR DE AA. DESNUDO   6 mm2, 1 HILO</v>
      </c>
      <c r="D561" s="49">
        <f>+[24]AA!D51</f>
        <v>0.15</v>
      </c>
      <c r="E561" s="53">
        <f>+[24]AA!E51</f>
        <v>9.7000000000000003E-2</v>
      </c>
      <c r="F561" s="53"/>
      <c r="G561" s="49" t="str">
        <f>+[24]AA!F51</f>
        <v>E</v>
      </c>
      <c r="H561" s="49" t="str">
        <f>+[24]AA!G51</f>
        <v/>
      </c>
      <c r="I561" s="49" t="str">
        <f>+[24]AA!H51</f>
        <v>Estimado</v>
      </c>
      <c r="J561" s="49" t="str">
        <f>+[24]AA!I51</f>
        <v/>
      </c>
      <c r="K561" s="49" t="str">
        <f>+[24]AA!J51</f>
        <v/>
      </c>
      <c r="L561" s="49" t="str">
        <f>+[24]AA!K51</f>
        <v/>
      </c>
      <c r="M561" s="49" t="str">
        <f>+[24]AA!L51</f>
        <v/>
      </c>
      <c r="N561" s="49" t="str">
        <f>+[24]AA!M51</f>
        <v/>
      </c>
      <c r="O561" s="49" t="str">
        <f>+[24]AA!N51</f>
        <v>Estimado</v>
      </c>
      <c r="P561" s="49" t="str">
        <f>+[24]AA!O51</f>
        <v/>
      </c>
      <c r="Q561" s="49" t="str">
        <f>+[24]AA!P51</f>
        <v>E</v>
      </c>
      <c r="R561" s="51">
        <f t="shared" si="33"/>
        <v>-0.35333333333333328</v>
      </c>
      <c r="S561" s="45" t="str">
        <f t="shared" si="34"/>
        <v>Estimado.rar</v>
      </c>
      <c r="V561" s="46">
        <f t="shared" si="35"/>
        <v>1</v>
      </c>
    </row>
    <row r="562" spans="1:22" s="45" customFormat="1" ht="11.25" hidden="1" customHeight="1" x14ac:dyDescent="0.2">
      <c r="A562" s="47">
        <f t="shared" si="36"/>
        <v>549</v>
      </c>
      <c r="B562" s="48" t="str">
        <f>+[24]AA!B52</f>
        <v>CAA03</v>
      </c>
      <c r="C562" s="49" t="str">
        <f>+[24]AA!C52</f>
        <v>CONDUCTOR DE AA. DESNUDO  10 mm2, 1 HILO</v>
      </c>
      <c r="D562" s="49">
        <f>+[24]AA!D52</f>
        <v>0.15</v>
      </c>
      <c r="E562" s="53">
        <f>+[24]AA!E52</f>
        <v>0.13059999999999999</v>
      </c>
      <c r="F562" s="53"/>
      <c r="G562" s="49" t="str">
        <f>+[24]AA!F52</f>
        <v>E</v>
      </c>
      <c r="H562" s="49" t="str">
        <f>+[24]AA!G52</f>
        <v/>
      </c>
      <c r="I562" s="49" t="str">
        <f>+[24]AA!H52</f>
        <v>Estimado</v>
      </c>
      <c r="J562" s="49" t="str">
        <f>+[24]AA!I52</f>
        <v/>
      </c>
      <c r="K562" s="49" t="str">
        <f>+[24]AA!J52</f>
        <v/>
      </c>
      <c r="L562" s="49" t="str">
        <f>+[24]AA!K52</f>
        <v/>
      </c>
      <c r="M562" s="49" t="str">
        <f>+[24]AA!L52</f>
        <v/>
      </c>
      <c r="N562" s="49" t="str">
        <f>+[24]AA!M52</f>
        <v/>
      </c>
      <c r="O562" s="49" t="str">
        <f>+[24]AA!N52</f>
        <v>Estimado</v>
      </c>
      <c r="P562" s="49" t="str">
        <f>+[24]AA!O52</f>
        <v/>
      </c>
      <c r="Q562" s="49" t="str">
        <f>+[24]AA!P52</f>
        <v>E</v>
      </c>
      <c r="R562" s="51">
        <f t="shared" si="33"/>
        <v>-0.1293333333333333</v>
      </c>
      <c r="S562" s="45" t="str">
        <f t="shared" si="34"/>
        <v>Estimado.rar</v>
      </c>
      <c r="V562" s="46">
        <f t="shared" si="35"/>
        <v>1</v>
      </c>
    </row>
    <row r="563" spans="1:22" s="45" customFormat="1" ht="11.25" hidden="1" customHeight="1" x14ac:dyDescent="0.2">
      <c r="A563" s="47">
        <f t="shared" si="36"/>
        <v>550</v>
      </c>
      <c r="B563" s="48" t="str">
        <f>+[24]AA!B53</f>
        <v>CAA05</v>
      </c>
      <c r="C563" s="49" t="str">
        <f>+[24]AA!C53</f>
        <v>CONDUCTOR DE AA. DESNUDO  16 mm2, 1 HILO</v>
      </c>
      <c r="D563" s="49">
        <f>+[24]AA!D53</f>
        <v>0.17</v>
      </c>
      <c r="E563" s="53">
        <f>+[24]AA!E53</f>
        <v>0.18099999999999999</v>
      </c>
      <c r="F563" s="53"/>
      <c r="G563" s="49" t="str">
        <f>+[24]AA!F53</f>
        <v>E</v>
      </c>
      <c r="H563" s="49" t="str">
        <f>+[24]AA!G53</f>
        <v/>
      </c>
      <c r="I563" s="49" t="str">
        <f>+[24]AA!H53</f>
        <v>Estimado</v>
      </c>
      <c r="J563" s="49" t="str">
        <f>+[24]AA!I53</f>
        <v/>
      </c>
      <c r="K563" s="49" t="str">
        <f>+[24]AA!J53</f>
        <v/>
      </c>
      <c r="L563" s="49" t="str">
        <f>+[24]AA!K53</f>
        <v/>
      </c>
      <c r="M563" s="49" t="str">
        <f>+[24]AA!L53</f>
        <v/>
      </c>
      <c r="N563" s="49" t="str">
        <f>+[24]AA!M53</f>
        <v/>
      </c>
      <c r="O563" s="49" t="str">
        <f>+[24]AA!N53</f>
        <v>Estimado</v>
      </c>
      <c r="P563" s="49" t="str">
        <f>+[24]AA!O53</f>
        <v/>
      </c>
      <c r="Q563" s="49" t="str">
        <f>+[24]AA!P53</f>
        <v>E</v>
      </c>
      <c r="R563" s="51">
        <f t="shared" si="33"/>
        <v>6.4705882352941169E-2</v>
      </c>
      <c r="S563" s="45" t="str">
        <f t="shared" si="34"/>
        <v>Estimado.rar</v>
      </c>
      <c r="V563" s="46">
        <f t="shared" si="35"/>
        <v>1</v>
      </c>
    </row>
    <row r="564" spans="1:22" s="45" customFormat="1" ht="11.25" hidden="1" customHeight="1" x14ac:dyDescent="0.2">
      <c r="A564" s="47">
        <f t="shared" si="36"/>
        <v>551</v>
      </c>
      <c r="B564" s="48" t="str">
        <f>+[24]AA!B54</f>
        <v>CAA07</v>
      </c>
      <c r="C564" s="49" t="str">
        <f>+[24]AA!C54</f>
        <v>CONDUCTOR DE AA. DESNUDO  25 mm2, 7 HILOS</v>
      </c>
      <c r="D564" s="49">
        <f>+[24]AA!D54</f>
        <v>0.28999999999999998</v>
      </c>
      <c r="E564" s="53">
        <f>+[24]AA!E54</f>
        <v>0.24</v>
      </c>
      <c r="F564" s="53"/>
      <c r="G564" s="49" t="str">
        <f>+[24]AA!F54</f>
        <v>S</v>
      </c>
      <c r="H564" s="49">
        <f>+[24]AA!G54</f>
        <v>40000</v>
      </c>
      <c r="I564" s="49" t="str">
        <f>+[24]AA!H54</f>
        <v>Orden de Compra 4210008601</v>
      </c>
      <c r="J564" s="49" t="str">
        <f>+[24]AA!I54</f>
        <v>Individual</v>
      </c>
      <c r="K564" s="49" t="str">
        <f>+[24]AA!J54</f>
        <v>ELC</v>
      </c>
      <c r="L564" s="49" t="str">
        <f>+[24]AA!K54</f>
        <v>IMPORTACIONES GELCO S.A.C.</v>
      </c>
      <c r="M564" s="49">
        <f>+[24]AA!L54</f>
        <v>42475</v>
      </c>
      <c r="N564" s="49">
        <f>+[24]AA!M54</f>
        <v>40000</v>
      </c>
      <c r="O564" s="49" t="str">
        <f>+[24]AA!N54</f>
        <v>Sustento</v>
      </c>
      <c r="P564" s="49">
        <f>+[24]AA!O54</f>
        <v>40000</v>
      </c>
      <c r="Q564" s="49" t="str">
        <f>+[24]AA!P54</f>
        <v>S</v>
      </c>
      <c r="R564" s="51">
        <f t="shared" si="33"/>
        <v>-0.17241379310344829</v>
      </c>
      <c r="S564" s="45" t="str">
        <f t="shared" si="34"/>
        <v>ELC: Orden de Compra 4210008601</v>
      </c>
      <c r="V564" s="46">
        <f t="shared" si="35"/>
        <v>1</v>
      </c>
    </row>
    <row r="565" spans="1:22" s="45" customFormat="1" ht="11.25" hidden="1" customHeight="1" x14ac:dyDescent="0.2">
      <c r="A565" s="47">
        <f t="shared" si="36"/>
        <v>552</v>
      </c>
      <c r="B565" s="48" t="str">
        <f>+[24]AA!B55</f>
        <v>CAA08</v>
      </c>
      <c r="C565" s="49" t="str">
        <f>+[24]AA!C55</f>
        <v>CONDUCTOR DE AA. DESNUDO  35 mm2, 7 HILOS</v>
      </c>
      <c r="D565" s="49">
        <f>+[24]AA!D55</f>
        <v>0.32</v>
      </c>
      <c r="E565" s="53">
        <f>+[24]AA!E55</f>
        <v>0.3</v>
      </c>
      <c r="F565" s="53"/>
      <c r="G565" s="49" t="str">
        <f>+[24]AA!F55</f>
        <v>S</v>
      </c>
      <c r="H565" s="49">
        <f>+[24]AA!G55</f>
        <v>15000</v>
      </c>
      <c r="I565" s="49" t="str">
        <f>+[24]AA!H55</f>
        <v>Contrato AD/LO 026-2017-SEAL</v>
      </c>
      <c r="J565" s="49" t="str">
        <f>+[24]AA!I55</f>
        <v>Individual</v>
      </c>
      <c r="K565" s="49" t="str">
        <f>+[24]AA!J55</f>
        <v>SEAL</v>
      </c>
      <c r="L565" s="49" t="str">
        <f>+[24]AA!K55</f>
        <v>IMPORTACIONES GELCO S.A.C.</v>
      </c>
      <c r="M565" s="49">
        <f>+[24]AA!L55</f>
        <v>42767</v>
      </c>
      <c r="N565" s="49">
        <f>+[24]AA!M55</f>
        <v>15000</v>
      </c>
      <c r="O565" s="49" t="str">
        <f>+[24]AA!N55</f>
        <v>Sustento</v>
      </c>
      <c r="P565" s="49">
        <f>+[24]AA!O55</f>
        <v>15000</v>
      </c>
      <c r="Q565" s="49" t="str">
        <f>+[24]AA!P55</f>
        <v>S</v>
      </c>
      <c r="R565" s="51">
        <f t="shared" si="33"/>
        <v>-6.25E-2</v>
      </c>
      <c r="S565" s="45" t="str">
        <f t="shared" si="34"/>
        <v>SEAL: Contrato AD/LO 026-2017-SEAL</v>
      </c>
      <c r="V565" s="46">
        <f t="shared" si="35"/>
        <v>1</v>
      </c>
    </row>
    <row r="566" spans="1:22" s="45" customFormat="1" ht="11.25" hidden="1" customHeight="1" x14ac:dyDescent="0.2">
      <c r="A566" s="47">
        <f t="shared" si="36"/>
        <v>553</v>
      </c>
      <c r="B566" s="48" t="str">
        <f>+[24]AA!B56</f>
        <v>CAA09</v>
      </c>
      <c r="C566" s="49" t="str">
        <f>+[24]AA!C56</f>
        <v>CONDUCTOR DE AA. DESNUDO  50 mm2, 19 HILOS</v>
      </c>
      <c r="D566" s="49">
        <f>+[24]AA!D56</f>
        <v>0.46</v>
      </c>
      <c r="E566" s="53">
        <f>+[24]AA!E56</f>
        <v>0.43</v>
      </c>
      <c r="F566" s="53"/>
      <c r="G566" s="49" t="str">
        <f>+[24]AA!F56</f>
        <v>S</v>
      </c>
      <c r="H566" s="49">
        <f>+[24]AA!G56</f>
        <v>30000</v>
      </c>
      <c r="I566" s="49" t="str">
        <f>+[24]AA!H56</f>
        <v>Contrato AD/LO 026-2017-SEAL</v>
      </c>
      <c r="J566" s="49" t="str">
        <f>+[24]AA!I56</f>
        <v>Individual</v>
      </c>
      <c r="K566" s="49" t="str">
        <f>+[24]AA!J56</f>
        <v>SEAL</v>
      </c>
      <c r="L566" s="49" t="str">
        <f>+[24]AA!K56</f>
        <v>IMPORTACIONES GELCO S.A.C.</v>
      </c>
      <c r="M566" s="49">
        <f>+[24]AA!L56</f>
        <v>42767</v>
      </c>
      <c r="N566" s="49">
        <f>+[24]AA!M56</f>
        <v>30000</v>
      </c>
      <c r="O566" s="49" t="str">
        <f>+[24]AA!N56</f>
        <v>Sustento</v>
      </c>
      <c r="P566" s="49">
        <f>+[24]AA!O56</f>
        <v>30000</v>
      </c>
      <c r="Q566" s="49" t="str">
        <f>+[24]AA!P56</f>
        <v>S</v>
      </c>
      <c r="R566" s="51">
        <f t="shared" si="33"/>
        <v>-6.5217391304347894E-2</v>
      </c>
      <c r="S566" s="45" t="str">
        <f t="shared" si="34"/>
        <v>SEAL: Contrato AD/LO 026-2017-SEAL</v>
      </c>
      <c r="V566" s="46">
        <f t="shared" si="35"/>
        <v>1</v>
      </c>
    </row>
    <row r="567" spans="1:22" s="45" customFormat="1" ht="11.25" hidden="1" customHeight="1" x14ac:dyDescent="0.2">
      <c r="A567" s="47">
        <f t="shared" si="36"/>
        <v>554</v>
      </c>
      <c r="B567" s="48" t="str">
        <f>+[24]AA!B57</f>
        <v>CAA10</v>
      </c>
      <c r="C567" s="49" t="str">
        <f>+[24]AA!C57</f>
        <v>CONDUCTOR DE AA. DESNUDO  70 mm2, 19 HILOS</v>
      </c>
      <c r="D567" s="49">
        <f>+[24]AA!D57</f>
        <v>0.68</v>
      </c>
      <c r="E567" s="53">
        <f>+[24]AA!E57</f>
        <v>0.66</v>
      </c>
      <c r="F567" s="53"/>
      <c r="G567" s="49" t="str">
        <f>+[24]AA!F57</f>
        <v>S</v>
      </c>
      <c r="H567" s="49">
        <f>+[24]AA!G57</f>
        <v>500</v>
      </c>
      <c r="I567" s="49" t="str">
        <f>+[24]AA!H57</f>
        <v>Orden de Compra OC-217008</v>
      </c>
      <c r="J567" s="49" t="str">
        <f>+[24]AA!I57</f>
        <v>Individual</v>
      </c>
      <c r="K567" s="49" t="str">
        <f>+[24]AA!J57</f>
        <v>ELDU</v>
      </c>
      <c r="L567" s="49" t="str">
        <f>+[24]AA!K57</f>
        <v>CONDUCTORES Y CABLES DEL PERU SAC</v>
      </c>
      <c r="M567" s="49">
        <f>+[24]AA!L57</f>
        <v>42958</v>
      </c>
      <c r="N567" s="49">
        <f>+[24]AA!M57</f>
        <v>500</v>
      </c>
      <c r="O567" s="49" t="str">
        <f>+[24]AA!N57</f>
        <v>Sustento</v>
      </c>
      <c r="P567" s="49">
        <f>+[24]AA!O57</f>
        <v>500</v>
      </c>
      <c r="Q567" s="49" t="str">
        <f>+[24]AA!P57</f>
        <v>S</v>
      </c>
      <c r="R567" s="51">
        <f t="shared" si="33"/>
        <v>-2.9411764705882359E-2</v>
      </c>
      <c r="S567" s="45" t="str">
        <f t="shared" si="34"/>
        <v>ELDU: Orden de Compra OC-217008</v>
      </c>
      <c r="V567" s="46">
        <f t="shared" si="35"/>
        <v>1</v>
      </c>
    </row>
    <row r="568" spans="1:22" s="45" customFormat="1" ht="11.25" hidden="1" customHeight="1" x14ac:dyDescent="0.2">
      <c r="A568" s="47">
        <f t="shared" si="36"/>
        <v>555</v>
      </c>
      <c r="B568" s="48" t="str">
        <f>+[24]AA!B58</f>
        <v>CAA19</v>
      </c>
      <c r="C568" s="49" t="str">
        <f>+[24]AA!C58</f>
        <v>CONDUCTOR DE AA. DESNUDO  85 mm2</v>
      </c>
      <c r="D568" s="49">
        <f>+[24]AA!D58</f>
        <v>0.96</v>
      </c>
      <c r="E568" s="53">
        <f>+[24]AA!E58</f>
        <v>0.76059999999999994</v>
      </c>
      <c r="F568" s="53"/>
      <c r="G568" s="49" t="str">
        <f>+[24]AA!F58</f>
        <v>E</v>
      </c>
      <c r="H568" s="49" t="str">
        <f>+[24]AA!G58</f>
        <v/>
      </c>
      <c r="I568" s="49" t="str">
        <f>+[24]AA!H58</f>
        <v>Estimado</v>
      </c>
      <c r="J568" s="49" t="str">
        <f>+[24]AA!I58</f>
        <v/>
      </c>
      <c r="K568" s="49" t="str">
        <f>+[24]AA!J58</f>
        <v/>
      </c>
      <c r="L568" s="49" t="str">
        <f>+[24]AA!K58</f>
        <v/>
      </c>
      <c r="M568" s="49" t="str">
        <f>+[24]AA!L58</f>
        <v/>
      </c>
      <c r="N568" s="49" t="str">
        <f>+[24]AA!M58</f>
        <v/>
      </c>
      <c r="O568" s="49" t="str">
        <f>+[24]AA!N58</f>
        <v>Estimado</v>
      </c>
      <c r="P568" s="49" t="str">
        <f>+[24]AA!O58</f>
        <v/>
      </c>
      <c r="Q568" s="49" t="str">
        <f>+[24]AA!P58</f>
        <v>E</v>
      </c>
      <c r="R568" s="51">
        <f t="shared" si="33"/>
        <v>-0.20770833333333338</v>
      </c>
      <c r="S568" s="45" t="str">
        <f t="shared" si="34"/>
        <v>Estimado.rar</v>
      </c>
      <c r="V568" s="46">
        <f t="shared" si="35"/>
        <v>1</v>
      </c>
    </row>
    <row r="569" spans="1:22" s="45" customFormat="1" ht="11.25" hidden="1" customHeight="1" x14ac:dyDescent="0.2">
      <c r="A569" s="47">
        <f t="shared" si="36"/>
        <v>556</v>
      </c>
      <c r="B569" s="48" t="str">
        <f>+[24]AA!B59</f>
        <v>CAA11</v>
      </c>
      <c r="C569" s="49" t="str">
        <f>+[24]AA!C59</f>
        <v>CONDUCTOR DE AA. DESNUDO  95 mm2, 19 HILOS</v>
      </c>
      <c r="D569" s="49">
        <f>+[24]AA!D59</f>
        <v>1.0900000000000001</v>
      </c>
      <c r="E569" s="53">
        <f>+[24]AA!E59</f>
        <v>0.95</v>
      </c>
      <c r="F569" s="53"/>
      <c r="G569" s="49" t="str">
        <f>+[24]AA!F59</f>
        <v>S</v>
      </c>
      <c r="H569" s="49">
        <f>+[24]AA!G59</f>
        <v>2000</v>
      </c>
      <c r="I569" s="49" t="str">
        <f>+[24]AA!H59</f>
        <v>Orden de Compra 4210008601</v>
      </c>
      <c r="J569" s="49" t="str">
        <f>+[24]AA!I59</f>
        <v>Individual</v>
      </c>
      <c r="K569" s="49" t="str">
        <f>+[24]AA!J59</f>
        <v>ELC</v>
      </c>
      <c r="L569" s="49" t="str">
        <f>+[24]AA!K59</f>
        <v>IMPORTACIONES GELCO S.A.C.</v>
      </c>
      <c r="M569" s="49">
        <f>+[24]AA!L59</f>
        <v>42475</v>
      </c>
      <c r="N569" s="49">
        <f>+[24]AA!M59</f>
        <v>2000</v>
      </c>
      <c r="O569" s="49" t="str">
        <f>+[24]AA!N59</f>
        <v>Sustento</v>
      </c>
      <c r="P569" s="49">
        <f>+[24]AA!O59</f>
        <v>2000</v>
      </c>
      <c r="Q569" s="49" t="str">
        <f>+[24]AA!P59</f>
        <v>S</v>
      </c>
      <c r="R569" s="51">
        <f t="shared" si="33"/>
        <v>-0.12844036697247718</v>
      </c>
      <c r="S569" s="45" t="str">
        <f t="shared" si="34"/>
        <v>ELC: Orden de Compra 4210008601</v>
      </c>
      <c r="V569" s="46">
        <f t="shared" si="35"/>
        <v>1</v>
      </c>
    </row>
    <row r="570" spans="1:22" s="45" customFormat="1" ht="11.25" hidden="1" customHeight="1" x14ac:dyDescent="0.2">
      <c r="A570" s="47">
        <f t="shared" si="36"/>
        <v>557</v>
      </c>
      <c r="B570" s="48" t="str">
        <f>+[24]AA!B60</f>
        <v>CAA12</v>
      </c>
      <c r="C570" s="49" t="str">
        <f>+[24]AA!C60</f>
        <v>CONDUCTOR DE AA. DESNUDO 120 mm2, 19 HILOS</v>
      </c>
      <c r="D570" s="49">
        <f>+[24]AA!D60</f>
        <v>1.22</v>
      </c>
      <c r="E570" s="53">
        <f>+[24]AA!E60</f>
        <v>1.04</v>
      </c>
      <c r="F570" s="53"/>
      <c r="G570" s="49" t="str">
        <f>+[24]AA!F60</f>
        <v>S</v>
      </c>
      <c r="H570" s="49">
        <f>+[24]AA!G60</f>
        <v>80000</v>
      </c>
      <c r="I570" s="49" t="str">
        <f>+[24]AA!H60</f>
        <v>Contrato AD/LO 026-2017-SEAL</v>
      </c>
      <c r="J570" s="49" t="str">
        <f>+[24]AA!I60</f>
        <v>Corporativa</v>
      </c>
      <c r="K570" s="49" t="str">
        <f>+[24]AA!J60</f>
        <v>SEAL</v>
      </c>
      <c r="L570" s="49" t="str">
        <f>+[24]AA!K60</f>
        <v>IMPORTACIONES GELCO S.A.C.</v>
      </c>
      <c r="M570" s="49">
        <f>+[24]AA!L60</f>
        <v>42767</v>
      </c>
      <c r="N570" s="49">
        <f>+[24]AA!M60</f>
        <v>80000</v>
      </c>
      <c r="O570" s="49" t="str">
        <f>+[24]AA!N60</f>
        <v>Sustento</v>
      </c>
      <c r="P570" s="49">
        <f>+[24]AA!O60</f>
        <v>80000</v>
      </c>
      <c r="Q570" s="49" t="str">
        <f>+[24]AA!P60</f>
        <v>S</v>
      </c>
      <c r="R570" s="51">
        <f t="shared" si="33"/>
        <v>-0.14754098360655732</v>
      </c>
      <c r="S570" s="45" t="str">
        <f t="shared" si="34"/>
        <v>SEAL: Contrato AD/LO 026-2017-SEAL</v>
      </c>
      <c r="V570" s="46">
        <f t="shared" si="35"/>
        <v>1</v>
      </c>
    </row>
    <row r="571" spans="1:22" s="45" customFormat="1" ht="11.25" hidden="1" customHeight="1" x14ac:dyDescent="0.2">
      <c r="A571" s="47">
        <f t="shared" si="36"/>
        <v>558</v>
      </c>
      <c r="B571" s="48" t="str">
        <f>+[24]AA!B61</f>
        <v>CAA20</v>
      </c>
      <c r="C571" s="49" t="str">
        <f>+[24]AA!C61</f>
        <v>CONDUCTOR DE AA. DESNUDO  125 mm2</v>
      </c>
      <c r="D571" s="49">
        <f>+[24]AA!D61</f>
        <v>1.45</v>
      </c>
      <c r="E571" s="53">
        <f>+[24]AA!E61</f>
        <v>1.0966</v>
      </c>
      <c r="F571" s="53"/>
      <c r="G571" s="49" t="str">
        <f>+[24]AA!F61</f>
        <v>E</v>
      </c>
      <c r="H571" s="49" t="str">
        <f>+[24]AA!G61</f>
        <v/>
      </c>
      <c r="I571" s="49" t="str">
        <f>+[24]AA!H61</f>
        <v>Estimado</v>
      </c>
      <c r="J571" s="49" t="str">
        <f>+[24]AA!I61</f>
        <v/>
      </c>
      <c r="K571" s="49" t="str">
        <f>+[24]AA!J61</f>
        <v/>
      </c>
      <c r="L571" s="49" t="str">
        <f>+[24]AA!K61</f>
        <v/>
      </c>
      <c r="M571" s="49" t="str">
        <f>+[24]AA!L61</f>
        <v/>
      </c>
      <c r="N571" s="49" t="str">
        <f>+[24]AA!M61</f>
        <v/>
      </c>
      <c r="O571" s="49" t="str">
        <f>+[24]AA!N61</f>
        <v>Estimado</v>
      </c>
      <c r="P571" s="49" t="str">
        <f>+[24]AA!O61</f>
        <v/>
      </c>
      <c r="Q571" s="49" t="str">
        <f>+[24]AA!P61</f>
        <v>E</v>
      </c>
      <c r="R571" s="51">
        <f t="shared" si="33"/>
        <v>-0.24372413793103442</v>
      </c>
      <c r="S571" s="45" t="str">
        <f t="shared" si="34"/>
        <v>Estimado.rar</v>
      </c>
      <c r="V571" s="46">
        <f t="shared" si="35"/>
        <v>1</v>
      </c>
    </row>
    <row r="572" spans="1:22" s="45" customFormat="1" ht="11.25" hidden="1" customHeight="1" x14ac:dyDescent="0.2">
      <c r="A572" s="47">
        <f t="shared" si="36"/>
        <v>559</v>
      </c>
      <c r="B572" s="48" t="str">
        <f>+[24]AA!B62</f>
        <v>CAA21</v>
      </c>
      <c r="C572" s="49" t="str">
        <f>+[24]AA!C62</f>
        <v>CONDUCTOR DE AA. DESNUDO  150 mm2</v>
      </c>
      <c r="D572" s="49">
        <f>+[24]AA!D62</f>
        <v>1.76</v>
      </c>
      <c r="E572" s="53">
        <f>+[24]AA!E62</f>
        <v>1.3066</v>
      </c>
      <c r="F572" s="53"/>
      <c r="G572" s="49" t="str">
        <f>+[24]AA!F62</f>
        <v>E</v>
      </c>
      <c r="H572" s="49" t="str">
        <f>+[24]AA!G62</f>
        <v/>
      </c>
      <c r="I572" s="49" t="str">
        <f>+[24]AA!H62</f>
        <v>Estimado</v>
      </c>
      <c r="J572" s="49" t="str">
        <f>+[24]AA!I62</f>
        <v/>
      </c>
      <c r="K572" s="49" t="str">
        <f>+[24]AA!J62</f>
        <v/>
      </c>
      <c r="L572" s="49" t="str">
        <f>+[24]AA!K62</f>
        <v/>
      </c>
      <c r="M572" s="49" t="str">
        <f>+[24]AA!L62</f>
        <v/>
      </c>
      <c r="N572" s="49" t="str">
        <f>+[24]AA!M62</f>
        <v/>
      </c>
      <c r="O572" s="49" t="str">
        <f>+[24]AA!N62</f>
        <v>Estimado</v>
      </c>
      <c r="P572" s="49" t="str">
        <f>+[24]AA!O62</f>
        <v/>
      </c>
      <c r="Q572" s="49" t="str">
        <f>+[24]AA!P62</f>
        <v>E</v>
      </c>
      <c r="R572" s="51">
        <f t="shared" si="33"/>
        <v>-0.25761363636363632</v>
      </c>
      <c r="S572" s="45" t="str">
        <f t="shared" si="34"/>
        <v>Estimado.rar</v>
      </c>
      <c r="V572" s="46">
        <f t="shared" si="35"/>
        <v>1</v>
      </c>
    </row>
    <row r="573" spans="1:22" s="45" customFormat="1" ht="11.25" hidden="1" customHeight="1" x14ac:dyDescent="0.2">
      <c r="A573" s="47">
        <f t="shared" si="36"/>
        <v>560</v>
      </c>
      <c r="B573" s="48" t="str">
        <f>+[24]AA!B63</f>
        <v>CAA13</v>
      </c>
      <c r="C573" s="49" t="str">
        <f>+[24]AA!C63</f>
        <v>CONDUCTOR DE AA. DESNUDO 185 mm2,  19 HILOS</v>
      </c>
      <c r="D573" s="49">
        <f>+[24]AA!D63</f>
        <v>2.1800000000000002</v>
      </c>
      <c r="E573" s="53">
        <f>+[24]AA!E63</f>
        <v>1.6005999999999998</v>
      </c>
      <c r="F573" s="53"/>
      <c r="G573" s="49" t="str">
        <f>+[24]AA!F63</f>
        <v>E</v>
      </c>
      <c r="H573" s="49" t="str">
        <f>+[24]AA!G63</f>
        <v/>
      </c>
      <c r="I573" s="49" t="str">
        <f>+[24]AA!H63</f>
        <v>Estimado</v>
      </c>
      <c r="J573" s="49" t="str">
        <f>+[24]AA!I63</f>
        <v/>
      </c>
      <c r="K573" s="49" t="str">
        <f>+[24]AA!J63</f>
        <v/>
      </c>
      <c r="L573" s="49" t="str">
        <f>+[24]AA!K63</f>
        <v/>
      </c>
      <c r="M573" s="49" t="str">
        <f>+[24]AA!L63</f>
        <v/>
      </c>
      <c r="N573" s="49" t="str">
        <f>+[24]AA!M63</f>
        <v/>
      </c>
      <c r="O573" s="49" t="str">
        <f>+[24]AA!N63</f>
        <v>Estimado</v>
      </c>
      <c r="P573" s="49" t="str">
        <f>+[24]AA!O63</f>
        <v/>
      </c>
      <c r="Q573" s="49" t="str">
        <f>+[24]AA!P63</f>
        <v>E</v>
      </c>
      <c r="R573" s="51">
        <f t="shared" si="33"/>
        <v>-0.26577981651376159</v>
      </c>
      <c r="S573" s="45" t="str">
        <f t="shared" si="34"/>
        <v>Estimado.rar</v>
      </c>
      <c r="V573" s="46">
        <f t="shared" si="35"/>
        <v>1</v>
      </c>
    </row>
    <row r="574" spans="1:22" s="45" customFormat="1" ht="11.25" hidden="1" customHeight="1" x14ac:dyDescent="0.2">
      <c r="A574" s="47">
        <f t="shared" si="36"/>
        <v>561</v>
      </c>
      <c r="B574" s="48" t="str">
        <f>+[24]AA!B64</f>
        <v>CAA24</v>
      </c>
      <c r="C574" s="49" t="str">
        <f>+[24]AA!C64</f>
        <v>CONDUCTOR DE AA. DESNUDO 210 mm2</v>
      </c>
      <c r="D574" s="49">
        <f>+[24]AA!D64</f>
        <v>2.4900000000000002</v>
      </c>
      <c r="E574" s="53">
        <f>+[24]AA!E64</f>
        <v>1.8105999999999998</v>
      </c>
      <c r="F574" s="53"/>
      <c r="G574" s="49" t="str">
        <f>+[24]AA!F64</f>
        <v>E</v>
      </c>
      <c r="H574" s="49" t="str">
        <f>+[24]AA!G64</f>
        <v/>
      </c>
      <c r="I574" s="49" t="str">
        <f>+[24]AA!H64</f>
        <v>Estimado</v>
      </c>
      <c r="J574" s="49" t="str">
        <f>+[24]AA!I64</f>
        <v/>
      </c>
      <c r="K574" s="49" t="str">
        <f>+[24]AA!J64</f>
        <v/>
      </c>
      <c r="L574" s="49" t="str">
        <f>+[24]AA!K64</f>
        <v/>
      </c>
      <c r="M574" s="49" t="str">
        <f>+[24]AA!L64</f>
        <v/>
      </c>
      <c r="N574" s="49" t="str">
        <f>+[24]AA!M64</f>
        <v/>
      </c>
      <c r="O574" s="49" t="str">
        <f>+[24]AA!N64</f>
        <v>Estimado</v>
      </c>
      <c r="P574" s="49" t="str">
        <f>+[24]AA!O64</f>
        <v/>
      </c>
      <c r="Q574" s="49" t="str">
        <f>+[24]AA!P64</f>
        <v>E</v>
      </c>
      <c r="R574" s="51">
        <f t="shared" si="33"/>
        <v>-0.27285140562249011</v>
      </c>
      <c r="S574" s="45" t="str">
        <f t="shared" si="34"/>
        <v>Estimado.rar</v>
      </c>
      <c r="V574" s="46">
        <f t="shared" si="35"/>
        <v>1</v>
      </c>
    </row>
    <row r="575" spans="1:22" s="45" customFormat="1" ht="11.25" hidden="1" customHeight="1" x14ac:dyDescent="0.2">
      <c r="A575" s="47">
        <f t="shared" si="36"/>
        <v>562</v>
      </c>
      <c r="B575" s="48" t="str">
        <f>+[24]AA!B65</f>
        <v>CAA22</v>
      </c>
      <c r="C575" s="49" t="str">
        <f>+[24]AA!C65</f>
        <v>CONDUCTOR DE AA. DESNUDO  235 mm2</v>
      </c>
      <c r="D575" s="49">
        <f>+[24]AA!D65</f>
        <v>2.79</v>
      </c>
      <c r="E575" s="53">
        <f>+[24]AA!E65</f>
        <v>2.0206</v>
      </c>
      <c r="F575" s="53"/>
      <c r="G575" s="49" t="str">
        <f>+[24]AA!F65</f>
        <v>E</v>
      </c>
      <c r="H575" s="49" t="str">
        <f>+[24]AA!G65</f>
        <v/>
      </c>
      <c r="I575" s="49" t="str">
        <f>+[24]AA!H65</f>
        <v>Estimado</v>
      </c>
      <c r="J575" s="49" t="str">
        <f>+[24]AA!I65</f>
        <v/>
      </c>
      <c r="K575" s="49" t="str">
        <f>+[24]AA!J65</f>
        <v/>
      </c>
      <c r="L575" s="49" t="str">
        <f>+[24]AA!K65</f>
        <v/>
      </c>
      <c r="M575" s="49" t="str">
        <f>+[24]AA!L65</f>
        <v/>
      </c>
      <c r="N575" s="49" t="str">
        <f>+[24]AA!M65</f>
        <v/>
      </c>
      <c r="O575" s="49" t="str">
        <f>+[24]AA!N65</f>
        <v>Estimado</v>
      </c>
      <c r="P575" s="49" t="str">
        <f>+[24]AA!O65</f>
        <v/>
      </c>
      <c r="Q575" s="49" t="str">
        <f>+[24]AA!P65</f>
        <v>E</v>
      </c>
      <c r="R575" s="51">
        <f t="shared" si="33"/>
        <v>-0.27577060931899644</v>
      </c>
      <c r="S575" s="45" t="str">
        <f t="shared" si="34"/>
        <v>Estimado.rar</v>
      </c>
      <c r="V575" s="46">
        <f t="shared" si="35"/>
        <v>1</v>
      </c>
    </row>
    <row r="576" spans="1:22" s="45" customFormat="1" ht="11.25" hidden="1" customHeight="1" x14ac:dyDescent="0.2">
      <c r="A576" s="47">
        <f t="shared" si="36"/>
        <v>563</v>
      </c>
      <c r="B576" s="48" t="str">
        <f>+[24]AA!B66</f>
        <v>CAA23</v>
      </c>
      <c r="C576" s="49" t="str">
        <f>+[24]AA!C66</f>
        <v>CONDUCTOR DE AA. DESNUDO  240 mm2</v>
      </c>
      <c r="D576" s="49">
        <f>+[24]AA!D66</f>
        <v>2.85</v>
      </c>
      <c r="E576" s="53">
        <f>+[24]AA!E66</f>
        <v>2.0299999999999998</v>
      </c>
      <c r="F576" s="53"/>
      <c r="G576" s="49" t="str">
        <f>+[24]AA!F66</f>
        <v>S</v>
      </c>
      <c r="H576" s="49">
        <f>+[24]AA!G66</f>
        <v>80</v>
      </c>
      <c r="I576" s="49" t="str">
        <f>+[24]AA!H66</f>
        <v>Orden de Compra OC-2136</v>
      </c>
      <c r="J576" s="49" t="str">
        <f>+[24]AA!I66</f>
        <v>Individual</v>
      </c>
      <c r="K576" s="49" t="str">
        <f>+[24]AA!J66</f>
        <v>ELDU</v>
      </c>
      <c r="L576" s="49" t="str">
        <f>+[24]AA!K66</f>
        <v>ANIXTER JORVEX S.A.C.</v>
      </c>
      <c r="M576" s="49">
        <f>+[24]AA!L66</f>
        <v>42649</v>
      </c>
      <c r="N576" s="49">
        <f>+[24]AA!M66</f>
        <v>80</v>
      </c>
      <c r="O576" s="49" t="str">
        <f>+[24]AA!N66</f>
        <v>Sustento</v>
      </c>
      <c r="P576" s="49">
        <f>+[24]AA!O66</f>
        <v>80</v>
      </c>
      <c r="Q576" s="49" t="str">
        <f>+[24]AA!P66</f>
        <v>S</v>
      </c>
      <c r="R576" s="51">
        <f t="shared" si="33"/>
        <v>-0.28771929824561415</v>
      </c>
      <c r="S576" s="45" t="str">
        <f t="shared" si="34"/>
        <v>ELDU: Orden de Compra OC-2136</v>
      </c>
      <c r="V576" s="46">
        <f t="shared" si="35"/>
        <v>1</v>
      </c>
    </row>
    <row r="577" spans="1:22" s="45" customFormat="1" ht="11.25" hidden="1" customHeight="1" x14ac:dyDescent="0.2">
      <c r="A577" s="47">
        <f t="shared" si="36"/>
        <v>564</v>
      </c>
      <c r="B577" s="48" t="str">
        <f>+'[25]Al Auto'!B544</f>
        <v>CAE06</v>
      </c>
      <c r="C577" s="49" t="str">
        <f>+'[25]Al Auto'!C544</f>
        <v>CONDUCTOR DE ALUMINIO AUTOSOPORTADO 3x16 mm2 + portante</v>
      </c>
      <c r="D577" s="49">
        <f>+'[25]Al Auto'!D544</f>
        <v>3.97</v>
      </c>
      <c r="E577" s="53">
        <f>+'[25]Al Auto'!E544</f>
        <v>1.4203770863694363</v>
      </c>
      <c r="F577" s="53"/>
      <c r="G577" s="49" t="str">
        <f>+'[25]Al Auto'!F544</f>
        <v>E</v>
      </c>
      <c r="H577" s="49" t="str">
        <f>+'[25]Al Auto'!G544</f>
        <v/>
      </c>
      <c r="I577" s="49" t="str">
        <f>+'[25]Al Auto'!H544</f>
        <v>Estimado</v>
      </c>
      <c r="J577" s="49" t="str">
        <f>+'[25]Al Auto'!I544</f>
        <v/>
      </c>
      <c r="K577" s="49" t="str">
        <f>+'[25]Al Auto'!J544</f>
        <v/>
      </c>
      <c r="L577" s="49" t="str">
        <f>+'[25]Al Auto'!K544</f>
        <v/>
      </c>
      <c r="M577" s="49" t="str">
        <f>+'[25]Al Auto'!L544</f>
        <v/>
      </c>
      <c r="N577" s="49" t="str">
        <f>+'[25]Al Auto'!M544</f>
        <v/>
      </c>
      <c r="O577" s="49" t="str">
        <f>+'[25]Al Auto'!N544</f>
        <v>Estimado</v>
      </c>
      <c r="P577" s="49" t="str">
        <f>+'[25]Al Auto'!O544</f>
        <v/>
      </c>
      <c r="Q577" s="49" t="str">
        <f>+'[25]Al Auto'!P544</f>
        <v>E</v>
      </c>
      <c r="R577" s="51">
        <f t="shared" si="33"/>
        <v>-0.64222239638049472</v>
      </c>
      <c r="S577" s="45" t="str">
        <f t="shared" si="34"/>
        <v>Estimado.rar</v>
      </c>
      <c r="V577" s="46">
        <f t="shared" si="35"/>
        <v>1</v>
      </c>
    </row>
    <row r="578" spans="1:22" s="45" customFormat="1" ht="11.25" hidden="1" customHeight="1" x14ac:dyDescent="0.2">
      <c r="A578" s="47">
        <f t="shared" si="36"/>
        <v>565</v>
      </c>
      <c r="B578" s="48" t="str">
        <f>+'[25]Al Auto'!B545</f>
        <v>CAE07</v>
      </c>
      <c r="C578" s="49" t="str">
        <f>+'[25]Al Auto'!C545</f>
        <v>CONDUCTOR DE ALUMINIO AUTOSOPORTADO 3x25 mm2 + portante</v>
      </c>
      <c r="D578" s="49">
        <f>+'[25]Al Auto'!D545</f>
        <v>7.98</v>
      </c>
      <c r="E578" s="53">
        <f>+'[25]Al Auto'!E545</f>
        <v>4.1735668511944173</v>
      </c>
      <c r="F578" s="53"/>
      <c r="G578" s="49" t="str">
        <f>+'[25]Al Auto'!F545</f>
        <v>E</v>
      </c>
      <c r="H578" s="49" t="str">
        <f>+'[25]Al Auto'!G545</f>
        <v/>
      </c>
      <c r="I578" s="49" t="str">
        <f>+'[25]Al Auto'!H545</f>
        <v>Estimado</v>
      </c>
      <c r="J578" s="49" t="str">
        <f>+'[25]Al Auto'!I545</f>
        <v/>
      </c>
      <c r="K578" s="49" t="str">
        <f>+'[25]Al Auto'!J545</f>
        <v/>
      </c>
      <c r="L578" s="49" t="str">
        <f>+'[25]Al Auto'!K545</f>
        <v/>
      </c>
      <c r="M578" s="49" t="str">
        <f>+'[25]Al Auto'!L545</f>
        <v/>
      </c>
      <c r="N578" s="49" t="str">
        <f>+'[25]Al Auto'!M545</f>
        <v/>
      </c>
      <c r="O578" s="49" t="str">
        <f>+'[25]Al Auto'!N545</f>
        <v>Estimado</v>
      </c>
      <c r="P578" s="49" t="str">
        <f>+'[25]Al Auto'!O545</f>
        <v/>
      </c>
      <c r="Q578" s="49" t="str">
        <f>+'[25]Al Auto'!P545</f>
        <v>E</v>
      </c>
      <c r="R578" s="51">
        <f t="shared" si="33"/>
        <v>-0.47699663518866953</v>
      </c>
      <c r="S578" s="45" t="str">
        <f t="shared" si="34"/>
        <v>Estimado.rar</v>
      </c>
      <c r="V578" s="46">
        <f t="shared" si="35"/>
        <v>1</v>
      </c>
    </row>
    <row r="579" spans="1:22" s="45" customFormat="1" ht="11.25" hidden="1" customHeight="1" x14ac:dyDescent="0.2">
      <c r="A579" s="47">
        <f t="shared" si="36"/>
        <v>566</v>
      </c>
      <c r="B579" s="48" t="str">
        <f>+'[25]Al Auto'!B546</f>
        <v>CAE01</v>
      </c>
      <c r="C579" s="49" t="str">
        <f>+'[25]Al Auto'!C546</f>
        <v>CONDUCTOR DE ALUMINIO AUTOSOPORTADO 3x35 mm2 + portante</v>
      </c>
      <c r="D579" s="49">
        <f>+'[25]Al Auto'!D546</f>
        <v>9.85</v>
      </c>
      <c r="E579" s="53">
        <f>+'[25]Al Auto'!E546</f>
        <v>6.4179442508710798</v>
      </c>
      <c r="F579" s="53"/>
      <c r="G579" s="49" t="str">
        <f>+'[25]Al Auto'!F546</f>
        <v>E</v>
      </c>
      <c r="H579" s="49" t="str">
        <f>+'[25]Al Auto'!G546</f>
        <v/>
      </c>
      <c r="I579" s="49" t="str">
        <f>+'[25]Al Auto'!H546</f>
        <v>Estimado</v>
      </c>
      <c r="J579" s="49" t="str">
        <f>+'[25]Al Auto'!I546</f>
        <v/>
      </c>
      <c r="K579" s="49" t="str">
        <f>+'[25]Al Auto'!J546</f>
        <v/>
      </c>
      <c r="L579" s="49" t="str">
        <f>+'[25]Al Auto'!K546</f>
        <v/>
      </c>
      <c r="M579" s="49" t="str">
        <f>+'[25]Al Auto'!L546</f>
        <v/>
      </c>
      <c r="N579" s="49" t="str">
        <f>+'[25]Al Auto'!M546</f>
        <v/>
      </c>
      <c r="O579" s="49" t="str">
        <f>+'[25]Al Auto'!N546</f>
        <v>Estimado</v>
      </c>
      <c r="P579" s="49" t="str">
        <f>+'[25]Al Auto'!O546</f>
        <v/>
      </c>
      <c r="Q579" s="49" t="str">
        <f>+'[25]Al Auto'!P546</f>
        <v>E</v>
      </c>
      <c r="R579" s="51">
        <f t="shared" ref="R579:R642" si="37">+IFERROR(E579/D579-1,"")</f>
        <v>-0.34843205574912894</v>
      </c>
      <c r="S579" s="45" t="str">
        <f t="shared" ref="S579:S642" si="38">+IF(O579="Sustento",K579&amp;": "&amp;I579,IF(O579="Precio regulado 2012",O579,IF(O579="Estimado","Estimado.rar",O579)))</f>
        <v>Estimado.rar</v>
      </c>
      <c r="V579" s="46">
        <f t="shared" ref="V579:V642" si="39">+COUNTIF($B$3:$B$2619,B579)</f>
        <v>1</v>
      </c>
    </row>
    <row r="580" spans="1:22" s="45" customFormat="1" ht="11.25" hidden="1" customHeight="1" x14ac:dyDescent="0.2">
      <c r="A580" s="47">
        <f t="shared" si="36"/>
        <v>567</v>
      </c>
      <c r="B580" s="48" t="str">
        <f>+'[25]Al Auto'!B547</f>
        <v>CAE04</v>
      </c>
      <c r="C580" s="49" t="str">
        <f>+'[25]Al Auto'!C547</f>
        <v>CONDUCTOR DE ALUMINIO AUTOSOPORTADO 3x50 mm2 + portante</v>
      </c>
      <c r="D580" s="49">
        <f>+'[25]Al Auto'!D547</f>
        <v>15.82</v>
      </c>
      <c r="E580" s="53">
        <f>+'[25]Al Auto'!E547</f>
        <v>8.4496611227867771</v>
      </c>
      <c r="F580" s="53"/>
      <c r="G580" s="49" t="str">
        <f>+'[25]Al Auto'!F547</f>
        <v>E</v>
      </c>
      <c r="H580" s="49" t="str">
        <f>+'[25]Al Auto'!G547</f>
        <v/>
      </c>
      <c r="I580" s="49" t="str">
        <f>+'[25]Al Auto'!H547</f>
        <v>Estimado</v>
      </c>
      <c r="J580" s="49" t="str">
        <f>+'[25]Al Auto'!I547</f>
        <v/>
      </c>
      <c r="K580" s="49" t="str">
        <f>+'[25]Al Auto'!J547</f>
        <v/>
      </c>
      <c r="L580" s="49" t="str">
        <f>+'[25]Al Auto'!K547</f>
        <v/>
      </c>
      <c r="M580" s="49" t="str">
        <f>+'[25]Al Auto'!L547</f>
        <v/>
      </c>
      <c r="N580" s="49" t="str">
        <f>+'[25]Al Auto'!M547</f>
        <v/>
      </c>
      <c r="O580" s="49" t="str">
        <f>+'[25]Al Auto'!N547</f>
        <v>Estimado</v>
      </c>
      <c r="P580" s="49" t="str">
        <f>+'[25]Al Auto'!O547</f>
        <v/>
      </c>
      <c r="Q580" s="49" t="str">
        <f>+'[25]Al Auto'!P547</f>
        <v>E</v>
      </c>
      <c r="R580" s="51">
        <f t="shared" si="37"/>
        <v>-0.46588741322460325</v>
      </c>
      <c r="S580" s="45" t="str">
        <f t="shared" si="38"/>
        <v>Estimado.rar</v>
      </c>
      <c r="V580" s="46">
        <f t="shared" si="39"/>
        <v>1</v>
      </c>
    </row>
    <row r="581" spans="1:22" s="45" customFormat="1" ht="11.25" hidden="1" customHeight="1" x14ac:dyDescent="0.2">
      <c r="A581" s="47">
        <f t="shared" si="36"/>
        <v>568</v>
      </c>
      <c r="B581" s="48" t="str">
        <f>+'[25]Al Auto'!B548</f>
        <v>CAE02</v>
      </c>
      <c r="C581" s="49" t="str">
        <f>+'[25]Al Auto'!C548</f>
        <v>CONDUCTOR DE ALUMINIO AUTOSOPORTADO 3x70 mm2 + portante</v>
      </c>
      <c r="D581" s="49">
        <f>+'[25]Al Auto'!D548</f>
        <v>17.22</v>
      </c>
      <c r="E581" s="53">
        <f>+'[25]Al Auto'!E548</f>
        <v>10.14</v>
      </c>
      <c r="F581" s="53"/>
      <c r="G581" s="49" t="str">
        <f>+'[25]Al Auto'!F548</f>
        <v>S</v>
      </c>
      <c r="H581" s="49">
        <f>+'[25]Al Auto'!G548</f>
        <v>250</v>
      </c>
      <c r="I581" s="49" t="str">
        <f>+'[25]Al Auto'!H548</f>
        <v>Orden de Compra 1214000817</v>
      </c>
      <c r="J581" s="49" t="str">
        <f>+'[25]Al Auto'!I548</f>
        <v>Individual</v>
      </c>
      <c r="K581" s="49" t="str">
        <f>+'[25]Al Auto'!J548</f>
        <v>ELNO</v>
      </c>
      <c r="L581" s="49" t="str">
        <f>+'[25]Al Auto'!K548</f>
        <v>IMPORTACIONES GELCO S.A.C.</v>
      </c>
      <c r="M581" s="49">
        <f>+'[25]Al Auto'!L548</f>
        <v>42846</v>
      </c>
      <c r="N581" s="49">
        <f>+'[25]Al Auto'!M548</f>
        <v>250</v>
      </c>
      <c r="O581" s="49" t="str">
        <f>+'[25]Al Auto'!N548</f>
        <v>Sustento</v>
      </c>
      <c r="P581" s="49">
        <f>+'[25]Al Auto'!O548</f>
        <v>250</v>
      </c>
      <c r="Q581" s="49" t="str">
        <f>+'[25]Al Auto'!P548</f>
        <v>S</v>
      </c>
      <c r="R581" s="51">
        <f t="shared" si="37"/>
        <v>-0.41114982578397208</v>
      </c>
      <c r="S581" s="45" t="str">
        <f t="shared" si="38"/>
        <v>ELNO: Orden de Compra 1214000817</v>
      </c>
      <c r="V581" s="46">
        <f t="shared" si="39"/>
        <v>1</v>
      </c>
    </row>
    <row r="582" spans="1:22" s="45" customFormat="1" ht="11.25" hidden="1" customHeight="1" x14ac:dyDescent="0.2">
      <c r="A582" s="47">
        <f t="shared" si="36"/>
        <v>569</v>
      </c>
      <c r="B582" s="48" t="str">
        <f>+'[25]Al Auto'!B549</f>
        <v>CAE05</v>
      </c>
      <c r="C582" s="49" t="str">
        <f>+'[25]Al Auto'!C549</f>
        <v>CONDUCTOR DE ALUMINIO AUTOSOPORTADO 3x95 mm2 + portante</v>
      </c>
      <c r="D582" s="49">
        <f>+'[25]Al Auto'!D549</f>
        <v>19.96</v>
      </c>
      <c r="E582" s="53">
        <f>+'[25]Al Auto'!E549</f>
        <v>12.409321931972899</v>
      </c>
      <c r="F582" s="53"/>
      <c r="G582" s="49" t="str">
        <f>+'[25]Al Auto'!F549</f>
        <v>E</v>
      </c>
      <c r="H582" s="49" t="str">
        <f>+'[25]Al Auto'!G549</f>
        <v/>
      </c>
      <c r="I582" s="49" t="str">
        <f>+'[25]Al Auto'!H549</f>
        <v>Estimado</v>
      </c>
      <c r="J582" s="49" t="str">
        <f>+'[25]Al Auto'!I549</f>
        <v/>
      </c>
      <c r="K582" s="49" t="str">
        <f>+'[25]Al Auto'!J549</f>
        <v/>
      </c>
      <c r="L582" s="49" t="str">
        <f>+'[25]Al Auto'!K549</f>
        <v/>
      </c>
      <c r="M582" s="49" t="str">
        <f>+'[25]Al Auto'!L549</f>
        <v/>
      </c>
      <c r="N582" s="49" t="str">
        <f>+'[25]Al Auto'!M549</f>
        <v/>
      </c>
      <c r="O582" s="49" t="str">
        <f>+'[25]Al Auto'!N549</f>
        <v>Estimado</v>
      </c>
      <c r="P582" s="49" t="str">
        <f>+'[25]Al Auto'!O549</f>
        <v/>
      </c>
      <c r="Q582" s="49" t="str">
        <f>+'[25]Al Auto'!P549</f>
        <v>E</v>
      </c>
      <c r="R582" s="51">
        <f t="shared" si="37"/>
        <v>-0.37829048437009527</v>
      </c>
      <c r="S582" s="45" t="str">
        <f t="shared" si="38"/>
        <v>Estimado.rar</v>
      </c>
      <c r="V582" s="46">
        <f t="shared" si="39"/>
        <v>1</v>
      </c>
    </row>
    <row r="583" spans="1:22" s="45" customFormat="1" ht="11.25" hidden="1" customHeight="1" x14ac:dyDescent="0.2">
      <c r="A583" s="47">
        <f t="shared" si="36"/>
        <v>570</v>
      </c>
      <c r="B583" s="48" t="str">
        <f>+'[25]Al Auto'!B550</f>
        <v>CAE03</v>
      </c>
      <c r="C583" s="49" t="str">
        <f>+'[25]Al Auto'!C550</f>
        <v>CONDUCTOR DE ALUMINIO AUTOSOPORTADO 3x120 mm2 + portante</v>
      </c>
      <c r="D583" s="49">
        <f>+'[25]Al Auto'!D550</f>
        <v>21.59</v>
      </c>
      <c r="E583" s="53">
        <f>+'[25]Al Auto'!E550</f>
        <v>14.067351916376307</v>
      </c>
      <c r="F583" s="53"/>
      <c r="G583" s="49" t="str">
        <f>+'[25]Al Auto'!F550</f>
        <v>E</v>
      </c>
      <c r="H583" s="49" t="str">
        <f>+'[25]Al Auto'!G550</f>
        <v/>
      </c>
      <c r="I583" s="49" t="str">
        <f>+'[25]Al Auto'!H550</f>
        <v>Estimado</v>
      </c>
      <c r="J583" s="49" t="str">
        <f>+'[25]Al Auto'!I550</f>
        <v/>
      </c>
      <c r="K583" s="49" t="str">
        <f>+'[25]Al Auto'!J550</f>
        <v/>
      </c>
      <c r="L583" s="49" t="str">
        <f>+'[25]Al Auto'!K550</f>
        <v/>
      </c>
      <c r="M583" s="49" t="str">
        <f>+'[25]Al Auto'!L550</f>
        <v/>
      </c>
      <c r="N583" s="49" t="str">
        <f>+'[25]Al Auto'!M550</f>
        <v/>
      </c>
      <c r="O583" s="49" t="str">
        <f>+'[25]Al Auto'!N550</f>
        <v>Estimado</v>
      </c>
      <c r="P583" s="49" t="str">
        <f>+'[25]Al Auto'!O550</f>
        <v/>
      </c>
      <c r="Q583" s="49" t="str">
        <f>+'[25]Al Auto'!P550</f>
        <v>E</v>
      </c>
      <c r="R583" s="51">
        <f t="shared" si="37"/>
        <v>-0.34843205574912894</v>
      </c>
      <c r="S583" s="45" t="str">
        <f t="shared" si="38"/>
        <v>Estimado.rar</v>
      </c>
      <c r="V583" s="46">
        <f t="shared" si="39"/>
        <v>1</v>
      </c>
    </row>
    <row r="584" spans="1:22" s="45" customFormat="1" ht="11.25" hidden="1" customHeight="1" x14ac:dyDescent="0.2">
      <c r="A584" s="47">
        <f t="shared" si="36"/>
        <v>571</v>
      </c>
      <c r="B584" s="48" t="str">
        <f>+'[25]Al Auto'!B551</f>
        <v>CAE08</v>
      </c>
      <c r="C584" s="49" t="str">
        <f>+'[25]Al Auto'!C551</f>
        <v>CONDUCTOR DE ALUMINIO AUTOSOPORTADO 3x185 mm2 + portante</v>
      </c>
      <c r="D584" s="49">
        <f>+'[25]Al Auto'!D551</f>
        <v>25.94</v>
      </c>
      <c r="E584" s="53">
        <f>+'[25]Al Auto'!E551</f>
        <v>16.520897120490694</v>
      </c>
      <c r="F584" s="53"/>
      <c r="G584" s="49" t="str">
        <f>+'[25]Al Auto'!F551</f>
        <v>E</v>
      </c>
      <c r="H584" s="49" t="str">
        <f>+'[25]Al Auto'!G551</f>
        <v/>
      </c>
      <c r="I584" s="49" t="str">
        <f>+'[25]Al Auto'!H551</f>
        <v>Estimado</v>
      </c>
      <c r="J584" s="49" t="str">
        <f>+'[25]Al Auto'!I551</f>
        <v/>
      </c>
      <c r="K584" s="49" t="str">
        <f>+'[25]Al Auto'!J551</f>
        <v/>
      </c>
      <c r="L584" s="49" t="str">
        <f>+'[25]Al Auto'!K551</f>
        <v/>
      </c>
      <c r="M584" s="49" t="str">
        <f>+'[25]Al Auto'!L551</f>
        <v/>
      </c>
      <c r="N584" s="49" t="str">
        <f>+'[25]Al Auto'!M551</f>
        <v/>
      </c>
      <c r="O584" s="49" t="str">
        <f>+'[25]Al Auto'!N551</f>
        <v>Estimado</v>
      </c>
      <c r="P584" s="49" t="str">
        <f>+'[25]Al Auto'!O551</f>
        <v/>
      </c>
      <c r="Q584" s="49" t="str">
        <f>+'[25]Al Auto'!P551</f>
        <v>E</v>
      </c>
      <c r="R584" s="51">
        <f t="shared" si="37"/>
        <v>-0.3631111364498576</v>
      </c>
      <c r="S584" s="45" t="str">
        <f t="shared" si="38"/>
        <v>Estimado.rar</v>
      </c>
      <c r="V584" s="46">
        <f t="shared" si="39"/>
        <v>1</v>
      </c>
    </row>
    <row r="585" spans="1:22" s="45" customFormat="1" ht="11.25" hidden="1" customHeight="1" x14ac:dyDescent="0.2">
      <c r="A585" s="47">
        <f t="shared" si="36"/>
        <v>572</v>
      </c>
      <c r="B585" s="48" t="str">
        <f>+'[25]Al Auto'!B552</f>
        <v>CAC73</v>
      </c>
      <c r="C585" s="49" t="str">
        <f>+'[25]Al Auto'!C552</f>
        <v>CONDUCTOR DE ALUMINIO AUTOSOPORTADO DE 1x10 mm2+portante</v>
      </c>
      <c r="D585" s="49">
        <f>+'[25]Al Auto'!D552</f>
        <v>0.53</v>
      </c>
      <c r="E585" s="53">
        <f>+'[25]Al Auto'!E552</f>
        <v>0.40439001742416758</v>
      </c>
      <c r="F585" s="53"/>
      <c r="G585" s="49" t="str">
        <f>+'[25]Al Auto'!F552</f>
        <v>E</v>
      </c>
      <c r="H585" s="49" t="str">
        <f>+'[25]Al Auto'!G552</f>
        <v/>
      </c>
      <c r="I585" s="49" t="str">
        <f>+'[25]Al Auto'!H552</f>
        <v>Estimado</v>
      </c>
      <c r="J585" s="49" t="str">
        <f>+'[25]Al Auto'!I552</f>
        <v/>
      </c>
      <c r="K585" s="49" t="str">
        <f>+'[25]Al Auto'!J552</f>
        <v/>
      </c>
      <c r="L585" s="49" t="str">
        <f>+'[25]Al Auto'!K552</f>
        <v/>
      </c>
      <c r="M585" s="49" t="str">
        <f>+'[25]Al Auto'!L552</f>
        <v/>
      </c>
      <c r="N585" s="49" t="str">
        <f>+'[25]Al Auto'!M552</f>
        <v/>
      </c>
      <c r="O585" s="49" t="str">
        <f>+'[25]Al Auto'!N552</f>
        <v>Estimado</v>
      </c>
      <c r="P585" s="49" t="str">
        <f>+'[25]Al Auto'!O552</f>
        <v/>
      </c>
      <c r="Q585" s="49" t="str">
        <f>+'[25]Al Auto'!P552</f>
        <v>E</v>
      </c>
      <c r="R585" s="51">
        <f t="shared" si="37"/>
        <v>-0.23699996712421212</v>
      </c>
      <c r="S585" s="45" t="str">
        <f t="shared" si="38"/>
        <v>Estimado.rar</v>
      </c>
      <c r="V585" s="46">
        <f t="shared" si="39"/>
        <v>1</v>
      </c>
    </row>
    <row r="586" spans="1:22" s="45" customFormat="1" ht="11.25" hidden="1" customHeight="1" x14ac:dyDescent="0.2">
      <c r="A586" s="47">
        <f t="shared" si="36"/>
        <v>573</v>
      </c>
      <c r="B586" s="48" t="str">
        <f>+'[25]Al Auto'!B553</f>
        <v>CAC23</v>
      </c>
      <c r="C586" s="49" t="str">
        <f>+'[25]Al Auto'!C553</f>
        <v>CONDUCTOR DE ALUMINIO AUTOSOPORTADO DE 1x16 mm2+portante</v>
      </c>
      <c r="D586" s="49">
        <f>+'[25]Al Auto'!D553</f>
        <v>1.05</v>
      </c>
      <c r="E586" s="53">
        <f>+'[25]Al Auto'!E553</f>
        <v>0.75</v>
      </c>
      <c r="F586" s="53"/>
      <c r="G586" s="49" t="str">
        <f>+'[25]Al Auto'!F553</f>
        <v>S</v>
      </c>
      <c r="H586" s="49">
        <f>+'[25]Al Auto'!G553</f>
        <v>2000</v>
      </c>
      <c r="I586" s="49" t="str">
        <f>+'[25]Al Auto'!H553</f>
        <v>Orden de Compra OC-1200</v>
      </c>
      <c r="J586" s="49" t="str">
        <f>+'[25]Al Auto'!I553</f>
        <v>Individual</v>
      </c>
      <c r="K586" s="49" t="str">
        <f>+'[25]Al Auto'!J553</f>
        <v>ELDU</v>
      </c>
      <c r="L586" s="49" t="str">
        <f>+'[25]Al Auto'!K553</f>
        <v>CONDUCTORES Y CABLES DEL PERU SAC</v>
      </c>
      <c r="M586" s="49">
        <f>+'[25]Al Auto'!L553</f>
        <v>42565</v>
      </c>
      <c r="N586" s="49">
        <f>+'[25]Al Auto'!M553</f>
        <v>2000</v>
      </c>
      <c r="O586" s="49" t="str">
        <f>+'[25]Al Auto'!N553</f>
        <v>Sustento</v>
      </c>
      <c r="P586" s="49">
        <f>+'[25]Al Auto'!O553</f>
        <v>2000</v>
      </c>
      <c r="Q586" s="49" t="str">
        <f>+'[25]Al Auto'!P553</f>
        <v>S</v>
      </c>
      <c r="R586" s="51">
        <f t="shared" si="37"/>
        <v>-0.2857142857142857</v>
      </c>
      <c r="S586" s="45" t="str">
        <f t="shared" si="38"/>
        <v>ELDU: Orden de Compra OC-1200</v>
      </c>
      <c r="V586" s="46">
        <f t="shared" si="39"/>
        <v>1</v>
      </c>
    </row>
    <row r="587" spans="1:22" s="45" customFormat="1" ht="11.25" hidden="1" customHeight="1" x14ac:dyDescent="0.2">
      <c r="A587" s="47">
        <f t="shared" si="36"/>
        <v>574</v>
      </c>
      <c r="B587" s="48" t="str">
        <f>+'[25]Al Auto'!B554</f>
        <v>CAC24</v>
      </c>
      <c r="C587" s="49" t="str">
        <f>+'[25]Al Auto'!C554</f>
        <v>CONDUCTOR DE ALUMINIO AUTOSOPORTADO DE 1x25 mm2+portante</v>
      </c>
      <c r="D587" s="49">
        <f>+'[25]Al Auto'!D554</f>
        <v>0.83</v>
      </c>
      <c r="E587" s="53">
        <f>+'[25]Al Auto'!E554</f>
        <v>0.8864505714631602</v>
      </c>
      <c r="F587" s="53"/>
      <c r="G587" s="49" t="str">
        <f>+'[25]Al Auto'!F554</f>
        <v>E</v>
      </c>
      <c r="H587" s="49" t="str">
        <f>+'[25]Al Auto'!G554</f>
        <v/>
      </c>
      <c r="I587" s="49" t="str">
        <f>+'[25]Al Auto'!H554</f>
        <v>Estimado</v>
      </c>
      <c r="J587" s="49" t="str">
        <f>+'[25]Al Auto'!I554</f>
        <v/>
      </c>
      <c r="K587" s="49" t="str">
        <f>+'[25]Al Auto'!J554</f>
        <v/>
      </c>
      <c r="L587" s="49" t="str">
        <f>+'[25]Al Auto'!K554</f>
        <v/>
      </c>
      <c r="M587" s="49" t="str">
        <f>+'[25]Al Auto'!L554</f>
        <v/>
      </c>
      <c r="N587" s="49" t="str">
        <f>+'[25]Al Auto'!M554</f>
        <v/>
      </c>
      <c r="O587" s="49" t="str">
        <f>+'[25]Al Auto'!N554</f>
        <v>Estimado</v>
      </c>
      <c r="P587" s="49" t="str">
        <f>+'[25]Al Auto'!O554</f>
        <v/>
      </c>
      <c r="Q587" s="49" t="str">
        <f>+'[25]Al Auto'!P554</f>
        <v>E</v>
      </c>
      <c r="R587" s="51">
        <f t="shared" si="37"/>
        <v>6.8012736702602661E-2</v>
      </c>
      <c r="S587" s="45" t="str">
        <f t="shared" si="38"/>
        <v>Estimado.rar</v>
      </c>
      <c r="V587" s="46">
        <f t="shared" si="39"/>
        <v>1</v>
      </c>
    </row>
    <row r="588" spans="1:22" s="45" customFormat="1" ht="11.25" hidden="1" customHeight="1" x14ac:dyDescent="0.2">
      <c r="A588" s="47">
        <f t="shared" si="36"/>
        <v>575</v>
      </c>
      <c r="B588" s="48" t="str">
        <f>+'[25]Al Auto'!B555</f>
        <v>CAC25</v>
      </c>
      <c r="C588" s="49" t="str">
        <f>+'[25]Al Auto'!C555</f>
        <v>CONDUCTOR DE ALUMINIO AUTOSOPORTADO DE 1x35 mm2+portante</v>
      </c>
      <c r="D588" s="49">
        <f>+'[25]Al Auto'!D555</f>
        <v>1.1399999999999999</v>
      </c>
      <c r="E588" s="53">
        <f>+'[25]Al Auto'!E555</f>
        <v>1.0634686151495805</v>
      </c>
      <c r="F588" s="53"/>
      <c r="G588" s="49" t="str">
        <f>+'[25]Al Auto'!F555</f>
        <v>E</v>
      </c>
      <c r="H588" s="49" t="str">
        <f>+'[25]Al Auto'!G555</f>
        <v/>
      </c>
      <c r="I588" s="49" t="str">
        <f>+'[25]Al Auto'!H555</f>
        <v>Estimado</v>
      </c>
      <c r="J588" s="49" t="str">
        <f>+'[25]Al Auto'!I555</f>
        <v/>
      </c>
      <c r="K588" s="49" t="str">
        <f>+'[25]Al Auto'!J555</f>
        <v/>
      </c>
      <c r="L588" s="49" t="str">
        <f>+'[25]Al Auto'!K555</f>
        <v/>
      </c>
      <c r="M588" s="49" t="str">
        <f>+'[25]Al Auto'!L555</f>
        <v/>
      </c>
      <c r="N588" s="49" t="str">
        <f>+'[25]Al Auto'!M555</f>
        <v/>
      </c>
      <c r="O588" s="49" t="str">
        <f>+'[25]Al Auto'!N555</f>
        <v>Estimado</v>
      </c>
      <c r="P588" s="49" t="str">
        <f>+'[25]Al Auto'!O555</f>
        <v/>
      </c>
      <c r="Q588" s="49" t="str">
        <f>+'[25]Al Auto'!P555</f>
        <v>E</v>
      </c>
      <c r="R588" s="51">
        <f t="shared" si="37"/>
        <v>-6.7132793728438056E-2</v>
      </c>
      <c r="S588" s="45" t="str">
        <f t="shared" si="38"/>
        <v>Estimado.rar</v>
      </c>
      <c r="V588" s="46">
        <f t="shared" si="39"/>
        <v>1</v>
      </c>
    </row>
    <row r="589" spans="1:22" s="45" customFormat="1" ht="11.25" hidden="1" customHeight="1" x14ac:dyDescent="0.2">
      <c r="A589" s="47">
        <f t="shared" si="36"/>
        <v>576</v>
      </c>
      <c r="B589" s="48" t="str">
        <f>+'[25]Al Auto'!B556</f>
        <v>CAC26</v>
      </c>
      <c r="C589" s="49" t="str">
        <f>+'[25]Al Auto'!C556</f>
        <v>CONDUCTOR DE ALUMINIO AUTOSOPORTADO DE 1x50 mm2+portante</v>
      </c>
      <c r="D589" s="49">
        <f>+'[25]Al Auto'!D556</f>
        <v>1.5</v>
      </c>
      <c r="E589" s="53">
        <f>+'[25]Al Auto'!E556</f>
        <v>1.2511153031557476</v>
      </c>
      <c r="F589" s="53"/>
      <c r="G589" s="49" t="str">
        <f>+'[25]Al Auto'!F556</f>
        <v>E</v>
      </c>
      <c r="H589" s="49" t="str">
        <f>+'[25]Al Auto'!G556</f>
        <v/>
      </c>
      <c r="I589" s="49" t="str">
        <f>+'[25]Al Auto'!H556</f>
        <v>Estimado</v>
      </c>
      <c r="J589" s="49" t="str">
        <f>+'[25]Al Auto'!I556</f>
        <v/>
      </c>
      <c r="K589" s="49" t="str">
        <f>+'[25]Al Auto'!J556</f>
        <v/>
      </c>
      <c r="L589" s="49" t="str">
        <f>+'[25]Al Auto'!K556</f>
        <v/>
      </c>
      <c r="M589" s="49" t="str">
        <f>+'[25]Al Auto'!L556</f>
        <v/>
      </c>
      <c r="N589" s="49" t="str">
        <f>+'[25]Al Auto'!M556</f>
        <v/>
      </c>
      <c r="O589" s="49" t="str">
        <f>+'[25]Al Auto'!N556</f>
        <v>Estimado</v>
      </c>
      <c r="P589" s="49" t="str">
        <f>+'[25]Al Auto'!O556</f>
        <v/>
      </c>
      <c r="Q589" s="49" t="str">
        <f>+'[25]Al Auto'!P556</f>
        <v>E</v>
      </c>
      <c r="R589" s="51">
        <f t="shared" si="37"/>
        <v>-0.16592313122950164</v>
      </c>
      <c r="S589" s="45" t="str">
        <f t="shared" si="38"/>
        <v>Estimado.rar</v>
      </c>
      <c r="V589" s="46">
        <f t="shared" si="39"/>
        <v>1</v>
      </c>
    </row>
    <row r="590" spans="1:22" s="45" customFormat="1" ht="11.25" hidden="1" customHeight="1" x14ac:dyDescent="0.2">
      <c r="A590" s="47">
        <f t="shared" si="36"/>
        <v>577</v>
      </c>
      <c r="B590" s="48" t="str">
        <f>+'[25]Al Auto'!B557</f>
        <v>CAC27</v>
      </c>
      <c r="C590" s="49" t="str">
        <f>+'[25]Al Auto'!C557</f>
        <v>CONDUCTOR DE ALUMINIO AUTOSOPORTADO DE 1x70 mm2+portante</v>
      </c>
      <c r="D590" s="49">
        <f>+'[25]Al Auto'!D557</f>
        <v>1.98</v>
      </c>
      <c r="E590" s="53">
        <f>+'[25]Al Auto'!E557</f>
        <v>1.4281333468421682</v>
      </c>
      <c r="F590" s="53"/>
      <c r="G590" s="49" t="str">
        <f>+'[25]Al Auto'!F557</f>
        <v>E</v>
      </c>
      <c r="H590" s="49" t="str">
        <f>+'[25]Al Auto'!G557</f>
        <v/>
      </c>
      <c r="I590" s="49" t="str">
        <f>+'[25]Al Auto'!H557</f>
        <v>Estimado</v>
      </c>
      <c r="J590" s="49" t="str">
        <f>+'[25]Al Auto'!I557</f>
        <v/>
      </c>
      <c r="K590" s="49" t="str">
        <f>+'[25]Al Auto'!J557</f>
        <v/>
      </c>
      <c r="L590" s="49" t="str">
        <f>+'[25]Al Auto'!K557</f>
        <v/>
      </c>
      <c r="M590" s="49" t="str">
        <f>+'[25]Al Auto'!L557</f>
        <v/>
      </c>
      <c r="N590" s="49" t="str">
        <f>+'[25]Al Auto'!M557</f>
        <v/>
      </c>
      <c r="O590" s="49" t="str">
        <f>+'[25]Al Auto'!N557</f>
        <v>Estimado</v>
      </c>
      <c r="P590" s="49" t="str">
        <f>+'[25]Al Auto'!O557</f>
        <v/>
      </c>
      <c r="Q590" s="49" t="str">
        <f>+'[25]Al Auto'!P557</f>
        <v>E</v>
      </c>
      <c r="R590" s="51">
        <f t="shared" si="37"/>
        <v>-0.27872053189789481</v>
      </c>
      <c r="S590" s="45" t="str">
        <f t="shared" si="38"/>
        <v>Estimado.rar</v>
      </c>
      <c r="V590" s="46">
        <f t="shared" si="39"/>
        <v>1</v>
      </c>
    </row>
    <row r="591" spans="1:22" s="45" customFormat="1" ht="11.25" hidden="1" customHeight="1" x14ac:dyDescent="0.2">
      <c r="A591" s="47">
        <f t="shared" si="36"/>
        <v>578</v>
      </c>
      <c r="B591" s="48" t="str">
        <f>+'[25]Al Auto'!B558</f>
        <v>CAC28</v>
      </c>
      <c r="C591" s="49" t="str">
        <f>+'[25]Al Auto'!C558</f>
        <v>CONDUCTOR DE ALUMINIO AUTOSOPORTADO DE 1x95 mm2+portante</v>
      </c>
      <c r="D591" s="49">
        <f>+'[25]Al Auto'!D558</f>
        <v>2.59</v>
      </c>
      <c r="E591" s="53">
        <f>+'[25]Al Auto'!E558</f>
        <v>1.5887946326710445</v>
      </c>
      <c r="F591" s="53"/>
      <c r="G591" s="49" t="str">
        <f>+'[25]Al Auto'!F558</f>
        <v>E</v>
      </c>
      <c r="H591" s="49" t="str">
        <f>+'[25]Al Auto'!G558</f>
        <v/>
      </c>
      <c r="I591" s="49" t="str">
        <f>+'[25]Al Auto'!H558</f>
        <v>Estimado</v>
      </c>
      <c r="J591" s="49" t="str">
        <f>+'[25]Al Auto'!I558</f>
        <v/>
      </c>
      <c r="K591" s="49" t="str">
        <f>+'[25]Al Auto'!J558</f>
        <v/>
      </c>
      <c r="L591" s="49" t="str">
        <f>+'[25]Al Auto'!K558</f>
        <v/>
      </c>
      <c r="M591" s="49" t="str">
        <f>+'[25]Al Auto'!L558</f>
        <v/>
      </c>
      <c r="N591" s="49" t="str">
        <f>+'[25]Al Auto'!M558</f>
        <v/>
      </c>
      <c r="O591" s="49" t="str">
        <f>+'[25]Al Auto'!N558</f>
        <v>Estimado</v>
      </c>
      <c r="P591" s="49" t="str">
        <f>+'[25]Al Auto'!O558</f>
        <v/>
      </c>
      <c r="Q591" s="49" t="str">
        <f>+'[25]Al Auto'!P558</f>
        <v>E</v>
      </c>
      <c r="R591" s="51">
        <f t="shared" si="37"/>
        <v>-0.38656577889148858</v>
      </c>
      <c r="S591" s="45" t="str">
        <f t="shared" si="38"/>
        <v>Estimado.rar</v>
      </c>
      <c r="V591" s="46">
        <f t="shared" si="39"/>
        <v>1</v>
      </c>
    </row>
    <row r="592" spans="1:22" s="45" customFormat="1" ht="11.25" hidden="1" customHeight="1" x14ac:dyDescent="0.2">
      <c r="A592" s="47">
        <f t="shared" si="36"/>
        <v>579</v>
      </c>
      <c r="B592" s="48" t="str">
        <f>+'[25]Al Auto'!B559</f>
        <v>CAC74</v>
      </c>
      <c r="C592" s="49" t="str">
        <f>+'[25]Al Auto'!C559</f>
        <v>CONDUCTOR DE ALUMINIO AUTOSOPORTADO, DUPLEX  DE 2 x 10 + 25 mm2</v>
      </c>
      <c r="D592" s="49">
        <f>+'[25]Al Auto'!D559</f>
        <v>1.22</v>
      </c>
      <c r="E592" s="53">
        <f>+'[25]Al Auto'!E559</f>
        <v>0.98949320708967137</v>
      </c>
      <c r="F592" s="53"/>
      <c r="G592" s="49" t="str">
        <f>+'[25]Al Auto'!F559</f>
        <v>E</v>
      </c>
      <c r="H592" s="49" t="str">
        <f>+'[25]Al Auto'!G559</f>
        <v/>
      </c>
      <c r="I592" s="49" t="str">
        <f>+'[25]Al Auto'!H559</f>
        <v>Estimado</v>
      </c>
      <c r="J592" s="49" t="str">
        <f>+'[25]Al Auto'!I559</f>
        <v/>
      </c>
      <c r="K592" s="49" t="str">
        <f>+'[25]Al Auto'!J559</f>
        <v/>
      </c>
      <c r="L592" s="49" t="str">
        <f>+'[25]Al Auto'!K559</f>
        <v/>
      </c>
      <c r="M592" s="49" t="str">
        <f>+'[25]Al Auto'!L559</f>
        <v/>
      </c>
      <c r="N592" s="49" t="str">
        <f>+'[25]Al Auto'!M559</f>
        <v/>
      </c>
      <c r="O592" s="49" t="str">
        <f>+'[25]Al Auto'!N559</f>
        <v>Estimado</v>
      </c>
      <c r="P592" s="49" t="str">
        <f>+'[25]Al Auto'!O559</f>
        <v/>
      </c>
      <c r="Q592" s="49" t="str">
        <f>+'[25]Al Auto'!P559</f>
        <v>E</v>
      </c>
      <c r="R592" s="51">
        <f t="shared" si="37"/>
        <v>-0.18893999418879392</v>
      </c>
      <c r="S592" s="45" t="str">
        <f t="shared" si="38"/>
        <v>Estimado.rar</v>
      </c>
      <c r="V592" s="46">
        <f t="shared" si="39"/>
        <v>1</v>
      </c>
    </row>
    <row r="593" spans="1:22" s="45" customFormat="1" ht="11.25" hidden="1" customHeight="1" x14ac:dyDescent="0.2">
      <c r="A593" s="47">
        <f t="shared" si="36"/>
        <v>580</v>
      </c>
      <c r="B593" s="48" t="str">
        <f>+'[25]Al Auto'!B560</f>
        <v>CAC01</v>
      </c>
      <c r="C593" s="49" t="str">
        <f>+'[25]Al Auto'!C560</f>
        <v>CONDUCTOR DE ALUMINIO AUTOSOPORTADO, DUPLEX  DE 2 x  16 + 25 mm2</v>
      </c>
      <c r="D593" s="49">
        <f>+'[25]Al Auto'!D560</f>
        <v>1.22</v>
      </c>
      <c r="E593" s="71">
        <f>+'[25]Al Auto'!E560</f>
        <v>1.04</v>
      </c>
      <c r="F593" s="71"/>
      <c r="G593" s="49" t="str">
        <f>+'[25]Al Auto'!F560</f>
        <v>S</v>
      </c>
      <c r="H593" s="49">
        <f>+'[25]Al Auto'!G560</f>
        <v>20597</v>
      </c>
      <c r="I593" s="49" t="str">
        <f>+'[25]Al Auto'!H560</f>
        <v>Factura F024-00046043</v>
      </c>
      <c r="J593" s="49" t="str">
        <f>+'[25]Al Auto'!I560</f>
        <v>Individual</v>
      </c>
      <c r="K593" s="49" t="str">
        <f>+'[25]Al Auto'!J560</f>
        <v>EDPE</v>
      </c>
      <c r="L593" s="49" t="str">
        <f>+'[25]Al Auto'!K560</f>
        <v>INDECO S.A</v>
      </c>
      <c r="M593" s="49">
        <f>+'[25]Al Auto'!L560</f>
        <v>42885</v>
      </c>
      <c r="N593" s="49">
        <f>+'[25]Al Auto'!M560</f>
        <v>20597</v>
      </c>
      <c r="O593" s="49" t="str">
        <f>+'[25]Al Auto'!N560</f>
        <v>Sustento</v>
      </c>
      <c r="P593" s="49">
        <f>+'[25]Al Auto'!O560</f>
        <v>20597</v>
      </c>
      <c r="Q593" s="49" t="str">
        <f>+'[25]Al Auto'!P560</f>
        <v>S</v>
      </c>
      <c r="R593" s="51">
        <f t="shared" si="37"/>
        <v>-0.14754098360655732</v>
      </c>
      <c r="S593" s="45" t="str">
        <f t="shared" si="38"/>
        <v>EDPE: Factura F024-00046043</v>
      </c>
      <c r="V593" s="46">
        <f t="shared" si="39"/>
        <v>1</v>
      </c>
    </row>
    <row r="594" spans="1:22" s="45" customFormat="1" ht="11.25" hidden="1" customHeight="1" x14ac:dyDescent="0.2">
      <c r="A594" s="47">
        <f t="shared" si="36"/>
        <v>581</v>
      </c>
      <c r="B594" s="48" t="str">
        <f>+'[25]Al Auto'!B561</f>
        <v>CAC02</v>
      </c>
      <c r="C594" s="49" t="str">
        <f>+'[25]Al Auto'!C561</f>
        <v>CONDUCTOR DE ALUMINIO AUTOSOPORTADO, DUPLEX  DE 2 x  25 + 25 mm2</v>
      </c>
      <c r="D594" s="49">
        <f>+'[25]Al Auto'!D561</f>
        <v>1.33</v>
      </c>
      <c r="E594" s="53">
        <f>+'[25]Al Auto'!E561</f>
        <v>1.24</v>
      </c>
      <c r="F594" s="53"/>
      <c r="G594" s="49" t="str">
        <f>+'[25]Al Auto'!F561</f>
        <v>S</v>
      </c>
      <c r="H594" s="49">
        <f>+'[25]Al Auto'!G561</f>
        <v>3182</v>
      </c>
      <c r="I594" s="49" t="str">
        <f>+'[25]Al Auto'!H561</f>
        <v>Orden de Compra 4214000504</v>
      </c>
      <c r="J594" s="49" t="str">
        <f>+'[25]Al Auto'!I561</f>
        <v>Individual</v>
      </c>
      <c r="K594" s="49" t="str">
        <f>+'[25]Al Auto'!J561</f>
        <v>ELC</v>
      </c>
      <c r="L594" s="49" t="str">
        <f>+'[25]Al Auto'!K561</f>
        <v>IMPORTACIONES GELCO S.A.C.</v>
      </c>
      <c r="M594" s="49">
        <f>+'[25]Al Auto'!L561</f>
        <v>42597</v>
      </c>
      <c r="N594" s="49">
        <f>+'[25]Al Auto'!M561</f>
        <v>3182</v>
      </c>
      <c r="O594" s="49" t="str">
        <f>+'[25]Al Auto'!N561</f>
        <v>Sustento</v>
      </c>
      <c r="P594" s="49">
        <f>+'[25]Al Auto'!O561</f>
        <v>3182</v>
      </c>
      <c r="Q594" s="49" t="str">
        <f>+'[25]Al Auto'!P561</f>
        <v>S</v>
      </c>
      <c r="R594" s="51">
        <f t="shared" si="37"/>
        <v>-6.7669172932330879E-2</v>
      </c>
      <c r="S594" s="45" t="str">
        <f t="shared" si="38"/>
        <v>ELC: Orden de Compra 4214000504</v>
      </c>
      <c r="V594" s="46">
        <f t="shared" si="39"/>
        <v>1</v>
      </c>
    </row>
    <row r="595" spans="1:22" s="45" customFormat="1" ht="11.25" hidden="1" customHeight="1" x14ac:dyDescent="0.2">
      <c r="A595" s="47">
        <f t="shared" si="36"/>
        <v>582</v>
      </c>
      <c r="B595" s="48" t="str">
        <f>+'[25]Al Auto'!B562</f>
        <v>CAC03</v>
      </c>
      <c r="C595" s="49" t="str">
        <f>+'[25]Al Auto'!C562</f>
        <v>CONDUCTOR DE ALUMINIO AUTOSOPORTADO, DUPLEX  DE 2 x  35 + 25 mm2</v>
      </c>
      <c r="D595" s="49">
        <f>+'[25]Al Auto'!D562</f>
        <v>1.59</v>
      </c>
      <c r="E595" s="53">
        <f>+'[25]Al Auto'!E562</f>
        <v>1.51</v>
      </c>
      <c r="F595" s="53"/>
      <c r="G595" s="49" t="str">
        <f>+'[25]Al Auto'!F562</f>
        <v>S</v>
      </c>
      <c r="H595" s="49" t="str">
        <f>+'[25]Al Auto'!G562</f>
        <v xml:space="preserve"> </v>
      </c>
      <c r="I595" s="49" t="str">
        <f>+'[25]Al Auto'!H562</f>
        <v xml:space="preserve">DGER/MEM </v>
      </c>
      <c r="J595" s="49" t="str">
        <f>+'[25]Al Auto'!I562</f>
        <v>DGER/MEM</v>
      </c>
      <c r="K595" s="49" t="str">
        <f>+'[25]Al Auto'!J562</f>
        <v>DGER/MEM</v>
      </c>
      <c r="L595" s="49" t="str">
        <f>+'[25]Al Auto'!K562</f>
        <v>DGER/MEM</v>
      </c>
      <c r="M595" s="49">
        <f>+'[25]Al Auto'!L562</f>
        <v>43038</v>
      </c>
      <c r="N595" s="49" t="str">
        <f>+'[25]Al Auto'!M562</f>
        <v>DGER/MEM</v>
      </c>
      <c r="O595" s="49" t="str">
        <f>+'[25]Al Auto'!N562</f>
        <v>Sustento</v>
      </c>
      <c r="P595" s="49" t="str">
        <f>+'[25]Al Auto'!O562</f>
        <v xml:space="preserve"> </v>
      </c>
      <c r="Q595" s="49" t="str">
        <f>+'[25]Al Auto'!P562</f>
        <v>S</v>
      </c>
      <c r="R595" s="51">
        <f t="shared" si="37"/>
        <v>-5.031446540880502E-2</v>
      </c>
      <c r="S595" s="45" t="str">
        <f t="shared" si="38"/>
        <v xml:space="preserve">DGER/MEM: DGER/MEM </v>
      </c>
      <c r="V595" s="46">
        <f t="shared" si="39"/>
        <v>1</v>
      </c>
    </row>
    <row r="596" spans="1:22" s="45" customFormat="1" ht="11.25" hidden="1" customHeight="1" x14ac:dyDescent="0.2">
      <c r="A596" s="47">
        <f t="shared" si="36"/>
        <v>583</v>
      </c>
      <c r="B596" s="48" t="str">
        <f>+'[25]Al Auto'!B563</f>
        <v>CAC04</v>
      </c>
      <c r="C596" s="49" t="str">
        <f>+'[25]Al Auto'!C563</f>
        <v>CONDUCTOR DE ALUMINIO AUTOSOPORTADO, DUPLEX  DE 2 x  50 + 35 mm2</v>
      </c>
      <c r="D596" s="49">
        <f>+'[25]Al Auto'!D563</f>
        <v>2.09</v>
      </c>
      <c r="E596" s="53">
        <f>+'[25]Al Auto'!E563</f>
        <v>1.9767170442392801</v>
      </c>
      <c r="F596" s="53"/>
      <c r="G596" s="49" t="str">
        <f>+'[25]Al Auto'!F563</f>
        <v>E</v>
      </c>
      <c r="H596" s="49" t="str">
        <f>+'[25]Al Auto'!G563</f>
        <v/>
      </c>
      <c r="I596" s="49" t="str">
        <f>+'[25]Al Auto'!H563</f>
        <v>Estimado</v>
      </c>
      <c r="J596" s="49" t="str">
        <f>+'[25]Al Auto'!I563</f>
        <v/>
      </c>
      <c r="K596" s="49" t="str">
        <f>+'[25]Al Auto'!J563</f>
        <v/>
      </c>
      <c r="L596" s="49" t="str">
        <f>+'[25]Al Auto'!K563</f>
        <v/>
      </c>
      <c r="M596" s="49" t="str">
        <f>+'[25]Al Auto'!L563</f>
        <v/>
      </c>
      <c r="N596" s="49" t="str">
        <f>+'[25]Al Auto'!M563</f>
        <v/>
      </c>
      <c r="O596" s="49" t="str">
        <f>+'[25]Al Auto'!N563</f>
        <v>Estimado</v>
      </c>
      <c r="P596" s="49" t="str">
        <f>+'[25]Al Auto'!O563</f>
        <v/>
      </c>
      <c r="Q596" s="49" t="str">
        <f>+'[25]Al Auto'!P563</f>
        <v>E</v>
      </c>
      <c r="R596" s="51">
        <f t="shared" si="37"/>
        <v>-5.4202371177377917E-2</v>
      </c>
      <c r="S596" s="45" t="str">
        <f t="shared" si="38"/>
        <v>Estimado.rar</v>
      </c>
      <c r="V596" s="46">
        <f t="shared" si="39"/>
        <v>1</v>
      </c>
    </row>
    <row r="597" spans="1:22" s="45" customFormat="1" ht="11.25" hidden="1" customHeight="1" x14ac:dyDescent="0.2">
      <c r="A597" s="47">
        <f t="shared" ref="A597:A660" si="40">+A596+1</f>
        <v>584</v>
      </c>
      <c r="B597" s="48" t="str">
        <f>+'[25]Al Auto'!B564</f>
        <v>CAC05</v>
      </c>
      <c r="C597" s="49" t="str">
        <f>+'[25]Al Auto'!C564</f>
        <v>CONDUCTOR DE ALUMINIO AUTOSOPORTADO, DUPLEX  DE 2 x  70 + 50 mm2</v>
      </c>
      <c r="D597" s="49">
        <f>+'[25]Al Auto'!D564</f>
        <v>3.01</v>
      </c>
      <c r="E597" s="53">
        <f>+'[25]Al Auto'!E564</f>
        <v>2.7938967464385902</v>
      </c>
      <c r="F597" s="53"/>
      <c r="G597" s="49" t="str">
        <f>+'[25]Al Auto'!F564</f>
        <v>E</v>
      </c>
      <c r="H597" s="49" t="str">
        <f>+'[25]Al Auto'!G564</f>
        <v/>
      </c>
      <c r="I597" s="49" t="str">
        <f>+'[25]Al Auto'!H564</f>
        <v>Estimado</v>
      </c>
      <c r="J597" s="49" t="str">
        <f>+'[25]Al Auto'!I564</f>
        <v/>
      </c>
      <c r="K597" s="49" t="str">
        <f>+'[25]Al Auto'!J564</f>
        <v/>
      </c>
      <c r="L597" s="49" t="str">
        <f>+'[25]Al Auto'!K564</f>
        <v/>
      </c>
      <c r="M597" s="49" t="str">
        <f>+'[25]Al Auto'!L564</f>
        <v/>
      </c>
      <c r="N597" s="49" t="str">
        <f>+'[25]Al Auto'!M564</f>
        <v/>
      </c>
      <c r="O597" s="49" t="str">
        <f>+'[25]Al Auto'!N564</f>
        <v>Estimado</v>
      </c>
      <c r="P597" s="49" t="str">
        <f>+'[25]Al Auto'!O564</f>
        <v/>
      </c>
      <c r="Q597" s="49" t="str">
        <f>+'[25]Al Auto'!P564</f>
        <v>E</v>
      </c>
      <c r="R597" s="51">
        <f t="shared" si="37"/>
        <v>-7.1795100850966631E-2</v>
      </c>
      <c r="S597" s="45" t="str">
        <f t="shared" si="38"/>
        <v>Estimado.rar</v>
      </c>
      <c r="V597" s="46">
        <f t="shared" si="39"/>
        <v>1</v>
      </c>
    </row>
    <row r="598" spans="1:22" s="45" customFormat="1" ht="11.25" hidden="1" customHeight="1" x14ac:dyDescent="0.2">
      <c r="A598" s="47">
        <f t="shared" si="40"/>
        <v>585</v>
      </c>
      <c r="B598" s="48" t="str">
        <f>+'[25]Al Auto'!B565</f>
        <v>CAC06</v>
      </c>
      <c r="C598" s="49" t="str">
        <f>+'[25]Al Auto'!C565</f>
        <v>CONDUCTOR DE ALUMINIO AUTOSOPORTADO, DUPLEX  DE 2 x  95 + 70 mm2</v>
      </c>
      <c r="D598" s="49">
        <f>+'[25]Al Auto'!D565</f>
        <v>4.74</v>
      </c>
      <c r="E598" s="53">
        <f>+'[25]Al Auto'!E565</f>
        <v>4.3056890057872499</v>
      </c>
      <c r="F598" s="53"/>
      <c r="G598" s="49" t="str">
        <f>+'[25]Al Auto'!F565</f>
        <v>E</v>
      </c>
      <c r="H598" s="49" t="str">
        <f>+'[25]Al Auto'!G565</f>
        <v/>
      </c>
      <c r="I598" s="49" t="str">
        <f>+'[25]Al Auto'!H565</f>
        <v>Estimado</v>
      </c>
      <c r="J598" s="49" t="str">
        <f>+'[25]Al Auto'!I565</f>
        <v/>
      </c>
      <c r="K598" s="49" t="str">
        <f>+'[25]Al Auto'!J565</f>
        <v/>
      </c>
      <c r="L598" s="49" t="str">
        <f>+'[25]Al Auto'!K565</f>
        <v/>
      </c>
      <c r="M598" s="49" t="str">
        <f>+'[25]Al Auto'!L565</f>
        <v/>
      </c>
      <c r="N598" s="49" t="str">
        <f>+'[25]Al Auto'!M565</f>
        <v/>
      </c>
      <c r="O598" s="49" t="str">
        <f>+'[25]Al Auto'!N565</f>
        <v>Estimado</v>
      </c>
      <c r="P598" s="49" t="str">
        <f>+'[25]Al Auto'!O565</f>
        <v/>
      </c>
      <c r="Q598" s="49" t="str">
        <f>+'[25]Al Auto'!P565</f>
        <v>E</v>
      </c>
      <c r="R598" s="51">
        <f t="shared" si="37"/>
        <v>-9.1626792028006387E-2</v>
      </c>
      <c r="S598" s="45" t="str">
        <f t="shared" si="38"/>
        <v>Estimado.rar</v>
      </c>
      <c r="V598" s="46">
        <f t="shared" si="39"/>
        <v>1</v>
      </c>
    </row>
    <row r="599" spans="1:22" s="45" customFormat="1" ht="11.25" hidden="1" customHeight="1" x14ac:dyDescent="0.2">
      <c r="A599" s="47">
        <f t="shared" si="40"/>
        <v>586</v>
      </c>
      <c r="B599" s="48" t="str">
        <f>+'[25]Al Auto'!B566</f>
        <v>CAC07</v>
      </c>
      <c r="C599" s="49" t="str">
        <f>+'[25]Al Auto'!C566</f>
        <v>CONDUCTOR DE ALUMINIO AUTOSOPORTADO, DUPLEX  DE 2 x 120 + 95 mm2</v>
      </c>
      <c r="D599" s="49">
        <f>+'[25]Al Auto'!D566</f>
        <v>7.48</v>
      </c>
      <c r="E599" s="53">
        <f>+'[25]Al Auto'!E566</f>
        <v>6.6355200270693642</v>
      </c>
      <c r="F599" s="53"/>
      <c r="G599" s="49" t="str">
        <f>+'[25]Al Auto'!F566</f>
        <v>E</v>
      </c>
      <c r="H599" s="49" t="str">
        <f>+'[25]Al Auto'!G566</f>
        <v/>
      </c>
      <c r="I599" s="49" t="str">
        <f>+'[25]Al Auto'!H566</f>
        <v>Estimado</v>
      </c>
      <c r="J599" s="49" t="str">
        <f>+'[25]Al Auto'!I566</f>
        <v/>
      </c>
      <c r="K599" s="49" t="str">
        <f>+'[25]Al Auto'!J566</f>
        <v/>
      </c>
      <c r="L599" s="49" t="str">
        <f>+'[25]Al Auto'!K566</f>
        <v/>
      </c>
      <c r="M599" s="49" t="str">
        <f>+'[25]Al Auto'!L566</f>
        <v/>
      </c>
      <c r="N599" s="49" t="str">
        <f>+'[25]Al Auto'!M566</f>
        <v/>
      </c>
      <c r="O599" s="49" t="str">
        <f>+'[25]Al Auto'!N566</f>
        <v>Estimado</v>
      </c>
      <c r="P599" s="49" t="str">
        <f>+'[25]Al Auto'!O566</f>
        <v/>
      </c>
      <c r="Q599" s="49" t="str">
        <f>+'[25]Al Auto'!P566</f>
        <v>E</v>
      </c>
      <c r="R599" s="51">
        <f t="shared" si="37"/>
        <v>-0.11289839210302621</v>
      </c>
      <c r="S599" s="45" t="str">
        <f t="shared" si="38"/>
        <v>Estimado.rar</v>
      </c>
      <c r="V599" s="46">
        <f t="shared" si="39"/>
        <v>1</v>
      </c>
    </row>
    <row r="600" spans="1:22" s="45" customFormat="1" ht="11.25" hidden="1" customHeight="1" x14ac:dyDescent="0.2">
      <c r="A600" s="47">
        <f t="shared" si="40"/>
        <v>587</v>
      </c>
      <c r="B600" s="48" t="str">
        <f>+'[25]Al Auto'!B567</f>
        <v>CAC75</v>
      </c>
      <c r="C600" s="49" t="str">
        <f>+'[25]Al Auto'!C567</f>
        <v>CONDUCTOR DE ALUMINIO AUTOSOPORTADO, TRIPLEX DE 3 x 10 +25 mm2</v>
      </c>
      <c r="D600" s="49">
        <f>+'[25]Al Auto'!D567</f>
        <v>1.04</v>
      </c>
      <c r="E600" s="53">
        <f>+'[25]Al Auto'!E567</f>
        <v>0.90469999999999995</v>
      </c>
      <c r="F600" s="53"/>
      <c r="G600" s="49" t="str">
        <f>+'[25]Al Auto'!F567</f>
        <v>E</v>
      </c>
      <c r="H600" s="49" t="str">
        <f>+'[25]Al Auto'!G567</f>
        <v/>
      </c>
      <c r="I600" s="49" t="str">
        <f>+'[25]Al Auto'!H567</f>
        <v>Estimado</v>
      </c>
      <c r="J600" s="49" t="str">
        <f>+'[25]Al Auto'!I567</f>
        <v/>
      </c>
      <c r="K600" s="49" t="str">
        <f>+'[25]Al Auto'!J567</f>
        <v/>
      </c>
      <c r="L600" s="49" t="str">
        <f>+'[25]Al Auto'!K567</f>
        <v/>
      </c>
      <c r="M600" s="49" t="str">
        <f>+'[25]Al Auto'!L567</f>
        <v/>
      </c>
      <c r="N600" s="49" t="str">
        <f>+'[25]Al Auto'!M567</f>
        <v/>
      </c>
      <c r="O600" s="49" t="str">
        <f>+'[25]Al Auto'!N567</f>
        <v>Estimado</v>
      </c>
      <c r="P600" s="49" t="str">
        <f>+'[25]Al Auto'!O567</f>
        <v/>
      </c>
      <c r="Q600" s="49" t="str">
        <f>+'[25]Al Auto'!P567</f>
        <v>E</v>
      </c>
      <c r="R600" s="51">
        <f t="shared" si="37"/>
        <v>-0.13009615384615392</v>
      </c>
      <c r="S600" s="45" t="str">
        <f t="shared" si="38"/>
        <v>Estimado.rar</v>
      </c>
      <c r="V600" s="46">
        <f t="shared" si="39"/>
        <v>1</v>
      </c>
    </row>
    <row r="601" spans="1:22" s="45" customFormat="1" ht="11.25" hidden="1" customHeight="1" x14ac:dyDescent="0.2">
      <c r="A601" s="47">
        <f t="shared" si="40"/>
        <v>588</v>
      </c>
      <c r="B601" s="48" t="str">
        <f>+'[25]Al Auto'!B568</f>
        <v>CAC08</v>
      </c>
      <c r="C601" s="49" t="str">
        <f>+'[25]Al Auto'!C568</f>
        <v>CONDUCTOR DE ALUMINIO AUTOSOPORTADO, TRIPLEX DE 3 x  16 + 25 mm2</v>
      </c>
      <c r="D601" s="49">
        <f>+'[25]Al Auto'!D568</f>
        <v>1.77</v>
      </c>
      <c r="E601" s="53">
        <f>+'[25]Al Auto'!E568</f>
        <v>1.44</v>
      </c>
      <c r="F601" s="53"/>
      <c r="G601" s="49" t="str">
        <f>+'[25]Al Auto'!F568</f>
        <v>S</v>
      </c>
      <c r="H601" s="49">
        <f>+'[25]Al Auto'!G568</f>
        <v>1104</v>
      </c>
      <c r="I601" s="49" t="str">
        <f>+'[25]Al Auto'!H568</f>
        <v>Factura F529-00007506</v>
      </c>
      <c r="J601" s="49" t="str">
        <f>+'[25]Al Auto'!I568</f>
        <v>Individual</v>
      </c>
      <c r="K601" s="49" t="str">
        <f>+'[25]Al Auto'!J568</f>
        <v>EIHC</v>
      </c>
      <c r="L601" s="49" t="str">
        <f>+'[25]Al Auto'!K568</f>
        <v>TECSUR S.A.</v>
      </c>
      <c r="M601" s="49">
        <f>+'[25]Al Auto'!L568</f>
        <v>42636</v>
      </c>
      <c r="N601" s="49">
        <f>+'[25]Al Auto'!M568</f>
        <v>1104</v>
      </c>
      <c r="O601" s="49" t="str">
        <f>+'[25]Al Auto'!N568</f>
        <v>Sustento</v>
      </c>
      <c r="P601" s="49">
        <f>+'[25]Al Auto'!O568</f>
        <v>1104</v>
      </c>
      <c r="Q601" s="49" t="str">
        <f>+'[25]Al Auto'!P568</f>
        <v>S</v>
      </c>
      <c r="R601" s="51">
        <f t="shared" si="37"/>
        <v>-0.18644067796610175</v>
      </c>
      <c r="S601" s="45" t="str">
        <f t="shared" si="38"/>
        <v>EIHC: Factura F529-00007506</v>
      </c>
      <c r="V601" s="46">
        <f t="shared" si="39"/>
        <v>1</v>
      </c>
    </row>
    <row r="602" spans="1:22" s="45" customFormat="1" ht="11.25" hidden="1" customHeight="1" x14ac:dyDescent="0.2">
      <c r="A602" s="47">
        <f t="shared" si="40"/>
        <v>589</v>
      </c>
      <c r="B602" s="48" t="str">
        <f>+'[25]Al Auto'!B569</f>
        <v>CAC09</v>
      </c>
      <c r="C602" s="49" t="str">
        <f>+'[25]Al Auto'!C569</f>
        <v>CONDUCTOR DE ALUMINIO AUTOSOPORTADO, TRIPLEX DE 3 x  25 + 25 mm2</v>
      </c>
      <c r="D602" s="49">
        <f>+'[25]Al Auto'!D569</f>
        <v>2.3199999999999998</v>
      </c>
      <c r="E602" s="53">
        <f>+'[25]Al Auto'!E569</f>
        <v>1.55</v>
      </c>
      <c r="F602" s="53"/>
      <c r="G602" s="49" t="str">
        <f>+'[25]Al Auto'!F569</f>
        <v>S</v>
      </c>
      <c r="H602" s="49">
        <f>+'[25]Al Auto'!G569</f>
        <v>6254</v>
      </c>
      <c r="I602" s="49" t="str">
        <f>+'[25]Al Auto'!H569</f>
        <v>Orden de Compra 4214000504</v>
      </c>
      <c r="J602" s="49" t="str">
        <f>+'[25]Al Auto'!I569</f>
        <v>Individual</v>
      </c>
      <c r="K602" s="49" t="str">
        <f>+'[25]Al Auto'!J569</f>
        <v>ELC</v>
      </c>
      <c r="L602" s="49" t="str">
        <f>+'[25]Al Auto'!K569</f>
        <v>IMPORTACIONES GELCO S.A.C.</v>
      </c>
      <c r="M602" s="49">
        <f>+'[25]Al Auto'!L569</f>
        <v>42597</v>
      </c>
      <c r="N602" s="49">
        <f>+'[25]Al Auto'!M569</f>
        <v>6254</v>
      </c>
      <c r="O602" s="49" t="str">
        <f>+'[25]Al Auto'!N569</f>
        <v>Sustento</v>
      </c>
      <c r="P602" s="49">
        <f>+'[25]Al Auto'!O569</f>
        <v>6254</v>
      </c>
      <c r="Q602" s="49" t="str">
        <f>+'[25]Al Auto'!P569</f>
        <v>S</v>
      </c>
      <c r="R602" s="51">
        <f t="shared" si="37"/>
        <v>-0.3318965517241379</v>
      </c>
      <c r="S602" s="45" t="str">
        <f t="shared" si="38"/>
        <v>ELC: Orden de Compra 4214000504</v>
      </c>
      <c r="V602" s="46">
        <f t="shared" si="39"/>
        <v>1</v>
      </c>
    </row>
    <row r="603" spans="1:22" s="45" customFormat="1" ht="11.25" hidden="1" customHeight="1" x14ac:dyDescent="0.2">
      <c r="A603" s="47">
        <f t="shared" si="40"/>
        <v>590</v>
      </c>
      <c r="B603" s="48" t="str">
        <f>+'[25]Al Auto'!B570</f>
        <v>CAC10</v>
      </c>
      <c r="C603" s="49" t="str">
        <f>+'[25]Al Auto'!C570</f>
        <v>CONDUCTOR DE ALUMINIO AUTOSOPORTADO, TRIPLEX DE 3 x  35 + 25 mm2</v>
      </c>
      <c r="D603" s="49">
        <f>+'[25]Al Auto'!D570</f>
        <v>3.05</v>
      </c>
      <c r="E603" s="53">
        <f>+'[25]Al Auto'!E570</f>
        <v>2.5499999999999998</v>
      </c>
      <c r="F603" s="53"/>
      <c r="G603" s="49" t="str">
        <f>+'[25]Al Auto'!F570</f>
        <v>S</v>
      </c>
      <c r="H603" s="49">
        <f>+'[25]Al Auto'!G570</f>
        <v>14000</v>
      </c>
      <c r="I603" s="49" t="str">
        <f>+'[25]Al Auto'!H570</f>
        <v>Factura F024-00046043</v>
      </c>
      <c r="J603" s="49" t="str">
        <f>+'[25]Al Auto'!I570</f>
        <v>Individual</v>
      </c>
      <c r="K603" s="49" t="str">
        <f>+'[25]Al Auto'!J570</f>
        <v>EDPE</v>
      </c>
      <c r="L603" s="49" t="str">
        <f>+'[25]Al Auto'!K570</f>
        <v>INDECO S.A</v>
      </c>
      <c r="M603" s="49">
        <f>+'[25]Al Auto'!L570</f>
        <v>42885</v>
      </c>
      <c r="N603" s="49">
        <f>+'[25]Al Auto'!M570</f>
        <v>14000</v>
      </c>
      <c r="O603" s="49" t="str">
        <f>+'[25]Al Auto'!N570</f>
        <v>Sustento</v>
      </c>
      <c r="P603" s="49">
        <f>+'[25]Al Auto'!O570</f>
        <v>14000</v>
      </c>
      <c r="Q603" s="49" t="str">
        <f>+'[25]Al Auto'!P570</f>
        <v>S</v>
      </c>
      <c r="R603" s="51">
        <f t="shared" si="37"/>
        <v>-0.16393442622950816</v>
      </c>
      <c r="S603" s="45" t="str">
        <f t="shared" si="38"/>
        <v>EDPE: Factura F024-00046043</v>
      </c>
      <c r="V603" s="46">
        <f t="shared" si="39"/>
        <v>1</v>
      </c>
    </row>
    <row r="604" spans="1:22" s="45" customFormat="1" ht="11.25" hidden="1" customHeight="1" x14ac:dyDescent="0.2">
      <c r="A604" s="47">
        <f t="shared" si="40"/>
        <v>591</v>
      </c>
      <c r="B604" s="48" t="str">
        <f>+'[25]Al Auto'!B571</f>
        <v>CAC11</v>
      </c>
      <c r="C604" s="49" t="str">
        <f>+'[25]Al Auto'!C571</f>
        <v>CONDUCTOR DE ALUMINIO AUTOSOPORTADO, TRIPLEX DE 3 x  50 + 35 mm2</v>
      </c>
      <c r="D604" s="49">
        <f>+'[25]Al Auto'!D571</f>
        <v>4.4400000000000004</v>
      </c>
      <c r="E604" s="53">
        <f>+'[25]Al Auto'!E571</f>
        <v>4.29</v>
      </c>
      <c r="F604" s="53"/>
      <c r="G604" s="49" t="str">
        <f>+'[25]Al Auto'!F571</f>
        <v>S</v>
      </c>
      <c r="H604" s="49">
        <f>+'[25]Al Auto'!G571</f>
        <v>1</v>
      </c>
      <c r="I604" s="49" t="str">
        <f>+'[25]Al Auto'!H571</f>
        <v>Orden de Compra 4210010264</v>
      </c>
      <c r="J604" s="49" t="str">
        <f>+'[25]Al Auto'!I571</f>
        <v>Individual</v>
      </c>
      <c r="K604" s="49" t="str">
        <f>+'[25]Al Auto'!J571</f>
        <v>ELC</v>
      </c>
      <c r="L604" s="49" t="str">
        <f>+'[25]Al Auto'!K571</f>
        <v>TECSUR S.A.</v>
      </c>
      <c r="M604" s="49">
        <f>+'[25]Al Auto'!L571</f>
        <v>43110</v>
      </c>
      <c r="N604" s="49">
        <f>+'[25]Al Auto'!M571</f>
        <v>1</v>
      </c>
      <c r="O604" s="49" t="str">
        <f>+'[25]Al Auto'!N571</f>
        <v>Sustento</v>
      </c>
      <c r="P604" s="49">
        <f>+'[25]Al Auto'!O571</f>
        <v>1</v>
      </c>
      <c r="Q604" s="49" t="str">
        <f>+'[25]Al Auto'!P571</f>
        <v>S</v>
      </c>
      <c r="R604" s="51">
        <f t="shared" si="37"/>
        <v>-3.3783783783783883E-2</v>
      </c>
      <c r="S604" s="45" t="str">
        <f t="shared" si="38"/>
        <v>ELC: Orden de Compra 4210010264</v>
      </c>
      <c r="V604" s="46">
        <f t="shared" si="39"/>
        <v>1</v>
      </c>
    </row>
    <row r="605" spans="1:22" s="45" customFormat="1" ht="11.25" hidden="1" customHeight="1" x14ac:dyDescent="0.2">
      <c r="A605" s="47">
        <f t="shared" si="40"/>
        <v>592</v>
      </c>
      <c r="B605" s="48" t="str">
        <f>+'[25]Al Auto'!B572</f>
        <v>CAC12</v>
      </c>
      <c r="C605" s="49" t="str">
        <f>+'[25]Al Auto'!C572</f>
        <v>CONDUCTOR DE ALUMINIO AUTOSOPORTADO, TRIPLEX DE 3 x  70 + 50 mm2</v>
      </c>
      <c r="D605" s="49">
        <f>+'[25]Al Auto'!D572</f>
        <v>6.14</v>
      </c>
      <c r="E605" s="53">
        <f>+'[25]Al Auto'!E572</f>
        <v>5.0866999999999996</v>
      </c>
      <c r="F605" s="53"/>
      <c r="G605" s="49" t="str">
        <f>+'[25]Al Auto'!F572</f>
        <v>E</v>
      </c>
      <c r="H605" s="49" t="str">
        <f>+'[25]Al Auto'!G572</f>
        <v/>
      </c>
      <c r="I605" s="49" t="str">
        <f>+'[25]Al Auto'!H572</f>
        <v>Estimado</v>
      </c>
      <c r="J605" s="49" t="str">
        <f>+'[25]Al Auto'!I572</f>
        <v/>
      </c>
      <c r="K605" s="49" t="str">
        <f>+'[25]Al Auto'!J572</f>
        <v/>
      </c>
      <c r="L605" s="49" t="str">
        <f>+'[25]Al Auto'!K572</f>
        <v/>
      </c>
      <c r="M605" s="49" t="str">
        <f>+'[25]Al Auto'!L572</f>
        <v/>
      </c>
      <c r="N605" s="49" t="str">
        <f>+'[25]Al Auto'!M572</f>
        <v/>
      </c>
      <c r="O605" s="49" t="str">
        <f>+'[25]Al Auto'!N572</f>
        <v>Estimado</v>
      </c>
      <c r="P605" s="49" t="str">
        <f>+'[25]Al Auto'!O572</f>
        <v/>
      </c>
      <c r="Q605" s="49" t="str">
        <f>+'[25]Al Auto'!P572</f>
        <v>E</v>
      </c>
      <c r="R605" s="51">
        <f t="shared" si="37"/>
        <v>-0.17154723127035831</v>
      </c>
      <c r="S605" s="45" t="str">
        <f t="shared" si="38"/>
        <v>Estimado.rar</v>
      </c>
      <c r="V605" s="46">
        <f t="shared" si="39"/>
        <v>1</v>
      </c>
    </row>
    <row r="606" spans="1:22" s="45" customFormat="1" ht="11.25" hidden="1" customHeight="1" x14ac:dyDescent="0.2">
      <c r="A606" s="47">
        <f t="shared" si="40"/>
        <v>593</v>
      </c>
      <c r="B606" s="48" t="str">
        <f>+'[25]Al Auto'!B573</f>
        <v>CAC13</v>
      </c>
      <c r="C606" s="49" t="str">
        <f>+'[25]Al Auto'!C573</f>
        <v>CONDUCTOR DE ALUMINIO AUTOSOPORTADO, TRIPLEX DE 3 x  95 + 70 mm2</v>
      </c>
      <c r="D606" s="49">
        <f>+'[25]Al Auto'!D573</f>
        <v>8.27</v>
      </c>
      <c r="E606" s="53">
        <f>+'[25]Al Auto'!E573</f>
        <v>6.8292000000000002</v>
      </c>
      <c r="F606" s="53"/>
      <c r="G606" s="49" t="str">
        <f>+'[25]Al Auto'!F573</f>
        <v>E</v>
      </c>
      <c r="H606" s="49" t="str">
        <f>+'[25]Al Auto'!G573</f>
        <v/>
      </c>
      <c r="I606" s="49" t="str">
        <f>+'[25]Al Auto'!H573</f>
        <v>Estimado</v>
      </c>
      <c r="J606" s="49" t="str">
        <f>+'[25]Al Auto'!I573</f>
        <v/>
      </c>
      <c r="K606" s="49" t="str">
        <f>+'[25]Al Auto'!J573</f>
        <v/>
      </c>
      <c r="L606" s="49" t="str">
        <f>+'[25]Al Auto'!K573</f>
        <v/>
      </c>
      <c r="M606" s="49" t="str">
        <f>+'[25]Al Auto'!L573</f>
        <v/>
      </c>
      <c r="N606" s="49" t="str">
        <f>+'[25]Al Auto'!M573</f>
        <v/>
      </c>
      <c r="O606" s="49" t="str">
        <f>+'[25]Al Auto'!N573</f>
        <v>Estimado</v>
      </c>
      <c r="P606" s="49" t="str">
        <f>+'[25]Al Auto'!O573</f>
        <v/>
      </c>
      <c r="Q606" s="49" t="str">
        <f>+'[25]Al Auto'!P573</f>
        <v>E</v>
      </c>
      <c r="R606" s="51">
        <f t="shared" si="37"/>
        <v>-0.17422007255139049</v>
      </c>
      <c r="S606" s="45" t="str">
        <f t="shared" si="38"/>
        <v>Estimado.rar</v>
      </c>
      <c r="V606" s="46">
        <f t="shared" si="39"/>
        <v>1</v>
      </c>
    </row>
    <row r="607" spans="1:22" s="45" customFormat="1" ht="11.25" hidden="1" customHeight="1" x14ac:dyDescent="0.2">
      <c r="A607" s="47">
        <f t="shared" si="40"/>
        <v>594</v>
      </c>
      <c r="B607" s="48" t="str">
        <f>+'[25]Al Auto'!B574</f>
        <v>CAC14</v>
      </c>
      <c r="C607" s="49" t="str">
        <f>+'[25]Al Auto'!C574</f>
        <v>CONDUCTOR DE ALUMINIO AUTOSOPORTADO, TRIPLEX DE 3 x 120 + 95 mm2</v>
      </c>
      <c r="D607" s="49">
        <f>+'[25]Al Auto'!D574</f>
        <v>10.39</v>
      </c>
      <c r="E607" s="53">
        <f>+'[25]Al Auto'!E574</f>
        <v>8.5716999999999999</v>
      </c>
      <c r="F607" s="53"/>
      <c r="G607" s="49" t="str">
        <f>+'[25]Al Auto'!F574</f>
        <v>E</v>
      </c>
      <c r="H607" s="49" t="str">
        <f>+'[25]Al Auto'!G574</f>
        <v/>
      </c>
      <c r="I607" s="49" t="str">
        <f>+'[25]Al Auto'!H574</f>
        <v>Estimado</v>
      </c>
      <c r="J607" s="49" t="str">
        <f>+'[25]Al Auto'!I574</f>
        <v/>
      </c>
      <c r="K607" s="49" t="str">
        <f>+'[25]Al Auto'!J574</f>
        <v/>
      </c>
      <c r="L607" s="49" t="str">
        <f>+'[25]Al Auto'!K574</f>
        <v/>
      </c>
      <c r="M607" s="49" t="str">
        <f>+'[25]Al Auto'!L574</f>
        <v/>
      </c>
      <c r="N607" s="49" t="str">
        <f>+'[25]Al Auto'!M574</f>
        <v/>
      </c>
      <c r="O607" s="49" t="str">
        <f>+'[25]Al Auto'!N574</f>
        <v>Estimado</v>
      </c>
      <c r="P607" s="49" t="str">
        <f>+'[25]Al Auto'!O574</f>
        <v/>
      </c>
      <c r="Q607" s="49" t="str">
        <f>+'[25]Al Auto'!P574</f>
        <v>E</v>
      </c>
      <c r="R607" s="51">
        <f t="shared" si="37"/>
        <v>-0.17500481231953813</v>
      </c>
      <c r="S607" s="45" t="str">
        <f t="shared" si="38"/>
        <v>Estimado.rar</v>
      </c>
      <c r="V607" s="46">
        <f t="shared" si="39"/>
        <v>1</v>
      </c>
    </row>
    <row r="608" spans="1:22" s="45" customFormat="1" ht="11.25" hidden="1" customHeight="1" x14ac:dyDescent="0.2">
      <c r="A608" s="47">
        <f t="shared" si="40"/>
        <v>595</v>
      </c>
      <c r="B608" s="48" t="str">
        <f>+'[25]Al Auto'!B575</f>
        <v>CAC29</v>
      </c>
      <c r="C608" s="49" t="str">
        <f>+'[25]Al Auto'!C575</f>
        <v>CONDUCTOR DE ALUMINIO AUTOSOPORTADO DE 3x150 mm2+portante</v>
      </c>
      <c r="D608" s="49">
        <f>+'[25]Al Auto'!D575</f>
        <v>12.94</v>
      </c>
      <c r="E608" s="53">
        <f>+'[25]Al Auto'!E575</f>
        <v>10.662700000000001</v>
      </c>
      <c r="F608" s="53"/>
      <c r="G608" s="49" t="str">
        <f>+'[25]Al Auto'!F575</f>
        <v>E</v>
      </c>
      <c r="H608" s="49" t="str">
        <f>+'[25]Al Auto'!G575</f>
        <v/>
      </c>
      <c r="I608" s="49" t="str">
        <f>+'[25]Al Auto'!H575</f>
        <v>Estimado</v>
      </c>
      <c r="J608" s="49" t="str">
        <f>+'[25]Al Auto'!I575</f>
        <v/>
      </c>
      <c r="K608" s="49" t="str">
        <f>+'[25]Al Auto'!J575</f>
        <v/>
      </c>
      <c r="L608" s="49" t="str">
        <f>+'[25]Al Auto'!K575</f>
        <v/>
      </c>
      <c r="M608" s="49" t="str">
        <f>+'[25]Al Auto'!L575</f>
        <v/>
      </c>
      <c r="N608" s="49" t="str">
        <f>+'[25]Al Auto'!M575</f>
        <v/>
      </c>
      <c r="O608" s="49" t="str">
        <f>+'[25]Al Auto'!N575</f>
        <v>Estimado</v>
      </c>
      <c r="P608" s="49" t="str">
        <f>+'[25]Al Auto'!O575</f>
        <v/>
      </c>
      <c r="Q608" s="49" t="str">
        <f>+'[25]Al Auto'!P575</f>
        <v>E</v>
      </c>
      <c r="R608" s="51">
        <f t="shared" si="37"/>
        <v>-0.17598918083462123</v>
      </c>
      <c r="S608" s="45" t="str">
        <f t="shared" si="38"/>
        <v>Estimado.rar</v>
      </c>
      <c r="V608" s="46">
        <f t="shared" si="39"/>
        <v>1</v>
      </c>
    </row>
    <row r="609" spans="1:22" s="45" customFormat="1" ht="11.25" hidden="1" customHeight="1" x14ac:dyDescent="0.2">
      <c r="A609" s="47">
        <f t="shared" si="40"/>
        <v>596</v>
      </c>
      <c r="B609" s="48" t="str">
        <f>+'[25]Al Auto'!B576</f>
        <v>CAC80</v>
      </c>
      <c r="C609" s="49" t="str">
        <f>+'[25]Al Auto'!C576</f>
        <v>CONDUCTOR DE ALUMINIO AUTOSOPORTADO SP+AP 1x16 mm2+1x16 mm2+portante, PARA AP</v>
      </c>
      <c r="D609" s="49">
        <f>+'[25]Al Auto'!D576</f>
        <v>0.35</v>
      </c>
      <c r="E609" s="53">
        <f>+'[25]Al Auto'!E576</f>
        <v>0.40599696484916203</v>
      </c>
      <c r="F609" s="53"/>
      <c r="G609" s="49" t="str">
        <f>+'[25]Al Auto'!F576</f>
        <v>E</v>
      </c>
      <c r="H609" s="49" t="str">
        <f>+'[25]Al Auto'!G576</f>
        <v/>
      </c>
      <c r="I609" s="49" t="str">
        <f>+'[25]Al Auto'!H576</f>
        <v>Estimado</v>
      </c>
      <c r="J609" s="49" t="str">
        <f>+'[25]Al Auto'!I576</f>
        <v/>
      </c>
      <c r="K609" s="49" t="str">
        <f>+'[25]Al Auto'!J576</f>
        <v/>
      </c>
      <c r="L609" s="49" t="str">
        <f>+'[25]Al Auto'!K576</f>
        <v/>
      </c>
      <c r="M609" s="49" t="str">
        <f>+'[25]Al Auto'!L576</f>
        <v/>
      </c>
      <c r="N609" s="49" t="str">
        <f>+'[25]Al Auto'!M576</f>
        <v/>
      </c>
      <c r="O609" s="49" t="str">
        <f>+'[25]Al Auto'!N576</f>
        <v>Estimado</v>
      </c>
      <c r="P609" s="49" t="str">
        <f>+'[25]Al Auto'!O576</f>
        <v/>
      </c>
      <c r="Q609" s="49" t="str">
        <f>+'[25]Al Auto'!P576</f>
        <v>E</v>
      </c>
      <c r="R609" s="51">
        <f t="shared" si="37"/>
        <v>0.15999132814046302</v>
      </c>
      <c r="S609" s="45" t="str">
        <f t="shared" si="38"/>
        <v>Estimado.rar</v>
      </c>
      <c r="V609" s="46">
        <f t="shared" si="39"/>
        <v>1</v>
      </c>
    </row>
    <row r="610" spans="1:22" s="45" customFormat="1" ht="11.25" hidden="1" customHeight="1" x14ac:dyDescent="0.2">
      <c r="A610" s="47">
        <f t="shared" si="40"/>
        <v>597</v>
      </c>
      <c r="B610" s="48" t="str">
        <f>+'[25]Al Auto'!B577</f>
        <v>CAC82</v>
      </c>
      <c r="C610" s="49" t="str">
        <f>+'[25]Al Auto'!C577</f>
        <v>CONDUCTOR DE ALUMINIO AUTOSOPORTADO SP+AP 1x25 mm2+1x16 mm2+portante, PARA AP</v>
      </c>
      <c r="D610" s="49">
        <f>+'[25]Al Auto'!D577</f>
        <v>0.35</v>
      </c>
      <c r="E610" s="53">
        <f>+'[25]Al Auto'!E577</f>
        <v>0.40599696484916203</v>
      </c>
      <c r="F610" s="53"/>
      <c r="G610" s="49" t="str">
        <f>+'[25]Al Auto'!F577</f>
        <v>E</v>
      </c>
      <c r="H610" s="49" t="str">
        <f>+'[25]Al Auto'!G577</f>
        <v/>
      </c>
      <c r="I610" s="49" t="str">
        <f>+'[25]Al Auto'!H577</f>
        <v>Estimado</v>
      </c>
      <c r="J610" s="49" t="str">
        <f>+'[25]Al Auto'!I577</f>
        <v/>
      </c>
      <c r="K610" s="49" t="str">
        <f>+'[25]Al Auto'!J577</f>
        <v/>
      </c>
      <c r="L610" s="49" t="str">
        <f>+'[25]Al Auto'!K577</f>
        <v/>
      </c>
      <c r="M610" s="49" t="str">
        <f>+'[25]Al Auto'!L577</f>
        <v/>
      </c>
      <c r="N610" s="49" t="str">
        <f>+'[25]Al Auto'!M577</f>
        <v/>
      </c>
      <c r="O610" s="49" t="str">
        <f>+'[25]Al Auto'!N577</f>
        <v>Estimado</v>
      </c>
      <c r="P610" s="49" t="str">
        <f>+'[25]Al Auto'!O577</f>
        <v/>
      </c>
      <c r="Q610" s="49" t="str">
        <f>+'[25]Al Auto'!P577</f>
        <v>E</v>
      </c>
      <c r="R610" s="51">
        <f t="shared" si="37"/>
        <v>0.15999132814046302</v>
      </c>
      <c r="S610" s="45" t="str">
        <f t="shared" si="38"/>
        <v>Estimado.rar</v>
      </c>
      <c r="V610" s="46">
        <f t="shared" si="39"/>
        <v>1</v>
      </c>
    </row>
    <row r="611" spans="1:22" s="45" customFormat="1" ht="11.25" hidden="1" customHeight="1" x14ac:dyDescent="0.2">
      <c r="A611" s="47">
        <f t="shared" si="40"/>
        <v>598</v>
      </c>
      <c r="B611" s="48" t="str">
        <f>+'[25]Al Auto'!B578</f>
        <v>CAC84</v>
      </c>
      <c r="C611" s="49" t="str">
        <f>+'[25]Al Auto'!C578</f>
        <v>CONDUCTOR DE ALUMINIO AUTOSOPORTADO SP+AP 1x25 mm2+1x25 mm2+portante, PARA AP</v>
      </c>
      <c r="D611" s="49">
        <f>+'[25]Al Auto'!D578</f>
        <v>0.94</v>
      </c>
      <c r="E611" s="53">
        <f>+'[25]Al Auto'!E578</f>
        <v>0.77885132032288229</v>
      </c>
      <c r="F611" s="53"/>
      <c r="G611" s="49" t="str">
        <f>+'[25]Al Auto'!F578</f>
        <v>E</v>
      </c>
      <c r="H611" s="49" t="str">
        <f>+'[25]Al Auto'!G578</f>
        <v/>
      </c>
      <c r="I611" s="49" t="str">
        <f>+'[25]Al Auto'!H578</f>
        <v>Estimado</v>
      </c>
      <c r="J611" s="49" t="str">
        <f>+'[25]Al Auto'!I578</f>
        <v/>
      </c>
      <c r="K611" s="49" t="str">
        <f>+'[25]Al Auto'!J578</f>
        <v/>
      </c>
      <c r="L611" s="49" t="str">
        <f>+'[25]Al Auto'!K578</f>
        <v/>
      </c>
      <c r="M611" s="49" t="str">
        <f>+'[25]Al Auto'!L578</f>
        <v/>
      </c>
      <c r="N611" s="49" t="str">
        <f>+'[25]Al Auto'!M578</f>
        <v/>
      </c>
      <c r="O611" s="49" t="str">
        <f>+'[25]Al Auto'!N578</f>
        <v>Estimado</v>
      </c>
      <c r="P611" s="49" t="str">
        <f>+'[25]Al Auto'!O578</f>
        <v/>
      </c>
      <c r="Q611" s="49" t="str">
        <f>+'[25]Al Auto'!P578</f>
        <v>E</v>
      </c>
      <c r="R611" s="51">
        <f t="shared" si="37"/>
        <v>-0.17143476561395499</v>
      </c>
      <c r="S611" s="45" t="str">
        <f t="shared" si="38"/>
        <v>Estimado.rar</v>
      </c>
      <c r="V611" s="46">
        <f t="shared" si="39"/>
        <v>1</v>
      </c>
    </row>
    <row r="612" spans="1:22" s="45" customFormat="1" ht="11.25" hidden="1" customHeight="1" x14ac:dyDescent="0.2">
      <c r="A612" s="47">
        <f t="shared" si="40"/>
        <v>599</v>
      </c>
      <c r="B612" s="48" t="str">
        <f>+'[25]Al Auto'!B579</f>
        <v>CAC86</v>
      </c>
      <c r="C612" s="49" t="str">
        <f>+'[25]Al Auto'!C579</f>
        <v>CONDUCTOR DE ALUMINIO AUTOSOPORTADO SP+AP 2x16 mm2+1x16 mm2+portante, PARA AP</v>
      </c>
      <c r="D612" s="49">
        <f>+'[25]Al Auto'!D579</f>
        <v>0.35</v>
      </c>
      <c r="E612" s="53">
        <f>+'[25]Al Auto'!E579</f>
        <v>0.40599696484916203</v>
      </c>
      <c r="F612" s="53"/>
      <c r="G612" s="49" t="str">
        <f>+'[25]Al Auto'!F579</f>
        <v>E</v>
      </c>
      <c r="H612" s="49" t="str">
        <f>+'[25]Al Auto'!G579</f>
        <v/>
      </c>
      <c r="I612" s="49" t="str">
        <f>+'[25]Al Auto'!H579</f>
        <v>Estimado</v>
      </c>
      <c r="J612" s="49" t="str">
        <f>+'[25]Al Auto'!I579</f>
        <v/>
      </c>
      <c r="K612" s="49" t="str">
        <f>+'[25]Al Auto'!J579</f>
        <v/>
      </c>
      <c r="L612" s="49" t="str">
        <f>+'[25]Al Auto'!K579</f>
        <v/>
      </c>
      <c r="M612" s="49" t="str">
        <f>+'[25]Al Auto'!L579</f>
        <v/>
      </c>
      <c r="N612" s="49" t="str">
        <f>+'[25]Al Auto'!M579</f>
        <v/>
      </c>
      <c r="O612" s="49" t="str">
        <f>+'[25]Al Auto'!N579</f>
        <v>Estimado</v>
      </c>
      <c r="P612" s="49" t="str">
        <f>+'[25]Al Auto'!O579</f>
        <v/>
      </c>
      <c r="Q612" s="49" t="str">
        <f>+'[25]Al Auto'!P579</f>
        <v>E</v>
      </c>
      <c r="R612" s="51">
        <f t="shared" si="37"/>
        <v>0.15999132814046302</v>
      </c>
      <c r="S612" s="45" t="str">
        <f t="shared" si="38"/>
        <v>Estimado.rar</v>
      </c>
      <c r="V612" s="46">
        <f t="shared" si="39"/>
        <v>1</v>
      </c>
    </row>
    <row r="613" spans="1:22" s="45" customFormat="1" ht="11.25" hidden="1" customHeight="1" x14ac:dyDescent="0.2">
      <c r="A613" s="47">
        <f t="shared" si="40"/>
        <v>600</v>
      </c>
      <c r="B613" s="48" t="str">
        <f>+'[25]Al Auto'!B580</f>
        <v>CAC88</v>
      </c>
      <c r="C613" s="49" t="str">
        <f>+'[25]Al Auto'!C580</f>
        <v>CONDUCTOR DE ALUMINIO AUTOSOPORTADO SP+AP 2x16 mm2+1x25 mm2+portante, PARA AP</v>
      </c>
      <c r="D613" s="49">
        <f>+'[25]Al Auto'!D580</f>
        <v>0.94</v>
      </c>
      <c r="E613" s="53">
        <f>+'[25]Al Auto'!E580</f>
        <v>0.77885132032288229</v>
      </c>
      <c r="F613" s="53"/>
      <c r="G613" s="49" t="str">
        <f>+'[25]Al Auto'!F580</f>
        <v>E</v>
      </c>
      <c r="H613" s="49" t="str">
        <f>+'[25]Al Auto'!G580</f>
        <v/>
      </c>
      <c r="I613" s="49" t="str">
        <f>+'[25]Al Auto'!H580</f>
        <v>Estimado</v>
      </c>
      <c r="J613" s="49" t="str">
        <f>+'[25]Al Auto'!I580</f>
        <v/>
      </c>
      <c r="K613" s="49" t="str">
        <f>+'[25]Al Auto'!J580</f>
        <v/>
      </c>
      <c r="L613" s="49" t="str">
        <f>+'[25]Al Auto'!K580</f>
        <v/>
      </c>
      <c r="M613" s="49" t="str">
        <f>+'[25]Al Auto'!L580</f>
        <v/>
      </c>
      <c r="N613" s="49" t="str">
        <f>+'[25]Al Auto'!M580</f>
        <v/>
      </c>
      <c r="O613" s="49" t="str">
        <f>+'[25]Al Auto'!N580</f>
        <v>Estimado</v>
      </c>
      <c r="P613" s="49" t="str">
        <f>+'[25]Al Auto'!O580</f>
        <v/>
      </c>
      <c r="Q613" s="49" t="str">
        <f>+'[25]Al Auto'!P580</f>
        <v>E</v>
      </c>
      <c r="R613" s="51">
        <f t="shared" si="37"/>
        <v>-0.17143476561395499</v>
      </c>
      <c r="S613" s="45" t="str">
        <f t="shared" si="38"/>
        <v>Estimado.rar</v>
      </c>
      <c r="V613" s="46">
        <f t="shared" si="39"/>
        <v>1</v>
      </c>
    </row>
    <row r="614" spans="1:22" s="45" customFormat="1" ht="11.25" hidden="1" customHeight="1" x14ac:dyDescent="0.2">
      <c r="A614" s="47">
        <f t="shared" si="40"/>
        <v>601</v>
      </c>
      <c r="B614" s="48" t="str">
        <f>+'[25]Al Auto'!B581</f>
        <v>CAC90</v>
      </c>
      <c r="C614" s="49" t="str">
        <f>+'[25]Al Auto'!C581</f>
        <v>CONDUCTOR DE ALUMINIO AUTOSOPORTADO SP+AP 2x16 mm2+2x16 mm2+portante, PARA AP</v>
      </c>
      <c r="D614" s="49">
        <f>+'[25]Al Auto'!D581</f>
        <v>0.96</v>
      </c>
      <c r="E614" s="53">
        <f>+'[25]Al Auto'!E581</f>
        <v>0.79542262501060323</v>
      </c>
      <c r="F614" s="53"/>
      <c r="G614" s="49" t="str">
        <f>+'[25]Al Auto'!F581</f>
        <v>E</v>
      </c>
      <c r="H614" s="49" t="str">
        <f>+'[25]Al Auto'!G581</f>
        <v/>
      </c>
      <c r="I614" s="49" t="str">
        <f>+'[25]Al Auto'!H581</f>
        <v>Estimado</v>
      </c>
      <c r="J614" s="49" t="str">
        <f>+'[25]Al Auto'!I581</f>
        <v/>
      </c>
      <c r="K614" s="49" t="str">
        <f>+'[25]Al Auto'!J581</f>
        <v/>
      </c>
      <c r="L614" s="49" t="str">
        <f>+'[25]Al Auto'!K581</f>
        <v/>
      </c>
      <c r="M614" s="49" t="str">
        <f>+'[25]Al Auto'!L581</f>
        <v/>
      </c>
      <c r="N614" s="49" t="str">
        <f>+'[25]Al Auto'!M581</f>
        <v/>
      </c>
      <c r="O614" s="49" t="str">
        <f>+'[25]Al Auto'!N581</f>
        <v>Estimado</v>
      </c>
      <c r="P614" s="49" t="str">
        <f>+'[25]Al Auto'!O581</f>
        <v/>
      </c>
      <c r="Q614" s="49" t="str">
        <f>+'[25]Al Auto'!P581</f>
        <v>E</v>
      </c>
      <c r="R614" s="51">
        <f t="shared" si="37"/>
        <v>-0.17143476561395499</v>
      </c>
      <c r="S614" s="45" t="str">
        <f t="shared" si="38"/>
        <v>Estimado.rar</v>
      </c>
      <c r="V614" s="46">
        <f t="shared" si="39"/>
        <v>1</v>
      </c>
    </row>
    <row r="615" spans="1:22" s="45" customFormat="1" ht="11.25" hidden="1" customHeight="1" x14ac:dyDescent="0.2">
      <c r="A615" s="47">
        <f t="shared" si="40"/>
        <v>602</v>
      </c>
      <c r="B615" s="48" t="str">
        <f>+'[25]Al Auto'!B582</f>
        <v>CAC92</v>
      </c>
      <c r="C615" s="49" t="str">
        <f>+'[25]Al Auto'!C582</f>
        <v>CONDUCTOR DE ALUMINIO AUTOSOPORTADO SP+AP 2x25 mm2+1x16 mm2+portante, PARA AP</v>
      </c>
      <c r="D615" s="49">
        <f>+'[25]Al Auto'!D582</f>
        <v>0.35</v>
      </c>
      <c r="E615" s="53">
        <f>+'[25]Al Auto'!E582</f>
        <v>0.40599696484916203</v>
      </c>
      <c r="F615" s="53"/>
      <c r="G615" s="49" t="str">
        <f>+'[25]Al Auto'!F582</f>
        <v>E</v>
      </c>
      <c r="H615" s="49" t="str">
        <f>+'[25]Al Auto'!G582</f>
        <v/>
      </c>
      <c r="I615" s="49" t="str">
        <f>+'[25]Al Auto'!H582</f>
        <v>Estimado</v>
      </c>
      <c r="J615" s="49" t="str">
        <f>+'[25]Al Auto'!I582</f>
        <v/>
      </c>
      <c r="K615" s="49" t="str">
        <f>+'[25]Al Auto'!J582</f>
        <v/>
      </c>
      <c r="L615" s="49" t="str">
        <f>+'[25]Al Auto'!K582</f>
        <v/>
      </c>
      <c r="M615" s="49" t="str">
        <f>+'[25]Al Auto'!L582</f>
        <v/>
      </c>
      <c r="N615" s="49" t="str">
        <f>+'[25]Al Auto'!M582</f>
        <v/>
      </c>
      <c r="O615" s="49" t="str">
        <f>+'[25]Al Auto'!N582</f>
        <v>Estimado</v>
      </c>
      <c r="P615" s="49" t="str">
        <f>+'[25]Al Auto'!O582</f>
        <v/>
      </c>
      <c r="Q615" s="49" t="str">
        <f>+'[25]Al Auto'!P582</f>
        <v>E</v>
      </c>
      <c r="R615" s="51">
        <f t="shared" si="37"/>
        <v>0.15999132814046302</v>
      </c>
      <c r="S615" s="45" t="str">
        <f t="shared" si="38"/>
        <v>Estimado.rar</v>
      </c>
      <c r="V615" s="46">
        <f t="shared" si="39"/>
        <v>1</v>
      </c>
    </row>
    <row r="616" spans="1:22" s="45" customFormat="1" ht="11.25" hidden="1" customHeight="1" x14ac:dyDescent="0.2">
      <c r="A616" s="47">
        <f t="shared" si="40"/>
        <v>603</v>
      </c>
      <c r="B616" s="48" t="str">
        <f>+'[25]Al Auto'!B583</f>
        <v>CAC94</v>
      </c>
      <c r="C616" s="49" t="str">
        <f>+'[25]Al Auto'!C583</f>
        <v>CONDUCTOR DE ALUMINIO AUTOSOPORTADO SP+AP 2x35 mm2+1x16 mm2+portante, PARA AP</v>
      </c>
      <c r="D616" s="49">
        <f>+'[25]Al Auto'!D583</f>
        <v>0.35</v>
      </c>
      <c r="E616" s="53">
        <f>+'[25]Al Auto'!E583</f>
        <v>0.40599696484916203</v>
      </c>
      <c r="F616" s="53"/>
      <c r="G616" s="49" t="str">
        <f>+'[25]Al Auto'!F583</f>
        <v>E</v>
      </c>
      <c r="H616" s="49" t="str">
        <f>+'[25]Al Auto'!G583</f>
        <v/>
      </c>
      <c r="I616" s="49" t="str">
        <f>+'[25]Al Auto'!H583</f>
        <v>Estimado</v>
      </c>
      <c r="J616" s="49" t="str">
        <f>+'[25]Al Auto'!I583</f>
        <v/>
      </c>
      <c r="K616" s="49" t="str">
        <f>+'[25]Al Auto'!J583</f>
        <v/>
      </c>
      <c r="L616" s="49" t="str">
        <f>+'[25]Al Auto'!K583</f>
        <v/>
      </c>
      <c r="M616" s="49" t="str">
        <f>+'[25]Al Auto'!L583</f>
        <v/>
      </c>
      <c r="N616" s="49" t="str">
        <f>+'[25]Al Auto'!M583</f>
        <v/>
      </c>
      <c r="O616" s="49" t="str">
        <f>+'[25]Al Auto'!N583</f>
        <v>Estimado</v>
      </c>
      <c r="P616" s="49" t="str">
        <f>+'[25]Al Auto'!O583</f>
        <v/>
      </c>
      <c r="Q616" s="49" t="str">
        <f>+'[25]Al Auto'!P583</f>
        <v>E</v>
      </c>
      <c r="R616" s="51">
        <f t="shared" si="37"/>
        <v>0.15999132814046302</v>
      </c>
      <c r="S616" s="45" t="str">
        <f t="shared" si="38"/>
        <v>Estimado.rar</v>
      </c>
      <c r="V616" s="46">
        <f t="shared" si="39"/>
        <v>1</v>
      </c>
    </row>
    <row r="617" spans="1:22" s="45" customFormat="1" ht="11.25" hidden="1" customHeight="1" x14ac:dyDescent="0.2">
      <c r="A617" s="47">
        <f t="shared" si="40"/>
        <v>604</v>
      </c>
      <c r="B617" s="48" t="str">
        <f>+'[25]Al Auto'!B584</f>
        <v>CAC61</v>
      </c>
      <c r="C617" s="49" t="str">
        <f>+'[25]Al Auto'!C584</f>
        <v>CONDUCTOR DE ALUMINIO AUTOSOPORTADO SP+AP 3x120 mm2+1x25 mm2+portante, PARA AP</v>
      </c>
      <c r="D617" s="49">
        <f>+'[25]Al Auto'!D584</f>
        <v>0.94</v>
      </c>
      <c r="E617" s="53">
        <f>+'[25]Al Auto'!E584</f>
        <v>0.77885132032288229</v>
      </c>
      <c r="F617" s="53"/>
      <c r="G617" s="49" t="str">
        <f>+'[25]Al Auto'!F584</f>
        <v>E</v>
      </c>
      <c r="H617" s="49" t="str">
        <f>+'[25]Al Auto'!G584</f>
        <v/>
      </c>
      <c r="I617" s="49" t="str">
        <f>+'[25]Al Auto'!H584</f>
        <v>Estimado</v>
      </c>
      <c r="J617" s="49" t="str">
        <f>+'[25]Al Auto'!I584</f>
        <v/>
      </c>
      <c r="K617" s="49" t="str">
        <f>+'[25]Al Auto'!J584</f>
        <v/>
      </c>
      <c r="L617" s="49" t="str">
        <f>+'[25]Al Auto'!K584</f>
        <v/>
      </c>
      <c r="M617" s="49" t="str">
        <f>+'[25]Al Auto'!L584</f>
        <v/>
      </c>
      <c r="N617" s="49" t="str">
        <f>+'[25]Al Auto'!M584</f>
        <v/>
      </c>
      <c r="O617" s="49" t="str">
        <f>+'[25]Al Auto'!N584</f>
        <v>Estimado</v>
      </c>
      <c r="P617" s="49" t="str">
        <f>+'[25]Al Auto'!O584</f>
        <v/>
      </c>
      <c r="Q617" s="49" t="str">
        <f>+'[25]Al Auto'!P584</f>
        <v>E</v>
      </c>
      <c r="R617" s="51">
        <f t="shared" si="37"/>
        <v>-0.17143476561395499</v>
      </c>
      <c r="S617" s="45" t="str">
        <f t="shared" si="38"/>
        <v>Estimado.rar</v>
      </c>
      <c r="V617" s="46">
        <f t="shared" si="39"/>
        <v>1</v>
      </c>
    </row>
    <row r="618" spans="1:22" s="45" customFormat="1" ht="11.25" hidden="1" customHeight="1" x14ac:dyDescent="0.2">
      <c r="A618" s="47">
        <f t="shared" si="40"/>
        <v>605</v>
      </c>
      <c r="B618" s="48" t="str">
        <f>+'[25]Al Auto'!B585</f>
        <v>CAC62</v>
      </c>
      <c r="C618" s="49" t="str">
        <f>+'[25]Al Auto'!C585</f>
        <v>CONDUCTOR DE ALUMINIO AUTOSOPORTADO SP+AP 3x150 mm2+1x25 mm2+portante, PARA AP</v>
      </c>
      <c r="D618" s="49">
        <f>+'[25]Al Auto'!D585</f>
        <v>0.94</v>
      </c>
      <c r="E618" s="53">
        <f>+'[25]Al Auto'!E585</f>
        <v>0.77885132032288229</v>
      </c>
      <c r="F618" s="53"/>
      <c r="G618" s="49" t="str">
        <f>+'[25]Al Auto'!F585</f>
        <v>E</v>
      </c>
      <c r="H618" s="49" t="str">
        <f>+'[25]Al Auto'!G585</f>
        <v/>
      </c>
      <c r="I618" s="49" t="str">
        <f>+'[25]Al Auto'!H585</f>
        <v>Estimado</v>
      </c>
      <c r="J618" s="49" t="str">
        <f>+'[25]Al Auto'!I585</f>
        <v/>
      </c>
      <c r="K618" s="49" t="str">
        <f>+'[25]Al Auto'!J585</f>
        <v/>
      </c>
      <c r="L618" s="49" t="str">
        <f>+'[25]Al Auto'!K585</f>
        <v/>
      </c>
      <c r="M618" s="49" t="str">
        <f>+'[25]Al Auto'!L585</f>
        <v/>
      </c>
      <c r="N618" s="49" t="str">
        <f>+'[25]Al Auto'!M585</f>
        <v/>
      </c>
      <c r="O618" s="49" t="str">
        <f>+'[25]Al Auto'!N585</f>
        <v>Estimado</v>
      </c>
      <c r="P618" s="49" t="str">
        <f>+'[25]Al Auto'!O585</f>
        <v/>
      </c>
      <c r="Q618" s="49" t="str">
        <f>+'[25]Al Auto'!P585</f>
        <v>E</v>
      </c>
      <c r="R618" s="51">
        <f t="shared" si="37"/>
        <v>-0.17143476561395499</v>
      </c>
      <c r="S618" s="45" t="str">
        <f t="shared" si="38"/>
        <v>Estimado.rar</v>
      </c>
      <c r="V618" s="46">
        <f t="shared" si="39"/>
        <v>1</v>
      </c>
    </row>
    <row r="619" spans="1:22" s="45" customFormat="1" ht="11.25" hidden="1" customHeight="1" x14ac:dyDescent="0.2">
      <c r="A619" s="47">
        <f t="shared" si="40"/>
        <v>606</v>
      </c>
      <c r="B619" s="48" t="str">
        <f>+'[25]Al Auto'!B586</f>
        <v>CAC69</v>
      </c>
      <c r="C619" s="49" t="str">
        <f>+'[25]Al Auto'!C586</f>
        <v>CONDUCTOR DE ALUMINIO AUTOSOPORTADO SP+AP 3x16 mm2+1x16 mm2+portante, PARA AP</v>
      </c>
      <c r="D619" s="49">
        <f>+'[25]Al Auto'!D586</f>
        <v>0.35</v>
      </c>
      <c r="E619" s="53">
        <f>+'[25]Al Auto'!E586</f>
        <v>0.40599696484916203</v>
      </c>
      <c r="F619" s="53"/>
      <c r="G619" s="49" t="str">
        <f>+'[25]Al Auto'!F586</f>
        <v>E</v>
      </c>
      <c r="H619" s="49" t="str">
        <f>+'[25]Al Auto'!G586</f>
        <v/>
      </c>
      <c r="I619" s="49" t="str">
        <f>+'[25]Al Auto'!H586</f>
        <v>Estimado</v>
      </c>
      <c r="J619" s="49" t="str">
        <f>+'[25]Al Auto'!I586</f>
        <v/>
      </c>
      <c r="K619" s="49" t="str">
        <f>+'[25]Al Auto'!J586</f>
        <v/>
      </c>
      <c r="L619" s="49" t="str">
        <f>+'[25]Al Auto'!K586</f>
        <v/>
      </c>
      <c r="M619" s="49" t="str">
        <f>+'[25]Al Auto'!L586</f>
        <v/>
      </c>
      <c r="N619" s="49" t="str">
        <f>+'[25]Al Auto'!M586</f>
        <v/>
      </c>
      <c r="O619" s="49" t="str">
        <f>+'[25]Al Auto'!N586</f>
        <v>Estimado</v>
      </c>
      <c r="P619" s="49" t="str">
        <f>+'[25]Al Auto'!O586</f>
        <v/>
      </c>
      <c r="Q619" s="49" t="str">
        <f>+'[25]Al Auto'!P586</f>
        <v>E</v>
      </c>
      <c r="R619" s="51">
        <f t="shared" si="37"/>
        <v>0.15999132814046302</v>
      </c>
      <c r="S619" s="45" t="str">
        <f t="shared" si="38"/>
        <v>Estimado.rar</v>
      </c>
      <c r="V619" s="46">
        <f t="shared" si="39"/>
        <v>1</v>
      </c>
    </row>
    <row r="620" spans="1:22" s="45" customFormat="1" ht="11.25" hidden="1" customHeight="1" x14ac:dyDescent="0.2">
      <c r="A620" s="47">
        <f t="shared" si="40"/>
        <v>607</v>
      </c>
      <c r="B620" s="48" t="str">
        <f>+'[25]Al Auto'!B587</f>
        <v>CAC68</v>
      </c>
      <c r="C620" s="49" t="str">
        <f>+'[25]Al Auto'!C587</f>
        <v>CONDUCTOR DE ALUMINIO AUTOSOPORTADO SP+AP 3x16 mm2+1x25 mm2+portante, PARA AP</v>
      </c>
      <c r="D620" s="49">
        <f>+'[25]Al Auto'!D587</f>
        <v>0.94</v>
      </c>
      <c r="E620" s="53">
        <f>+'[25]Al Auto'!E587</f>
        <v>0.77885132032288229</v>
      </c>
      <c r="F620" s="53"/>
      <c r="G620" s="49" t="str">
        <f>+'[25]Al Auto'!F587</f>
        <v>E</v>
      </c>
      <c r="H620" s="49" t="str">
        <f>+'[25]Al Auto'!G587</f>
        <v/>
      </c>
      <c r="I620" s="49" t="str">
        <f>+'[25]Al Auto'!H587</f>
        <v>Estimado</v>
      </c>
      <c r="J620" s="49" t="str">
        <f>+'[25]Al Auto'!I587</f>
        <v/>
      </c>
      <c r="K620" s="49" t="str">
        <f>+'[25]Al Auto'!J587</f>
        <v/>
      </c>
      <c r="L620" s="49" t="str">
        <f>+'[25]Al Auto'!K587</f>
        <v/>
      </c>
      <c r="M620" s="49" t="str">
        <f>+'[25]Al Auto'!L587</f>
        <v/>
      </c>
      <c r="N620" s="49" t="str">
        <f>+'[25]Al Auto'!M587</f>
        <v/>
      </c>
      <c r="O620" s="49" t="str">
        <f>+'[25]Al Auto'!N587</f>
        <v>Estimado</v>
      </c>
      <c r="P620" s="49" t="str">
        <f>+'[25]Al Auto'!O587</f>
        <v/>
      </c>
      <c r="Q620" s="49" t="str">
        <f>+'[25]Al Auto'!P587</f>
        <v>E</v>
      </c>
      <c r="R620" s="51">
        <f t="shared" si="37"/>
        <v>-0.17143476561395499</v>
      </c>
      <c r="S620" s="45" t="str">
        <f t="shared" si="38"/>
        <v>Estimado.rar</v>
      </c>
      <c r="V620" s="46">
        <f t="shared" si="39"/>
        <v>1</v>
      </c>
    </row>
    <row r="621" spans="1:22" s="45" customFormat="1" ht="11.25" hidden="1" customHeight="1" x14ac:dyDescent="0.2">
      <c r="A621" s="47">
        <f t="shared" si="40"/>
        <v>608</v>
      </c>
      <c r="B621" s="48" t="str">
        <f>+'[25]Al Auto'!B588</f>
        <v>CAC77</v>
      </c>
      <c r="C621" s="49" t="str">
        <f>+'[25]Al Auto'!C588</f>
        <v>CONDUCTOR DE ALUMINIO AUTOSOPORTADO SP+AP 3x16 mm2+2x16 mm2+portante, PARA AP</v>
      </c>
      <c r="D621" s="49">
        <f>+'[25]Al Auto'!D588</f>
        <v>0.96</v>
      </c>
      <c r="E621" s="53">
        <f>+'[25]Al Auto'!E588</f>
        <v>0.79542262501060323</v>
      </c>
      <c r="F621" s="53"/>
      <c r="G621" s="49" t="str">
        <f>+'[25]Al Auto'!F588</f>
        <v>E</v>
      </c>
      <c r="H621" s="49" t="str">
        <f>+'[25]Al Auto'!G588</f>
        <v/>
      </c>
      <c r="I621" s="49" t="str">
        <f>+'[25]Al Auto'!H588</f>
        <v>Estimado</v>
      </c>
      <c r="J621" s="49" t="str">
        <f>+'[25]Al Auto'!I588</f>
        <v/>
      </c>
      <c r="K621" s="49" t="str">
        <f>+'[25]Al Auto'!J588</f>
        <v/>
      </c>
      <c r="L621" s="49" t="str">
        <f>+'[25]Al Auto'!K588</f>
        <v/>
      </c>
      <c r="M621" s="49" t="str">
        <f>+'[25]Al Auto'!L588</f>
        <v/>
      </c>
      <c r="N621" s="49" t="str">
        <f>+'[25]Al Auto'!M588</f>
        <v/>
      </c>
      <c r="O621" s="49" t="str">
        <f>+'[25]Al Auto'!N588</f>
        <v>Estimado</v>
      </c>
      <c r="P621" s="49" t="str">
        <f>+'[25]Al Auto'!O588</f>
        <v/>
      </c>
      <c r="Q621" s="49" t="str">
        <f>+'[25]Al Auto'!P588</f>
        <v>E</v>
      </c>
      <c r="R621" s="51">
        <f t="shared" si="37"/>
        <v>-0.17143476561395499</v>
      </c>
      <c r="S621" s="45" t="str">
        <f t="shared" si="38"/>
        <v>Estimado.rar</v>
      </c>
      <c r="V621" s="46">
        <f t="shared" si="39"/>
        <v>1</v>
      </c>
    </row>
    <row r="622" spans="1:22" s="45" customFormat="1" ht="11.25" hidden="1" customHeight="1" x14ac:dyDescent="0.2">
      <c r="A622" s="47">
        <f t="shared" si="40"/>
        <v>609</v>
      </c>
      <c r="B622" s="48" t="str">
        <f>+'[25]Al Auto'!B589</f>
        <v>CAC70</v>
      </c>
      <c r="C622" s="49" t="str">
        <f>+'[25]Al Auto'!C589</f>
        <v>CONDUCTOR DE ALUMINIO AUTOSOPORTADO SP+AP 3x25 mm2+1x16 mm2+portante, PARA AP</v>
      </c>
      <c r="D622" s="49">
        <f>+'[25]Al Auto'!D589</f>
        <v>0.35</v>
      </c>
      <c r="E622" s="53">
        <f>+'[25]Al Auto'!E589</f>
        <v>0.40599696484916203</v>
      </c>
      <c r="F622" s="53"/>
      <c r="G622" s="49" t="str">
        <f>+'[25]Al Auto'!F589</f>
        <v>E</v>
      </c>
      <c r="H622" s="49" t="str">
        <f>+'[25]Al Auto'!G589</f>
        <v/>
      </c>
      <c r="I622" s="49" t="str">
        <f>+'[25]Al Auto'!H589</f>
        <v>Estimado</v>
      </c>
      <c r="J622" s="49" t="str">
        <f>+'[25]Al Auto'!I589</f>
        <v/>
      </c>
      <c r="K622" s="49" t="str">
        <f>+'[25]Al Auto'!J589</f>
        <v/>
      </c>
      <c r="L622" s="49" t="str">
        <f>+'[25]Al Auto'!K589</f>
        <v/>
      </c>
      <c r="M622" s="49" t="str">
        <f>+'[25]Al Auto'!L589</f>
        <v/>
      </c>
      <c r="N622" s="49" t="str">
        <f>+'[25]Al Auto'!M589</f>
        <v/>
      </c>
      <c r="O622" s="49" t="str">
        <f>+'[25]Al Auto'!N589</f>
        <v>Estimado</v>
      </c>
      <c r="P622" s="49" t="str">
        <f>+'[25]Al Auto'!O589</f>
        <v/>
      </c>
      <c r="Q622" s="49" t="str">
        <f>+'[25]Al Auto'!P589</f>
        <v>E</v>
      </c>
      <c r="R622" s="51">
        <f t="shared" si="37"/>
        <v>0.15999132814046302</v>
      </c>
      <c r="S622" s="45" t="str">
        <f t="shared" si="38"/>
        <v>Estimado.rar</v>
      </c>
      <c r="V622" s="46">
        <f t="shared" si="39"/>
        <v>1</v>
      </c>
    </row>
    <row r="623" spans="1:22" s="45" customFormat="1" ht="11.25" hidden="1" customHeight="1" x14ac:dyDescent="0.2">
      <c r="A623" s="47">
        <f t="shared" si="40"/>
        <v>610</v>
      </c>
      <c r="B623" s="48" t="str">
        <f>+'[25]Al Auto'!B590</f>
        <v>CAC42</v>
      </c>
      <c r="C623" s="49" t="str">
        <f>+'[25]Al Auto'!C590</f>
        <v>CONDUCTOR DE ALUMINIO AUTOSOPORTADO SP+AP 3x25 mm2+1x25 mm2+portante, PARA AP</v>
      </c>
      <c r="D623" s="49">
        <f>+'[25]Al Auto'!D590</f>
        <v>0.94</v>
      </c>
      <c r="E623" s="53">
        <f>+'[25]Al Auto'!E590</f>
        <v>0.77885132032288229</v>
      </c>
      <c r="F623" s="53"/>
      <c r="G623" s="49" t="str">
        <f>+'[25]Al Auto'!F590</f>
        <v>E</v>
      </c>
      <c r="H623" s="49" t="str">
        <f>+'[25]Al Auto'!G590</f>
        <v/>
      </c>
      <c r="I623" s="49" t="str">
        <f>+'[25]Al Auto'!H590</f>
        <v>Estimado</v>
      </c>
      <c r="J623" s="49" t="str">
        <f>+'[25]Al Auto'!I590</f>
        <v/>
      </c>
      <c r="K623" s="49" t="str">
        <f>+'[25]Al Auto'!J590</f>
        <v/>
      </c>
      <c r="L623" s="49" t="str">
        <f>+'[25]Al Auto'!K590</f>
        <v/>
      </c>
      <c r="M623" s="49" t="str">
        <f>+'[25]Al Auto'!L590</f>
        <v/>
      </c>
      <c r="N623" s="49" t="str">
        <f>+'[25]Al Auto'!M590</f>
        <v/>
      </c>
      <c r="O623" s="49" t="str">
        <f>+'[25]Al Auto'!N590</f>
        <v>Estimado</v>
      </c>
      <c r="P623" s="49" t="str">
        <f>+'[25]Al Auto'!O590</f>
        <v/>
      </c>
      <c r="Q623" s="49" t="str">
        <f>+'[25]Al Auto'!P590</f>
        <v>E</v>
      </c>
      <c r="R623" s="51">
        <f t="shared" si="37"/>
        <v>-0.17143476561395499</v>
      </c>
      <c r="S623" s="45" t="str">
        <f t="shared" si="38"/>
        <v>Estimado.rar</v>
      </c>
      <c r="V623" s="46">
        <f t="shared" si="39"/>
        <v>1</v>
      </c>
    </row>
    <row r="624" spans="1:22" s="45" customFormat="1" ht="11.25" hidden="1" customHeight="1" x14ac:dyDescent="0.2">
      <c r="A624" s="47">
        <f t="shared" si="40"/>
        <v>611</v>
      </c>
      <c r="B624" s="48" t="str">
        <f>+'[25]Al Auto'!B591</f>
        <v>CAC46</v>
      </c>
      <c r="C624" s="49" t="str">
        <f>+'[25]Al Auto'!C591</f>
        <v>CONDUCTOR DE ALUMINIO AUTOSOPORTADO SP+AP 3x25 mm2+2x16 mm2+portante, PARA AP</v>
      </c>
      <c r="D624" s="49">
        <f>+'[25]Al Auto'!D591</f>
        <v>0.96</v>
      </c>
      <c r="E624" s="53">
        <f>+'[25]Al Auto'!E591</f>
        <v>0.79542262501060323</v>
      </c>
      <c r="F624" s="53"/>
      <c r="G624" s="49" t="str">
        <f>+'[25]Al Auto'!F591</f>
        <v>E</v>
      </c>
      <c r="H624" s="49" t="str">
        <f>+'[25]Al Auto'!G591</f>
        <v/>
      </c>
      <c r="I624" s="49" t="str">
        <f>+'[25]Al Auto'!H591</f>
        <v>Estimado</v>
      </c>
      <c r="J624" s="49" t="str">
        <f>+'[25]Al Auto'!I591</f>
        <v/>
      </c>
      <c r="K624" s="49" t="str">
        <f>+'[25]Al Auto'!J591</f>
        <v/>
      </c>
      <c r="L624" s="49" t="str">
        <f>+'[25]Al Auto'!K591</f>
        <v/>
      </c>
      <c r="M624" s="49" t="str">
        <f>+'[25]Al Auto'!L591</f>
        <v/>
      </c>
      <c r="N624" s="49" t="str">
        <f>+'[25]Al Auto'!M591</f>
        <v/>
      </c>
      <c r="O624" s="49" t="str">
        <f>+'[25]Al Auto'!N591</f>
        <v>Estimado</v>
      </c>
      <c r="P624" s="49" t="str">
        <f>+'[25]Al Auto'!O591</f>
        <v/>
      </c>
      <c r="Q624" s="49" t="str">
        <f>+'[25]Al Auto'!P591</f>
        <v>E</v>
      </c>
      <c r="R624" s="51">
        <f t="shared" si="37"/>
        <v>-0.17143476561395499</v>
      </c>
      <c r="S624" s="45" t="str">
        <f t="shared" si="38"/>
        <v>Estimado.rar</v>
      </c>
      <c r="V624" s="46">
        <f t="shared" si="39"/>
        <v>1</v>
      </c>
    </row>
    <row r="625" spans="1:22" s="45" customFormat="1" ht="11.25" hidden="1" customHeight="1" x14ac:dyDescent="0.2">
      <c r="A625" s="47">
        <f t="shared" si="40"/>
        <v>612</v>
      </c>
      <c r="B625" s="48" t="str">
        <f>+'[25]Al Auto'!B592</f>
        <v>CAC71</v>
      </c>
      <c r="C625" s="49" t="str">
        <f>+'[25]Al Auto'!C592</f>
        <v>CONDUCTOR DE ALUMINIO AUTOSOPORTADO SP+AP 3x35 mm2+1x16 mm2+portante, PARA AP</v>
      </c>
      <c r="D625" s="49">
        <f>+'[25]Al Auto'!D592</f>
        <v>0.35</v>
      </c>
      <c r="E625" s="53">
        <f>+'[25]Al Auto'!E592</f>
        <v>0.40599696484916203</v>
      </c>
      <c r="F625" s="53"/>
      <c r="G625" s="49" t="str">
        <f>+'[25]Al Auto'!F592</f>
        <v>E</v>
      </c>
      <c r="H625" s="49" t="str">
        <f>+'[25]Al Auto'!G592</f>
        <v/>
      </c>
      <c r="I625" s="49" t="str">
        <f>+'[25]Al Auto'!H592</f>
        <v>Estimado</v>
      </c>
      <c r="J625" s="49" t="str">
        <f>+'[25]Al Auto'!I592</f>
        <v/>
      </c>
      <c r="K625" s="49" t="str">
        <f>+'[25]Al Auto'!J592</f>
        <v/>
      </c>
      <c r="L625" s="49" t="str">
        <f>+'[25]Al Auto'!K592</f>
        <v/>
      </c>
      <c r="M625" s="49" t="str">
        <f>+'[25]Al Auto'!L592</f>
        <v/>
      </c>
      <c r="N625" s="49" t="str">
        <f>+'[25]Al Auto'!M592</f>
        <v/>
      </c>
      <c r="O625" s="49" t="str">
        <f>+'[25]Al Auto'!N592</f>
        <v>Estimado</v>
      </c>
      <c r="P625" s="49" t="str">
        <f>+'[25]Al Auto'!O592</f>
        <v/>
      </c>
      <c r="Q625" s="49" t="str">
        <f>+'[25]Al Auto'!P592</f>
        <v>E</v>
      </c>
      <c r="R625" s="51">
        <f t="shared" si="37"/>
        <v>0.15999132814046302</v>
      </c>
      <c r="S625" s="45" t="str">
        <f t="shared" si="38"/>
        <v>Estimado.rar</v>
      </c>
      <c r="V625" s="46">
        <f t="shared" si="39"/>
        <v>1</v>
      </c>
    </row>
    <row r="626" spans="1:22" s="45" customFormat="1" ht="11.25" hidden="1" customHeight="1" x14ac:dyDescent="0.2">
      <c r="A626" s="47">
        <f t="shared" si="40"/>
        <v>613</v>
      </c>
      <c r="B626" s="48" t="str">
        <f>+'[25]Al Auto'!B593</f>
        <v>CAC43</v>
      </c>
      <c r="C626" s="49" t="str">
        <f>+'[25]Al Auto'!C593</f>
        <v>CONDUCTOR DE ALUMINIO AUTOSOPORTADO SP+AP 3x35 mm2+1x25 mm2+portante, PARA AP</v>
      </c>
      <c r="D626" s="49">
        <f>+'[25]Al Auto'!D593</f>
        <v>0.94</v>
      </c>
      <c r="E626" s="53">
        <f>+'[25]Al Auto'!E593</f>
        <v>0.77885132032288229</v>
      </c>
      <c r="F626" s="53"/>
      <c r="G626" s="49" t="str">
        <f>+'[25]Al Auto'!F593</f>
        <v>E</v>
      </c>
      <c r="H626" s="49" t="str">
        <f>+'[25]Al Auto'!G593</f>
        <v/>
      </c>
      <c r="I626" s="49" t="str">
        <f>+'[25]Al Auto'!H593</f>
        <v>Estimado</v>
      </c>
      <c r="J626" s="49" t="str">
        <f>+'[25]Al Auto'!I593</f>
        <v/>
      </c>
      <c r="K626" s="49" t="str">
        <f>+'[25]Al Auto'!J593</f>
        <v/>
      </c>
      <c r="L626" s="49" t="str">
        <f>+'[25]Al Auto'!K593</f>
        <v/>
      </c>
      <c r="M626" s="49" t="str">
        <f>+'[25]Al Auto'!L593</f>
        <v/>
      </c>
      <c r="N626" s="49" t="str">
        <f>+'[25]Al Auto'!M593</f>
        <v/>
      </c>
      <c r="O626" s="49" t="str">
        <f>+'[25]Al Auto'!N593</f>
        <v>Estimado</v>
      </c>
      <c r="P626" s="49" t="str">
        <f>+'[25]Al Auto'!O593</f>
        <v/>
      </c>
      <c r="Q626" s="49" t="str">
        <f>+'[25]Al Auto'!P593</f>
        <v>E</v>
      </c>
      <c r="R626" s="51">
        <f t="shared" si="37"/>
        <v>-0.17143476561395499</v>
      </c>
      <c r="S626" s="45" t="str">
        <f t="shared" si="38"/>
        <v>Estimado.rar</v>
      </c>
      <c r="V626" s="46">
        <f t="shared" si="39"/>
        <v>1</v>
      </c>
    </row>
    <row r="627" spans="1:22" s="45" customFormat="1" ht="11.25" hidden="1" customHeight="1" x14ac:dyDescent="0.2">
      <c r="A627" s="47">
        <f t="shared" si="40"/>
        <v>614</v>
      </c>
      <c r="B627" s="48" t="str">
        <f>+'[25]Al Auto'!B594</f>
        <v>CAC51</v>
      </c>
      <c r="C627" s="49" t="str">
        <f>+'[25]Al Auto'!C594</f>
        <v>CONDUCTOR DE ALUMINIO AUTOSOPORTADO SP+AP 3x35 mm2+2x10 mm2+portante, PARA AP</v>
      </c>
      <c r="D627" s="49">
        <f>+'[25]Al Auto'!D594</f>
        <v>0.69</v>
      </c>
      <c r="E627" s="72">
        <f>+'[25]Al Auto'!E594</f>
        <v>0.57171001172637104</v>
      </c>
      <c r="F627" s="72"/>
      <c r="G627" s="49" t="str">
        <f>+'[25]Al Auto'!F594</f>
        <v>E</v>
      </c>
      <c r="H627" s="49" t="str">
        <f>+'[25]Al Auto'!G594</f>
        <v/>
      </c>
      <c r="I627" s="49" t="str">
        <f>+'[25]Al Auto'!H594</f>
        <v>Estimado</v>
      </c>
      <c r="J627" s="49" t="str">
        <f>+'[25]Al Auto'!I594</f>
        <v/>
      </c>
      <c r="K627" s="49" t="str">
        <f>+'[25]Al Auto'!J594</f>
        <v/>
      </c>
      <c r="L627" s="49" t="str">
        <f>+'[25]Al Auto'!K594</f>
        <v/>
      </c>
      <c r="M627" s="49" t="str">
        <f>+'[25]Al Auto'!L594</f>
        <v/>
      </c>
      <c r="N627" s="49" t="str">
        <f>+'[25]Al Auto'!M594</f>
        <v/>
      </c>
      <c r="O627" s="49" t="str">
        <f>+'[25]Al Auto'!N594</f>
        <v>Estimado</v>
      </c>
      <c r="P627" s="49" t="str">
        <f>+'[25]Al Auto'!O594</f>
        <v/>
      </c>
      <c r="Q627" s="49" t="str">
        <f>+'[25]Al Auto'!P594</f>
        <v>E</v>
      </c>
      <c r="R627" s="51">
        <f t="shared" si="37"/>
        <v>-0.17143476561395499</v>
      </c>
      <c r="S627" s="45" t="str">
        <f t="shared" si="38"/>
        <v>Estimado.rar</v>
      </c>
      <c r="V627" s="46">
        <f t="shared" si="39"/>
        <v>1</v>
      </c>
    </row>
    <row r="628" spans="1:22" s="45" customFormat="1" ht="11.25" hidden="1" customHeight="1" x14ac:dyDescent="0.2">
      <c r="A628" s="47">
        <f t="shared" si="40"/>
        <v>615</v>
      </c>
      <c r="B628" s="48" t="str">
        <f>+'[25]Al Auto'!B595</f>
        <v>CAC47</v>
      </c>
      <c r="C628" s="49" t="str">
        <f>+'[25]Al Auto'!C595</f>
        <v>CONDUCTOR DE ALUMINIO AUTOSOPORTADO SP+AP 3x35 mm2+2x16 mm2+portante, PARA AP</v>
      </c>
      <c r="D628" s="49">
        <f>+'[25]Al Auto'!D595</f>
        <v>0.96</v>
      </c>
      <c r="E628" s="53">
        <f>+'[25]Al Auto'!E595</f>
        <v>0.79542262501060323</v>
      </c>
      <c r="F628" s="53"/>
      <c r="G628" s="49" t="str">
        <f>+'[25]Al Auto'!F595</f>
        <v>E</v>
      </c>
      <c r="H628" s="49" t="str">
        <f>+'[25]Al Auto'!G595</f>
        <v/>
      </c>
      <c r="I628" s="49" t="str">
        <f>+'[25]Al Auto'!H595</f>
        <v>Estimado</v>
      </c>
      <c r="J628" s="49" t="str">
        <f>+'[25]Al Auto'!I595</f>
        <v/>
      </c>
      <c r="K628" s="49" t="str">
        <f>+'[25]Al Auto'!J595</f>
        <v/>
      </c>
      <c r="L628" s="49" t="str">
        <f>+'[25]Al Auto'!K595</f>
        <v/>
      </c>
      <c r="M628" s="49" t="str">
        <f>+'[25]Al Auto'!L595</f>
        <v/>
      </c>
      <c r="N628" s="49" t="str">
        <f>+'[25]Al Auto'!M595</f>
        <v/>
      </c>
      <c r="O628" s="49" t="str">
        <f>+'[25]Al Auto'!N595</f>
        <v>Estimado</v>
      </c>
      <c r="P628" s="49" t="str">
        <f>+'[25]Al Auto'!O595</f>
        <v/>
      </c>
      <c r="Q628" s="49" t="str">
        <f>+'[25]Al Auto'!P595</f>
        <v>E</v>
      </c>
      <c r="R628" s="51">
        <f t="shared" si="37"/>
        <v>-0.17143476561395499</v>
      </c>
      <c r="S628" s="45" t="str">
        <f t="shared" si="38"/>
        <v>Estimado.rar</v>
      </c>
      <c r="V628" s="46">
        <f t="shared" si="39"/>
        <v>1</v>
      </c>
    </row>
    <row r="629" spans="1:22" s="45" customFormat="1" ht="11.25" hidden="1" customHeight="1" x14ac:dyDescent="0.2">
      <c r="A629" s="47">
        <f t="shared" si="40"/>
        <v>616</v>
      </c>
      <c r="B629" s="48" t="str">
        <f>+'[25]Al Auto'!B596</f>
        <v>CAC50</v>
      </c>
      <c r="C629" s="49" t="str">
        <f>+'[25]Al Auto'!C596</f>
        <v>CONDUCTOR DE ALUMINIO AUTOSOPORTADO SP+AP 3x35 mm2+2x6 mm2+portante, PARA AP</v>
      </c>
      <c r="D629" s="49">
        <f>+'[25]Al Auto'!D596</f>
        <v>0.48</v>
      </c>
      <c r="E629" s="53">
        <f>+'[25]Al Auto'!E596</f>
        <v>0.39771131250530162</v>
      </c>
      <c r="F629" s="53"/>
      <c r="G629" s="49" t="str">
        <f>+'[25]Al Auto'!F596</f>
        <v>E</v>
      </c>
      <c r="H629" s="49" t="str">
        <f>+'[25]Al Auto'!G596</f>
        <v/>
      </c>
      <c r="I629" s="49" t="str">
        <f>+'[25]Al Auto'!H596</f>
        <v>Estimado</v>
      </c>
      <c r="J629" s="49" t="str">
        <f>+'[25]Al Auto'!I596</f>
        <v/>
      </c>
      <c r="K629" s="49" t="str">
        <f>+'[25]Al Auto'!J596</f>
        <v/>
      </c>
      <c r="L629" s="49" t="str">
        <f>+'[25]Al Auto'!K596</f>
        <v/>
      </c>
      <c r="M629" s="49" t="str">
        <f>+'[25]Al Auto'!L596</f>
        <v/>
      </c>
      <c r="N629" s="49" t="str">
        <f>+'[25]Al Auto'!M596</f>
        <v/>
      </c>
      <c r="O629" s="49" t="str">
        <f>+'[25]Al Auto'!N596</f>
        <v>Estimado</v>
      </c>
      <c r="P629" s="49" t="str">
        <f>+'[25]Al Auto'!O596</f>
        <v/>
      </c>
      <c r="Q629" s="49" t="str">
        <f>+'[25]Al Auto'!P596</f>
        <v>E</v>
      </c>
      <c r="R629" s="51">
        <f t="shared" si="37"/>
        <v>-0.17143476561395499</v>
      </c>
      <c r="S629" s="45" t="str">
        <f t="shared" si="38"/>
        <v>Estimado.rar</v>
      </c>
      <c r="V629" s="46">
        <f t="shared" si="39"/>
        <v>1</v>
      </c>
    </row>
    <row r="630" spans="1:22" s="45" customFormat="1" ht="11.25" hidden="1" customHeight="1" x14ac:dyDescent="0.2">
      <c r="A630" s="47">
        <f t="shared" si="40"/>
        <v>617</v>
      </c>
      <c r="B630" s="48" t="str">
        <f>+'[25]Al Auto'!B597</f>
        <v>CAC72</v>
      </c>
      <c r="C630" s="49" t="str">
        <f>+'[25]Al Auto'!C597</f>
        <v>CONDUCTOR DE ALUMINIO AUTOSOPORTADO SP+AP 3x50 mm2+1x16 mm2+portante, PARA AP</v>
      </c>
      <c r="D630" s="49">
        <f>+'[25]Al Auto'!D597</f>
        <v>0.35</v>
      </c>
      <c r="E630" s="53">
        <f>+'[25]Al Auto'!E597</f>
        <v>0.40599696484916203</v>
      </c>
      <c r="F630" s="53"/>
      <c r="G630" s="49" t="str">
        <f>+'[25]Al Auto'!F597</f>
        <v>E</v>
      </c>
      <c r="H630" s="49" t="str">
        <f>+'[25]Al Auto'!G597</f>
        <v/>
      </c>
      <c r="I630" s="49" t="str">
        <f>+'[25]Al Auto'!H597</f>
        <v>Estimado</v>
      </c>
      <c r="J630" s="49" t="str">
        <f>+'[25]Al Auto'!I597</f>
        <v/>
      </c>
      <c r="K630" s="49" t="str">
        <f>+'[25]Al Auto'!J597</f>
        <v/>
      </c>
      <c r="L630" s="49" t="str">
        <f>+'[25]Al Auto'!K597</f>
        <v/>
      </c>
      <c r="M630" s="49" t="str">
        <f>+'[25]Al Auto'!L597</f>
        <v/>
      </c>
      <c r="N630" s="49" t="str">
        <f>+'[25]Al Auto'!M597</f>
        <v/>
      </c>
      <c r="O630" s="49" t="str">
        <f>+'[25]Al Auto'!N597</f>
        <v>Estimado</v>
      </c>
      <c r="P630" s="49" t="str">
        <f>+'[25]Al Auto'!O597</f>
        <v/>
      </c>
      <c r="Q630" s="49" t="str">
        <f>+'[25]Al Auto'!P597</f>
        <v>E</v>
      </c>
      <c r="R630" s="51">
        <f t="shared" si="37"/>
        <v>0.15999132814046302</v>
      </c>
      <c r="S630" s="45" t="str">
        <f t="shared" si="38"/>
        <v>Estimado.rar</v>
      </c>
      <c r="V630" s="46">
        <f t="shared" si="39"/>
        <v>1</v>
      </c>
    </row>
    <row r="631" spans="1:22" s="45" customFormat="1" ht="11.25" hidden="1" customHeight="1" x14ac:dyDescent="0.2">
      <c r="A631" s="47">
        <f t="shared" si="40"/>
        <v>618</v>
      </c>
      <c r="B631" s="48" t="str">
        <f>+'[25]Al Auto'!B598</f>
        <v>CAC44</v>
      </c>
      <c r="C631" s="49" t="str">
        <f>+'[25]Al Auto'!C598</f>
        <v>CONDUCTOR DE ALUMINIO AUTOSOPORTADO SP+AP 3x50 mm2+1x25 mm2+portante, PARA AP</v>
      </c>
      <c r="D631" s="49">
        <f>+'[25]Al Auto'!D598</f>
        <v>0.94</v>
      </c>
      <c r="E631" s="53">
        <f>+'[25]Al Auto'!E598</f>
        <v>0.77885132032288229</v>
      </c>
      <c r="F631" s="53"/>
      <c r="G631" s="49" t="str">
        <f>+'[25]Al Auto'!F598</f>
        <v>E</v>
      </c>
      <c r="H631" s="49" t="str">
        <f>+'[25]Al Auto'!G598</f>
        <v/>
      </c>
      <c r="I631" s="49" t="str">
        <f>+'[25]Al Auto'!H598</f>
        <v>Estimado</v>
      </c>
      <c r="J631" s="49" t="str">
        <f>+'[25]Al Auto'!I598</f>
        <v/>
      </c>
      <c r="K631" s="49" t="str">
        <f>+'[25]Al Auto'!J598</f>
        <v/>
      </c>
      <c r="L631" s="49" t="str">
        <f>+'[25]Al Auto'!K598</f>
        <v/>
      </c>
      <c r="M631" s="49" t="str">
        <f>+'[25]Al Auto'!L598</f>
        <v/>
      </c>
      <c r="N631" s="49" t="str">
        <f>+'[25]Al Auto'!M598</f>
        <v/>
      </c>
      <c r="O631" s="49" t="str">
        <f>+'[25]Al Auto'!N598</f>
        <v>Estimado</v>
      </c>
      <c r="P631" s="49" t="str">
        <f>+'[25]Al Auto'!O598</f>
        <v/>
      </c>
      <c r="Q631" s="49" t="str">
        <f>+'[25]Al Auto'!P598</f>
        <v>E</v>
      </c>
      <c r="R631" s="51">
        <f t="shared" si="37"/>
        <v>-0.17143476561395499</v>
      </c>
      <c r="S631" s="45" t="str">
        <f t="shared" si="38"/>
        <v>Estimado.rar</v>
      </c>
      <c r="V631" s="46">
        <f t="shared" si="39"/>
        <v>1</v>
      </c>
    </row>
    <row r="632" spans="1:22" s="45" customFormat="1" ht="11.25" hidden="1" customHeight="1" x14ac:dyDescent="0.2">
      <c r="A632" s="47">
        <f t="shared" si="40"/>
        <v>619</v>
      </c>
      <c r="B632" s="48" t="str">
        <f>+'[25]Al Auto'!B599</f>
        <v>CAC48</v>
      </c>
      <c r="C632" s="49" t="str">
        <f>+'[25]Al Auto'!C599</f>
        <v>CONDUCTOR DE ALUMINIO AUTOSOPORTADO SP+AP 3x50 mm2+2x16 mm2+portante, PARA AP</v>
      </c>
      <c r="D632" s="49">
        <f>+'[25]Al Auto'!D599</f>
        <v>0.96</v>
      </c>
      <c r="E632" s="53">
        <f>+'[25]Al Auto'!E599</f>
        <v>0.79542262501060323</v>
      </c>
      <c r="F632" s="53"/>
      <c r="G632" s="49" t="str">
        <f>+'[25]Al Auto'!F599</f>
        <v>E</v>
      </c>
      <c r="H632" s="49" t="str">
        <f>+'[25]Al Auto'!G599</f>
        <v/>
      </c>
      <c r="I632" s="49" t="str">
        <f>+'[25]Al Auto'!H599</f>
        <v>Estimado</v>
      </c>
      <c r="J632" s="49" t="str">
        <f>+'[25]Al Auto'!I599</f>
        <v/>
      </c>
      <c r="K632" s="49" t="str">
        <f>+'[25]Al Auto'!J599</f>
        <v/>
      </c>
      <c r="L632" s="49" t="str">
        <f>+'[25]Al Auto'!K599</f>
        <v/>
      </c>
      <c r="M632" s="49" t="str">
        <f>+'[25]Al Auto'!L599</f>
        <v/>
      </c>
      <c r="N632" s="49" t="str">
        <f>+'[25]Al Auto'!M599</f>
        <v/>
      </c>
      <c r="O632" s="49" t="str">
        <f>+'[25]Al Auto'!N599</f>
        <v>Estimado</v>
      </c>
      <c r="P632" s="49" t="str">
        <f>+'[25]Al Auto'!O599</f>
        <v/>
      </c>
      <c r="Q632" s="49" t="str">
        <f>+'[25]Al Auto'!P599</f>
        <v>E</v>
      </c>
      <c r="R632" s="51">
        <f t="shared" si="37"/>
        <v>-0.17143476561395499</v>
      </c>
      <c r="S632" s="45" t="str">
        <f t="shared" si="38"/>
        <v>Estimado.rar</v>
      </c>
      <c r="V632" s="46">
        <f t="shared" si="39"/>
        <v>1</v>
      </c>
    </row>
    <row r="633" spans="1:22" s="45" customFormat="1" ht="11.25" hidden="1" customHeight="1" x14ac:dyDescent="0.2">
      <c r="A633" s="47">
        <f t="shared" si="40"/>
        <v>620</v>
      </c>
      <c r="B633" s="48" t="str">
        <f>+'[25]Al Auto'!B600</f>
        <v>CAC52</v>
      </c>
      <c r="C633" s="49" t="str">
        <f>+'[25]Al Auto'!C600</f>
        <v>CONDUCTOR DE ALUMINIO AUTOSOPORTADO SP+AP 3x70 mm2+1x16 mm2+portante, PARA AP</v>
      </c>
      <c r="D633" s="49">
        <f>+'[25]Al Auto'!D600</f>
        <v>0.35</v>
      </c>
      <c r="E633" s="53">
        <f>+'[25]Al Auto'!E600</f>
        <v>0.40599696484916203</v>
      </c>
      <c r="F633" s="53"/>
      <c r="G633" s="49" t="str">
        <f>+'[25]Al Auto'!F600</f>
        <v>E</v>
      </c>
      <c r="H633" s="49" t="str">
        <f>+'[25]Al Auto'!G600</f>
        <v/>
      </c>
      <c r="I633" s="49" t="str">
        <f>+'[25]Al Auto'!H600</f>
        <v>Estimado</v>
      </c>
      <c r="J633" s="49" t="str">
        <f>+'[25]Al Auto'!I600</f>
        <v/>
      </c>
      <c r="K633" s="49" t="str">
        <f>+'[25]Al Auto'!J600</f>
        <v/>
      </c>
      <c r="L633" s="49" t="str">
        <f>+'[25]Al Auto'!K600</f>
        <v/>
      </c>
      <c r="M633" s="49" t="str">
        <f>+'[25]Al Auto'!L600</f>
        <v/>
      </c>
      <c r="N633" s="49" t="str">
        <f>+'[25]Al Auto'!M600</f>
        <v/>
      </c>
      <c r="O633" s="49" t="str">
        <f>+'[25]Al Auto'!N600</f>
        <v>Estimado</v>
      </c>
      <c r="P633" s="49" t="str">
        <f>+'[25]Al Auto'!O600</f>
        <v/>
      </c>
      <c r="Q633" s="49" t="str">
        <f>+'[25]Al Auto'!P600</f>
        <v>E</v>
      </c>
      <c r="R633" s="51">
        <f t="shared" si="37"/>
        <v>0.15999132814046302</v>
      </c>
      <c r="S633" s="45" t="str">
        <f t="shared" si="38"/>
        <v>Estimado.rar</v>
      </c>
      <c r="V633" s="46">
        <f t="shared" si="39"/>
        <v>1</v>
      </c>
    </row>
    <row r="634" spans="1:22" s="45" customFormat="1" ht="11.25" hidden="1" customHeight="1" x14ac:dyDescent="0.2">
      <c r="A634" s="47">
        <f t="shared" si="40"/>
        <v>621</v>
      </c>
      <c r="B634" s="48" t="str">
        <f>+'[25]Al Auto'!B601</f>
        <v>CAC45</v>
      </c>
      <c r="C634" s="49" t="str">
        <f>+'[25]Al Auto'!C601</f>
        <v>CONDUCTOR DE ALUMINIO AUTOSOPORTADO SP+AP 3x70 mm2+1x25 mm2+portante, PARA AP</v>
      </c>
      <c r="D634" s="49">
        <f>+'[25]Al Auto'!D601</f>
        <v>0.94</v>
      </c>
      <c r="E634" s="53">
        <f>+'[25]Al Auto'!E601</f>
        <v>0.77885132032288229</v>
      </c>
      <c r="F634" s="53"/>
      <c r="G634" s="49" t="str">
        <f>+'[25]Al Auto'!F601</f>
        <v>E</v>
      </c>
      <c r="H634" s="49" t="str">
        <f>+'[25]Al Auto'!G601</f>
        <v/>
      </c>
      <c r="I634" s="49" t="str">
        <f>+'[25]Al Auto'!H601</f>
        <v>Estimado</v>
      </c>
      <c r="J634" s="49" t="str">
        <f>+'[25]Al Auto'!I601</f>
        <v/>
      </c>
      <c r="K634" s="49" t="str">
        <f>+'[25]Al Auto'!J601</f>
        <v/>
      </c>
      <c r="L634" s="49" t="str">
        <f>+'[25]Al Auto'!K601</f>
        <v/>
      </c>
      <c r="M634" s="49" t="str">
        <f>+'[25]Al Auto'!L601</f>
        <v/>
      </c>
      <c r="N634" s="49" t="str">
        <f>+'[25]Al Auto'!M601</f>
        <v/>
      </c>
      <c r="O634" s="49" t="str">
        <f>+'[25]Al Auto'!N601</f>
        <v>Estimado</v>
      </c>
      <c r="P634" s="49" t="str">
        <f>+'[25]Al Auto'!O601</f>
        <v/>
      </c>
      <c r="Q634" s="49" t="str">
        <f>+'[25]Al Auto'!P601</f>
        <v>E</v>
      </c>
      <c r="R634" s="51">
        <f t="shared" si="37"/>
        <v>-0.17143476561395499</v>
      </c>
      <c r="S634" s="45" t="str">
        <f t="shared" si="38"/>
        <v>Estimado.rar</v>
      </c>
      <c r="V634" s="46">
        <f t="shared" si="39"/>
        <v>1</v>
      </c>
    </row>
    <row r="635" spans="1:22" s="45" customFormat="1" ht="11.25" hidden="1" customHeight="1" x14ac:dyDescent="0.2">
      <c r="A635" s="47">
        <f t="shared" si="40"/>
        <v>622</v>
      </c>
      <c r="B635" s="48" t="str">
        <f>+'[25]Al Auto'!B602</f>
        <v>CAC54</v>
      </c>
      <c r="C635" s="49" t="str">
        <f>+'[25]Al Auto'!C602</f>
        <v>CONDUCTOR DE ALUMINIO AUTOSOPORTADO SP+AP 3x70 mm2+2x10 mm2+portante, PARA AP</v>
      </c>
      <c r="D635" s="49">
        <f>+'[25]Al Auto'!D602</f>
        <v>0.69</v>
      </c>
      <c r="E635" s="53">
        <f>+'[25]Al Auto'!E602</f>
        <v>0.57171001172637104</v>
      </c>
      <c r="F635" s="53"/>
      <c r="G635" s="49" t="str">
        <f>+'[25]Al Auto'!F602</f>
        <v>E</v>
      </c>
      <c r="H635" s="49" t="str">
        <f>+'[25]Al Auto'!G602</f>
        <v/>
      </c>
      <c r="I635" s="49" t="str">
        <f>+'[25]Al Auto'!H602</f>
        <v>Estimado</v>
      </c>
      <c r="J635" s="49" t="str">
        <f>+'[25]Al Auto'!I602</f>
        <v/>
      </c>
      <c r="K635" s="49" t="str">
        <f>+'[25]Al Auto'!J602</f>
        <v/>
      </c>
      <c r="L635" s="49" t="str">
        <f>+'[25]Al Auto'!K602</f>
        <v/>
      </c>
      <c r="M635" s="49" t="str">
        <f>+'[25]Al Auto'!L602</f>
        <v/>
      </c>
      <c r="N635" s="49" t="str">
        <f>+'[25]Al Auto'!M602</f>
        <v/>
      </c>
      <c r="O635" s="49" t="str">
        <f>+'[25]Al Auto'!N602</f>
        <v>Estimado</v>
      </c>
      <c r="P635" s="49" t="str">
        <f>+'[25]Al Auto'!O602</f>
        <v/>
      </c>
      <c r="Q635" s="49" t="str">
        <f>+'[25]Al Auto'!P602</f>
        <v>E</v>
      </c>
      <c r="R635" s="51">
        <f t="shared" si="37"/>
        <v>-0.17143476561395499</v>
      </c>
      <c r="S635" s="45" t="str">
        <f t="shared" si="38"/>
        <v>Estimado.rar</v>
      </c>
      <c r="V635" s="46">
        <f t="shared" si="39"/>
        <v>1</v>
      </c>
    </row>
    <row r="636" spans="1:22" s="45" customFormat="1" ht="11.25" hidden="1" customHeight="1" x14ac:dyDescent="0.2">
      <c r="A636" s="47">
        <f t="shared" si="40"/>
        <v>623</v>
      </c>
      <c r="B636" s="48" t="str">
        <f>+'[25]Al Auto'!B603</f>
        <v>CAC49</v>
      </c>
      <c r="C636" s="49" t="str">
        <f>+'[25]Al Auto'!C603</f>
        <v>CONDUCTOR DE ALUMINIO AUTOSOPORTADO SP+AP 3x70 mm2+2x16 mm2+portante, PARA AP</v>
      </c>
      <c r="D636" s="49">
        <f>+'[25]Al Auto'!D603</f>
        <v>0.96</v>
      </c>
      <c r="E636" s="53">
        <f>+'[25]Al Auto'!E603</f>
        <v>0.79542262501060323</v>
      </c>
      <c r="F636" s="53"/>
      <c r="G636" s="49" t="str">
        <f>+'[25]Al Auto'!F603</f>
        <v>E</v>
      </c>
      <c r="H636" s="49" t="str">
        <f>+'[25]Al Auto'!G603</f>
        <v/>
      </c>
      <c r="I636" s="49" t="str">
        <f>+'[25]Al Auto'!H603</f>
        <v>Estimado</v>
      </c>
      <c r="J636" s="49" t="str">
        <f>+'[25]Al Auto'!I603</f>
        <v/>
      </c>
      <c r="K636" s="49" t="str">
        <f>+'[25]Al Auto'!J603</f>
        <v/>
      </c>
      <c r="L636" s="49" t="str">
        <f>+'[25]Al Auto'!K603</f>
        <v/>
      </c>
      <c r="M636" s="49" t="str">
        <f>+'[25]Al Auto'!L603</f>
        <v/>
      </c>
      <c r="N636" s="49" t="str">
        <f>+'[25]Al Auto'!M603</f>
        <v/>
      </c>
      <c r="O636" s="49" t="str">
        <f>+'[25]Al Auto'!N603</f>
        <v>Estimado</v>
      </c>
      <c r="P636" s="49" t="str">
        <f>+'[25]Al Auto'!O603</f>
        <v/>
      </c>
      <c r="Q636" s="49" t="str">
        <f>+'[25]Al Auto'!P603</f>
        <v>E</v>
      </c>
      <c r="R636" s="51">
        <f t="shared" si="37"/>
        <v>-0.17143476561395499</v>
      </c>
      <c r="S636" s="45" t="str">
        <f t="shared" si="38"/>
        <v>Estimado.rar</v>
      </c>
      <c r="V636" s="46">
        <f t="shared" si="39"/>
        <v>1</v>
      </c>
    </row>
    <row r="637" spans="1:22" s="45" customFormat="1" ht="11.25" hidden="1" customHeight="1" x14ac:dyDescent="0.2">
      <c r="A637" s="47">
        <f t="shared" si="40"/>
        <v>624</v>
      </c>
      <c r="B637" s="48" t="str">
        <f>+'[25]Al Auto'!B604</f>
        <v>CAC53</v>
      </c>
      <c r="C637" s="49" t="str">
        <f>+'[25]Al Auto'!C604</f>
        <v>CONDUCTOR DE ALUMINIO AUTOSOPORTADO SP+AP 3x70 mm2+2x6 mm2+portante, PARA AP</v>
      </c>
      <c r="D637" s="49">
        <f>+'[25]Al Auto'!D604</f>
        <v>0.48</v>
      </c>
      <c r="E637" s="53">
        <f>+'[25]Al Auto'!E604</f>
        <v>0.39771131250530162</v>
      </c>
      <c r="F637" s="53"/>
      <c r="G637" s="49" t="str">
        <f>+'[25]Al Auto'!F604</f>
        <v>E</v>
      </c>
      <c r="H637" s="49" t="str">
        <f>+'[25]Al Auto'!G604</f>
        <v/>
      </c>
      <c r="I637" s="49" t="str">
        <f>+'[25]Al Auto'!H604</f>
        <v>Estimado</v>
      </c>
      <c r="J637" s="49" t="str">
        <f>+'[25]Al Auto'!I604</f>
        <v/>
      </c>
      <c r="K637" s="49" t="str">
        <f>+'[25]Al Auto'!J604</f>
        <v/>
      </c>
      <c r="L637" s="49" t="str">
        <f>+'[25]Al Auto'!K604</f>
        <v/>
      </c>
      <c r="M637" s="49" t="str">
        <f>+'[25]Al Auto'!L604</f>
        <v/>
      </c>
      <c r="N637" s="49" t="str">
        <f>+'[25]Al Auto'!M604</f>
        <v/>
      </c>
      <c r="O637" s="49" t="str">
        <f>+'[25]Al Auto'!N604</f>
        <v>Estimado</v>
      </c>
      <c r="P637" s="49" t="str">
        <f>+'[25]Al Auto'!O604</f>
        <v/>
      </c>
      <c r="Q637" s="49" t="str">
        <f>+'[25]Al Auto'!P604</f>
        <v>E</v>
      </c>
      <c r="R637" s="51">
        <f t="shared" si="37"/>
        <v>-0.17143476561395499</v>
      </c>
      <c r="S637" s="45" t="str">
        <f t="shared" si="38"/>
        <v>Estimado.rar</v>
      </c>
      <c r="V637" s="46">
        <f t="shared" si="39"/>
        <v>1</v>
      </c>
    </row>
    <row r="638" spans="1:22" s="45" customFormat="1" ht="11.25" hidden="1" customHeight="1" x14ac:dyDescent="0.2">
      <c r="A638" s="47">
        <f t="shared" si="40"/>
        <v>625</v>
      </c>
      <c r="B638" s="48" t="str">
        <f>+'[25]Al Auto'!B605</f>
        <v>CAC57</v>
      </c>
      <c r="C638" s="49" t="str">
        <f>+'[25]Al Auto'!C605</f>
        <v>CONDUCTOR DE ALUMINIO AUTOSOPORTADO SP+AP 3x95 mm2+1x10 mm2+portante, PARA AP</v>
      </c>
      <c r="D638" s="49">
        <f>+'[25]Al Auto'!D605</f>
        <v>0.27</v>
      </c>
      <c r="E638" s="53">
        <f>+'[25]Al Auto'!E605</f>
        <v>0.22371261328423217</v>
      </c>
      <c r="F638" s="53"/>
      <c r="G638" s="49" t="str">
        <f>+'[25]Al Auto'!F605</f>
        <v>E</v>
      </c>
      <c r="H638" s="49" t="str">
        <f>+'[25]Al Auto'!G605</f>
        <v/>
      </c>
      <c r="I638" s="49" t="str">
        <f>+'[25]Al Auto'!H605</f>
        <v>Estimado</v>
      </c>
      <c r="J638" s="49" t="str">
        <f>+'[25]Al Auto'!I605</f>
        <v/>
      </c>
      <c r="K638" s="49" t="str">
        <f>+'[25]Al Auto'!J605</f>
        <v/>
      </c>
      <c r="L638" s="49" t="str">
        <f>+'[25]Al Auto'!K605</f>
        <v/>
      </c>
      <c r="M638" s="49" t="str">
        <f>+'[25]Al Auto'!L605</f>
        <v/>
      </c>
      <c r="N638" s="49" t="str">
        <f>+'[25]Al Auto'!M605</f>
        <v/>
      </c>
      <c r="O638" s="49" t="str">
        <f>+'[25]Al Auto'!N605</f>
        <v>Estimado</v>
      </c>
      <c r="P638" s="49" t="str">
        <f>+'[25]Al Auto'!O605</f>
        <v/>
      </c>
      <c r="Q638" s="49" t="str">
        <f>+'[25]Al Auto'!P605</f>
        <v>E</v>
      </c>
      <c r="R638" s="51">
        <f t="shared" si="37"/>
        <v>-0.17143476561395499</v>
      </c>
      <c r="S638" s="45" t="str">
        <f t="shared" si="38"/>
        <v>Estimado.rar</v>
      </c>
      <c r="V638" s="46">
        <f t="shared" si="39"/>
        <v>1</v>
      </c>
    </row>
    <row r="639" spans="1:22" s="45" customFormat="1" ht="11.25" hidden="1" customHeight="1" x14ac:dyDescent="0.2">
      <c r="A639" s="47">
        <f t="shared" si="40"/>
        <v>626</v>
      </c>
      <c r="B639" s="48" t="str">
        <f>+'[25]Al Auto'!B606</f>
        <v>CAC58</v>
      </c>
      <c r="C639" s="49" t="str">
        <f>+'[25]Al Auto'!C606</f>
        <v>CONDUCTOR DE ALUMINIO AUTOSOPORTADO SP+AP 3x95 mm2+1x16 mm2+portante, PARA AP</v>
      </c>
      <c r="D639" s="49">
        <f>+'[25]Al Auto'!D606</f>
        <v>0.35</v>
      </c>
      <c r="E639" s="53">
        <f>+'[25]Al Auto'!E606</f>
        <v>0.40599696484916203</v>
      </c>
      <c r="F639" s="53"/>
      <c r="G639" s="49" t="str">
        <f>+'[25]Al Auto'!F606</f>
        <v>E</v>
      </c>
      <c r="H639" s="49" t="str">
        <f>+'[25]Al Auto'!G606</f>
        <v/>
      </c>
      <c r="I639" s="49" t="str">
        <f>+'[25]Al Auto'!H606</f>
        <v>Estimado</v>
      </c>
      <c r="J639" s="49" t="str">
        <f>+'[25]Al Auto'!I606</f>
        <v/>
      </c>
      <c r="K639" s="49" t="str">
        <f>+'[25]Al Auto'!J606</f>
        <v/>
      </c>
      <c r="L639" s="49" t="str">
        <f>+'[25]Al Auto'!K606</f>
        <v/>
      </c>
      <c r="M639" s="49" t="str">
        <f>+'[25]Al Auto'!L606</f>
        <v/>
      </c>
      <c r="N639" s="49" t="str">
        <f>+'[25]Al Auto'!M606</f>
        <v/>
      </c>
      <c r="O639" s="49" t="str">
        <f>+'[25]Al Auto'!N606</f>
        <v>Estimado</v>
      </c>
      <c r="P639" s="49" t="str">
        <f>+'[25]Al Auto'!O606</f>
        <v/>
      </c>
      <c r="Q639" s="49" t="str">
        <f>+'[25]Al Auto'!P606</f>
        <v>E</v>
      </c>
      <c r="R639" s="51">
        <f t="shared" si="37"/>
        <v>0.15999132814046302</v>
      </c>
      <c r="S639" s="45" t="str">
        <f t="shared" si="38"/>
        <v>Estimado.rar</v>
      </c>
      <c r="V639" s="46">
        <f t="shared" si="39"/>
        <v>1</v>
      </c>
    </row>
    <row r="640" spans="1:22" s="45" customFormat="1" ht="11.25" hidden="1" customHeight="1" x14ac:dyDescent="0.2">
      <c r="A640" s="47">
        <f t="shared" si="40"/>
        <v>627</v>
      </c>
      <c r="B640" s="48" t="str">
        <f>+'[25]Al Auto'!B607</f>
        <v>CAC59</v>
      </c>
      <c r="C640" s="49" t="str">
        <f>+'[25]Al Auto'!C607</f>
        <v>CONDUCTOR DE ALUMINIO AUTOSOPORTADO SP+AP 3x95 mm2+1x25 mm2+portante, PARA AP</v>
      </c>
      <c r="D640" s="49">
        <f>+'[25]Al Auto'!D607</f>
        <v>0.94</v>
      </c>
      <c r="E640" s="53">
        <f>+'[25]Al Auto'!E607</f>
        <v>0.77885132032288229</v>
      </c>
      <c r="F640" s="53"/>
      <c r="G640" s="49" t="str">
        <f>+'[25]Al Auto'!F607</f>
        <v>E</v>
      </c>
      <c r="H640" s="49" t="str">
        <f>+'[25]Al Auto'!G607</f>
        <v/>
      </c>
      <c r="I640" s="49" t="str">
        <f>+'[25]Al Auto'!H607</f>
        <v>Estimado</v>
      </c>
      <c r="J640" s="49" t="str">
        <f>+'[25]Al Auto'!I607</f>
        <v/>
      </c>
      <c r="K640" s="49" t="str">
        <f>+'[25]Al Auto'!J607</f>
        <v/>
      </c>
      <c r="L640" s="49" t="str">
        <f>+'[25]Al Auto'!K607</f>
        <v/>
      </c>
      <c r="M640" s="49" t="str">
        <f>+'[25]Al Auto'!L607</f>
        <v/>
      </c>
      <c r="N640" s="49" t="str">
        <f>+'[25]Al Auto'!M607</f>
        <v/>
      </c>
      <c r="O640" s="49" t="str">
        <f>+'[25]Al Auto'!N607</f>
        <v>Estimado</v>
      </c>
      <c r="P640" s="49" t="str">
        <f>+'[25]Al Auto'!O607</f>
        <v/>
      </c>
      <c r="Q640" s="49" t="str">
        <f>+'[25]Al Auto'!P607</f>
        <v>E</v>
      </c>
      <c r="R640" s="51">
        <f t="shared" si="37"/>
        <v>-0.17143476561395499</v>
      </c>
      <c r="S640" s="45" t="str">
        <f t="shared" si="38"/>
        <v>Estimado.rar</v>
      </c>
      <c r="V640" s="46">
        <f t="shared" si="39"/>
        <v>1</v>
      </c>
    </row>
    <row r="641" spans="1:22" s="45" customFormat="1" ht="11.25" hidden="1" customHeight="1" x14ac:dyDescent="0.2">
      <c r="A641" s="47">
        <f t="shared" si="40"/>
        <v>628</v>
      </c>
      <c r="B641" s="48" t="str">
        <f>+'[25]Al Auto'!B608</f>
        <v>CAC55</v>
      </c>
      <c r="C641" s="49" t="str">
        <f>+'[25]Al Auto'!C608</f>
        <v>CONDUCTOR DE ALUMINIO AUTOSOPORTADO SP+AP 3x95 mm2+1x6 mm2+portante, PARA AP</v>
      </c>
      <c r="D641" s="49">
        <f>+'[25]Al Auto'!D608</f>
        <v>0.14000000000000001</v>
      </c>
      <c r="E641" s="53">
        <f>+'[25]Al Auto'!E608</f>
        <v>0.11599913281404631</v>
      </c>
      <c r="F641" s="53"/>
      <c r="G641" s="49" t="str">
        <f>+'[25]Al Auto'!F608</f>
        <v>E</v>
      </c>
      <c r="H641" s="49" t="str">
        <f>+'[25]Al Auto'!G608</f>
        <v/>
      </c>
      <c r="I641" s="49" t="str">
        <f>+'[25]Al Auto'!H608</f>
        <v>Estimado</v>
      </c>
      <c r="J641" s="49" t="str">
        <f>+'[25]Al Auto'!I608</f>
        <v/>
      </c>
      <c r="K641" s="49" t="str">
        <f>+'[25]Al Auto'!J608</f>
        <v/>
      </c>
      <c r="L641" s="49" t="str">
        <f>+'[25]Al Auto'!K608</f>
        <v/>
      </c>
      <c r="M641" s="49" t="str">
        <f>+'[25]Al Auto'!L608</f>
        <v/>
      </c>
      <c r="N641" s="49" t="str">
        <f>+'[25]Al Auto'!M608</f>
        <v/>
      </c>
      <c r="O641" s="49" t="str">
        <f>+'[25]Al Auto'!N608</f>
        <v>Estimado</v>
      </c>
      <c r="P641" s="49" t="str">
        <f>+'[25]Al Auto'!O608</f>
        <v/>
      </c>
      <c r="Q641" s="49" t="str">
        <f>+'[25]Al Auto'!P608</f>
        <v>E</v>
      </c>
      <c r="R641" s="51">
        <f t="shared" si="37"/>
        <v>-0.17143476561395499</v>
      </c>
      <c r="S641" s="45" t="str">
        <f t="shared" si="38"/>
        <v>Estimado.rar</v>
      </c>
      <c r="V641" s="46">
        <f t="shared" si="39"/>
        <v>1</v>
      </c>
    </row>
    <row r="642" spans="1:22" s="45" customFormat="1" ht="11.25" hidden="1" customHeight="1" x14ac:dyDescent="0.2">
      <c r="A642" s="47">
        <f t="shared" si="40"/>
        <v>629</v>
      </c>
      <c r="B642" s="48" t="str">
        <f>+'[25]Al Auto'!B609</f>
        <v>CAC60</v>
      </c>
      <c r="C642" s="49" t="str">
        <f>+'[25]Al Auto'!C609</f>
        <v>CONDUCTOR DE ALUMINIO AUTOSOPORTADO SP+AP 3x95 mm2+2x16 mm2+portante, PARA AP</v>
      </c>
      <c r="D642" s="49">
        <f>+'[25]Al Auto'!D609</f>
        <v>0.96</v>
      </c>
      <c r="E642" s="53">
        <f>+'[25]Al Auto'!E609</f>
        <v>0.79542262501060323</v>
      </c>
      <c r="F642" s="53"/>
      <c r="G642" s="49" t="str">
        <f>+'[25]Al Auto'!F609</f>
        <v>E</v>
      </c>
      <c r="H642" s="49" t="str">
        <f>+'[25]Al Auto'!G609</f>
        <v/>
      </c>
      <c r="I642" s="49" t="str">
        <f>+'[25]Al Auto'!H609</f>
        <v>Estimado</v>
      </c>
      <c r="J642" s="49" t="str">
        <f>+'[25]Al Auto'!I609</f>
        <v/>
      </c>
      <c r="K642" s="49" t="str">
        <f>+'[25]Al Auto'!J609</f>
        <v/>
      </c>
      <c r="L642" s="49" t="str">
        <f>+'[25]Al Auto'!K609</f>
        <v/>
      </c>
      <c r="M642" s="49" t="str">
        <f>+'[25]Al Auto'!L609</f>
        <v/>
      </c>
      <c r="N642" s="49" t="str">
        <f>+'[25]Al Auto'!M609</f>
        <v/>
      </c>
      <c r="O642" s="49" t="str">
        <f>+'[25]Al Auto'!N609</f>
        <v>Estimado</v>
      </c>
      <c r="P642" s="49" t="str">
        <f>+'[25]Al Auto'!O609</f>
        <v/>
      </c>
      <c r="Q642" s="49" t="str">
        <f>+'[25]Al Auto'!P609</f>
        <v>E</v>
      </c>
      <c r="R642" s="51">
        <f t="shared" si="37"/>
        <v>-0.17143476561395499</v>
      </c>
      <c r="S642" s="45" t="str">
        <f t="shared" si="38"/>
        <v>Estimado.rar</v>
      </c>
      <c r="V642" s="46">
        <f t="shared" si="39"/>
        <v>1</v>
      </c>
    </row>
    <row r="643" spans="1:22" s="45" customFormat="1" ht="11.25" hidden="1" customHeight="1" x14ac:dyDescent="0.2">
      <c r="A643" s="47">
        <f t="shared" si="40"/>
        <v>630</v>
      </c>
      <c r="B643" s="48" t="str">
        <f>+'[25]Al Auto'!B610</f>
        <v>CAC79</v>
      </c>
      <c r="C643" s="49" t="str">
        <f>+'[25]Al Auto'!C610</f>
        <v>CONDUCTOR DE ALUMINIO AUTOSOPORTADO SP+AP 1x16 mm2+1x16 mm2+portante, PARA SP</v>
      </c>
      <c r="D643" s="49">
        <f>+'[25]Al Auto'!D610</f>
        <v>1.05</v>
      </c>
      <c r="E643" s="53">
        <f>+'[25]Al Auto'!E610</f>
        <v>0.36840182109050279</v>
      </c>
      <c r="F643" s="53"/>
      <c r="G643" s="49" t="str">
        <f>+'[25]Al Auto'!F610</f>
        <v>S</v>
      </c>
      <c r="H643" s="49" t="str">
        <f>+'[25]Al Auto'!G610</f>
        <v>DGER/MEM</v>
      </c>
      <c r="I643" s="49" t="str">
        <f>+'[25]Al Auto'!H610</f>
        <v xml:space="preserve">DGER/MEM </v>
      </c>
      <c r="J643" s="49" t="str">
        <f>+'[25]Al Auto'!I610</f>
        <v>DGER/MEM</v>
      </c>
      <c r="K643" s="49" t="str">
        <f>+'[25]Al Auto'!J610</f>
        <v>DGER/MEM</v>
      </c>
      <c r="L643" s="49" t="str">
        <f>+'[25]Al Auto'!K610</f>
        <v>DGER/MEM</v>
      </c>
      <c r="M643" s="49">
        <f>+'[25]Al Auto'!L610</f>
        <v>43038</v>
      </c>
      <c r="N643" s="49" t="str">
        <f>+'[25]Al Auto'!M610</f>
        <v>DGER/MEM</v>
      </c>
      <c r="O643" s="49" t="str">
        <f>+'[25]Al Auto'!N610</f>
        <v>Sustento</v>
      </c>
      <c r="P643" s="49" t="str">
        <f>+'[25]Al Auto'!O610</f>
        <v>DGER/MEM</v>
      </c>
      <c r="Q643" s="49" t="str">
        <f>+'[25]Al Auto'!P610</f>
        <v>S</v>
      </c>
      <c r="R643" s="51">
        <f t="shared" ref="R643:R706" si="41">+IFERROR(E643/D643-1,"")</f>
        <v>-0.64914112277094982</v>
      </c>
      <c r="S643" s="45" t="str">
        <f t="shared" ref="S643:S706" si="42">+IF(O643="Sustento",K643&amp;": "&amp;I643,IF(O643="Precio regulado 2012",O643,IF(O643="Estimado","Estimado.rar",O643)))</f>
        <v xml:space="preserve">DGER/MEM: DGER/MEM </v>
      </c>
      <c r="V643" s="46">
        <f t="shared" ref="V643:V680" si="43">+COUNTIF($B$3:$B$2619,B643)</f>
        <v>1</v>
      </c>
    </row>
    <row r="644" spans="1:22" s="45" customFormat="1" ht="11.25" hidden="1" customHeight="1" x14ac:dyDescent="0.2">
      <c r="A644" s="47">
        <f t="shared" si="40"/>
        <v>631</v>
      </c>
      <c r="B644" s="48" t="str">
        <f>+'[25]Al Auto'!B611</f>
        <v>CAC81</v>
      </c>
      <c r="C644" s="49" t="str">
        <f>+'[25]Al Auto'!C611</f>
        <v>CONDUCTOR DE ALUMINIO AUTOSOPORTADO SP+AP 1x25 mm2+1x16 mm2+portante, PARA SP</v>
      </c>
      <c r="D644" s="49">
        <f>+'[25]Al Auto'!D611</f>
        <v>1.26</v>
      </c>
      <c r="E644" s="53">
        <f>+'[25]Al Auto'!E611</f>
        <v>0.45156805274039447</v>
      </c>
      <c r="F644" s="53"/>
      <c r="G644" s="49" t="str">
        <f>+'[25]Al Auto'!F611</f>
        <v>E</v>
      </c>
      <c r="H644" s="49" t="str">
        <f>+'[25]Al Auto'!G611</f>
        <v/>
      </c>
      <c r="I644" s="49" t="str">
        <f>+'[25]Al Auto'!H611</f>
        <v>Estimado</v>
      </c>
      <c r="J644" s="49" t="str">
        <f>+'[25]Al Auto'!I611</f>
        <v/>
      </c>
      <c r="K644" s="49" t="str">
        <f>+'[25]Al Auto'!J611</f>
        <v/>
      </c>
      <c r="L644" s="49" t="str">
        <f>+'[25]Al Auto'!K611</f>
        <v/>
      </c>
      <c r="M644" s="49" t="str">
        <f>+'[25]Al Auto'!L611</f>
        <v/>
      </c>
      <c r="N644" s="49" t="str">
        <f>+'[25]Al Auto'!M611</f>
        <v/>
      </c>
      <c r="O644" s="49" t="str">
        <f>+'[25]Al Auto'!N611</f>
        <v>Estimado</v>
      </c>
      <c r="P644" s="49" t="str">
        <f>+'[25]Al Auto'!O611</f>
        <v/>
      </c>
      <c r="Q644" s="49" t="str">
        <f>+'[25]Al Auto'!P611</f>
        <v>E</v>
      </c>
      <c r="R644" s="51">
        <f t="shared" si="41"/>
        <v>-0.64161265655524247</v>
      </c>
      <c r="S644" s="45" t="str">
        <f t="shared" si="42"/>
        <v>Estimado.rar</v>
      </c>
      <c r="V644" s="46">
        <f t="shared" si="43"/>
        <v>1</v>
      </c>
    </row>
    <row r="645" spans="1:22" s="45" customFormat="1" ht="11.25" hidden="1" customHeight="1" x14ac:dyDescent="0.2">
      <c r="A645" s="47">
        <f t="shared" si="40"/>
        <v>632</v>
      </c>
      <c r="B645" s="48" t="str">
        <f>+'[25]Al Auto'!B612</f>
        <v>CAC83</v>
      </c>
      <c r="C645" s="49" t="str">
        <f>+'[25]Al Auto'!C612</f>
        <v>CONDUCTOR DE ALUMINIO AUTOSOPORTADO SP+AP 1x25 mm2+1x25 mm2+portante, PARA SP</v>
      </c>
      <c r="D645" s="49">
        <f>+'[25]Al Auto'!D612</f>
        <v>1.26</v>
      </c>
      <c r="E645" s="53">
        <f>+'[25]Al Auto'!E612</f>
        <v>0.45156805274039447</v>
      </c>
      <c r="F645" s="53"/>
      <c r="G645" s="49" t="str">
        <f>+'[25]Al Auto'!F612</f>
        <v>E</v>
      </c>
      <c r="H645" s="49" t="str">
        <f>+'[25]Al Auto'!G612</f>
        <v/>
      </c>
      <c r="I645" s="49" t="str">
        <f>+'[25]Al Auto'!H612</f>
        <v>Estimado</v>
      </c>
      <c r="J645" s="49" t="str">
        <f>+'[25]Al Auto'!I612</f>
        <v/>
      </c>
      <c r="K645" s="49" t="str">
        <f>+'[25]Al Auto'!J612</f>
        <v/>
      </c>
      <c r="L645" s="49" t="str">
        <f>+'[25]Al Auto'!K612</f>
        <v/>
      </c>
      <c r="M645" s="49" t="str">
        <f>+'[25]Al Auto'!L612</f>
        <v/>
      </c>
      <c r="N645" s="49" t="str">
        <f>+'[25]Al Auto'!M612</f>
        <v/>
      </c>
      <c r="O645" s="49" t="str">
        <f>+'[25]Al Auto'!N612</f>
        <v>Estimado</v>
      </c>
      <c r="P645" s="49" t="str">
        <f>+'[25]Al Auto'!O612</f>
        <v/>
      </c>
      <c r="Q645" s="49" t="str">
        <f>+'[25]Al Auto'!P612</f>
        <v>E</v>
      </c>
      <c r="R645" s="51">
        <f t="shared" si="41"/>
        <v>-0.64161265655524247</v>
      </c>
      <c r="S645" s="45" t="str">
        <f t="shared" si="42"/>
        <v>Estimado.rar</v>
      </c>
      <c r="V645" s="46">
        <f t="shared" si="43"/>
        <v>1</v>
      </c>
    </row>
    <row r="646" spans="1:22" s="45" customFormat="1" ht="11.25" hidden="1" customHeight="1" x14ac:dyDescent="0.2">
      <c r="A646" s="47">
        <f t="shared" si="40"/>
        <v>633</v>
      </c>
      <c r="B646" s="48" t="str">
        <f>+'[25]Al Auto'!B613</f>
        <v>CAC85</v>
      </c>
      <c r="C646" s="49" t="str">
        <f>+'[25]Al Auto'!C613</f>
        <v>CONDUCTOR DE ALUMINIO AUTOSOPORTADO SP+AP 2x16 mm2+1x16 mm2+portante, PARA SP</v>
      </c>
      <c r="D646" s="49">
        <f>+'[25]Al Auto'!D613</f>
        <v>1.29</v>
      </c>
      <c r="E646" s="53">
        <f>+'[25]Al Auto'!E613</f>
        <v>0.4802129384789649</v>
      </c>
      <c r="F646" s="53"/>
      <c r="G646" s="49" t="str">
        <f>+'[25]Al Auto'!F613</f>
        <v>S</v>
      </c>
      <c r="H646" s="49">
        <f>+'[25]Al Auto'!G613</f>
        <v>50000</v>
      </c>
      <c r="I646" s="49" t="str">
        <f>+'[25]Al Auto'!H613</f>
        <v>Contrato AD/LO 022-2017-SEAL</v>
      </c>
      <c r="J646" s="49" t="str">
        <f>+'[25]Al Auto'!I613</f>
        <v>Corporativa</v>
      </c>
      <c r="K646" s="49" t="str">
        <f>+'[25]Al Auto'!J613</f>
        <v>SEAL</v>
      </c>
      <c r="L646" s="49" t="str">
        <f>+'[25]Al Auto'!K613</f>
        <v>TECSUR S.A</v>
      </c>
      <c r="M646" s="49">
        <f>+'[25]Al Auto'!L613</f>
        <v>42762</v>
      </c>
      <c r="N646" s="49">
        <f>+'[25]Al Auto'!M613</f>
        <v>50000</v>
      </c>
      <c r="O646" s="49" t="str">
        <f>+'[25]Al Auto'!N613</f>
        <v>Sustento</v>
      </c>
      <c r="P646" s="49">
        <f>+'[25]Al Auto'!O613</f>
        <v>50000</v>
      </c>
      <c r="Q646" s="49" t="str">
        <f>+'[25]Al Auto'!P613</f>
        <v>S</v>
      </c>
      <c r="R646" s="51">
        <f t="shared" si="41"/>
        <v>-0.62774190815584119</v>
      </c>
      <c r="S646" s="45" t="str">
        <f t="shared" si="42"/>
        <v>SEAL: Contrato AD/LO 022-2017-SEAL</v>
      </c>
      <c r="V646" s="46">
        <f t="shared" si="43"/>
        <v>1</v>
      </c>
    </row>
    <row r="647" spans="1:22" s="45" customFormat="1" ht="11.25" hidden="1" customHeight="1" x14ac:dyDescent="0.2">
      <c r="A647" s="47">
        <f t="shared" si="40"/>
        <v>634</v>
      </c>
      <c r="B647" s="48" t="str">
        <f>+'[25]Al Auto'!B614</f>
        <v>CAC87</v>
      </c>
      <c r="C647" s="49" t="str">
        <f>+'[25]Al Auto'!C614</f>
        <v>CONDUCTOR DE ALUMINIO AUTOSOPORTADO SP+AP 2x16 mm2+1x25 mm2+portante, PARA SP</v>
      </c>
      <c r="D647" s="49">
        <f>+'[25]Al Auto'!D614</f>
        <v>1.29</v>
      </c>
      <c r="E647" s="53">
        <f>+'[25]Al Auto'!E614</f>
        <v>0.4802129384789649</v>
      </c>
      <c r="F647" s="53"/>
      <c r="G647" s="49" t="str">
        <f>+'[25]Al Auto'!F614</f>
        <v>E</v>
      </c>
      <c r="H647" s="49" t="str">
        <f>+'[25]Al Auto'!G614</f>
        <v/>
      </c>
      <c r="I647" s="49" t="str">
        <f>+'[25]Al Auto'!H614</f>
        <v>Estimado</v>
      </c>
      <c r="J647" s="49" t="str">
        <f>+'[25]Al Auto'!I614</f>
        <v/>
      </c>
      <c r="K647" s="49" t="str">
        <f>+'[25]Al Auto'!J614</f>
        <v/>
      </c>
      <c r="L647" s="49" t="str">
        <f>+'[25]Al Auto'!K614</f>
        <v/>
      </c>
      <c r="M647" s="49" t="str">
        <f>+'[25]Al Auto'!L614</f>
        <v/>
      </c>
      <c r="N647" s="49" t="str">
        <f>+'[25]Al Auto'!M614</f>
        <v/>
      </c>
      <c r="O647" s="49" t="str">
        <f>+'[25]Al Auto'!N614</f>
        <v>Estimado</v>
      </c>
      <c r="P647" s="49" t="str">
        <f>+'[25]Al Auto'!O614</f>
        <v/>
      </c>
      <c r="Q647" s="49" t="str">
        <f>+'[25]Al Auto'!P614</f>
        <v>E</v>
      </c>
      <c r="R647" s="51">
        <f t="shared" si="41"/>
        <v>-0.62774190815584119</v>
      </c>
      <c r="S647" s="45" t="str">
        <f t="shared" si="42"/>
        <v>Estimado.rar</v>
      </c>
      <c r="V647" s="46">
        <f t="shared" si="43"/>
        <v>1</v>
      </c>
    </row>
    <row r="648" spans="1:22" s="45" customFormat="1" ht="11.25" hidden="1" customHeight="1" x14ac:dyDescent="0.2">
      <c r="A648" s="47">
        <f t="shared" si="40"/>
        <v>635</v>
      </c>
      <c r="B648" s="48" t="str">
        <f>+'[25]Al Auto'!B615</f>
        <v>CAC89</v>
      </c>
      <c r="C648" s="49" t="str">
        <f>+'[25]Al Auto'!C615</f>
        <v>CONDUCTOR DE ALUMINIO AUTOSOPORTADO SP+AP 2x16 mm2+2x16 mm2+portante, PARA SP</v>
      </c>
      <c r="D648" s="49">
        <f>+'[25]Al Auto'!D615</f>
        <v>1.29</v>
      </c>
      <c r="E648" s="53">
        <f>+'[25]Al Auto'!E615</f>
        <v>0.4802129384789649</v>
      </c>
      <c r="F648" s="53"/>
      <c r="G648" s="49" t="str">
        <f>+'[25]Al Auto'!F615</f>
        <v>E</v>
      </c>
      <c r="H648" s="49" t="str">
        <f>+'[25]Al Auto'!G615</f>
        <v/>
      </c>
      <c r="I648" s="49" t="str">
        <f>+'[25]Al Auto'!H615</f>
        <v>Estimado</v>
      </c>
      <c r="J648" s="49" t="str">
        <f>+'[25]Al Auto'!I615</f>
        <v/>
      </c>
      <c r="K648" s="49" t="str">
        <f>+'[25]Al Auto'!J615</f>
        <v/>
      </c>
      <c r="L648" s="49" t="str">
        <f>+'[25]Al Auto'!K615</f>
        <v/>
      </c>
      <c r="M648" s="49" t="str">
        <f>+'[25]Al Auto'!L615</f>
        <v/>
      </c>
      <c r="N648" s="49" t="str">
        <f>+'[25]Al Auto'!M615</f>
        <v/>
      </c>
      <c r="O648" s="49" t="str">
        <f>+'[25]Al Auto'!N615</f>
        <v>Estimado</v>
      </c>
      <c r="P648" s="49" t="str">
        <f>+'[25]Al Auto'!O615</f>
        <v/>
      </c>
      <c r="Q648" s="49" t="str">
        <f>+'[25]Al Auto'!P615</f>
        <v>E</v>
      </c>
      <c r="R648" s="51">
        <f t="shared" si="41"/>
        <v>-0.62774190815584119</v>
      </c>
      <c r="S648" s="45" t="str">
        <f t="shared" si="42"/>
        <v>Estimado.rar</v>
      </c>
      <c r="V648" s="46">
        <f t="shared" si="43"/>
        <v>1</v>
      </c>
    </row>
    <row r="649" spans="1:22" s="45" customFormat="1" ht="11.25" hidden="1" customHeight="1" x14ac:dyDescent="0.2">
      <c r="A649" s="47">
        <f t="shared" si="40"/>
        <v>636</v>
      </c>
      <c r="B649" s="48" t="str">
        <f>+'[25]Al Auto'!B616</f>
        <v>CAC91</v>
      </c>
      <c r="C649" s="49" t="str">
        <f>+'[25]Al Auto'!C616</f>
        <v>CONDUCTOR DE ALUMINIO AUTOSOPORTADO SP+AP 2x25 mm2+1x16 mm2+portante, PARA SP</v>
      </c>
      <c r="D649" s="49">
        <f>+'[25]Al Auto'!D616</f>
        <v>1.79</v>
      </c>
      <c r="E649" s="53">
        <f>+'[25]Al Auto'!E616</f>
        <v>1.0840030351508378</v>
      </c>
      <c r="F649" s="53"/>
      <c r="G649" s="49" t="str">
        <f>+'[25]Al Auto'!F616</f>
        <v>S</v>
      </c>
      <c r="H649" s="49" t="str">
        <f>+'[25]Al Auto'!G616</f>
        <v>DGER/MEM</v>
      </c>
      <c r="I649" s="49" t="str">
        <f>+'[25]Al Auto'!H616</f>
        <v xml:space="preserve">DGER/MEM </v>
      </c>
      <c r="J649" s="49" t="str">
        <f>+'[25]Al Auto'!I616</f>
        <v>DGER/MEM</v>
      </c>
      <c r="K649" s="49" t="str">
        <f>+'[25]Al Auto'!J616</f>
        <v>DGER/MEM</v>
      </c>
      <c r="L649" s="49" t="str">
        <f>+'[25]Al Auto'!K616</f>
        <v>DGER/MEM</v>
      </c>
      <c r="M649" s="49">
        <f>+'[25]Al Auto'!L616</f>
        <v>43038</v>
      </c>
      <c r="N649" s="49" t="str">
        <f>+'[25]Al Auto'!M616</f>
        <v>DGER/MEM</v>
      </c>
      <c r="O649" s="49" t="str">
        <f>+'[25]Al Auto'!N616</f>
        <v>Sustento</v>
      </c>
      <c r="P649" s="49" t="str">
        <f>+'[25]Al Auto'!O616</f>
        <v>DGER/MEM</v>
      </c>
      <c r="Q649" s="49" t="str">
        <f>+'[25]Al Auto'!P616</f>
        <v>S</v>
      </c>
      <c r="R649" s="51">
        <f t="shared" si="41"/>
        <v>-0.39441171220623583</v>
      </c>
      <c r="S649" s="45" t="str">
        <f t="shared" si="42"/>
        <v xml:space="preserve">DGER/MEM: DGER/MEM </v>
      </c>
      <c r="V649" s="46">
        <f t="shared" si="43"/>
        <v>1</v>
      </c>
    </row>
    <row r="650" spans="1:22" s="45" customFormat="1" ht="11.25" hidden="1" customHeight="1" x14ac:dyDescent="0.2">
      <c r="A650" s="47">
        <f t="shared" si="40"/>
        <v>637</v>
      </c>
      <c r="B650" s="48" t="str">
        <f>+'[25]Al Auto'!B617</f>
        <v>CAC93</v>
      </c>
      <c r="C650" s="49" t="str">
        <f>+'[25]Al Auto'!C617</f>
        <v>CONDUCTOR DE ALUMINIO AUTOSOPORTADO SP+AP 2x35 mm2+1x16 mm2+portante, PARA SP</v>
      </c>
      <c r="D650" s="49">
        <f>+'[25]Al Auto'!D617</f>
        <v>2.4500000000000002</v>
      </c>
      <c r="E650" s="53">
        <f>+'[25]Al Auto'!E617</f>
        <v>1.1312024281206703</v>
      </c>
      <c r="F650" s="53"/>
      <c r="G650" s="49" t="str">
        <f>+'[25]Al Auto'!F617</f>
        <v>S</v>
      </c>
      <c r="H650" s="49" t="str">
        <f>+'[25]Al Auto'!G617</f>
        <v>DGER/MEM</v>
      </c>
      <c r="I650" s="49" t="str">
        <f>+'[25]Al Auto'!H617</f>
        <v xml:space="preserve">DGER/MEM </v>
      </c>
      <c r="J650" s="49" t="str">
        <f>+'[25]Al Auto'!I617</f>
        <v>DGER/MEM</v>
      </c>
      <c r="K650" s="49" t="str">
        <f>+'[25]Al Auto'!J617</f>
        <v>DGER/MEM</v>
      </c>
      <c r="L650" s="49" t="str">
        <f>+'[25]Al Auto'!K617</f>
        <v>DGER/MEM</v>
      </c>
      <c r="M650" s="49">
        <f>+'[25]Al Auto'!L617</f>
        <v>43038</v>
      </c>
      <c r="N650" s="49" t="str">
        <f>+'[25]Al Auto'!M617</f>
        <v>DGER/MEM</v>
      </c>
      <c r="O650" s="49" t="str">
        <f>+'[25]Al Auto'!N617</f>
        <v>Sustento</v>
      </c>
      <c r="P650" s="49" t="str">
        <f>+'[25]Al Auto'!O617</f>
        <v>DGER/MEM</v>
      </c>
      <c r="Q650" s="49" t="str">
        <f>+'[25]Al Auto'!P617</f>
        <v>S</v>
      </c>
      <c r="R650" s="51">
        <f t="shared" si="41"/>
        <v>-0.53828472321605303</v>
      </c>
      <c r="S650" s="45" t="str">
        <f t="shared" si="42"/>
        <v xml:space="preserve">DGER/MEM: DGER/MEM </v>
      </c>
      <c r="V650" s="46">
        <f t="shared" si="43"/>
        <v>1</v>
      </c>
    </row>
    <row r="651" spans="1:22" s="45" customFormat="1" ht="11.25" hidden="1" customHeight="1" x14ac:dyDescent="0.2">
      <c r="A651" s="47">
        <f t="shared" si="40"/>
        <v>638</v>
      </c>
      <c r="B651" s="48" t="str">
        <f>+'[25]Al Auto'!B618</f>
        <v>CAC40</v>
      </c>
      <c r="C651" s="49" t="str">
        <f>+'[25]Al Auto'!C618</f>
        <v>CONDUCTOR DE ALUMINIO AUTOSOPORTADO SP+AP 3x120 mm2+1x25 mm2+portante, PARA SP</v>
      </c>
      <c r="D651" s="49">
        <f>+'[25]Al Auto'!D618</f>
        <v>8.84</v>
      </c>
      <c r="E651" s="53">
        <f>+'[25]Al Auto'!E618</f>
        <v>7.854798421979706</v>
      </c>
      <c r="F651" s="53"/>
      <c r="G651" s="49" t="str">
        <f>+'[25]Al Auto'!F618</f>
        <v>E</v>
      </c>
      <c r="H651" s="49" t="str">
        <f>+'[25]Al Auto'!G618</f>
        <v/>
      </c>
      <c r="I651" s="49" t="str">
        <f>+'[25]Al Auto'!H618</f>
        <v>Estimado</v>
      </c>
      <c r="J651" s="49" t="str">
        <f>+'[25]Al Auto'!I618</f>
        <v/>
      </c>
      <c r="K651" s="49" t="str">
        <f>+'[25]Al Auto'!J618</f>
        <v/>
      </c>
      <c r="L651" s="49" t="str">
        <f>+'[25]Al Auto'!K618</f>
        <v/>
      </c>
      <c r="M651" s="49" t="str">
        <f>+'[25]Al Auto'!L618</f>
        <v/>
      </c>
      <c r="N651" s="49" t="str">
        <f>+'[25]Al Auto'!M618</f>
        <v/>
      </c>
      <c r="O651" s="49" t="str">
        <f>+'[25]Al Auto'!N618</f>
        <v>Estimado</v>
      </c>
      <c r="P651" s="49" t="str">
        <f>+'[25]Al Auto'!O618</f>
        <v/>
      </c>
      <c r="Q651" s="49" t="str">
        <f>+'[25]Al Auto'!P618</f>
        <v>E</v>
      </c>
      <c r="R651" s="51">
        <f t="shared" si="41"/>
        <v>-0.11144814230998801</v>
      </c>
      <c r="S651" s="45" t="str">
        <f t="shared" si="42"/>
        <v>Estimado.rar</v>
      </c>
      <c r="V651" s="46">
        <f t="shared" si="43"/>
        <v>1</v>
      </c>
    </row>
    <row r="652" spans="1:22" s="45" customFormat="1" ht="11.25" hidden="1" customHeight="1" x14ac:dyDescent="0.2">
      <c r="A652" s="47">
        <f t="shared" si="40"/>
        <v>639</v>
      </c>
      <c r="B652" s="48" t="str">
        <f>+'[25]Al Auto'!B619</f>
        <v>CAC41</v>
      </c>
      <c r="C652" s="49" t="str">
        <f>+'[25]Al Auto'!C619</f>
        <v>CONDUCTOR DE ALUMINIO AUTOSOPORTADO SP+AP 3x150 mm2+1x25 mm2+portante, PARA SP</v>
      </c>
      <c r="D652" s="49">
        <f>+'[25]Al Auto'!D619</f>
        <v>10.89</v>
      </c>
      <c r="E652" s="53">
        <f>+'[25]Al Auto'!E619</f>
        <v>8.2442240821411481</v>
      </c>
      <c r="F652" s="53"/>
      <c r="G652" s="49" t="str">
        <f>+'[25]Al Auto'!F619</f>
        <v>E</v>
      </c>
      <c r="H652" s="49" t="str">
        <f>+'[25]Al Auto'!G619</f>
        <v/>
      </c>
      <c r="I652" s="49" t="str">
        <f>+'[25]Al Auto'!H619</f>
        <v>Estimado</v>
      </c>
      <c r="J652" s="49" t="str">
        <f>+'[25]Al Auto'!I619</f>
        <v/>
      </c>
      <c r="K652" s="49" t="str">
        <f>+'[25]Al Auto'!J619</f>
        <v/>
      </c>
      <c r="L652" s="49" t="str">
        <f>+'[25]Al Auto'!K619</f>
        <v/>
      </c>
      <c r="M652" s="49" t="str">
        <f>+'[25]Al Auto'!L619</f>
        <v/>
      </c>
      <c r="N652" s="49" t="str">
        <f>+'[25]Al Auto'!M619</f>
        <v/>
      </c>
      <c r="O652" s="49" t="str">
        <f>+'[25]Al Auto'!N619</f>
        <v>Estimado</v>
      </c>
      <c r="P652" s="49" t="str">
        <f>+'[25]Al Auto'!O619</f>
        <v/>
      </c>
      <c r="Q652" s="49" t="str">
        <f>+'[25]Al Auto'!P619</f>
        <v>E</v>
      </c>
      <c r="R652" s="51">
        <f t="shared" si="41"/>
        <v>-0.24295462973910487</v>
      </c>
      <c r="S652" s="45" t="str">
        <f t="shared" si="42"/>
        <v>Estimado.rar</v>
      </c>
      <c r="V652" s="46">
        <f t="shared" si="43"/>
        <v>1</v>
      </c>
    </row>
    <row r="653" spans="1:22" s="45" customFormat="1" ht="11.25" hidden="1" customHeight="1" x14ac:dyDescent="0.2">
      <c r="A653" s="47">
        <f t="shared" si="40"/>
        <v>640</v>
      </c>
      <c r="B653" s="48" t="str">
        <f>+'[25]Al Auto'!B620</f>
        <v>CAC64</v>
      </c>
      <c r="C653" s="49" t="str">
        <f>+'[25]Al Auto'!C620</f>
        <v>CONDUCTOR DE ALUMINIO AUTOSOPORTADO SP+AP 3x16 mm2+1x16 mm2+portante, PARA SP</v>
      </c>
      <c r="D653" s="49">
        <f>+'[25]Al Auto'!D620</f>
        <v>1.35</v>
      </c>
      <c r="E653" s="53">
        <f>+'[25]Al Auto'!E620</f>
        <v>0.79569281823348159</v>
      </c>
      <c r="F653" s="53"/>
      <c r="G653" s="49" t="str">
        <f>+'[25]Al Auto'!F620</f>
        <v>S</v>
      </c>
      <c r="H653" s="49">
        <f>+'[25]Al Auto'!G620</f>
        <v>30000</v>
      </c>
      <c r="I653" s="49" t="str">
        <f>+'[25]Al Auto'!H620</f>
        <v>Contrato AD/LO 022-2017-SEAL</v>
      </c>
      <c r="J653" s="49" t="str">
        <f>+'[25]Al Auto'!I620</f>
        <v>Corporativa</v>
      </c>
      <c r="K653" s="49" t="str">
        <f>+'[25]Al Auto'!J620</f>
        <v>SEAL</v>
      </c>
      <c r="L653" s="49" t="str">
        <f>+'[25]Al Auto'!K620</f>
        <v>TECSUR S.A</v>
      </c>
      <c r="M653" s="49">
        <f>+'[25]Al Auto'!L620</f>
        <v>42762</v>
      </c>
      <c r="N653" s="49">
        <f>+'[25]Al Auto'!M620</f>
        <v>30000</v>
      </c>
      <c r="O653" s="49" t="str">
        <f>+'[25]Al Auto'!N620</f>
        <v>Sustento</v>
      </c>
      <c r="P653" s="49">
        <f>+'[25]Al Auto'!O620</f>
        <v>30000</v>
      </c>
      <c r="Q653" s="49" t="str">
        <f>+'[25]Al Auto'!P620</f>
        <v>S</v>
      </c>
      <c r="R653" s="51">
        <f t="shared" si="41"/>
        <v>-0.41059791241964327</v>
      </c>
      <c r="S653" s="45" t="str">
        <f t="shared" si="42"/>
        <v>SEAL: Contrato AD/LO 022-2017-SEAL</v>
      </c>
      <c r="V653" s="46">
        <f t="shared" si="43"/>
        <v>1</v>
      </c>
    </row>
    <row r="654" spans="1:22" s="45" customFormat="1" ht="11.25" hidden="1" customHeight="1" x14ac:dyDescent="0.2">
      <c r="A654" s="47">
        <f t="shared" si="40"/>
        <v>641</v>
      </c>
      <c r="B654" s="48" t="str">
        <f>+'[25]Al Auto'!B621</f>
        <v>CAC63</v>
      </c>
      <c r="C654" s="49" t="str">
        <f>+'[25]Al Auto'!C621</f>
        <v>CONDUCTOR DE ALUMINIO AUTOSOPORTADO SP+AP 3x16 mm2+1x25 mm2+portante, PARA SP</v>
      </c>
      <c r="D654" s="49">
        <f>+'[25]Al Auto'!D621</f>
        <v>1.35</v>
      </c>
      <c r="E654" s="53">
        <f>+'[25]Al Auto'!E621</f>
        <v>0.79569281823348159</v>
      </c>
      <c r="F654" s="53"/>
      <c r="G654" s="49" t="str">
        <f>+'[25]Al Auto'!F621</f>
        <v>E</v>
      </c>
      <c r="H654" s="49" t="str">
        <f>+'[25]Al Auto'!G621</f>
        <v/>
      </c>
      <c r="I654" s="49" t="str">
        <f>+'[25]Al Auto'!H621</f>
        <v>Estimado</v>
      </c>
      <c r="J654" s="49" t="str">
        <f>+'[25]Al Auto'!I621</f>
        <v/>
      </c>
      <c r="K654" s="49" t="str">
        <f>+'[25]Al Auto'!J621</f>
        <v/>
      </c>
      <c r="L654" s="49" t="str">
        <f>+'[25]Al Auto'!K621</f>
        <v/>
      </c>
      <c r="M654" s="49" t="str">
        <f>+'[25]Al Auto'!L621</f>
        <v/>
      </c>
      <c r="N654" s="49" t="str">
        <f>+'[25]Al Auto'!M621</f>
        <v/>
      </c>
      <c r="O654" s="49" t="str">
        <f>+'[25]Al Auto'!N621</f>
        <v>Estimado</v>
      </c>
      <c r="P654" s="49" t="str">
        <f>+'[25]Al Auto'!O621</f>
        <v/>
      </c>
      <c r="Q654" s="49" t="str">
        <f>+'[25]Al Auto'!P621</f>
        <v>E</v>
      </c>
      <c r="R654" s="51">
        <f t="shared" si="41"/>
        <v>-0.41059791241964327</v>
      </c>
      <c r="S654" s="45" t="str">
        <f t="shared" si="42"/>
        <v>Estimado.rar</v>
      </c>
      <c r="V654" s="46">
        <f t="shared" si="43"/>
        <v>1</v>
      </c>
    </row>
    <row r="655" spans="1:22" s="45" customFormat="1" ht="11.25" hidden="1" customHeight="1" x14ac:dyDescent="0.2">
      <c r="A655" s="47">
        <f t="shared" si="40"/>
        <v>642</v>
      </c>
      <c r="B655" s="48" t="str">
        <f>+'[25]Al Auto'!B622</f>
        <v>CAC78</v>
      </c>
      <c r="C655" s="49" t="str">
        <f>+'[25]Al Auto'!C622</f>
        <v>CONDUCTOR DE ALUMINIO AUTOSOPORTADO SP+AP 3x16 mm2+2x16 mm2+portante, PARA SP</v>
      </c>
      <c r="D655" s="49">
        <f>+'[25]Al Auto'!D622</f>
        <v>1.35</v>
      </c>
      <c r="E655" s="53">
        <f>+'[25]Al Auto'!E622</f>
        <v>0.79569281823348159</v>
      </c>
      <c r="F655" s="53"/>
      <c r="G655" s="49" t="str">
        <f>+'[25]Al Auto'!F622</f>
        <v>E</v>
      </c>
      <c r="H655" s="49" t="str">
        <f>+'[25]Al Auto'!G622</f>
        <v/>
      </c>
      <c r="I655" s="49" t="str">
        <f>+'[25]Al Auto'!H622</f>
        <v>Estimado</v>
      </c>
      <c r="J655" s="49" t="str">
        <f>+'[25]Al Auto'!I622</f>
        <v/>
      </c>
      <c r="K655" s="49" t="str">
        <f>+'[25]Al Auto'!J622</f>
        <v/>
      </c>
      <c r="L655" s="49" t="str">
        <f>+'[25]Al Auto'!K622</f>
        <v/>
      </c>
      <c r="M655" s="49" t="str">
        <f>+'[25]Al Auto'!L622</f>
        <v/>
      </c>
      <c r="N655" s="49" t="str">
        <f>+'[25]Al Auto'!M622</f>
        <v/>
      </c>
      <c r="O655" s="49" t="str">
        <f>+'[25]Al Auto'!N622</f>
        <v>Estimado</v>
      </c>
      <c r="P655" s="49" t="str">
        <f>+'[25]Al Auto'!O622</f>
        <v/>
      </c>
      <c r="Q655" s="49" t="str">
        <f>+'[25]Al Auto'!P622</f>
        <v>E</v>
      </c>
      <c r="R655" s="51">
        <f t="shared" si="41"/>
        <v>-0.41059791241964327</v>
      </c>
      <c r="S655" s="45" t="str">
        <f t="shared" si="42"/>
        <v>Estimado.rar</v>
      </c>
      <c r="V655" s="46">
        <f t="shared" si="43"/>
        <v>1</v>
      </c>
    </row>
    <row r="656" spans="1:22" s="45" customFormat="1" ht="11.25" hidden="1" customHeight="1" x14ac:dyDescent="0.2">
      <c r="A656" s="47">
        <f t="shared" si="40"/>
        <v>643</v>
      </c>
      <c r="B656" s="48" t="str">
        <f>+'[25]Al Auto'!B623</f>
        <v>CAC65</v>
      </c>
      <c r="C656" s="49" t="str">
        <f>+'[25]Al Auto'!C623</f>
        <v>CONDUCTOR DE ALUMINIO AUTOSOPORTADO SP+AP 3x25 mm2+1x16 mm2+portante, PARA SP</v>
      </c>
      <c r="D656" s="49">
        <f>+'[25]Al Auto'!D623</f>
        <v>1.78</v>
      </c>
      <c r="E656" s="53">
        <f>+'[25]Al Auto'!E623</f>
        <v>1.2322678807270018</v>
      </c>
      <c r="F656" s="53"/>
      <c r="G656" s="49" t="str">
        <f>+'[25]Al Auto'!F623</f>
        <v>S</v>
      </c>
      <c r="H656" s="49">
        <f>+'[25]Al Auto'!G623</f>
        <v>80000</v>
      </c>
      <c r="I656" s="49" t="str">
        <f>+'[25]Al Auto'!H623</f>
        <v>Contrato AD/LO 022-2017-SEAL</v>
      </c>
      <c r="J656" s="49" t="str">
        <f>+'[25]Al Auto'!I623</f>
        <v>Corporativa</v>
      </c>
      <c r="K656" s="49" t="str">
        <f>+'[25]Al Auto'!J623</f>
        <v>SEAL</v>
      </c>
      <c r="L656" s="49" t="str">
        <f>+'[25]Al Auto'!K623</f>
        <v>TECSUR S.A</v>
      </c>
      <c r="M656" s="49">
        <f>+'[25]Al Auto'!L623</f>
        <v>42762</v>
      </c>
      <c r="N656" s="49">
        <f>+'[25]Al Auto'!M623</f>
        <v>80000</v>
      </c>
      <c r="O656" s="49" t="str">
        <f>+'[25]Al Auto'!N623</f>
        <v>Sustento</v>
      </c>
      <c r="P656" s="49">
        <f>+'[25]Al Auto'!O623</f>
        <v>80000</v>
      </c>
      <c r="Q656" s="49" t="str">
        <f>+'[25]Al Auto'!P623</f>
        <v>S</v>
      </c>
      <c r="R656" s="51">
        <f t="shared" si="41"/>
        <v>-0.3077146737488754</v>
      </c>
      <c r="S656" s="45" t="str">
        <f t="shared" si="42"/>
        <v>SEAL: Contrato AD/LO 022-2017-SEAL</v>
      </c>
      <c r="V656" s="46">
        <f t="shared" si="43"/>
        <v>1</v>
      </c>
    </row>
    <row r="657" spans="1:22" s="45" customFormat="1" ht="11.25" hidden="1" customHeight="1" x14ac:dyDescent="0.2">
      <c r="A657" s="47">
        <f t="shared" si="40"/>
        <v>644</v>
      </c>
      <c r="B657" s="48" t="str">
        <f>+'[25]Al Auto'!B624</f>
        <v>CAC15</v>
      </c>
      <c r="C657" s="49" t="str">
        <f>+'[25]Al Auto'!C624</f>
        <v>CONDUCTOR DE ALUMINIO AUTOSOPORTADO SP+AP 3x25 mm2+1x25 mm2+portante, PARA SP</v>
      </c>
      <c r="D657" s="49">
        <f>+'[25]Al Auto'!D624</f>
        <v>1.78</v>
      </c>
      <c r="E657" s="53">
        <f>+'[25]Al Auto'!E624</f>
        <v>1.2322678807270018</v>
      </c>
      <c r="F657" s="53"/>
      <c r="G657" s="49" t="str">
        <f>+'[25]Al Auto'!F624</f>
        <v>E</v>
      </c>
      <c r="H657" s="49" t="str">
        <f>+'[25]Al Auto'!G624</f>
        <v/>
      </c>
      <c r="I657" s="49" t="str">
        <f>+'[25]Al Auto'!H624</f>
        <v>Estimado</v>
      </c>
      <c r="J657" s="49" t="str">
        <f>+'[25]Al Auto'!I624</f>
        <v/>
      </c>
      <c r="K657" s="49" t="str">
        <f>+'[25]Al Auto'!J624</f>
        <v/>
      </c>
      <c r="L657" s="49" t="str">
        <f>+'[25]Al Auto'!K624</f>
        <v/>
      </c>
      <c r="M657" s="49" t="str">
        <f>+'[25]Al Auto'!L624</f>
        <v/>
      </c>
      <c r="N657" s="49" t="str">
        <f>+'[25]Al Auto'!M624</f>
        <v/>
      </c>
      <c r="O657" s="49" t="str">
        <f>+'[25]Al Auto'!N624</f>
        <v>Estimado</v>
      </c>
      <c r="P657" s="49" t="str">
        <f>+'[25]Al Auto'!O624</f>
        <v/>
      </c>
      <c r="Q657" s="49" t="str">
        <f>+'[25]Al Auto'!P624</f>
        <v>E</v>
      </c>
      <c r="R657" s="51">
        <f t="shared" si="41"/>
        <v>-0.3077146737488754</v>
      </c>
      <c r="S657" s="45" t="str">
        <f t="shared" si="42"/>
        <v>Estimado.rar</v>
      </c>
      <c r="V657" s="46">
        <f t="shared" si="43"/>
        <v>1</v>
      </c>
    </row>
    <row r="658" spans="1:22" s="45" customFormat="1" ht="11.25" hidden="1" customHeight="1" x14ac:dyDescent="0.2">
      <c r="A658" s="47">
        <f t="shared" si="40"/>
        <v>645</v>
      </c>
      <c r="B658" s="48" t="str">
        <f>+'[25]Al Auto'!B625</f>
        <v>CAC19</v>
      </c>
      <c r="C658" s="49" t="str">
        <f>+'[25]Al Auto'!C625</f>
        <v>CONDUCTOR DE ALUMINIO AUTOSOPORTADO SP+AP 3x25 mm2+2x16 mm2+portante, PARA SP</v>
      </c>
      <c r="D658" s="49">
        <f>+'[25]Al Auto'!D625</f>
        <v>1.78</v>
      </c>
      <c r="E658" s="53">
        <f>+'[25]Al Auto'!E625</f>
        <v>1.2322678807270018</v>
      </c>
      <c r="F658" s="53"/>
      <c r="G658" s="49" t="str">
        <f>+'[25]Al Auto'!F625</f>
        <v>S</v>
      </c>
      <c r="H658" s="49">
        <f>+'[25]Al Auto'!G625</f>
        <v>1991</v>
      </c>
      <c r="I658" s="49" t="str">
        <f>+'[25]Al Auto'!H625</f>
        <v>Orden de Compra 4214000504</v>
      </c>
      <c r="J658" s="49" t="str">
        <f>+'[25]Al Auto'!I625</f>
        <v>Individual</v>
      </c>
      <c r="K658" s="49" t="str">
        <f>+'[25]Al Auto'!J625</f>
        <v>ELC</v>
      </c>
      <c r="L658" s="49" t="str">
        <f>+'[25]Al Auto'!K625</f>
        <v>IMPORTACIONES GELCO S.A.C.</v>
      </c>
      <c r="M658" s="49">
        <f>+'[25]Al Auto'!L625</f>
        <v>42597</v>
      </c>
      <c r="N658" s="49">
        <f>+'[25]Al Auto'!M625</f>
        <v>1991</v>
      </c>
      <c r="O658" s="49" t="str">
        <f>+'[25]Al Auto'!N625</f>
        <v>Sustento</v>
      </c>
      <c r="P658" s="49">
        <f>+'[25]Al Auto'!O625</f>
        <v>1991</v>
      </c>
      <c r="Q658" s="49" t="str">
        <f>+'[25]Al Auto'!P625</f>
        <v>S</v>
      </c>
      <c r="R658" s="51">
        <f t="shared" si="41"/>
        <v>-0.3077146737488754</v>
      </c>
      <c r="S658" s="45" t="str">
        <f t="shared" si="42"/>
        <v>ELC: Orden de Compra 4214000504</v>
      </c>
      <c r="V658" s="46">
        <f t="shared" si="43"/>
        <v>1</v>
      </c>
    </row>
    <row r="659" spans="1:22" s="45" customFormat="1" ht="11.25" hidden="1" customHeight="1" x14ac:dyDescent="0.2">
      <c r="A659" s="47">
        <f t="shared" si="40"/>
        <v>646</v>
      </c>
      <c r="B659" s="48" t="str">
        <f>+'[25]Al Auto'!B626</f>
        <v>CAC66</v>
      </c>
      <c r="C659" s="49" t="str">
        <f>+'[25]Al Auto'!C626</f>
        <v>CONDUCTOR DE ALUMINIO AUTOSOPORTADO SP+AP 3x35 mm2+1x16 mm2+portante, PARA SP</v>
      </c>
      <c r="D659" s="49">
        <f>+'[25]Al Auto'!D626</f>
        <v>2.0299999999999998</v>
      </c>
      <c r="E659" s="53">
        <f>+'[25]Al Auto'!E626</f>
        <v>1.3488565234386045</v>
      </c>
      <c r="F659" s="53"/>
      <c r="G659" s="49" t="str">
        <f>+'[25]Al Auto'!F626</f>
        <v>S</v>
      </c>
      <c r="H659" s="49">
        <f>+'[25]Al Auto'!G626</f>
        <v>140000</v>
      </c>
      <c r="I659" s="49" t="str">
        <f>+'[25]Al Auto'!H626</f>
        <v>Contrato AD/LO 022-2017-SEAL</v>
      </c>
      <c r="J659" s="49" t="str">
        <f>+'[25]Al Auto'!I626</f>
        <v>Corporativa</v>
      </c>
      <c r="K659" s="49" t="str">
        <f>+'[25]Al Auto'!J626</f>
        <v>SEAL</v>
      </c>
      <c r="L659" s="49" t="str">
        <f>+'[25]Al Auto'!K626</f>
        <v>TECSUR S.A</v>
      </c>
      <c r="M659" s="49">
        <f>+'[25]Al Auto'!L626</f>
        <v>42762</v>
      </c>
      <c r="N659" s="49">
        <f>+'[25]Al Auto'!M626</f>
        <v>140000</v>
      </c>
      <c r="O659" s="49" t="str">
        <f>+'[25]Al Auto'!N626</f>
        <v>Sustento</v>
      </c>
      <c r="P659" s="49">
        <f>+'[25]Al Auto'!O626</f>
        <v>140000</v>
      </c>
      <c r="Q659" s="49" t="str">
        <f>+'[25]Al Auto'!P626</f>
        <v>S</v>
      </c>
      <c r="R659" s="51">
        <f t="shared" si="41"/>
        <v>-0.33553865840462826</v>
      </c>
      <c r="S659" s="45" t="str">
        <f t="shared" si="42"/>
        <v>SEAL: Contrato AD/LO 022-2017-SEAL</v>
      </c>
      <c r="V659" s="46">
        <f t="shared" si="43"/>
        <v>1</v>
      </c>
    </row>
    <row r="660" spans="1:22" s="45" customFormat="1" ht="11.25" hidden="1" customHeight="1" x14ac:dyDescent="0.2">
      <c r="A660" s="47">
        <f t="shared" si="40"/>
        <v>647</v>
      </c>
      <c r="B660" s="48" t="str">
        <f>+'[25]Al Auto'!B627</f>
        <v>CAC16</v>
      </c>
      <c r="C660" s="49" t="str">
        <f>+'[25]Al Auto'!C627</f>
        <v>CONDUCTOR DE ALUMINIO AUTOSOPORTADO SP+AP 3x35 mm2+1x25 mm2+portante, PARA SP</v>
      </c>
      <c r="D660" s="49">
        <f>+'[25]Al Auto'!D627</f>
        <v>2.0299999999999998</v>
      </c>
      <c r="E660" s="53">
        <f>+'[25]Al Auto'!E627</f>
        <v>1.3488565234386045</v>
      </c>
      <c r="F660" s="53"/>
      <c r="G660" s="49" t="str">
        <f>+'[25]Al Auto'!F627</f>
        <v>S</v>
      </c>
      <c r="H660" s="49">
        <f>+'[25]Al Auto'!G627</f>
        <v>413</v>
      </c>
      <c r="I660" s="49" t="str">
        <f>+'[25]Al Auto'!H627</f>
        <v>Factura F529-00000947</v>
      </c>
      <c r="J660" s="49" t="str">
        <f>+'[25]Al Auto'!I627</f>
        <v>Individual</v>
      </c>
      <c r="K660" s="49" t="str">
        <f>+'[25]Al Auto'!J627</f>
        <v>EIHC</v>
      </c>
      <c r="L660" s="49" t="str">
        <f>+'[25]Al Auto'!K627</f>
        <v>TECSUR S.A.</v>
      </c>
      <c r="M660" s="49">
        <f>+'[25]Al Auto'!L627</f>
        <v>42411</v>
      </c>
      <c r="N660" s="49">
        <f>+'[25]Al Auto'!M627</f>
        <v>413</v>
      </c>
      <c r="O660" s="49" t="str">
        <f>+'[25]Al Auto'!N627</f>
        <v>Sustento</v>
      </c>
      <c r="P660" s="49">
        <f>+'[25]Al Auto'!O627</f>
        <v>413</v>
      </c>
      <c r="Q660" s="49" t="str">
        <f>+'[25]Al Auto'!P627</f>
        <v>S</v>
      </c>
      <c r="R660" s="51">
        <f t="shared" si="41"/>
        <v>-0.33553865840462826</v>
      </c>
      <c r="S660" s="45" t="str">
        <f t="shared" si="42"/>
        <v>EIHC: Factura F529-00000947</v>
      </c>
      <c r="V660" s="46">
        <f t="shared" si="43"/>
        <v>1</v>
      </c>
    </row>
    <row r="661" spans="1:22" s="45" customFormat="1" ht="11.25" hidden="1" customHeight="1" x14ac:dyDescent="0.2">
      <c r="A661" s="47">
        <f t="shared" ref="A661:A724" si="44">+A660+1</f>
        <v>648</v>
      </c>
      <c r="B661" s="48" t="str">
        <f>+'[25]Al Auto'!B628</f>
        <v>CAC31</v>
      </c>
      <c r="C661" s="49" t="str">
        <f>+'[25]Al Auto'!C628</f>
        <v>CONDUCTOR DE ALUMINIO AUTOSOPORTADO SP+AP 3x35 mm2+2x10 mm2+portante, PARA SP</v>
      </c>
      <c r="D661" s="49">
        <f>+'[25]Al Auto'!D628</f>
        <v>2.0299999999999998</v>
      </c>
      <c r="E661" s="53">
        <f>+'[25]Al Auto'!E628</f>
        <v>1.3488565234386045</v>
      </c>
      <c r="F661" s="53"/>
      <c r="G661" s="49" t="str">
        <f>+'[25]Al Auto'!F628</f>
        <v>E</v>
      </c>
      <c r="H661" s="49" t="str">
        <f>+'[25]Al Auto'!G628</f>
        <v/>
      </c>
      <c r="I661" s="49" t="str">
        <f>+'[25]Al Auto'!H628</f>
        <v>Estimado</v>
      </c>
      <c r="J661" s="49" t="str">
        <f>+'[25]Al Auto'!I628</f>
        <v/>
      </c>
      <c r="K661" s="49" t="str">
        <f>+'[25]Al Auto'!J628</f>
        <v/>
      </c>
      <c r="L661" s="49" t="str">
        <f>+'[25]Al Auto'!K628</f>
        <v/>
      </c>
      <c r="M661" s="49" t="str">
        <f>+'[25]Al Auto'!L628</f>
        <v/>
      </c>
      <c r="N661" s="49" t="str">
        <f>+'[25]Al Auto'!M628</f>
        <v/>
      </c>
      <c r="O661" s="49" t="str">
        <f>+'[25]Al Auto'!N628</f>
        <v>Estimado</v>
      </c>
      <c r="P661" s="49" t="str">
        <f>+'[25]Al Auto'!O628</f>
        <v/>
      </c>
      <c r="Q661" s="49" t="str">
        <f>+'[25]Al Auto'!P628</f>
        <v>E</v>
      </c>
      <c r="R661" s="51">
        <f t="shared" si="41"/>
        <v>-0.33553865840462826</v>
      </c>
      <c r="S661" s="45" t="str">
        <f t="shared" si="42"/>
        <v>Estimado.rar</v>
      </c>
      <c r="V661" s="46">
        <f t="shared" si="43"/>
        <v>1</v>
      </c>
    </row>
    <row r="662" spans="1:22" s="45" customFormat="1" ht="11.25" hidden="1" customHeight="1" x14ac:dyDescent="0.2">
      <c r="A662" s="47">
        <f t="shared" si="44"/>
        <v>649</v>
      </c>
      <c r="B662" s="48" t="str">
        <f>+'[25]Al Auto'!B629</f>
        <v>CAC20</v>
      </c>
      <c r="C662" s="49" t="str">
        <f>+'[25]Al Auto'!C629</f>
        <v>CONDUCTOR DE ALUMINIO AUTOSOPORTADO SP+AP 3x35 mm2+2x16 mm2+portante, PARA SP</v>
      </c>
      <c r="D662" s="49">
        <f>+'[25]Al Auto'!D629</f>
        <v>2.0299999999999998</v>
      </c>
      <c r="E662" s="53">
        <f>+'[25]Al Auto'!E629</f>
        <v>1.3488565234386045</v>
      </c>
      <c r="F662" s="53"/>
      <c r="G662" s="49" t="str">
        <f>+'[25]Al Auto'!F629</f>
        <v>S</v>
      </c>
      <c r="H662" s="49">
        <f>+'[25]Al Auto'!G629</f>
        <v>2040</v>
      </c>
      <c r="I662" s="49" t="str">
        <f>+'[25]Al Auto'!H629</f>
        <v>Orden de Compra 4214000504</v>
      </c>
      <c r="J662" s="49" t="str">
        <f>+'[25]Al Auto'!I629</f>
        <v>Individual</v>
      </c>
      <c r="K662" s="49" t="str">
        <f>+'[25]Al Auto'!J629</f>
        <v>ELC</v>
      </c>
      <c r="L662" s="49" t="str">
        <f>+'[25]Al Auto'!K629</f>
        <v>IMPORTACIONES GELCO S.A.C.</v>
      </c>
      <c r="M662" s="49">
        <f>+'[25]Al Auto'!L629</f>
        <v>42597</v>
      </c>
      <c r="N662" s="49">
        <f>+'[25]Al Auto'!M629</f>
        <v>2040</v>
      </c>
      <c r="O662" s="49" t="str">
        <f>+'[25]Al Auto'!N629</f>
        <v>Sustento</v>
      </c>
      <c r="P662" s="49">
        <f>+'[25]Al Auto'!O629</f>
        <v>2040</v>
      </c>
      <c r="Q662" s="49" t="str">
        <f>+'[25]Al Auto'!P629</f>
        <v>S</v>
      </c>
      <c r="R662" s="51">
        <f t="shared" si="41"/>
        <v>-0.33553865840462826</v>
      </c>
      <c r="S662" s="45" t="str">
        <f t="shared" si="42"/>
        <v>ELC: Orden de Compra 4214000504</v>
      </c>
      <c r="V662" s="46">
        <f t="shared" si="43"/>
        <v>1</v>
      </c>
    </row>
    <row r="663" spans="1:22" s="45" customFormat="1" ht="11.25" hidden="1" customHeight="1" x14ac:dyDescent="0.2">
      <c r="A663" s="47">
        <f t="shared" si="44"/>
        <v>650</v>
      </c>
      <c r="B663" s="48" t="str">
        <f>+'[25]Al Auto'!B630</f>
        <v>CAC30</v>
      </c>
      <c r="C663" s="49" t="str">
        <f>+'[25]Al Auto'!C630</f>
        <v>CONDUCTOR DE ALUMINIO AUTOSOPORTADO SP+AP 3x35 mm2+2x6 mm2+portante, PARA SP</v>
      </c>
      <c r="D663" s="49">
        <f>+'[25]Al Auto'!D630</f>
        <v>2.0299999999999998</v>
      </c>
      <c r="E663" s="53">
        <f>+'[25]Al Auto'!E630</f>
        <v>1.3488565234386045</v>
      </c>
      <c r="F663" s="53"/>
      <c r="G663" s="49" t="str">
        <f>+'[25]Al Auto'!F630</f>
        <v>E</v>
      </c>
      <c r="H663" s="49" t="str">
        <f>+'[25]Al Auto'!G630</f>
        <v/>
      </c>
      <c r="I663" s="49" t="str">
        <f>+'[25]Al Auto'!H630</f>
        <v>Estimado</v>
      </c>
      <c r="J663" s="49" t="str">
        <f>+'[25]Al Auto'!I630</f>
        <v/>
      </c>
      <c r="K663" s="49" t="str">
        <f>+'[25]Al Auto'!J630</f>
        <v/>
      </c>
      <c r="L663" s="49" t="str">
        <f>+'[25]Al Auto'!K630</f>
        <v/>
      </c>
      <c r="M663" s="49" t="str">
        <f>+'[25]Al Auto'!L630</f>
        <v/>
      </c>
      <c r="N663" s="49" t="str">
        <f>+'[25]Al Auto'!M630</f>
        <v/>
      </c>
      <c r="O663" s="49" t="str">
        <f>+'[25]Al Auto'!N630</f>
        <v>Estimado</v>
      </c>
      <c r="P663" s="49" t="str">
        <f>+'[25]Al Auto'!O630</f>
        <v/>
      </c>
      <c r="Q663" s="49" t="str">
        <f>+'[25]Al Auto'!P630</f>
        <v>E</v>
      </c>
      <c r="R663" s="51">
        <f t="shared" si="41"/>
        <v>-0.33553865840462826</v>
      </c>
      <c r="S663" s="45" t="str">
        <f t="shared" si="42"/>
        <v>Estimado.rar</v>
      </c>
      <c r="V663" s="46">
        <f t="shared" si="43"/>
        <v>1</v>
      </c>
    </row>
    <row r="664" spans="1:22" s="45" customFormat="1" ht="11.25" hidden="1" customHeight="1" x14ac:dyDescent="0.2">
      <c r="A664" s="47">
        <f t="shared" si="44"/>
        <v>651</v>
      </c>
      <c r="B664" s="48" t="str">
        <f>+'[25]Al Auto'!B631</f>
        <v>CAC67</v>
      </c>
      <c r="C664" s="49" t="str">
        <f>+'[25]Al Auto'!C631</f>
        <v>CONDUCTOR DE ALUMINIO AUTOSOPORTADO SP+AP 3x50 mm2+1x16 mm2+portante, PARA SP</v>
      </c>
      <c r="D664" s="49">
        <f>+'[25]Al Auto'!D631</f>
        <v>3.33</v>
      </c>
      <c r="E664" s="53">
        <f>+'[25]Al Auto'!E631</f>
        <v>2.0662837734409609</v>
      </c>
      <c r="F664" s="53"/>
      <c r="G664" s="49" t="str">
        <f>+'[25]Al Auto'!F631</f>
        <v>S</v>
      </c>
      <c r="H664" s="49">
        <f>+'[25]Al Auto'!G631</f>
        <v>20000</v>
      </c>
      <c r="I664" s="49" t="str">
        <f>+'[25]Al Auto'!H631</f>
        <v>Orden de Compra 4214000531</v>
      </c>
      <c r="J664" s="49" t="str">
        <f>+'[25]Al Auto'!I631</f>
        <v>Individual</v>
      </c>
      <c r="K664" s="49" t="str">
        <f>+'[25]Al Auto'!J631</f>
        <v>ELC</v>
      </c>
      <c r="L664" s="49" t="str">
        <f>+'[25]Al Auto'!K631</f>
        <v>TECSUR S.A.</v>
      </c>
      <c r="M664" s="49">
        <f>+'[25]Al Auto'!L631</f>
        <v>42894</v>
      </c>
      <c r="N664" s="49">
        <f>+'[25]Al Auto'!M631</f>
        <v>20000</v>
      </c>
      <c r="O664" s="49" t="str">
        <f>+'[25]Al Auto'!N631</f>
        <v>Sustento</v>
      </c>
      <c r="P664" s="49">
        <f>+'[25]Al Auto'!O631</f>
        <v>20000</v>
      </c>
      <c r="Q664" s="49" t="str">
        <f>+'[25]Al Auto'!P631</f>
        <v>S</v>
      </c>
      <c r="R664" s="51">
        <f t="shared" si="41"/>
        <v>-0.37949436233004175</v>
      </c>
      <c r="S664" s="45" t="str">
        <f t="shared" si="42"/>
        <v>ELC: Orden de Compra 4214000531</v>
      </c>
      <c r="V664" s="46">
        <f t="shared" si="43"/>
        <v>1</v>
      </c>
    </row>
    <row r="665" spans="1:22" s="45" customFormat="1" ht="11.25" hidden="1" customHeight="1" x14ac:dyDescent="0.2">
      <c r="A665" s="47">
        <f t="shared" si="44"/>
        <v>652</v>
      </c>
      <c r="B665" s="48" t="str">
        <f>+'[25]Al Auto'!B632</f>
        <v>CAC17</v>
      </c>
      <c r="C665" s="49" t="str">
        <f>+'[25]Al Auto'!C632</f>
        <v>CONDUCTOR DE ALUMINIO AUTOSOPORTADO SP+AP 3x50 mm2+1x25 mm2+portante, PARA SP</v>
      </c>
      <c r="D665" s="49">
        <f>+'[25]Al Auto'!D632</f>
        <v>3.33</v>
      </c>
      <c r="E665" s="53">
        <f>+'[25]Al Auto'!E632</f>
        <v>2.0662837734409609</v>
      </c>
      <c r="F665" s="53"/>
      <c r="G665" s="49" t="str">
        <f>+'[25]Al Auto'!F632</f>
        <v>E</v>
      </c>
      <c r="H665" s="49" t="str">
        <f>+'[25]Al Auto'!G632</f>
        <v/>
      </c>
      <c r="I665" s="49" t="str">
        <f>+'[25]Al Auto'!H632</f>
        <v>Estimado</v>
      </c>
      <c r="J665" s="49" t="str">
        <f>+'[25]Al Auto'!I632</f>
        <v/>
      </c>
      <c r="K665" s="49" t="str">
        <f>+'[25]Al Auto'!J632</f>
        <v/>
      </c>
      <c r="L665" s="49" t="str">
        <f>+'[25]Al Auto'!K632</f>
        <v/>
      </c>
      <c r="M665" s="49" t="str">
        <f>+'[25]Al Auto'!L632</f>
        <v/>
      </c>
      <c r="N665" s="49" t="str">
        <f>+'[25]Al Auto'!M632</f>
        <v/>
      </c>
      <c r="O665" s="49" t="str">
        <f>+'[25]Al Auto'!N632</f>
        <v>Estimado</v>
      </c>
      <c r="P665" s="49" t="str">
        <f>+'[25]Al Auto'!O632</f>
        <v/>
      </c>
      <c r="Q665" s="49" t="str">
        <f>+'[25]Al Auto'!P632</f>
        <v>E</v>
      </c>
      <c r="R665" s="51">
        <f t="shared" si="41"/>
        <v>-0.37949436233004175</v>
      </c>
      <c r="S665" s="45" t="str">
        <f t="shared" si="42"/>
        <v>Estimado.rar</v>
      </c>
      <c r="V665" s="46">
        <f t="shared" si="43"/>
        <v>1</v>
      </c>
    </row>
    <row r="666" spans="1:22" s="45" customFormat="1" ht="11.25" hidden="1" customHeight="1" x14ac:dyDescent="0.2">
      <c r="A666" s="47">
        <f t="shared" si="44"/>
        <v>653</v>
      </c>
      <c r="B666" s="48" t="str">
        <f>+'[25]Al Auto'!B633</f>
        <v>CAC21</v>
      </c>
      <c r="C666" s="49" t="str">
        <f>+'[25]Al Auto'!C633</f>
        <v>CONDUCTOR DE ALUMINIO AUTOSOPORTADO SP+AP 3x50 mm2+2x16 mm2+portante, PARA SP</v>
      </c>
      <c r="D666" s="49">
        <f>+'[25]Al Auto'!D633</f>
        <v>3.33</v>
      </c>
      <c r="E666" s="53">
        <f>+'[25]Al Auto'!E633</f>
        <v>2.0662837734409609</v>
      </c>
      <c r="F666" s="53"/>
      <c r="G666" s="49" t="str">
        <f>+'[25]Al Auto'!F633</f>
        <v>S</v>
      </c>
      <c r="H666" s="49">
        <f>+'[25]Al Auto'!G633</f>
        <v>2000</v>
      </c>
      <c r="I666" s="49" t="str">
        <f>+'[25]Al Auto'!H633</f>
        <v>Orden de Compra OC-1200</v>
      </c>
      <c r="J666" s="49" t="str">
        <f>+'[25]Al Auto'!I633</f>
        <v>Individual</v>
      </c>
      <c r="K666" s="49" t="str">
        <f>+'[25]Al Auto'!J633</f>
        <v>ELDU</v>
      </c>
      <c r="L666" s="49" t="str">
        <f>+'[25]Al Auto'!K633</f>
        <v>CONDUCTORES Y CABLES DEL PERU SAC</v>
      </c>
      <c r="M666" s="49">
        <f>+'[25]Al Auto'!L633</f>
        <v>42565</v>
      </c>
      <c r="N666" s="49">
        <f>+'[25]Al Auto'!M633</f>
        <v>2000</v>
      </c>
      <c r="O666" s="49" t="str">
        <f>+'[25]Al Auto'!N633</f>
        <v>Sustento</v>
      </c>
      <c r="P666" s="49">
        <f>+'[25]Al Auto'!O633</f>
        <v>2000</v>
      </c>
      <c r="Q666" s="49" t="str">
        <f>+'[25]Al Auto'!P633</f>
        <v>S</v>
      </c>
      <c r="R666" s="51">
        <f t="shared" si="41"/>
        <v>-0.37949436233004175</v>
      </c>
      <c r="S666" s="45" t="str">
        <f t="shared" si="42"/>
        <v>ELDU: Orden de Compra OC-1200</v>
      </c>
      <c r="V666" s="46">
        <f t="shared" si="43"/>
        <v>1</v>
      </c>
    </row>
    <row r="667" spans="1:22" s="45" customFormat="1" ht="11.25" hidden="1" customHeight="1" x14ac:dyDescent="0.2">
      <c r="A667" s="47">
        <f t="shared" si="44"/>
        <v>654</v>
      </c>
      <c r="B667" s="48" t="str">
        <f>+'[25]Al Auto'!B634</f>
        <v>CAC32</v>
      </c>
      <c r="C667" s="49" t="str">
        <f>+'[25]Al Auto'!C634</f>
        <v>CONDUCTOR DE ALUMINIO AUTOSOPORTADO SP+AP 3x70 mm2+1x16 mm2+portante, PARA SP</v>
      </c>
      <c r="D667" s="49">
        <f>+'[25]Al Auto'!D634</f>
        <v>4.83</v>
      </c>
      <c r="E667" s="53">
        <f>+'[25]Al Auto'!E634</f>
        <v>3.1912436023678943</v>
      </c>
      <c r="F667" s="53"/>
      <c r="G667" s="49" t="str">
        <f>+'[25]Al Auto'!F634</f>
        <v>S</v>
      </c>
      <c r="H667" s="49">
        <f>+'[25]Al Auto'!G634</f>
        <v>5000</v>
      </c>
      <c r="I667" s="49" t="str">
        <f>+'[25]Al Auto'!H634</f>
        <v>Factura F529-00012723</v>
      </c>
      <c r="J667" s="49" t="str">
        <f>+'[25]Al Auto'!I634</f>
        <v>Individual</v>
      </c>
      <c r="K667" s="49" t="str">
        <f>+'[25]Al Auto'!J634</f>
        <v>ELOR</v>
      </c>
      <c r="L667" s="49" t="str">
        <f>+'[25]Al Auto'!K634</f>
        <v xml:space="preserve"> TECSUR S.A.</v>
      </c>
      <c r="M667" s="49">
        <f>+'[25]Al Auto'!L634</f>
        <v>43041</v>
      </c>
      <c r="N667" s="49">
        <f>+'[25]Al Auto'!M634</f>
        <v>5000</v>
      </c>
      <c r="O667" s="49" t="str">
        <f>+'[25]Al Auto'!N634</f>
        <v>Sustento</v>
      </c>
      <c r="P667" s="49">
        <f>+'[25]Al Auto'!O634</f>
        <v>5000</v>
      </c>
      <c r="Q667" s="49" t="str">
        <f>+'[25]Al Auto'!P634</f>
        <v>S</v>
      </c>
      <c r="R667" s="51">
        <f t="shared" si="41"/>
        <v>-0.33928703884722688</v>
      </c>
      <c r="S667" s="45" t="str">
        <f t="shared" si="42"/>
        <v>ELOR: Factura F529-00012723</v>
      </c>
      <c r="V667" s="46">
        <f t="shared" si="43"/>
        <v>1</v>
      </c>
    </row>
    <row r="668" spans="1:22" s="45" customFormat="1" ht="11.25" hidden="1" customHeight="1" x14ac:dyDescent="0.2">
      <c r="A668" s="47">
        <f t="shared" si="44"/>
        <v>655</v>
      </c>
      <c r="B668" s="48" t="str">
        <f>+'[25]Al Auto'!B635</f>
        <v>CAC18</v>
      </c>
      <c r="C668" s="49" t="str">
        <f>+'[25]Al Auto'!C635</f>
        <v>CONDUCTOR DE ALUMINIO AUTOSOPORTADO SP+AP 3x70 mm2+1x25 mm2+portante, PARA SP</v>
      </c>
      <c r="D668" s="49">
        <f>+'[25]Al Auto'!D635</f>
        <v>4.83</v>
      </c>
      <c r="E668" s="53">
        <f>+'[25]Al Auto'!E635</f>
        <v>3.1912436023678943</v>
      </c>
      <c r="F668" s="53"/>
      <c r="G668" s="49" t="str">
        <f>+'[25]Al Auto'!F635</f>
        <v>E</v>
      </c>
      <c r="H668" s="49" t="str">
        <f>+'[25]Al Auto'!G635</f>
        <v/>
      </c>
      <c r="I668" s="49" t="str">
        <f>+'[25]Al Auto'!H635</f>
        <v>Estimado</v>
      </c>
      <c r="J668" s="49" t="str">
        <f>+'[25]Al Auto'!I635</f>
        <v/>
      </c>
      <c r="K668" s="49" t="str">
        <f>+'[25]Al Auto'!J635</f>
        <v/>
      </c>
      <c r="L668" s="49" t="str">
        <f>+'[25]Al Auto'!K635</f>
        <v/>
      </c>
      <c r="M668" s="49" t="str">
        <f>+'[25]Al Auto'!L635</f>
        <v/>
      </c>
      <c r="N668" s="49" t="str">
        <f>+'[25]Al Auto'!M635</f>
        <v/>
      </c>
      <c r="O668" s="49" t="str">
        <f>+'[25]Al Auto'!N635</f>
        <v>Estimado</v>
      </c>
      <c r="P668" s="49" t="str">
        <f>+'[25]Al Auto'!O635</f>
        <v/>
      </c>
      <c r="Q668" s="49" t="str">
        <f>+'[25]Al Auto'!P635</f>
        <v>E</v>
      </c>
      <c r="R668" s="51">
        <f t="shared" si="41"/>
        <v>-0.33928703884722688</v>
      </c>
      <c r="S668" s="45" t="str">
        <f t="shared" si="42"/>
        <v>Estimado.rar</v>
      </c>
      <c r="V668" s="46">
        <f t="shared" si="43"/>
        <v>1</v>
      </c>
    </row>
    <row r="669" spans="1:22" s="45" customFormat="1" ht="11.25" hidden="1" customHeight="1" x14ac:dyDescent="0.2">
      <c r="A669" s="47">
        <f t="shared" si="44"/>
        <v>656</v>
      </c>
      <c r="B669" s="48" t="str">
        <f>+'[25]Al Auto'!B636</f>
        <v>CAC34</v>
      </c>
      <c r="C669" s="49" t="str">
        <f>+'[25]Al Auto'!C636</f>
        <v>CONDUCTOR DE ALUMINIO AUTOSOPORTADO SP+AP 3x70 mm2+2x10 mm2+portante, PARA SP</v>
      </c>
      <c r="D669" s="49">
        <f>+'[25]Al Auto'!D636</f>
        <v>4.83</v>
      </c>
      <c r="E669" s="53">
        <f>+'[25]Al Auto'!E636</f>
        <v>3.1912436023678943</v>
      </c>
      <c r="F669" s="53"/>
      <c r="G669" s="49" t="str">
        <f>+'[25]Al Auto'!F636</f>
        <v>E</v>
      </c>
      <c r="H669" s="49" t="str">
        <f>+'[25]Al Auto'!G636</f>
        <v/>
      </c>
      <c r="I669" s="49" t="str">
        <f>+'[25]Al Auto'!H636</f>
        <v>Estimado</v>
      </c>
      <c r="J669" s="49" t="str">
        <f>+'[25]Al Auto'!I636</f>
        <v/>
      </c>
      <c r="K669" s="49" t="str">
        <f>+'[25]Al Auto'!J636</f>
        <v/>
      </c>
      <c r="L669" s="49" t="str">
        <f>+'[25]Al Auto'!K636</f>
        <v/>
      </c>
      <c r="M669" s="49" t="str">
        <f>+'[25]Al Auto'!L636</f>
        <v/>
      </c>
      <c r="N669" s="49" t="str">
        <f>+'[25]Al Auto'!M636</f>
        <v/>
      </c>
      <c r="O669" s="49" t="str">
        <f>+'[25]Al Auto'!N636</f>
        <v>Estimado</v>
      </c>
      <c r="P669" s="49" t="str">
        <f>+'[25]Al Auto'!O636</f>
        <v/>
      </c>
      <c r="Q669" s="49" t="str">
        <f>+'[25]Al Auto'!P636</f>
        <v>E</v>
      </c>
      <c r="R669" s="51">
        <f t="shared" si="41"/>
        <v>-0.33928703884722688</v>
      </c>
      <c r="S669" s="45" t="str">
        <f t="shared" si="42"/>
        <v>Estimado.rar</v>
      </c>
      <c r="V669" s="46">
        <f t="shared" si="43"/>
        <v>1</v>
      </c>
    </row>
    <row r="670" spans="1:22" s="45" customFormat="1" ht="11.25" hidden="1" customHeight="1" x14ac:dyDescent="0.2">
      <c r="A670" s="47">
        <f t="shared" si="44"/>
        <v>657</v>
      </c>
      <c r="B670" s="48" t="str">
        <f>+'[25]Al Auto'!B637</f>
        <v>CAC22</v>
      </c>
      <c r="C670" s="49" t="str">
        <f>+'[25]Al Auto'!C637</f>
        <v>CONDUCTOR DE ALUMINIO AUTOSOPORTADO SP+AP 3x70 mm2+2x16 mm2+portante, PARA SP</v>
      </c>
      <c r="D670" s="49">
        <f>+'[25]Al Auto'!D637</f>
        <v>4.83</v>
      </c>
      <c r="E670" s="53">
        <f>+'[25]Al Auto'!E637</f>
        <v>3.1912436023678943</v>
      </c>
      <c r="F670" s="53"/>
      <c r="G670" s="49" t="str">
        <f>+'[25]Al Auto'!F637</f>
        <v>S</v>
      </c>
      <c r="H670" s="49">
        <f>+'[25]Al Auto'!G637</f>
        <v>2000</v>
      </c>
      <c r="I670" s="49" t="str">
        <f>+'[25]Al Auto'!H637</f>
        <v>Orden de Compra OC-1200</v>
      </c>
      <c r="J670" s="49" t="str">
        <f>+'[25]Al Auto'!I637</f>
        <v>Individual</v>
      </c>
      <c r="K670" s="49" t="str">
        <f>+'[25]Al Auto'!J637</f>
        <v>ELDU</v>
      </c>
      <c r="L670" s="49" t="str">
        <f>+'[25]Al Auto'!K637</f>
        <v>CONDUCTORES Y CABLES DEL PERU SAC</v>
      </c>
      <c r="M670" s="49">
        <f>+'[25]Al Auto'!L637</f>
        <v>42565</v>
      </c>
      <c r="N670" s="49">
        <f>+'[25]Al Auto'!M637</f>
        <v>2000</v>
      </c>
      <c r="O670" s="49" t="str">
        <f>+'[25]Al Auto'!N637</f>
        <v>Sustento</v>
      </c>
      <c r="P670" s="49">
        <f>+'[25]Al Auto'!O637</f>
        <v>2000</v>
      </c>
      <c r="Q670" s="49" t="str">
        <f>+'[25]Al Auto'!P637</f>
        <v>S</v>
      </c>
      <c r="R670" s="51">
        <f t="shared" si="41"/>
        <v>-0.33928703884722688</v>
      </c>
      <c r="S670" s="45" t="str">
        <f t="shared" si="42"/>
        <v>ELDU: Orden de Compra OC-1200</v>
      </c>
      <c r="V670" s="46">
        <f t="shared" si="43"/>
        <v>1</v>
      </c>
    </row>
    <row r="671" spans="1:22" s="45" customFormat="1" ht="11.25" hidden="1" customHeight="1" x14ac:dyDescent="0.2">
      <c r="A671" s="47">
        <f t="shared" si="44"/>
        <v>658</v>
      </c>
      <c r="B671" s="48" t="str">
        <f>+'[25]Al Auto'!B638</f>
        <v>CAC33</v>
      </c>
      <c r="C671" s="49" t="str">
        <f>+'[25]Al Auto'!C638</f>
        <v>CONDUCTOR DE ALUMINIO AUTOSOPORTADO SP+AP 3x70 mm2+2x6 mm2+portante, PARA SP</v>
      </c>
      <c r="D671" s="49">
        <f>+'[25]Al Auto'!D638</f>
        <v>4.83</v>
      </c>
      <c r="E671" s="53">
        <f>+'[25]Al Auto'!E638</f>
        <v>3.1912436023678943</v>
      </c>
      <c r="F671" s="53"/>
      <c r="G671" s="49" t="str">
        <f>+'[25]Al Auto'!F638</f>
        <v>E</v>
      </c>
      <c r="H671" s="49" t="str">
        <f>+'[25]Al Auto'!G638</f>
        <v/>
      </c>
      <c r="I671" s="49" t="str">
        <f>+'[25]Al Auto'!H638</f>
        <v>Estimado</v>
      </c>
      <c r="J671" s="49" t="str">
        <f>+'[25]Al Auto'!I638</f>
        <v/>
      </c>
      <c r="K671" s="49" t="str">
        <f>+'[25]Al Auto'!J638</f>
        <v/>
      </c>
      <c r="L671" s="49" t="str">
        <f>+'[25]Al Auto'!K638</f>
        <v/>
      </c>
      <c r="M671" s="49" t="str">
        <f>+'[25]Al Auto'!L638</f>
        <v/>
      </c>
      <c r="N671" s="49" t="str">
        <f>+'[25]Al Auto'!M638</f>
        <v/>
      </c>
      <c r="O671" s="49" t="str">
        <f>+'[25]Al Auto'!N638</f>
        <v>Estimado</v>
      </c>
      <c r="P671" s="49" t="str">
        <f>+'[25]Al Auto'!O638</f>
        <v/>
      </c>
      <c r="Q671" s="49" t="str">
        <f>+'[25]Al Auto'!P638</f>
        <v>E</v>
      </c>
      <c r="R671" s="51">
        <f t="shared" si="41"/>
        <v>-0.33928703884722688</v>
      </c>
      <c r="S671" s="45" t="str">
        <f t="shared" si="42"/>
        <v>Estimado.rar</v>
      </c>
      <c r="V671" s="46">
        <f t="shared" si="43"/>
        <v>1</v>
      </c>
    </row>
    <row r="672" spans="1:22" s="45" customFormat="1" ht="11.25" hidden="1" customHeight="1" x14ac:dyDescent="0.2">
      <c r="A672" s="47">
        <f t="shared" si="44"/>
        <v>659</v>
      </c>
      <c r="B672" s="48" t="str">
        <f>+'[25]Al Auto'!B639</f>
        <v>CAC36</v>
      </c>
      <c r="C672" s="49" t="str">
        <f>+'[25]Al Auto'!C639</f>
        <v>CONDUCTOR DE ALUMINIO AUTOSOPORTADO SP+AP 3x95 mm2+1x10 mm2+portante, PARA SP</v>
      </c>
      <c r="D672" s="49">
        <f>+'[25]Al Auto'!D639</f>
        <v>5.35</v>
      </c>
      <c r="E672" s="53">
        <f>+'[25]Al Auto'!E639</f>
        <v>6.9060912286076839</v>
      </c>
      <c r="F672" s="53"/>
      <c r="G672" s="49" t="str">
        <f>+'[25]Al Auto'!F639</f>
        <v>E</v>
      </c>
      <c r="H672" s="49" t="str">
        <f>+'[25]Al Auto'!G639</f>
        <v/>
      </c>
      <c r="I672" s="49" t="str">
        <f>+'[25]Al Auto'!H639</f>
        <v>Estimado</v>
      </c>
      <c r="J672" s="49" t="str">
        <f>+'[25]Al Auto'!I639</f>
        <v/>
      </c>
      <c r="K672" s="49" t="str">
        <f>+'[25]Al Auto'!J639</f>
        <v/>
      </c>
      <c r="L672" s="49" t="str">
        <f>+'[25]Al Auto'!K639</f>
        <v/>
      </c>
      <c r="M672" s="49" t="str">
        <f>+'[25]Al Auto'!L639</f>
        <v/>
      </c>
      <c r="N672" s="49" t="str">
        <f>+'[25]Al Auto'!M639</f>
        <v/>
      </c>
      <c r="O672" s="49" t="str">
        <f>+'[25]Al Auto'!N639</f>
        <v>Estimado</v>
      </c>
      <c r="P672" s="49" t="str">
        <f>+'[25]Al Auto'!O639</f>
        <v/>
      </c>
      <c r="Q672" s="49" t="str">
        <f>+'[25]Al Auto'!P639</f>
        <v>E</v>
      </c>
      <c r="R672" s="51">
        <f t="shared" si="41"/>
        <v>0.29085817357152988</v>
      </c>
      <c r="S672" s="45" t="str">
        <f t="shared" si="42"/>
        <v>Estimado.rar</v>
      </c>
      <c r="V672" s="46">
        <f t="shared" si="43"/>
        <v>1</v>
      </c>
    </row>
    <row r="673" spans="1:22" s="45" customFormat="1" ht="11.25" hidden="1" customHeight="1" x14ac:dyDescent="0.2">
      <c r="A673" s="47">
        <f t="shared" si="44"/>
        <v>660</v>
      </c>
      <c r="B673" s="48" t="str">
        <f>+'[25]Al Auto'!B640</f>
        <v>CAC37</v>
      </c>
      <c r="C673" s="49" t="str">
        <f>+'[25]Al Auto'!C640</f>
        <v>CONDUCTOR DE ALUMINIO AUTOSOPORTADO SP+AP 3x95 mm2+1x16 mm2+portante, PARA SP</v>
      </c>
      <c r="D673" s="49">
        <f>+'[25]Al Auto'!D640</f>
        <v>5.35</v>
      </c>
      <c r="E673" s="53">
        <f>+'[25]Al Auto'!E640</f>
        <v>6.9060912286076839</v>
      </c>
      <c r="F673" s="53"/>
      <c r="G673" s="49" t="str">
        <f>+'[25]Al Auto'!F640</f>
        <v>E</v>
      </c>
      <c r="H673" s="49" t="str">
        <f>+'[25]Al Auto'!G640</f>
        <v/>
      </c>
      <c r="I673" s="49" t="str">
        <f>+'[25]Al Auto'!H640</f>
        <v>Estimado</v>
      </c>
      <c r="J673" s="49" t="str">
        <f>+'[25]Al Auto'!I640</f>
        <v/>
      </c>
      <c r="K673" s="49" t="str">
        <f>+'[25]Al Auto'!J640</f>
        <v/>
      </c>
      <c r="L673" s="49" t="str">
        <f>+'[25]Al Auto'!K640</f>
        <v/>
      </c>
      <c r="M673" s="49" t="str">
        <f>+'[25]Al Auto'!L640</f>
        <v/>
      </c>
      <c r="N673" s="49" t="str">
        <f>+'[25]Al Auto'!M640</f>
        <v/>
      </c>
      <c r="O673" s="49" t="str">
        <f>+'[25]Al Auto'!N640</f>
        <v>Estimado</v>
      </c>
      <c r="P673" s="49" t="str">
        <f>+'[25]Al Auto'!O640</f>
        <v/>
      </c>
      <c r="Q673" s="49" t="str">
        <f>+'[25]Al Auto'!P640</f>
        <v>E</v>
      </c>
      <c r="R673" s="51">
        <f t="shared" si="41"/>
        <v>0.29085817357152988</v>
      </c>
      <c r="S673" s="45" t="str">
        <f t="shared" si="42"/>
        <v>Estimado.rar</v>
      </c>
      <c r="V673" s="46">
        <f t="shared" si="43"/>
        <v>1</v>
      </c>
    </row>
    <row r="674" spans="1:22" s="45" customFormat="1" ht="11.25" hidden="1" customHeight="1" x14ac:dyDescent="0.2">
      <c r="A674" s="47">
        <f t="shared" si="44"/>
        <v>661</v>
      </c>
      <c r="B674" s="48" t="str">
        <f>+'[25]Al Auto'!B641</f>
        <v>CAC38</v>
      </c>
      <c r="C674" s="49" t="str">
        <f>+'[25]Al Auto'!C641</f>
        <v>CONDUCTOR DE ALUMINIO AUTOSOPORTADO SP+AP 3x95 mm2+1x25 mm2+portante, PARA SP</v>
      </c>
      <c r="D674" s="49">
        <f>+'[25]Al Auto'!D641</f>
        <v>5.35</v>
      </c>
      <c r="E674" s="53">
        <f>+'[25]Al Auto'!E641</f>
        <v>6.9060912286076839</v>
      </c>
      <c r="F674" s="53"/>
      <c r="G674" s="49" t="str">
        <f>+'[25]Al Auto'!F641</f>
        <v>E</v>
      </c>
      <c r="H674" s="49" t="str">
        <f>+'[25]Al Auto'!G641</f>
        <v/>
      </c>
      <c r="I674" s="49" t="str">
        <f>+'[25]Al Auto'!H641</f>
        <v>Estimado</v>
      </c>
      <c r="J674" s="49" t="str">
        <f>+'[25]Al Auto'!I641</f>
        <v/>
      </c>
      <c r="K674" s="49" t="str">
        <f>+'[25]Al Auto'!J641</f>
        <v/>
      </c>
      <c r="L674" s="49" t="str">
        <f>+'[25]Al Auto'!K641</f>
        <v/>
      </c>
      <c r="M674" s="49" t="str">
        <f>+'[25]Al Auto'!L641</f>
        <v/>
      </c>
      <c r="N674" s="49" t="str">
        <f>+'[25]Al Auto'!M641</f>
        <v/>
      </c>
      <c r="O674" s="49" t="str">
        <f>+'[25]Al Auto'!N641</f>
        <v>Estimado</v>
      </c>
      <c r="P674" s="49" t="str">
        <f>+'[25]Al Auto'!O641</f>
        <v/>
      </c>
      <c r="Q674" s="49" t="str">
        <f>+'[25]Al Auto'!P641</f>
        <v>E</v>
      </c>
      <c r="R674" s="51">
        <f t="shared" si="41"/>
        <v>0.29085817357152988</v>
      </c>
      <c r="S674" s="45" t="str">
        <f t="shared" si="42"/>
        <v>Estimado.rar</v>
      </c>
      <c r="V674" s="46">
        <f t="shared" si="43"/>
        <v>1</v>
      </c>
    </row>
    <row r="675" spans="1:22" s="45" customFormat="1" ht="11.25" hidden="1" customHeight="1" x14ac:dyDescent="0.2">
      <c r="A675" s="47">
        <f t="shared" si="44"/>
        <v>662</v>
      </c>
      <c r="B675" s="48" t="str">
        <f>+'[25]Al Auto'!B642</f>
        <v>CAC35</v>
      </c>
      <c r="C675" s="49" t="str">
        <f>+'[25]Al Auto'!C642</f>
        <v>CONDUCTOR DE ALUMINIO AUTOSOPORTADO SP+AP 3x95 mm2+1x6 mm2+portante, PARA SP</v>
      </c>
      <c r="D675" s="49">
        <f>+'[25]Al Auto'!D642</f>
        <v>5.35</v>
      </c>
      <c r="E675" s="53">
        <f>+'[25]Al Auto'!E642</f>
        <v>6.9060912286076839</v>
      </c>
      <c r="F675" s="53"/>
      <c r="G675" s="49" t="str">
        <f>+'[25]Al Auto'!F642</f>
        <v>E</v>
      </c>
      <c r="H675" s="49" t="str">
        <f>+'[25]Al Auto'!G642</f>
        <v/>
      </c>
      <c r="I675" s="49" t="str">
        <f>+'[25]Al Auto'!H642</f>
        <v>Estimado</v>
      </c>
      <c r="J675" s="49" t="str">
        <f>+'[25]Al Auto'!I642</f>
        <v/>
      </c>
      <c r="K675" s="49" t="str">
        <f>+'[25]Al Auto'!J642</f>
        <v/>
      </c>
      <c r="L675" s="49" t="str">
        <f>+'[25]Al Auto'!K642</f>
        <v/>
      </c>
      <c r="M675" s="49" t="str">
        <f>+'[25]Al Auto'!L642</f>
        <v/>
      </c>
      <c r="N675" s="49" t="str">
        <f>+'[25]Al Auto'!M642</f>
        <v/>
      </c>
      <c r="O675" s="49" t="str">
        <f>+'[25]Al Auto'!N642</f>
        <v>Estimado</v>
      </c>
      <c r="P675" s="49" t="str">
        <f>+'[25]Al Auto'!O642</f>
        <v/>
      </c>
      <c r="Q675" s="49" t="str">
        <f>+'[25]Al Auto'!P642</f>
        <v>E</v>
      </c>
      <c r="R675" s="51">
        <f t="shared" si="41"/>
        <v>0.29085817357152988</v>
      </c>
      <c r="S675" s="45" t="str">
        <f t="shared" si="42"/>
        <v>Estimado.rar</v>
      </c>
      <c r="V675" s="46">
        <f t="shared" si="43"/>
        <v>1</v>
      </c>
    </row>
    <row r="676" spans="1:22" s="45" customFormat="1" ht="11.25" hidden="1" customHeight="1" x14ac:dyDescent="0.2">
      <c r="A676" s="47">
        <f t="shared" si="44"/>
        <v>663</v>
      </c>
      <c r="B676" s="48" t="str">
        <f>+'[25]Al Auto'!B643</f>
        <v>CAC39</v>
      </c>
      <c r="C676" s="49" t="str">
        <f>+'[25]Al Auto'!C643</f>
        <v>CONDUCTOR DE ALUMINIO AUTOSOPORTADO SP+AP 3x95 mm2+2x16 mm2+portante, PARA SP</v>
      </c>
      <c r="D676" s="49">
        <f>+'[25]Al Auto'!D643</f>
        <v>5.35</v>
      </c>
      <c r="E676" s="53">
        <f>+'[25]Al Auto'!E643</f>
        <v>6.9060912286076839</v>
      </c>
      <c r="F676" s="53"/>
      <c r="G676" s="49" t="str">
        <f>+'[25]Al Auto'!F643</f>
        <v>E</v>
      </c>
      <c r="H676" s="49" t="str">
        <f>+'[25]Al Auto'!G643</f>
        <v/>
      </c>
      <c r="I676" s="49" t="str">
        <f>+'[25]Al Auto'!H643</f>
        <v>Estimado</v>
      </c>
      <c r="J676" s="49" t="str">
        <f>+'[25]Al Auto'!I643</f>
        <v/>
      </c>
      <c r="K676" s="49" t="str">
        <f>+'[25]Al Auto'!J643</f>
        <v/>
      </c>
      <c r="L676" s="49" t="str">
        <f>+'[25]Al Auto'!K643</f>
        <v/>
      </c>
      <c r="M676" s="49" t="str">
        <f>+'[25]Al Auto'!L643</f>
        <v/>
      </c>
      <c r="N676" s="49" t="str">
        <f>+'[25]Al Auto'!M643</f>
        <v/>
      </c>
      <c r="O676" s="49" t="str">
        <f>+'[25]Al Auto'!N643</f>
        <v>Estimado</v>
      </c>
      <c r="P676" s="49" t="str">
        <f>+'[25]Al Auto'!O643</f>
        <v/>
      </c>
      <c r="Q676" s="49" t="str">
        <f>+'[25]Al Auto'!P643</f>
        <v>E</v>
      </c>
      <c r="R676" s="51">
        <f t="shared" si="41"/>
        <v>0.29085817357152988</v>
      </c>
      <c r="S676" s="45" t="str">
        <f t="shared" si="42"/>
        <v>Estimado.rar</v>
      </c>
      <c r="V676" s="46">
        <f t="shared" si="43"/>
        <v>1</v>
      </c>
    </row>
    <row r="677" spans="1:22" s="45" customFormat="1" ht="11.25" hidden="1" customHeight="1" x14ac:dyDescent="0.2">
      <c r="A677" s="47">
        <f t="shared" si="44"/>
        <v>664</v>
      </c>
      <c r="B677" s="48" t="str">
        <f>+'[25]Al Auto'!B644</f>
        <v>CAC95</v>
      </c>
      <c r="C677" s="49" t="str">
        <f>+'[25]Al Auto'!C644</f>
        <v>CONDUCTOR DE ALUMINIO AUTOSOPORTADO SP+AP 1x35 mm2+1x16 mm2+portante, PARA AP</v>
      </c>
      <c r="D677" s="49">
        <f>+'[25]Al Auto'!D644</f>
        <v>0.94</v>
      </c>
      <c r="E677" s="53">
        <f>+'[25]Al Auto'!E644</f>
        <v>0.77885132032288229</v>
      </c>
      <c r="F677" s="53"/>
      <c r="G677" s="49" t="str">
        <f>+'[25]Al Auto'!F644</f>
        <v>E</v>
      </c>
      <c r="H677" s="49" t="str">
        <f>+'[25]Al Auto'!G644</f>
        <v/>
      </c>
      <c r="I677" s="49" t="str">
        <f>+'[25]Al Auto'!H644</f>
        <v>Estimado</v>
      </c>
      <c r="J677" s="49" t="str">
        <f>+'[25]Al Auto'!I644</f>
        <v/>
      </c>
      <c r="K677" s="49" t="str">
        <f>+'[25]Al Auto'!J644</f>
        <v/>
      </c>
      <c r="L677" s="49" t="str">
        <f>+'[25]Al Auto'!K644</f>
        <v/>
      </c>
      <c r="M677" s="49" t="str">
        <f>+'[25]Al Auto'!L644</f>
        <v/>
      </c>
      <c r="N677" s="49" t="str">
        <f>+'[25]Al Auto'!M644</f>
        <v/>
      </c>
      <c r="O677" s="49" t="str">
        <f>+'[25]Al Auto'!N644</f>
        <v>Estimado</v>
      </c>
      <c r="P677" s="49" t="str">
        <f>+'[25]Al Auto'!O644</f>
        <v/>
      </c>
      <c r="Q677" s="49" t="str">
        <f>+'[25]Al Auto'!P644</f>
        <v>E</v>
      </c>
      <c r="R677" s="51">
        <f t="shared" si="41"/>
        <v>-0.17143476561395499</v>
      </c>
      <c r="S677" s="45" t="str">
        <f t="shared" si="42"/>
        <v>Estimado.rar</v>
      </c>
      <c r="V677" s="46">
        <f t="shared" si="43"/>
        <v>1</v>
      </c>
    </row>
    <row r="678" spans="1:22" s="45" customFormat="1" ht="11.25" hidden="1" customHeight="1" x14ac:dyDescent="0.2">
      <c r="A678" s="47">
        <f t="shared" si="44"/>
        <v>665</v>
      </c>
      <c r="B678" s="48" t="str">
        <f>+'[25]Al Auto'!B645</f>
        <v>CAC76</v>
      </c>
      <c r="C678" s="49" t="str">
        <f>+'[25]Al Auto'!C645</f>
        <v>CONDUCTOR DE ALUMINIO AUTOSOPORTADO SP+AP 3x16 mm2+1x10 mm2+portante, PARA SP</v>
      </c>
      <c r="D678" s="49">
        <f>+'[25]Al Auto'!D645</f>
        <v>1.35</v>
      </c>
      <c r="E678" s="53">
        <f>+'[25]Al Auto'!E645</f>
        <v>0.79569281823348159</v>
      </c>
      <c r="F678" s="53"/>
      <c r="G678" s="49" t="str">
        <f>+'[25]Al Auto'!F645</f>
        <v>E</v>
      </c>
      <c r="H678" s="49" t="str">
        <f>+'[25]Al Auto'!G645</f>
        <v/>
      </c>
      <c r="I678" s="49" t="str">
        <f>+'[25]Al Auto'!H645</f>
        <v>Estimado</v>
      </c>
      <c r="J678" s="49" t="str">
        <f>+'[25]Al Auto'!I645</f>
        <v/>
      </c>
      <c r="K678" s="49" t="str">
        <f>+'[25]Al Auto'!J645</f>
        <v/>
      </c>
      <c r="L678" s="49" t="str">
        <f>+'[25]Al Auto'!K645</f>
        <v/>
      </c>
      <c r="M678" s="49" t="str">
        <f>+'[25]Al Auto'!L645</f>
        <v/>
      </c>
      <c r="N678" s="49" t="str">
        <f>+'[25]Al Auto'!M645</f>
        <v/>
      </c>
      <c r="O678" s="49" t="str">
        <f>+'[25]Al Auto'!N645</f>
        <v>Estimado</v>
      </c>
      <c r="P678" s="49" t="str">
        <f>+'[25]Al Auto'!O645</f>
        <v/>
      </c>
      <c r="Q678" s="49" t="str">
        <f>+'[25]Al Auto'!P645</f>
        <v>E</v>
      </c>
      <c r="R678" s="51">
        <f t="shared" si="41"/>
        <v>-0.41059791241964327</v>
      </c>
      <c r="S678" s="45" t="str">
        <f t="shared" si="42"/>
        <v>Estimado.rar</v>
      </c>
      <c r="V678" s="46">
        <f t="shared" si="43"/>
        <v>1</v>
      </c>
    </row>
    <row r="679" spans="1:22" s="45" customFormat="1" ht="11.25" hidden="1" customHeight="1" x14ac:dyDescent="0.2">
      <c r="A679" s="47">
        <f t="shared" si="44"/>
        <v>666</v>
      </c>
      <c r="B679" s="48" t="str">
        <f>+'[25]Al Auto'!B646</f>
        <v>CAC97</v>
      </c>
      <c r="C679" s="49" t="str">
        <f>+'[25]Al Auto'!C646</f>
        <v>CONDUCTOR DE ALUMINIO AUTOSOPORTADO SP+AP 3x120 mm2+portante, PARA AP</v>
      </c>
      <c r="D679" s="49">
        <f>+'[25]Al Auto'!D646</f>
        <v>0</v>
      </c>
      <c r="E679" s="53">
        <f>+'[25]Al Auto'!E646</f>
        <v>7.854798421979706</v>
      </c>
      <c r="F679" s="53"/>
      <c r="G679" s="49">
        <f>+'[25]Al Auto'!F646</f>
        <v>0</v>
      </c>
      <c r="H679" s="49">
        <f>+'[25]Al Auto'!G646</f>
        <v>0</v>
      </c>
      <c r="I679" s="49">
        <f>+'[25]Al Auto'!H646</f>
        <v>0</v>
      </c>
      <c r="J679" s="49">
        <f>+'[25]Al Auto'!I646</f>
        <v>0</v>
      </c>
      <c r="K679" s="49">
        <f>+'[25]Al Auto'!J646</f>
        <v>0</v>
      </c>
      <c r="L679" s="49">
        <f>+'[25]Al Auto'!K646</f>
        <v>0</v>
      </c>
      <c r="M679" s="49">
        <f>+'[25]Al Auto'!L646</f>
        <v>0</v>
      </c>
      <c r="N679" s="49">
        <f>+'[25]Al Auto'!M646</f>
        <v>0</v>
      </c>
      <c r="O679" s="49" t="str">
        <f>+'[25]Al Auto'!N646</f>
        <v>Estimado</v>
      </c>
      <c r="P679" s="49" t="str">
        <f>+'[25]Al Auto'!O646</f>
        <v/>
      </c>
      <c r="Q679" s="49" t="str">
        <f>+'[25]Al Auto'!P646</f>
        <v>E</v>
      </c>
      <c r="R679" s="51" t="str">
        <f t="shared" si="41"/>
        <v/>
      </c>
      <c r="S679" s="45" t="str">
        <f t="shared" si="42"/>
        <v>Estimado.rar</v>
      </c>
      <c r="V679" s="46">
        <f t="shared" si="43"/>
        <v>1</v>
      </c>
    </row>
    <row r="680" spans="1:22" s="45" customFormat="1" ht="11.25" hidden="1" customHeight="1" x14ac:dyDescent="0.2">
      <c r="A680" s="47">
        <f t="shared" si="44"/>
        <v>667</v>
      </c>
      <c r="B680" s="67" t="str">
        <f>+'[25]Al Auto'!B647</f>
        <v>CAC96</v>
      </c>
      <c r="C680" s="49" t="str">
        <f>+'[25]Al Auto'!C647</f>
        <v>CONDUCTOR DE ALUMINIO AUTOSOPORTADO SP+AP 1x35 mm2+1x16 mm2+portante, PARA SP</v>
      </c>
      <c r="D680" s="49">
        <f>+'[25]Al Auto'!D647</f>
        <v>1.1399999999999999</v>
      </c>
      <c r="E680" s="53">
        <f>+'[25]Al Auto'!E647</f>
        <v>0.77885132032288229</v>
      </c>
      <c r="F680" s="53"/>
      <c r="G680" s="49" t="str">
        <f>+'[25]Al Auto'!F647</f>
        <v>E</v>
      </c>
      <c r="H680" s="49" t="str">
        <f>+'[25]Al Auto'!G647</f>
        <v/>
      </c>
      <c r="I680" s="49" t="str">
        <f>+'[25]Al Auto'!H647</f>
        <v>Estimado</v>
      </c>
      <c r="J680" s="49" t="str">
        <f>+'[25]Al Auto'!I647</f>
        <v/>
      </c>
      <c r="K680" s="49" t="str">
        <f>+'[25]Al Auto'!J647</f>
        <v/>
      </c>
      <c r="L680" s="49" t="str">
        <f>+'[25]Al Auto'!K647</f>
        <v/>
      </c>
      <c r="M680" s="49" t="str">
        <f>+'[25]Al Auto'!L647</f>
        <v/>
      </c>
      <c r="N680" s="49" t="str">
        <f>+'[25]Al Auto'!M647</f>
        <v/>
      </c>
      <c r="O680" s="49" t="str">
        <f>+'[25]Al Auto'!N647</f>
        <v>Estimado</v>
      </c>
      <c r="P680" s="49" t="str">
        <f>+'[25]Al Auto'!O647</f>
        <v/>
      </c>
      <c r="Q680" s="49" t="str">
        <f>+'[25]Al Auto'!P647</f>
        <v>E</v>
      </c>
      <c r="R680" s="51">
        <f t="shared" si="41"/>
        <v>-0.31679708743606816</v>
      </c>
      <c r="S680" s="45" t="str">
        <f t="shared" si="42"/>
        <v>Estimado.rar</v>
      </c>
      <c r="V680" s="46">
        <f t="shared" si="43"/>
        <v>1</v>
      </c>
    </row>
    <row r="681" spans="1:22" s="45" customFormat="1" ht="11.25" hidden="1" customHeight="1" x14ac:dyDescent="0.2">
      <c r="A681" s="47">
        <f t="shared" si="44"/>
        <v>668</v>
      </c>
      <c r="B681" s="67" t="str">
        <f>+'[25]Al Auto'!B648</f>
        <v>CAC98</v>
      </c>
      <c r="C681" s="49" t="str">
        <f>+'[25]Al Auto'!C648</f>
        <v>CONDUCTOR DE ALUMINIO AUTOSOPORTADO DE 3x300 mm2+portante</v>
      </c>
      <c r="D681" s="73" t="str">
        <f>+'[25]Al Auto'!D648</f>
        <v>NUEVO</v>
      </c>
      <c r="E681" s="53">
        <f>+'[25]Al Auto'!E648</f>
        <v>21.117699999999999</v>
      </c>
      <c r="F681" s="53"/>
      <c r="G681" s="49" t="str">
        <f>+'[25]Al Auto'!F648</f>
        <v>E</v>
      </c>
      <c r="H681" s="49" t="str">
        <f>+'[25]Al Auto'!G648</f>
        <v/>
      </c>
      <c r="I681" s="49" t="str">
        <f>+'[25]Al Auto'!H648</f>
        <v>Estimado</v>
      </c>
      <c r="J681" s="49" t="str">
        <f>+'[25]Al Auto'!I648</f>
        <v/>
      </c>
      <c r="K681" s="49" t="str">
        <f>+'[25]Al Auto'!J648</f>
        <v/>
      </c>
      <c r="L681" s="49" t="str">
        <f>+'[25]Al Auto'!K648</f>
        <v/>
      </c>
      <c r="M681" s="49" t="str">
        <f>+'[25]Al Auto'!L648</f>
        <v/>
      </c>
      <c r="N681" s="49" t="str">
        <f>+'[25]Al Auto'!M648</f>
        <v/>
      </c>
      <c r="O681" s="49" t="str">
        <f>+'[25]Al Auto'!N648</f>
        <v>Estimado</v>
      </c>
      <c r="P681" s="49" t="str">
        <f>+'[25]Al Auto'!O648</f>
        <v/>
      </c>
      <c r="Q681" s="49" t="str">
        <f>+'[25]Al Auto'!P648</f>
        <v>E</v>
      </c>
      <c r="R681" s="51" t="str">
        <f t="shared" si="41"/>
        <v/>
      </c>
      <c r="S681" s="45" t="str">
        <f t="shared" si="42"/>
        <v>Estimado.rar</v>
      </c>
      <c r="V681" s="46"/>
    </row>
    <row r="682" spans="1:22" s="45" customFormat="1" ht="11.25" hidden="1" customHeight="1" x14ac:dyDescent="0.2">
      <c r="A682" s="47">
        <f t="shared" si="44"/>
        <v>669</v>
      </c>
      <c r="B682" s="48" t="str">
        <f>+'[26]Al Prot'!B57</f>
        <v>CAB01</v>
      </c>
      <c r="C682" s="49" t="str">
        <f>+'[26]Al Prot'!C57</f>
        <v>CONDUCTOR DE ALUM. PROTEGIDO, DE  6 mm2, 1 HILO; BAJA TENSION</v>
      </c>
      <c r="D682" s="49">
        <f>+'[26]Al Prot'!D57</f>
        <v>0.24</v>
      </c>
      <c r="E682" s="53">
        <f>+'[26]Al Prot'!E57</f>
        <v>0.20342849043801392</v>
      </c>
      <c r="F682" s="53"/>
      <c r="G682" s="49" t="str">
        <f>+'[26]Al Prot'!F57</f>
        <v>E</v>
      </c>
      <c r="H682" s="49" t="str">
        <f>+'[26]Al Prot'!G57</f>
        <v/>
      </c>
      <c r="I682" s="49" t="str">
        <f>+'[26]Al Prot'!H57</f>
        <v>Estimado</v>
      </c>
      <c r="J682" s="49" t="str">
        <f>+'[26]Al Prot'!I57</f>
        <v/>
      </c>
      <c r="K682" s="49" t="str">
        <f>+'[26]Al Prot'!J57</f>
        <v/>
      </c>
      <c r="L682" s="49" t="str">
        <f>+'[26]Al Prot'!K57</f>
        <v/>
      </c>
      <c r="M682" s="49" t="str">
        <f>+'[26]Al Prot'!L57</f>
        <v/>
      </c>
      <c r="N682" s="49" t="str">
        <f>+'[26]Al Prot'!M57</f>
        <v/>
      </c>
      <c r="O682" s="49" t="str">
        <f>+'[26]Al Prot'!N57</f>
        <v>Estimado</v>
      </c>
      <c r="P682" s="49" t="str">
        <f>+'[26]Al Prot'!O57</f>
        <v/>
      </c>
      <c r="Q682" s="49" t="str">
        <f>+'[26]Al Prot'!P57</f>
        <v>E</v>
      </c>
      <c r="R682" s="51">
        <f t="shared" si="41"/>
        <v>-0.15238128984160859</v>
      </c>
      <c r="S682" s="45" t="str">
        <f t="shared" si="42"/>
        <v>Estimado.rar</v>
      </c>
      <c r="V682" s="46">
        <f t="shared" ref="V682:V745" si="45">+COUNTIF($B$3:$B$2619,B682)</f>
        <v>1</v>
      </c>
    </row>
    <row r="683" spans="1:22" s="45" customFormat="1" ht="11.25" hidden="1" customHeight="1" x14ac:dyDescent="0.2">
      <c r="A683" s="47">
        <f t="shared" si="44"/>
        <v>670</v>
      </c>
      <c r="B683" s="48" t="str">
        <f>+'[26]Al Prot'!B58</f>
        <v>CAB03</v>
      </c>
      <c r="C683" s="49" t="str">
        <f>+'[26]Al Prot'!C58</f>
        <v>CONDUCTOR DE ALUM. PROTEGIDO, DE 10 mm2, 1 HILO; BAJA TENSION</v>
      </c>
      <c r="D683" s="49">
        <f>+'[26]Al Prot'!D58</f>
        <v>0.24</v>
      </c>
      <c r="E683" s="53">
        <f>+'[26]Al Prot'!E58</f>
        <v>0.22312107130645889</v>
      </c>
      <c r="F683" s="53"/>
      <c r="G683" s="49" t="str">
        <f>+'[26]Al Prot'!F58</f>
        <v>E</v>
      </c>
      <c r="H683" s="49" t="str">
        <f>+'[26]Al Prot'!G58</f>
        <v/>
      </c>
      <c r="I683" s="49" t="str">
        <f>+'[26]Al Prot'!H58</f>
        <v>Estimado</v>
      </c>
      <c r="J683" s="49" t="str">
        <f>+'[26]Al Prot'!I58</f>
        <v/>
      </c>
      <c r="K683" s="49" t="str">
        <f>+'[26]Al Prot'!J58</f>
        <v/>
      </c>
      <c r="L683" s="49" t="str">
        <f>+'[26]Al Prot'!K58</f>
        <v/>
      </c>
      <c r="M683" s="49" t="str">
        <f>+'[26]Al Prot'!L58</f>
        <v/>
      </c>
      <c r="N683" s="49" t="str">
        <f>+'[26]Al Prot'!M58</f>
        <v/>
      </c>
      <c r="O683" s="49" t="str">
        <f>+'[26]Al Prot'!N58</f>
        <v>Estimado</v>
      </c>
      <c r="P683" s="49" t="str">
        <f>+'[26]Al Prot'!O58</f>
        <v/>
      </c>
      <c r="Q683" s="49" t="str">
        <f>+'[26]Al Prot'!P58</f>
        <v>E</v>
      </c>
      <c r="R683" s="51">
        <f t="shared" si="41"/>
        <v>-7.0328869556421258E-2</v>
      </c>
      <c r="S683" s="45" t="str">
        <f t="shared" si="42"/>
        <v>Estimado.rar</v>
      </c>
      <c r="V683" s="46">
        <f t="shared" si="45"/>
        <v>1</v>
      </c>
    </row>
    <row r="684" spans="1:22" s="45" customFormat="1" ht="11.25" hidden="1" customHeight="1" x14ac:dyDescent="0.2">
      <c r="A684" s="47">
        <f t="shared" si="44"/>
        <v>671</v>
      </c>
      <c r="B684" s="48" t="str">
        <f>+'[26]Al Prot'!B59</f>
        <v>CAB05</v>
      </c>
      <c r="C684" s="49" t="str">
        <f>+'[26]Al Prot'!C59</f>
        <v>CONDUCTOR DE ALUM. PROTEGIDO, DE 16 mm2, 1 HILO; BAJA TENSION</v>
      </c>
      <c r="D684" s="49">
        <f>+'[26]Al Prot'!D59</f>
        <v>0.4</v>
      </c>
      <c r="E684" s="53">
        <f>+'[26]Al Prot'!E59</f>
        <v>0.25629126324554147</v>
      </c>
      <c r="F684" s="53"/>
      <c r="G684" s="49" t="str">
        <f>+'[26]Al Prot'!F59</f>
        <v>E</v>
      </c>
      <c r="H684" s="49" t="str">
        <f>+'[26]Al Prot'!G59</f>
        <v/>
      </c>
      <c r="I684" s="49" t="str">
        <f>+'[26]Al Prot'!H59</f>
        <v>Estimado</v>
      </c>
      <c r="J684" s="49" t="str">
        <f>+'[26]Al Prot'!I59</f>
        <v/>
      </c>
      <c r="K684" s="49" t="str">
        <f>+'[26]Al Prot'!J59</f>
        <v/>
      </c>
      <c r="L684" s="49" t="str">
        <f>+'[26]Al Prot'!K59</f>
        <v/>
      </c>
      <c r="M684" s="49" t="str">
        <f>+'[26]Al Prot'!L59</f>
        <v/>
      </c>
      <c r="N684" s="49" t="str">
        <f>+'[26]Al Prot'!M59</f>
        <v/>
      </c>
      <c r="O684" s="49" t="str">
        <f>+'[26]Al Prot'!N59</f>
        <v>Estimado</v>
      </c>
      <c r="P684" s="49" t="str">
        <f>+'[26]Al Prot'!O59</f>
        <v/>
      </c>
      <c r="Q684" s="49" t="str">
        <f>+'[26]Al Prot'!P59</f>
        <v>E</v>
      </c>
      <c r="R684" s="51">
        <f t="shared" si="41"/>
        <v>-0.35927184188614636</v>
      </c>
      <c r="S684" s="45" t="str">
        <f t="shared" si="42"/>
        <v>Estimado.rar</v>
      </c>
      <c r="V684" s="46">
        <f t="shared" si="45"/>
        <v>1</v>
      </c>
    </row>
    <row r="685" spans="1:22" s="45" customFormat="1" ht="11.25" hidden="1" customHeight="1" x14ac:dyDescent="0.2">
      <c r="A685" s="47">
        <f t="shared" si="44"/>
        <v>672</v>
      </c>
      <c r="B685" s="48" t="str">
        <f>+'[26]Al Prot'!B60</f>
        <v>CAB02</v>
      </c>
      <c r="C685" s="49" t="str">
        <f>+'[26]Al Prot'!C60</f>
        <v>CONDUCTOR DE ALUM. PROTEGIDO, DE  6 mm2, 7 HILOS; BAJA TENSION</v>
      </c>
      <c r="D685" s="49">
        <f>+'[26]Al Prot'!D60</f>
        <v>0.24</v>
      </c>
      <c r="E685" s="53">
        <f>+'[26]Al Prot'!E60</f>
        <v>0.20342849043801392</v>
      </c>
      <c r="F685" s="53"/>
      <c r="G685" s="49" t="str">
        <f>+'[26]Al Prot'!F60</f>
        <v>E</v>
      </c>
      <c r="H685" s="49" t="str">
        <f>+'[26]Al Prot'!G60</f>
        <v/>
      </c>
      <c r="I685" s="49" t="str">
        <f>+'[26]Al Prot'!H60</f>
        <v>Estimado</v>
      </c>
      <c r="J685" s="49" t="str">
        <f>+'[26]Al Prot'!I60</f>
        <v/>
      </c>
      <c r="K685" s="49" t="str">
        <f>+'[26]Al Prot'!J60</f>
        <v/>
      </c>
      <c r="L685" s="49" t="str">
        <f>+'[26]Al Prot'!K60</f>
        <v/>
      </c>
      <c r="M685" s="49" t="str">
        <f>+'[26]Al Prot'!L60</f>
        <v/>
      </c>
      <c r="N685" s="49" t="str">
        <f>+'[26]Al Prot'!M60</f>
        <v/>
      </c>
      <c r="O685" s="49" t="str">
        <f>+'[26]Al Prot'!N60</f>
        <v>Estimado</v>
      </c>
      <c r="P685" s="49" t="str">
        <f>+'[26]Al Prot'!O60</f>
        <v/>
      </c>
      <c r="Q685" s="49" t="str">
        <f>+'[26]Al Prot'!P60</f>
        <v>E</v>
      </c>
      <c r="R685" s="51">
        <f t="shared" si="41"/>
        <v>-0.15238128984160859</v>
      </c>
      <c r="S685" s="45" t="str">
        <f t="shared" si="42"/>
        <v>Estimado.rar</v>
      </c>
      <c r="V685" s="46">
        <f t="shared" si="45"/>
        <v>1</v>
      </c>
    </row>
    <row r="686" spans="1:22" s="45" customFormat="1" ht="11.25" hidden="1" customHeight="1" x14ac:dyDescent="0.2">
      <c r="A686" s="47">
        <f t="shared" si="44"/>
        <v>673</v>
      </c>
      <c r="B686" s="48" t="str">
        <f>+'[26]Al Prot'!B61</f>
        <v>CAB04</v>
      </c>
      <c r="C686" s="49" t="str">
        <f>+'[26]Al Prot'!C61</f>
        <v>CONDUCTOR DE ALUM. PROTEGIDO, DE 10 mm2, 7 HILOS; BAJA TENSION</v>
      </c>
      <c r="D686" s="49">
        <f>+'[26]Al Prot'!D61</f>
        <v>0.24</v>
      </c>
      <c r="E686" s="53">
        <f>+'[26]Al Prot'!E61</f>
        <v>0.22312107130645889</v>
      </c>
      <c r="F686" s="53"/>
      <c r="G686" s="49" t="str">
        <f>+'[26]Al Prot'!F61</f>
        <v>E</v>
      </c>
      <c r="H686" s="49" t="str">
        <f>+'[26]Al Prot'!G61</f>
        <v/>
      </c>
      <c r="I686" s="49" t="str">
        <f>+'[26]Al Prot'!H61</f>
        <v>Estimado</v>
      </c>
      <c r="J686" s="49" t="str">
        <f>+'[26]Al Prot'!I61</f>
        <v/>
      </c>
      <c r="K686" s="49" t="str">
        <f>+'[26]Al Prot'!J61</f>
        <v/>
      </c>
      <c r="L686" s="49" t="str">
        <f>+'[26]Al Prot'!K61</f>
        <v/>
      </c>
      <c r="M686" s="49" t="str">
        <f>+'[26]Al Prot'!L61</f>
        <v/>
      </c>
      <c r="N686" s="49" t="str">
        <f>+'[26]Al Prot'!M61</f>
        <v/>
      </c>
      <c r="O686" s="49" t="str">
        <f>+'[26]Al Prot'!N61</f>
        <v>Estimado</v>
      </c>
      <c r="P686" s="49" t="str">
        <f>+'[26]Al Prot'!O61</f>
        <v/>
      </c>
      <c r="Q686" s="49" t="str">
        <f>+'[26]Al Prot'!P61</f>
        <v>E</v>
      </c>
      <c r="R686" s="51">
        <f t="shared" si="41"/>
        <v>-7.0328869556421258E-2</v>
      </c>
      <c r="S686" s="45" t="str">
        <f t="shared" si="42"/>
        <v>Estimado.rar</v>
      </c>
      <c r="V686" s="46">
        <f t="shared" si="45"/>
        <v>1</v>
      </c>
    </row>
    <row r="687" spans="1:22" s="45" customFormat="1" ht="11.25" hidden="1" customHeight="1" x14ac:dyDescent="0.2">
      <c r="A687" s="47">
        <f t="shared" si="44"/>
        <v>674</v>
      </c>
      <c r="B687" s="48" t="str">
        <f>+'[26]Al Prot'!B62</f>
        <v>CAB06</v>
      </c>
      <c r="C687" s="49" t="str">
        <f>+'[26]Al Prot'!C62</f>
        <v>CONDUCTOR DE ALUM. PROTEGIDO, DE 16 mm2, 7 HILOS; BAJA TENSION</v>
      </c>
      <c r="D687" s="49">
        <f>+'[26]Al Prot'!D62</f>
        <v>0.4</v>
      </c>
      <c r="E687" s="53">
        <f>+'[26]Al Prot'!E62</f>
        <v>0.25629126324554147</v>
      </c>
      <c r="F687" s="53"/>
      <c r="G687" s="49" t="str">
        <f>+'[26]Al Prot'!F62</f>
        <v>E</v>
      </c>
      <c r="H687" s="49" t="str">
        <f>+'[26]Al Prot'!G62</f>
        <v/>
      </c>
      <c r="I687" s="49" t="str">
        <f>+'[26]Al Prot'!H62</f>
        <v>Estimado</v>
      </c>
      <c r="J687" s="49" t="str">
        <f>+'[26]Al Prot'!I62</f>
        <v/>
      </c>
      <c r="K687" s="49" t="str">
        <f>+'[26]Al Prot'!J62</f>
        <v/>
      </c>
      <c r="L687" s="49" t="str">
        <f>+'[26]Al Prot'!K62</f>
        <v/>
      </c>
      <c r="M687" s="49" t="str">
        <f>+'[26]Al Prot'!L62</f>
        <v/>
      </c>
      <c r="N687" s="49" t="str">
        <f>+'[26]Al Prot'!M62</f>
        <v/>
      </c>
      <c r="O687" s="49" t="str">
        <f>+'[26]Al Prot'!N62</f>
        <v>Estimado</v>
      </c>
      <c r="P687" s="49" t="str">
        <f>+'[26]Al Prot'!O62</f>
        <v/>
      </c>
      <c r="Q687" s="49" t="str">
        <f>+'[26]Al Prot'!P62</f>
        <v>E</v>
      </c>
      <c r="R687" s="51">
        <f t="shared" si="41"/>
        <v>-0.35927184188614636</v>
      </c>
      <c r="S687" s="45" t="str">
        <f t="shared" si="42"/>
        <v>Estimado.rar</v>
      </c>
      <c r="V687" s="46">
        <f t="shared" si="45"/>
        <v>1</v>
      </c>
    </row>
    <row r="688" spans="1:22" s="45" customFormat="1" ht="11.25" hidden="1" customHeight="1" x14ac:dyDescent="0.2">
      <c r="A688" s="47">
        <f t="shared" si="44"/>
        <v>675</v>
      </c>
      <c r="B688" s="48" t="str">
        <f>+'[26]Al Prot'!B63</f>
        <v>CAB07</v>
      </c>
      <c r="C688" s="49" t="str">
        <f>+'[26]Al Prot'!C63</f>
        <v>CONDUCTOR DE ALUM. PROTEGIDO, DE 25 mm2, 7 HILOS; BAJA TENSION</v>
      </c>
      <c r="D688" s="49">
        <f>+'[26]Al Prot'!D63</f>
        <v>0.53</v>
      </c>
      <c r="E688" s="53">
        <f>+'[26]Al Prot'!E63</f>
        <v>0.31551762520806476</v>
      </c>
      <c r="F688" s="53"/>
      <c r="G688" s="49" t="str">
        <f>+'[26]Al Prot'!F63</f>
        <v>E</v>
      </c>
      <c r="H688" s="49" t="str">
        <f>+'[26]Al Prot'!G63</f>
        <v/>
      </c>
      <c r="I688" s="49" t="str">
        <f>+'[26]Al Prot'!H63</f>
        <v>Estimado</v>
      </c>
      <c r="J688" s="49" t="str">
        <f>+'[26]Al Prot'!I63</f>
        <v/>
      </c>
      <c r="K688" s="49" t="str">
        <f>+'[26]Al Prot'!J63</f>
        <v/>
      </c>
      <c r="L688" s="49" t="str">
        <f>+'[26]Al Prot'!K63</f>
        <v/>
      </c>
      <c r="M688" s="49" t="str">
        <f>+'[26]Al Prot'!L63</f>
        <v/>
      </c>
      <c r="N688" s="49" t="str">
        <f>+'[26]Al Prot'!M63</f>
        <v/>
      </c>
      <c r="O688" s="49" t="str">
        <f>+'[26]Al Prot'!N63</f>
        <v>Estimado</v>
      </c>
      <c r="P688" s="49" t="str">
        <f>+'[26]Al Prot'!O63</f>
        <v/>
      </c>
      <c r="Q688" s="49" t="str">
        <f>+'[26]Al Prot'!P63</f>
        <v>E</v>
      </c>
      <c r="R688" s="51">
        <f t="shared" si="41"/>
        <v>-0.40468372602251934</v>
      </c>
      <c r="S688" s="45" t="str">
        <f t="shared" si="42"/>
        <v>Estimado.rar</v>
      </c>
      <c r="V688" s="46">
        <f t="shared" si="45"/>
        <v>1</v>
      </c>
    </row>
    <row r="689" spans="1:22" s="45" customFormat="1" ht="11.25" hidden="1" customHeight="1" x14ac:dyDescent="0.2">
      <c r="A689" s="47">
        <f t="shared" si="44"/>
        <v>676</v>
      </c>
      <c r="B689" s="48" t="str">
        <f>+'[26]Al Prot'!B64</f>
        <v>CAB08</v>
      </c>
      <c r="C689" s="49" t="str">
        <f>+'[26]Al Prot'!C64</f>
        <v>CONDUCTOR DE ALUM. PROTEGIDO, DE 35 mm2, 7 HILOS; BAJA TENSION</v>
      </c>
      <c r="D689" s="49">
        <f>+'[26]Al Prot'!D64</f>
        <v>0.88</v>
      </c>
      <c r="E689" s="53">
        <f>+'[26]Al Prot'!E64</f>
        <v>0.39750779532746017</v>
      </c>
      <c r="F689" s="53"/>
      <c r="G689" s="49" t="str">
        <f>+'[26]Al Prot'!F64</f>
        <v>E</v>
      </c>
      <c r="H689" s="49" t="str">
        <f>+'[26]Al Prot'!G64</f>
        <v/>
      </c>
      <c r="I689" s="49" t="str">
        <f>+'[26]Al Prot'!H64</f>
        <v>Estimado</v>
      </c>
      <c r="J689" s="49" t="str">
        <f>+'[26]Al Prot'!I64</f>
        <v/>
      </c>
      <c r="K689" s="49" t="str">
        <f>+'[26]Al Prot'!J64</f>
        <v/>
      </c>
      <c r="L689" s="49" t="str">
        <f>+'[26]Al Prot'!K64</f>
        <v/>
      </c>
      <c r="M689" s="49" t="str">
        <f>+'[26]Al Prot'!L64</f>
        <v/>
      </c>
      <c r="N689" s="49" t="str">
        <f>+'[26]Al Prot'!M64</f>
        <v/>
      </c>
      <c r="O689" s="49" t="str">
        <f>+'[26]Al Prot'!N64</f>
        <v>Estimado</v>
      </c>
      <c r="P689" s="49" t="str">
        <f>+'[26]Al Prot'!O64</f>
        <v/>
      </c>
      <c r="Q689" s="49" t="str">
        <f>+'[26]Al Prot'!P64</f>
        <v>E</v>
      </c>
      <c r="R689" s="51">
        <f t="shared" si="41"/>
        <v>-0.54828659621879527</v>
      </c>
      <c r="S689" s="45" t="str">
        <f t="shared" si="42"/>
        <v>Estimado.rar</v>
      </c>
      <c r="V689" s="46">
        <f t="shared" si="45"/>
        <v>1</v>
      </c>
    </row>
    <row r="690" spans="1:22" s="45" customFormat="1" ht="11.25" hidden="1" customHeight="1" x14ac:dyDescent="0.2">
      <c r="A690" s="47">
        <f t="shared" si="44"/>
        <v>677</v>
      </c>
      <c r="B690" s="48" t="str">
        <f>+'[26]Al Prot'!B65</f>
        <v>CAB09</v>
      </c>
      <c r="C690" s="49" t="str">
        <f>+'[26]Al Prot'!C65</f>
        <v>CONDUCTOR DE ALUM. PROTEGIDO, DE 50 mm2, 7 HILOS; BAJA TENSION</v>
      </c>
      <c r="D690" s="49">
        <f>+'[26]Al Prot'!D65</f>
        <v>0.98</v>
      </c>
      <c r="E690" s="53">
        <f>+'[26]Al Prot'!E65</f>
        <v>0.45</v>
      </c>
      <c r="F690" s="53"/>
      <c r="G690" s="49" t="str">
        <f>+'[26]Al Prot'!F65</f>
        <v>S</v>
      </c>
      <c r="H690" s="49">
        <f>+'[26]Al Prot'!G65</f>
        <v>12000</v>
      </c>
      <c r="I690" s="49" t="str">
        <f>+'[26]Al Prot'!H65</f>
        <v>Orden de Compra OC-396615</v>
      </c>
      <c r="J690" s="49" t="str">
        <f>+'[26]Al Prot'!I65</f>
        <v>Individual</v>
      </c>
      <c r="K690" s="49" t="str">
        <f>+'[26]Al Prot'!J65</f>
        <v>ELDU</v>
      </c>
      <c r="L690" s="49" t="str">
        <f>+'[26]Al Prot'!K65</f>
        <v>CONDUCTORES Y CABLES DEL PERU SAC</v>
      </c>
      <c r="M690" s="49">
        <f>+'[26]Al Prot'!L65</f>
        <v>43039</v>
      </c>
      <c r="N690" s="49">
        <f>+'[26]Al Prot'!M65</f>
        <v>12000</v>
      </c>
      <c r="O690" s="49" t="str">
        <f>+'[26]Al Prot'!N65</f>
        <v>Sustento</v>
      </c>
      <c r="P690" s="49">
        <f>+'[26]Al Prot'!O65</f>
        <v>12000</v>
      </c>
      <c r="Q690" s="49" t="str">
        <f>+'[26]Al Prot'!P65</f>
        <v>S</v>
      </c>
      <c r="R690" s="51">
        <f t="shared" si="41"/>
        <v>-0.54081632653061229</v>
      </c>
      <c r="S690" s="45" t="str">
        <f t="shared" si="42"/>
        <v>ELDU: Orden de Compra OC-396615</v>
      </c>
      <c r="V690" s="46">
        <f t="shared" si="45"/>
        <v>1</v>
      </c>
    </row>
    <row r="691" spans="1:22" s="45" customFormat="1" ht="11.25" hidden="1" customHeight="1" x14ac:dyDescent="0.2">
      <c r="A691" s="47">
        <f t="shared" si="44"/>
        <v>678</v>
      </c>
      <c r="B691" s="48" t="str">
        <f>+'[26]Al Prot'!B66</f>
        <v>CAB10</v>
      </c>
      <c r="C691" s="49" t="str">
        <f>+'[26]Al Prot'!C66</f>
        <v>CONDUCTOR DE ALUM. PROTEGIDO, DE 70 mm2, 19 HILOS; BAJA TENSION</v>
      </c>
      <c r="D691" s="49">
        <f>+'[26]Al Prot'!D66</f>
        <v>1.31</v>
      </c>
      <c r="E691" s="53">
        <f>+'[26]Al Prot'!E66</f>
        <v>1.03</v>
      </c>
      <c r="F691" s="53"/>
      <c r="G691" s="49" t="str">
        <f>+'[26]Al Prot'!F66</f>
        <v>S</v>
      </c>
      <c r="H691" s="49">
        <f>+'[26]Al Prot'!G66</f>
        <v>90</v>
      </c>
      <c r="I691" s="49" t="str">
        <f>+'[26]Al Prot'!H66</f>
        <v>Orden de Compra 4210008518</v>
      </c>
      <c r="J691" s="49" t="str">
        <f>+'[26]Al Prot'!I66</f>
        <v>Individual</v>
      </c>
      <c r="K691" s="49" t="str">
        <f>+'[26]Al Prot'!J66</f>
        <v>ELC</v>
      </c>
      <c r="L691" s="49" t="str">
        <f>+'[26]Al Prot'!K66</f>
        <v>PROMOTORES ELECTRICOS MILAGROS Y CE</v>
      </c>
      <c r="M691" s="49">
        <f>+'[26]Al Prot'!L66</f>
        <v>42440</v>
      </c>
      <c r="N691" s="49">
        <f>+'[26]Al Prot'!M66</f>
        <v>90</v>
      </c>
      <c r="O691" s="49" t="str">
        <f>+'[26]Al Prot'!N66</f>
        <v>Sustento</v>
      </c>
      <c r="P691" s="49">
        <f>+'[26]Al Prot'!O66</f>
        <v>90</v>
      </c>
      <c r="Q691" s="49" t="str">
        <f>+'[26]Al Prot'!P66</f>
        <v>S</v>
      </c>
      <c r="R691" s="51">
        <f t="shared" si="41"/>
        <v>-0.2137404580152672</v>
      </c>
      <c r="S691" s="45" t="str">
        <f t="shared" si="42"/>
        <v>ELC: Orden de Compra 4210008518</v>
      </c>
      <c r="V691" s="46">
        <f t="shared" si="45"/>
        <v>1</v>
      </c>
    </row>
    <row r="692" spans="1:22" s="45" customFormat="1" ht="11.25" hidden="1" customHeight="1" x14ac:dyDescent="0.2">
      <c r="A692" s="47">
        <f t="shared" si="44"/>
        <v>679</v>
      </c>
      <c r="B692" s="48" t="str">
        <f>+'[26]Al Prot'!B67</f>
        <v>CAB11</v>
      </c>
      <c r="C692" s="49" t="str">
        <f>+'[26]Al Prot'!C67</f>
        <v>CONDUCTOR DE ALUM. PROTEGIDO, DE 95 mm2; BAJA TENSION</v>
      </c>
      <c r="D692" s="49">
        <f>+'[26]Al Prot'!D67</f>
        <v>1.71</v>
      </c>
      <c r="E692" s="53">
        <f>+'[26]Al Prot'!E67</f>
        <v>1.5895632068307743</v>
      </c>
      <c r="F692" s="53"/>
      <c r="G692" s="49" t="str">
        <f>+'[26]Al Prot'!F67</f>
        <v>E</v>
      </c>
      <c r="H692" s="49" t="str">
        <f>+'[26]Al Prot'!G67</f>
        <v/>
      </c>
      <c r="I692" s="49" t="str">
        <f>+'[26]Al Prot'!H67</f>
        <v>Estimado</v>
      </c>
      <c r="J692" s="49" t="str">
        <f>+'[26]Al Prot'!I67</f>
        <v/>
      </c>
      <c r="K692" s="49" t="str">
        <f>+'[26]Al Prot'!J67</f>
        <v/>
      </c>
      <c r="L692" s="49" t="str">
        <f>+'[26]Al Prot'!K67</f>
        <v/>
      </c>
      <c r="M692" s="49" t="str">
        <f>+'[26]Al Prot'!L67</f>
        <v/>
      </c>
      <c r="N692" s="49" t="str">
        <f>+'[26]Al Prot'!M67</f>
        <v/>
      </c>
      <c r="O692" s="49" t="str">
        <f>+'[26]Al Prot'!N67</f>
        <v>Estimado</v>
      </c>
      <c r="P692" s="49" t="str">
        <f>+'[26]Al Prot'!O67</f>
        <v/>
      </c>
      <c r="Q692" s="49" t="str">
        <f>+'[26]Al Prot'!P67</f>
        <v>E</v>
      </c>
      <c r="R692" s="51">
        <f t="shared" si="41"/>
        <v>-7.0430873198377597E-2</v>
      </c>
      <c r="S692" s="45" t="str">
        <f t="shared" si="42"/>
        <v>Estimado.rar</v>
      </c>
      <c r="V692" s="46">
        <f t="shared" si="45"/>
        <v>1</v>
      </c>
    </row>
    <row r="693" spans="1:22" s="45" customFormat="1" ht="11.25" hidden="1" customHeight="1" x14ac:dyDescent="0.2">
      <c r="A693" s="47">
        <f t="shared" si="44"/>
        <v>680</v>
      </c>
      <c r="B693" s="48" t="str">
        <f>+'[26]Al Prot'!B68</f>
        <v>CAB12</v>
      </c>
      <c r="C693" s="49" t="str">
        <f>+'[26]Al Prot'!C68</f>
        <v>CONDUCTOR DE ALUM. PROTEGIDO, DE 120 mm2; BAJA TENSION</v>
      </c>
      <c r="D693" s="49">
        <f>+'[26]Al Prot'!D68</f>
        <v>2.12</v>
      </c>
      <c r="E693" s="53">
        <f>+'[26]Al Prot'!E68</f>
        <v>2.12</v>
      </c>
      <c r="F693" s="53"/>
      <c r="G693" s="49" t="str">
        <f>+'[26]Al Prot'!F68</f>
        <v>E</v>
      </c>
      <c r="H693" s="49" t="str">
        <f>+'[26]Al Prot'!G68</f>
        <v/>
      </c>
      <c r="I693" s="49" t="str">
        <f>+'[26]Al Prot'!H68</f>
        <v>Estimado</v>
      </c>
      <c r="J693" s="49" t="str">
        <f>+'[26]Al Prot'!I68</f>
        <v/>
      </c>
      <c r="K693" s="49" t="str">
        <f>+'[26]Al Prot'!J68</f>
        <v/>
      </c>
      <c r="L693" s="49" t="str">
        <f>+'[26]Al Prot'!K68</f>
        <v/>
      </c>
      <c r="M693" s="49" t="str">
        <f>+'[26]Al Prot'!L68</f>
        <v/>
      </c>
      <c r="N693" s="49" t="str">
        <f>+'[26]Al Prot'!M68</f>
        <v/>
      </c>
      <c r="O693" s="49" t="str">
        <f>+'[26]Al Prot'!N68</f>
        <v>Estimado</v>
      </c>
      <c r="P693" s="49" t="str">
        <f>+'[26]Al Prot'!O68</f>
        <v/>
      </c>
      <c r="Q693" s="49" t="str">
        <f>+'[26]Al Prot'!P68</f>
        <v>E</v>
      </c>
      <c r="R693" s="51">
        <f t="shared" si="41"/>
        <v>0</v>
      </c>
      <c r="S693" s="45" t="str">
        <f t="shared" si="42"/>
        <v>Estimado.rar</v>
      </c>
      <c r="V693" s="46">
        <f t="shared" si="45"/>
        <v>1</v>
      </c>
    </row>
    <row r="694" spans="1:22" s="45" customFormat="1" ht="11.25" hidden="1" customHeight="1" x14ac:dyDescent="0.2">
      <c r="A694" s="47">
        <f t="shared" si="44"/>
        <v>681</v>
      </c>
      <c r="B694" s="48" t="str">
        <f>+'[26]Al Prot'!B69</f>
        <v>CAB13</v>
      </c>
      <c r="C694" s="49" t="str">
        <f>+'[26]Al Prot'!C69</f>
        <v>CONDUCTOR DE ALUM. PROTEGIDO, DE 150 mm2; BAJA TENSION</v>
      </c>
      <c r="D694" s="49">
        <f>+'[26]Al Prot'!D69</f>
        <v>2.6</v>
      </c>
      <c r="E694" s="53">
        <f>+'[26]Al Prot'!E69</f>
        <v>2.6</v>
      </c>
      <c r="F694" s="53"/>
      <c r="G694" s="49" t="str">
        <f>+'[26]Al Prot'!F69</f>
        <v>E</v>
      </c>
      <c r="H694" s="49" t="str">
        <f>+'[26]Al Prot'!G69</f>
        <v/>
      </c>
      <c r="I694" s="49" t="str">
        <f>+'[26]Al Prot'!H69</f>
        <v>Estimado</v>
      </c>
      <c r="J694" s="49" t="str">
        <f>+'[26]Al Prot'!I69</f>
        <v/>
      </c>
      <c r="K694" s="49" t="str">
        <f>+'[26]Al Prot'!J69</f>
        <v/>
      </c>
      <c r="L694" s="49" t="str">
        <f>+'[26]Al Prot'!K69</f>
        <v/>
      </c>
      <c r="M694" s="49" t="str">
        <f>+'[26]Al Prot'!L69</f>
        <v/>
      </c>
      <c r="N694" s="49" t="str">
        <f>+'[26]Al Prot'!M69</f>
        <v/>
      </c>
      <c r="O694" s="49" t="str">
        <f>+'[26]Al Prot'!N69</f>
        <v>Estimado</v>
      </c>
      <c r="P694" s="49" t="str">
        <f>+'[26]Al Prot'!O69</f>
        <v/>
      </c>
      <c r="Q694" s="49" t="str">
        <f>+'[26]Al Prot'!P69</f>
        <v>E</v>
      </c>
      <c r="R694" s="51">
        <f t="shared" si="41"/>
        <v>0</v>
      </c>
      <c r="S694" s="45" t="str">
        <f t="shared" si="42"/>
        <v>Estimado.rar</v>
      </c>
      <c r="V694" s="46">
        <f t="shared" si="45"/>
        <v>1</v>
      </c>
    </row>
    <row r="695" spans="1:22" s="45" customFormat="1" ht="11.25" hidden="1" customHeight="1" x14ac:dyDescent="0.2">
      <c r="A695" s="47">
        <f t="shared" si="44"/>
        <v>682</v>
      </c>
      <c r="B695" s="48" t="str">
        <f>+'[26]Al Prot'!B70</f>
        <v>CAB14</v>
      </c>
      <c r="C695" s="49" t="str">
        <f>+'[26]Al Prot'!C70</f>
        <v>CONDUCTOR DE ALUM. PROTEGIDO, DE 185 mm2; BAJA TENSION</v>
      </c>
      <c r="D695" s="49">
        <f>+'[26]Al Prot'!D70</f>
        <v>3.17</v>
      </c>
      <c r="E695" s="53">
        <f>+'[26]Al Prot'!E70</f>
        <v>3.17</v>
      </c>
      <c r="F695" s="53"/>
      <c r="G695" s="49" t="str">
        <f>+'[26]Al Prot'!F70</f>
        <v>E</v>
      </c>
      <c r="H695" s="49" t="str">
        <f>+'[26]Al Prot'!G70</f>
        <v/>
      </c>
      <c r="I695" s="49" t="str">
        <f>+'[26]Al Prot'!H70</f>
        <v>Estimado</v>
      </c>
      <c r="J695" s="49" t="str">
        <f>+'[26]Al Prot'!I70</f>
        <v/>
      </c>
      <c r="K695" s="49" t="str">
        <f>+'[26]Al Prot'!J70</f>
        <v/>
      </c>
      <c r="L695" s="49" t="str">
        <f>+'[26]Al Prot'!K70</f>
        <v/>
      </c>
      <c r="M695" s="49" t="str">
        <f>+'[26]Al Prot'!L70</f>
        <v/>
      </c>
      <c r="N695" s="49" t="str">
        <f>+'[26]Al Prot'!M70</f>
        <v/>
      </c>
      <c r="O695" s="49" t="str">
        <f>+'[26]Al Prot'!N70</f>
        <v>Estimado</v>
      </c>
      <c r="P695" s="49" t="str">
        <f>+'[26]Al Prot'!O70</f>
        <v/>
      </c>
      <c r="Q695" s="49" t="str">
        <f>+'[26]Al Prot'!P70</f>
        <v>E</v>
      </c>
      <c r="R695" s="51">
        <f t="shared" si="41"/>
        <v>0</v>
      </c>
      <c r="S695" s="45" t="str">
        <f t="shared" si="42"/>
        <v>Estimado.rar</v>
      </c>
      <c r="V695" s="46">
        <f t="shared" si="45"/>
        <v>1</v>
      </c>
    </row>
    <row r="696" spans="1:22" s="45" customFormat="1" ht="11.25" hidden="1" customHeight="1" x14ac:dyDescent="0.2">
      <c r="A696" s="47">
        <f t="shared" si="44"/>
        <v>683</v>
      </c>
      <c r="B696" s="48" t="str">
        <f>+'[26]Al Prot'!B71</f>
        <v>CAB15</v>
      </c>
      <c r="C696" s="49" t="str">
        <f>+'[26]Al Prot'!C71</f>
        <v>CONDUCTOR DE ALUM. PROTEGIDO, DE 240 mm2; BAJA TENSION</v>
      </c>
      <c r="D696" s="49">
        <f>+'[26]Al Prot'!D71</f>
        <v>4.0599999999999996</v>
      </c>
      <c r="E696" s="53">
        <f>+'[26]Al Prot'!E71</f>
        <v>4.0599999999999996</v>
      </c>
      <c r="F696" s="53"/>
      <c r="G696" s="49" t="str">
        <f>+'[26]Al Prot'!F71</f>
        <v>E</v>
      </c>
      <c r="H696" s="49" t="str">
        <f>+'[26]Al Prot'!G71</f>
        <v/>
      </c>
      <c r="I696" s="49" t="str">
        <f>+'[26]Al Prot'!H71</f>
        <v>Estimado</v>
      </c>
      <c r="J696" s="49" t="str">
        <f>+'[26]Al Prot'!I71</f>
        <v/>
      </c>
      <c r="K696" s="49" t="str">
        <f>+'[26]Al Prot'!J71</f>
        <v/>
      </c>
      <c r="L696" s="49" t="str">
        <f>+'[26]Al Prot'!K71</f>
        <v/>
      </c>
      <c r="M696" s="49" t="str">
        <f>+'[26]Al Prot'!L71</f>
        <v/>
      </c>
      <c r="N696" s="49" t="str">
        <f>+'[26]Al Prot'!M71</f>
        <v/>
      </c>
      <c r="O696" s="49" t="str">
        <f>+'[26]Al Prot'!N71</f>
        <v>Estimado</v>
      </c>
      <c r="P696" s="49" t="str">
        <f>+'[26]Al Prot'!O71</f>
        <v/>
      </c>
      <c r="Q696" s="49" t="str">
        <f>+'[26]Al Prot'!P71</f>
        <v>E</v>
      </c>
      <c r="R696" s="51">
        <f t="shared" si="41"/>
        <v>0</v>
      </c>
      <c r="S696" s="45" t="str">
        <f t="shared" si="42"/>
        <v>Estimado.rar</v>
      </c>
      <c r="V696" s="46">
        <f t="shared" si="45"/>
        <v>1</v>
      </c>
    </row>
    <row r="697" spans="1:22" s="45" customFormat="1" ht="11.25" hidden="1" customHeight="1" x14ac:dyDescent="0.2">
      <c r="A697" s="47">
        <f t="shared" si="44"/>
        <v>684</v>
      </c>
      <c r="B697" s="48" t="str">
        <f>+'[26]Al Prot'!B72</f>
        <v>CAM02</v>
      </c>
      <c r="C697" s="49" t="str">
        <f>+'[26]Al Prot'!C72</f>
        <v>CONDUCTOR DE ALUMINIO PROTEGIDO, DE 50 mm2</v>
      </c>
      <c r="D697" s="49">
        <f>+'[26]Al Prot'!D72</f>
        <v>0.98</v>
      </c>
      <c r="E697" s="53">
        <f>+'[26]Al Prot'!E72</f>
        <v>0.44999999999999996</v>
      </c>
      <c r="F697" s="53"/>
      <c r="G697" s="49" t="str">
        <f>+'[26]Al Prot'!F72</f>
        <v>E</v>
      </c>
      <c r="H697" s="49" t="str">
        <f>+'[26]Al Prot'!G72</f>
        <v/>
      </c>
      <c r="I697" s="49" t="str">
        <f>+'[26]Al Prot'!H72</f>
        <v>Estimado</v>
      </c>
      <c r="J697" s="49" t="str">
        <f>+'[26]Al Prot'!I72</f>
        <v/>
      </c>
      <c r="K697" s="49" t="str">
        <f>+'[26]Al Prot'!J72</f>
        <v/>
      </c>
      <c r="L697" s="49" t="str">
        <f>+'[26]Al Prot'!K72</f>
        <v/>
      </c>
      <c r="M697" s="49" t="str">
        <f>+'[26]Al Prot'!L72</f>
        <v/>
      </c>
      <c r="N697" s="49" t="str">
        <f>+'[26]Al Prot'!M72</f>
        <v/>
      </c>
      <c r="O697" s="49" t="str">
        <f>+'[26]Al Prot'!N72</f>
        <v>Estimado</v>
      </c>
      <c r="P697" s="49" t="str">
        <f>+'[26]Al Prot'!O72</f>
        <v/>
      </c>
      <c r="Q697" s="49" t="str">
        <f>+'[26]Al Prot'!P72</f>
        <v>E</v>
      </c>
      <c r="R697" s="51">
        <f t="shared" si="41"/>
        <v>-0.54081632653061229</v>
      </c>
      <c r="S697" s="45" t="str">
        <f t="shared" si="42"/>
        <v>Estimado.rar</v>
      </c>
      <c r="V697" s="46">
        <f t="shared" si="45"/>
        <v>1</v>
      </c>
    </row>
    <row r="698" spans="1:22" s="45" customFormat="1" ht="11.25" hidden="1" customHeight="1" x14ac:dyDescent="0.2">
      <c r="A698" s="47">
        <f t="shared" si="44"/>
        <v>685</v>
      </c>
      <c r="B698" s="48" t="str">
        <f>+'[26]Al Prot'!B73</f>
        <v>CAM01</v>
      </c>
      <c r="C698" s="49" t="str">
        <f>+'[26]Al Prot'!C73</f>
        <v>CONDUCTOR DE ALUMINIO PROTEGIDO, DE 70 mm2, 7 HILOS; MEDIA TENSIÓN</v>
      </c>
      <c r="D698" s="49">
        <f>+'[26]Al Prot'!D73</f>
        <v>1.31</v>
      </c>
      <c r="E698" s="53">
        <f>+'[26]Al Prot'!E73</f>
        <v>1.03</v>
      </c>
      <c r="F698" s="53"/>
      <c r="G698" s="49" t="str">
        <f>+'[26]Al Prot'!F73</f>
        <v>E</v>
      </c>
      <c r="H698" s="49" t="str">
        <f>+'[26]Al Prot'!G73</f>
        <v/>
      </c>
      <c r="I698" s="49" t="str">
        <f>+'[26]Al Prot'!H73</f>
        <v>Estimado</v>
      </c>
      <c r="J698" s="49" t="str">
        <f>+'[26]Al Prot'!I73</f>
        <v/>
      </c>
      <c r="K698" s="49" t="str">
        <f>+'[26]Al Prot'!J73</f>
        <v/>
      </c>
      <c r="L698" s="49" t="str">
        <f>+'[26]Al Prot'!K73</f>
        <v/>
      </c>
      <c r="M698" s="49" t="str">
        <f>+'[26]Al Prot'!L73</f>
        <v/>
      </c>
      <c r="N698" s="49" t="str">
        <f>+'[26]Al Prot'!M73</f>
        <v/>
      </c>
      <c r="O698" s="49" t="str">
        <f>+'[26]Al Prot'!N73</f>
        <v>Estimado</v>
      </c>
      <c r="P698" s="49" t="str">
        <f>+'[26]Al Prot'!O73</f>
        <v/>
      </c>
      <c r="Q698" s="49" t="str">
        <f>+'[26]Al Prot'!P73</f>
        <v>E</v>
      </c>
      <c r="R698" s="51">
        <f t="shared" si="41"/>
        <v>-0.2137404580152672</v>
      </c>
      <c r="S698" s="45" t="str">
        <f t="shared" si="42"/>
        <v>Estimado.rar</v>
      </c>
      <c r="V698" s="46">
        <f t="shared" si="45"/>
        <v>1</v>
      </c>
    </row>
    <row r="699" spans="1:22" s="45" customFormat="1" ht="11.25" hidden="1" customHeight="1" x14ac:dyDescent="0.2">
      <c r="A699" s="47">
        <f t="shared" si="44"/>
        <v>686</v>
      </c>
      <c r="B699" s="48" t="str">
        <f>+'[27]Cu Auto'!B147</f>
        <v>CBC37</v>
      </c>
      <c r="C699" s="49" t="str">
        <f>+'[27]Cu Auto'!C147</f>
        <v xml:space="preserve">CONDUCTOR DE COBRE AUTOSOPORTADO DE 1x10 mm2+portante                                                                                                                                                                                                     </v>
      </c>
      <c r="D699" s="49">
        <f>+'[27]Cu Auto'!D147</f>
        <v>2.93</v>
      </c>
      <c r="E699" s="53">
        <f>+'[27]Cu Auto'!E147</f>
        <v>3.2763329059046225</v>
      </c>
      <c r="F699" s="53"/>
      <c r="G699" s="49" t="str">
        <f>+'[27]Cu Auto'!F147</f>
        <v>E</v>
      </c>
      <c r="H699" s="49" t="str">
        <f>+'[27]Cu Auto'!G147</f>
        <v/>
      </c>
      <c r="I699" s="49" t="str">
        <f>+'[27]Cu Auto'!H147</f>
        <v>Estimado</v>
      </c>
      <c r="J699" s="49" t="str">
        <f>+'[27]Cu Auto'!I147</f>
        <v/>
      </c>
      <c r="K699" s="49" t="str">
        <f>+'[27]Cu Auto'!J147</f>
        <v/>
      </c>
      <c r="L699" s="49" t="str">
        <f>+'[27]Cu Auto'!K147</f>
        <v/>
      </c>
      <c r="M699" s="49" t="str">
        <f>+'[27]Cu Auto'!L147</f>
        <v/>
      </c>
      <c r="N699" s="49" t="str">
        <f>+'[27]Cu Auto'!M147</f>
        <v/>
      </c>
      <c r="O699" s="49" t="str">
        <f>+'[27]Cu Auto'!N147</f>
        <v>Estimado</v>
      </c>
      <c r="P699" s="49" t="str">
        <f>+'[27]Cu Auto'!O147</f>
        <v/>
      </c>
      <c r="Q699" s="49" t="str">
        <f>+'[27]Cu Auto'!P147</f>
        <v>E</v>
      </c>
      <c r="R699" s="51">
        <f t="shared" si="41"/>
        <v>0.11820235696403492</v>
      </c>
      <c r="S699" s="45" t="str">
        <f t="shared" si="42"/>
        <v>Estimado.rar</v>
      </c>
      <c r="V699" s="46">
        <f t="shared" si="45"/>
        <v>1</v>
      </c>
    </row>
    <row r="700" spans="1:22" s="45" customFormat="1" ht="11.25" hidden="1" customHeight="1" x14ac:dyDescent="0.2">
      <c r="A700" s="47">
        <f t="shared" si="44"/>
        <v>687</v>
      </c>
      <c r="B700" s="48" t="str">
        <f>+'[27]Cu Auto'!B148</f>
        <v>CBC43</v>
      </c>
      <c r="C700" s="49" t="str">
        <f>+'[27]Cu Auto'!C148</f>
        <v xml:space="preserve">CONDUCTOR DE COBRE AUTOSOPORTADO DE 1x120 mm2+portante                                                                                                                                                                                                    </v>
      </c>
      <c r="D700" s="49">
        <f>+'[27]Cu Auto'!D148</f>
        <v>27.89</v>
      </c>
      <c r="E700" s="53">
        <f>+'[27]Cu Auto'!E148</f>
        <v>31.186663735726935</v>
      </c>
      <c r="F700" s="53"/>
      <c r="G700" s="49" t="str">
        <f>+'[27]Cu Auto'!F148</f>
        <v>E</v>
      </c>
      <c r="H700" s="49" t="str">
        <f>+'[27]Cu Auto'!G148</f>
        <v/>
      </c>
      <c r="I700" s="49" t="str">
        <f>+'[27]Cu Auto'!H148</f>
        <v>Estimado</v>
      </c>
      <c r="J700" s="49" t="str">
        <f>+'[27]Cu Auto'!I148</f>
        <v/>
      </c>
      <c r="K700" s="49" t="str">
        <f>+'[27]Cu Auto'!J148</f>
        <v/>
      </c>
      <c r="L700" s="49" t="str">
        <f>+'[27]Cu Auto'!K148</f>
        <v/>
      </c>
      <c r="M700" s="49" t="str">
        <f>+'[27]Cu Auto'!L148</f>
        <v/>
      </c>
      <c r="N700" s="49" t="str">
        <f>+'[27]Cu Auto'!M148</f>
        <v/>
      </c>
      <c r="O700" s="49" t="str">
        <f>+'[27]Cu Auto'!N148</f>
        <v>Estimado</v>
      </c>
      <c r="P700" s="49" t="str">
        <f>+'[27]Cu Auto'!O148</f>
        <v/>
      </c>
      <c r="Q700" s="49" t="str">
        <f>+'[27]Cu Auto'!P148</f>
        <v>E</v>
      </c>
      <c r="R700" s="51">
        <f t="shared" si="41"/>
        <v>0.11820235696403492</v>
      </c>
      <c r="S700" s="45" t="str">
        <f t="shared" si="42"/>
        <v>Estimado.rar</v>
      </c>
      <c r="V700" s="46">
        <f t="shared" si="45"/>
        <v>1</v>
      </c>
    </row>
    <row r="701" spans="1:22" s="45" customFormat="1" ht="11.25" hidden="1" customHeight="1" x14ac:dyDescent="0.2">
      <c r="A701" s="47">
        <f t="shared" si="44"/>
        <v>688</v>
      </c>
      <c r="B701" s="48" t="str">
        <f>+'[27]Cu Auto'!B149</f>
        <v>CBC38</v>
      </c>
      <c r="C701" s="49" t="str">
        <f>+'[27]Cu Auto'!C149</f>
        <v xml:space="preserve">CONDUCTOR DE COBRE AUTOSOPORTADO DE 1x16 mm2+portante                                                                                                                                                                                                     </v>
      </c>
      <c r="D701" s="49">
        <f>+'[27]Cu Auto'!D149</f>
        <v>3.07</v>
      </c>
      <c r="E701" s="53">
        <f>+'[27]Cu Auto'!E149</f>
        <v>3.432881235879587</v>
      </c>
      <c r="F701" s="53"/>
      <c r="G701" s="49" t="str">
        <f>+'[27]Cu Auto'!F149</f>
        <v>E</v>
      </c>
      <c r="H701" s="49" t="str">
        <f>+'[27]Cu Auto'!G149</f>
        <v/>
      </c>
      <c r="I701" s="49" t="str">
        <f>+'[27]Cu Auto'!H149</f>
        <v>Estimado</v>
      </c>
      <c r="J701" s="49" t="str">
        <f>+'[27]Cu Auto'!I149</f>
        <v/>
      </c>
      <c r="K701" s="49" t="str">
        <f>+'[27]Cu Auto'!J149</f>
        <v/>
      </c>
      <c r="L701" s="49" t="str">
        <f>+'[27]Cu Auto'!K149</f>
        <v/>
      </c>
      <c r="M701" s="49" t="str">
        <f>+'[27]Cu Auto'!L149</f>
        <v/>
      </c>
      <c r="N701" s="49" t="str">
        <f>+'[27]Cu Auto'!M149</f>
        <v/>
      </c>
      <c r="O701" s="49" t="str">
        <f>+'[27]Cu Auto'!N149</f>
        <v>Estimado</v>
      </c>
      <c r="P701" s="49" t="str">
        <f>+'[27]Cu Auto'!O149</f>
        <v/>
      </c>
      <c r="Q701" s="49" t="str">
        <f>+'[27]Cu Auto'!P149</f>
        <v>E</v>
      </c>
      <c r="R701" s="51">
        <f t="shared" si="41"/>
        <v>0.11820235696403492</v>
      </c>
      <c r="S701" s="45" t="str">
        <f t="shared" si="42"/>
        <v>Estimado.rar</v>
      </c>
      <c r="V701" s="46">
        <f t="shared" si="45"/>
        <v>1</v>
      </c>
    </row>
    <row r="702" spans="1:22" s="45" customFormat="1" ht="11.25" hidden="1" customHeight="1" x14ac:dyDescent="0.2">
      <c r="A702" s="47">
        <f t="shared" si="44"/>
        <v>689</v>
      </c>
      <c r="B702" s="48" t="str">
        <f>+'[27]Cu Auto'!B150</f>
        <v>CBC39</v>
      </c>
      <c r="C702" s="49" t="str">
        <f>+'[27]Cu Auto'!C150</f>
        <v xml:space="preserve">CONDUCTOR DE COBRE AUTOSOPORTADO DE 1x25 mm2+portante                                                                                                                                                                                                     </v>
      </c>
      <c r="D702" s="49">
        <f>+'[27]Cu Auto'!D150</f>
        <v>5.92</v>
      </c>
      <c r="E702" s="53">
        <f>+'[27]Cu Auto'!E150</f>
        <v>6.6197579532270865</v>
      </c>
      <c r="F702" s="53"/>
      <c r="G702" s="49" t="str">
        <f>+'[27]Cu Auto'!F150</f>
        <v>E</v>
      </c>
      <c r="H702" s="49" t="str">
        <f>+'[27]Cu Auto'!G150</f>
        <v/>
      </c>
      <c r="I702" s="49" t="str">
        <f>+'[27]Cu Auto'!H150</f>
        <v>Estimado</v>
      </c>
      <c r="J702" s="49" t="str">
        <f>+'[27]Cu Auto'!I150</f>
        <v/>
      </c>
      <c r="K702" s="49" t="str">
        <f>+'[27]Cu Auto'!J150</f>
        <v/>
      </c>
      <c r="L702" s="49" t="str">
        <f>+'[27]Cu Auto'!K150</f>
        <v/>
      </c>
      <c r="M702" s="49" t="str">
        <f>+'[27]Cu Auto'!L150</f>
        <v/>
      </c>
      <c r="N702" s="49" t="str">
        <f>+'[27]Cu Auto'!M150</f>
        <v/>
      </c>
      <c r="O702" s="49" t="str">
        <f>+'[27]Cu Auto'!N150</f>
        <v>Estimado</v>
      </c>
      <c r="P702" s="49" t="str">
        <f>+'[27]Cu Auto'!O150</f>
        <v/>
      </c>
      <c r="Q702" s="49" t="str">
        <f>+'[27]Cu Auto'!P150</f>
        <v>E</v>
      </c>
      <c r="R702" s="51">
        <f t="shared" si="41"/>
        <v>0.11820235696403492</v>
      </c>
      <c r="S702" s="45" t="str">
        <f t="shared" si="42"/>
        <v>Estimado.rar</v>
      </c>
      <c r="V702" s="46">
        <f t="shared" si="45"/>
        <v>1</v>
      </c>
    </row>
    <row r="703" spans="1:22" s="45" customFormat="1" ht="11.25" hidden="1" customHeight="1" x14ac:dyDescent="0.2">
      <c r="A703" s="47">
        <f t="shared" si="44"/>
        <v>690</v>
      </c>
      <c r="B703" s="48" t="str">
        <f>+'[27]Cu Auto'!B151</f>
        <v>CBC40</v>
      </c>
      <c r="C703" s="49" t="str">
        <f>+'[27]Cu Auto'!C151</f>
        <v xml:space="preserve">CONDUCTOR DE COBRE AUTOSOPORTADO DE 1x35 mm2+portante                                                                                                                                                                                                     </v>
      </c>
      <c r="D703" s="49">
        <f>+'[27]Cu Auto'!D151</f>
        <v>8.19</v>
      </c>
      <c r="E703" s="53">
        <f>+'[27]Cu Auto'!E151</f>
        <v>9.1580773035354461</v>
      </c>
      <c r="F703" s="53"/>
      <c r="G703" s="49" t="str">
        <f>+'[27]Cu Auto'!F151</f>
        <v>E</v>
      </c>
      <c r="H703" s="49" t="str">
        <f>+'[27]Cu Auto'!G151</f>
        <v/>
      </c>
      <c r="I703" s="49" t="str">
        <f>+'[27]Cu Auto'!H151</f>
        <v>Estimado</v>
      </c>
      <c r="J703" s="49" t="str">
        <f>+'[27]Cu Auto'!I151</f>
        <v/>
      </c>
      <c r="K703" s="49" t="str">
        <f>+'[27]Cu Auto'!J151</f>
        <v/>
      </c>
      <c r="L703" s="49" t="str">
        <f>+'[27]Cu Auto'!K151</f>
        <v/>
      </c>
      <c r="M703" s="49" t="str">
        <f>+'[27]Cu Auto'!L151</f>
        <v/>
      </c>
      <c r="N703" s="49" t="str">
        <f>+'[27]Cu Auto'!M151</f>
        <v/>
      </c>
      <c r="O703" s="49" t="str">
        <f>+'[27]Cu Auto'!N151</f>
        <v>Estimado</v>
      </c>
      <c r="P703" s="49" t="str">
        <f>+'[27]Cu Auto'!O151</f>
        <v/>
      </c>
      <c r="Q703" s="49" t="str">
        <f>+'[27]Cu Auto'!P151</f>
        <v>E</v>
      </c>
      <c r="R703" s="51">
        <f t="shared" si="41"/>
        <v>0.11820235696403492</v>
      </c>
      <c r="S703" s="45" t="str">
        <f t="shared" si="42"/>
        <v>Estimado.rar</v>
      </c>
      <c r="V703" s="46">
        <f t="shared" si="45"/>
        <v>1</v>
      </c>
    </row>
    <row r="704" spans="1:22" s="45" customFormat="1" ht="11.25" hidden="1" customHeight="1" x14ac:dyDescent="0.2">
      <c r="A704" s="47">
        <f t="shared" si="44"/>
        <v>691</v>
      </c>
      <c r="B704" s="48" t="str">
        <f>+'[27]Cu Auto'!B152</f>
        <v>CBC41</v>
      </c>
      <c r="C704" s="49" t="str">
        <f>+'[27]Cu Auto'!C152</f>
        <v xml:space="preserve">CONDUCTOR DE COBRE AUTOSOPORTADO DE 1x50 mm2+portante                                                                                                                                                                                                     </v>
      </c>
      <c r="D704" s="49">
        <f>+'[27]Cu Auto'!D152</f>
        <v>12</v>
      </c>
      <c r="E704" s="53">
        <f>+'[27]Cu Auto'!E152</f>
        <v>13.418428283568419</v>
      </c>
      <c r="F704" s="53"/>
      <c r="G704" s="49" t="str">
        <f>+'[27]Cu Auto'!F152</f>
        <v>E</v>
      </c>
      <c r="H704" s="49" t="str">
        <f>+'[27]Cu Auto'!G152</f>
        <v/>
      </c>
      <c r="I704" s="49" t="str">
        <f>+'[27]Cu Auto'!H152</f>
        <v>Estimado</v>
      </c>
      <c r="J704" s="49" t="str">
        <f>+'[27]Cu Auto'!I152</f>
        <v/>
      </c>
      <c r="K704" s="49" t="str">
        <f>+'[27]Cu Auto'!J152</f>
        <v/>
      </c>
      <c r="L704" s="49" t="str">
        <f>+'[27]Cu Auto'!K152</f>
        <v/>
      </c>
      <c r="M704" s="49" t="str">
        <f>+'[27]Cu Auto'!L152</f>
        <v/>
      </c>
      <c r="N704" s="49" t="str">
        <f>+'[27]Cu Auto'!M152</f>
        <v/>
      </c>
      <c r="O704" s="49" t="str">
        <f>+'[27]Cu Auto'!N152</f>
        <v>Estimado</v>
      </c>
      <c r="P704" s="49" t="str">
        <f>+'[27]Cu Auto'!O152</f>
        <v/>
      </c>
      <c r="Q704" s="49" t="str">
        <f>+'[27]Cu Auto'!P152</f>
        <v>E</v>
      </c>
      <c r="R704" s="51">
        <f t="shared" si="41"/>
        <v>0.11820235696403492</v>
      </c>
      <c r="S704" s="45" t="str">
        <f t="shared" si="42"/>
        <v>Estimado.rar</v>
      </c>
      <c r="V704" s="46">
        <f t="shared" si="45"/>
        <v>1</v>
      </c>
    </row>
    <row r="705" spans="1:22" s="45" customFormat="1" ht="11.25" hidden="1" customHeight="1" x14ac:dyDescent="0.2">
      <c r="A705" s="47">
        <f t="shared" si="44"/>
        <v>692</v>
      </c>
      <c r="B705" s="48" t="str">
        <f>+'[27]Cu Auto'!B153</f>
        <v>CBC36</v>
      </c>
      <c r="C705" s="49" t="str">
        <f>+'[27]Cu Auto'!C153</f>
        <v xml:space="preserve">CONDUCTOR DE COBRE AUTOSOPORTADO DE 1x6 mm2+portante                                                                                                                                                                                                      </v>
      </c>
      <c r="D705" s="49">
        <f>+'[27]Cu Auto'!D153</f>
        <v>2.56</v>
      </c>
      <c r="E705" s="53">
        <f>+'[27]Cu Auto'!E153</f>
        <v>2.8625980338279295</v>
      </c>
      <c r="F705" s="53"/>
      <c r="G705" s="49" t="str">
        <f>+'[27]Cu Auto'!F153</f>
        <v>E</v>
      </c>
      <c r="H705" s="49" t="str">
        <f>+'[27]Cu Auto'!G153</f>
        <v/>
      </c>
      <c r="I705" s="49" t="str">
        <f>+'[27]Cu Auto'!H153</f>
        <v>Estimado</v>
      </c>
      <c r="J705" s="49" t="str">
        <f>+'[27]Cu Auto'!I153</f>
        <v/>
      </c>
      <c r="K705" s="49" t="str">
        <f>+'[27]Cu Auto'!J153</f>
        <v/>
      </c>
      <c r="L705" s="49" t="str">
        <f>+'[27]Cu Auto'!K153</f>
        <v/>
      </c>
      <c r="M705" s="49" t="str">
        <f>+'[27]Cu Auto'!L153</f>
        <v/>
      </c>
      <c r="N705" s="49" t="str">
        <f>+'[27]Cu Auto'!M153</f>
        <v/>
      </c>
      <c r="O705" s="49" t="str">
        <f>+'[27]Cu Auto'!N153</f>
        <v>Estimado</v>
      </c>
      <c r="P705" s="49" t="str">
        <f>+'[27]Cu Auto'!O153</f>
        <v/>
      </c>
      <c r="Q705" s="49" t="str">
        <f>+'[27]Cu Auto'!P153</f>
        <v>E</v>
      </c>
      <c r="R705" s="51">
        <f t="shared" si="41"/>
        <v>0.11820235696403492</v>
      </c>
      <c r="S705" s="45" t="str">
        <f t="shared" si="42"/>
        <v>Estimado.rar</v>
      </c>
      <c r="V705" s="46">
        <f t="shared" si="45"/>
        <v>1</v>
      </c>
    </row>
    <row r="706" spans="1:22" s="45" customFormat="1" ht="11.25" hidden="1" customHeight="1" x14ac:dyDescent="0.2">
      <c r="A706" s="47">
        <f t="shared" si="44"/>
        <v>693</v>
      </c>
      <c r="B706" s="48" t="str">
        <f>+'[27]Cu Auto'!B154</f>
        <v>CBC42</v>
      </c>
      <c r="C706" s="49" t="str">
        <f>+'[27]Cu Auto'!C154</f>
        <v xml:space="preserve">CONDUCTOR DE COBRE AUTOSOPORTADO DE 1x70 mm2+portante                                                                                                                                                                                                     </v>
      </c>
      <c r="D706" s="49">
        <f>+'[27]Cu Auto'!D154</f>
        <v>16.440000000000001</v>
      </c>
      <c r="E706" s="53">
        <f>+'[27]Cu Auto'!E154</f>
        <v>18.383246748488734</v>
      </c>
      <c r="F706" s="53"/>
      <c r="G706" s="49" t="str">
        <f>+'[27]Cu Auto'!F154</f>
        <v>E</v>
      </c>
      <c r="H706" s="49" t="str">
        <f>+'[27]Cu Auto'!G154</f>
        <v/>
      </c>
      <c r="I706" s="49" t="str">
        <f>+'[27]Cu Auto'!H154</f>
        <v>Estimado</v>
      </c>
      <c r="J706" s="49" t="str">
        <f>+'[27]Cu Auto'!I154</f>
        <v/>
      </c>
      <c r="K706" s="49" t="str">
        <f>+'[27]Cu Auto'!J154</f>
        <v/>
      </c>
      <c r="L706" s="49" t="str">
        <f>+'[27]Cu Auto'!K154</f>
        <v/>
      </c>
      <c r="M706" s="49" t="str">
        <f>+'[27]Cu Auto'!L154</f>
        <v/>
      </c>
      <c r="N706" s="49" t="str">
        <f>+'[27]Cu Auto'!M154</f>
        <v/>
      </c>
      <c r="O706" s="49" t="str">
        <f>+'[27]Cu Auto'!N154</f>
        <v>Estimado</v>
      </c>
      <c r="P706" s="49" t="str">
        <f>+'[27]Cu Auto'!O154</f>
        <v/>
      </c>
      <c r="Q706" s="49" t="str">
        <f>+'[27]Cu Auto'!P154</f>
        <v>E</v>
      </c>
      <c r="R706" s="51">
        <f t="shared" si="41"/>
        <v>0.11820235696403492</v>
      </c>
      <c r="S706" s="45" t="str">
        <f t="shared" si="42"/>
        <v>Estimado.rar</v>
      </c>
      <c r="V706" s="46">
        <f t="shared" si="45"/>
        <v>1</v>
      </c>
    </row>
    <row r="707" spans="1:22" s="45" customFormat="1" ht="11.25" hidden="1" customHeight="1" x14ac:dyDescent="0.2">
      <c r="A707" s="47">
        <f t="shared" si="44"/>
        <v>694</v>
      </c>
      <c r="B707" s="48" t="str">
        <f>+'[27]Cu Auto'!B155</f>
        <v>CBC01</v>
      </c>
      <c r="C707" s="49" t="str">
        <f>+'[27]Cu Auto'!C155</f>
        <v xml:space="preserve">CONDUCTOR DE COBRE AUTOSOPORTADO DE 2 x  6 + 6 mm2                                                                                                                                                                                                        </v>
      </c>
      <c r="D707" s="49">
        <f>+'[27]Cu Auto'!D155</f>
        <v>3.7</v>
      </c>
      <c r="E707" s="53">
        <f>+'[27]Cu Auto'!E155</f>
        <v>4.1373487207669291</v>
      </c>
      <c r="F707" s="53"/>
      <c r="G707" s="49" t="str">
        <f>+'[27]Cu Auto'!F155</f>
        <v>E</v>
      </c>
      <c r="H707" s="49" t="str">
        <f>+'[27]Cu Auto'!G155</f>
        <v/>
      </c>
      <c r="I707" s="49" t="str">
        <f>+'[27]Cu Auto'!H155</f>
        <v>Estimado</v>
      </c>
      <c r="J707" s="49" t="str">
        <f>+'[27]Cu Auto'!I155</f>
        <v/>
      </c>
      <c r="K707" s="49" t="str">
        <f>+'[27]Cu Auto'!J155</f>
        <v/>
      </c>
      <c r="L707" s="49" t="str">
        <f>+'[27]Cu Auto'!K155</f>
        <v/>
      </c>
      <c r="M707" s="49" t="str">
        <f>+'[27]Cu Auto'!L155</f>
        <v/>
      </c>
      <c r="N707" s="49" t="str">
        <f>+'[27]Cu Auto'!M155</f>
        <v/>
      </c>
      <c r="O707" s="49" t="str">
        <f>+'[27]Cu Auto'!N155</f>
        <v>Estimado</v>
      </c>
      <c r="P707" s="49" t="str">
        <f>+'[27]Cu Auto'!O155</f>
        <v/>
      </c>
      <c r="Q707" s="49" t="str">
        <f>+'[27]Cu Auto'!P155</f>
        <v>E</v>
      </c>
      <c r="R707" s="51">
        <f t="shared" ref="R707:R770" si="46">+IFERROR(E707/D707-1,"")</f>
        <v>0.11820235696403492</v>
      </c>
      <c r="S707" s="45" t="str">
        <f t="shared" ref="S707:S770" si="47">+IF(O707="Sustento",K707&amp;": "&amp;I707,IF(O707="Precio regulado 2012",O707,IF(O707="Estimado","Estimado.rar",O707)))</f>
        <v>Estimado.rar</v>
      </c>
      <c r="V707" s="46">
        <f t="shared" si="45"/>
        <v>1</v>
      </c>
    </row>
    <row r="708" spans="1:22" s="45" customFormat="1" ht="11.25" hidden="1" customHeight="1" x14ac:dyDescent="0.2">
      <c r="A708" s="47">
        <f t="shared" si="44"/>
        <v>695</v>
      </c>
      <c r="B708" s="48" t="str">
        <f>+'[27]Cu Auto'!B156</f>
        <v>CBC02</v>
      </c>
      <c r="C708" s="49" t="str">
        <f>+'[27]Cu Auto'!C156</f>
        <v xml:space="preserve">CONDUCTOR DE COBRE AUTOSOPORTADO DE 2 x 10 + 10 mm2                                                                                                                                                                                                       </v>
      </c>
      <c r="D708" s="49">
        <f>+'[27]Cu Auto'!D156</f>
        <v>4.88</v>
      </c>
      <c r="E708" s="53">
        <f>+'[27]Cu Auto'!E156</f>
        <v>5.4568275019844901</v>
      </c>
      <c r="F708" s="53"/>
      <c r="G708" s="49" t="str">
        <f>+'[27]Cu Auto'!F156</f>
        <v>E</v>
      </c>
      <c r="H708" s="49" t="str">
        <f>+'[27]Cu Auto'!G156</f>
        <v/>
      </c>
      <c r="I708" s="49" t="str">
        <f>+'[27]Cu Auto'!H156</f>
        <v>Estimado</v>
      </c>
      <c r="J708" s="49" t="str">
        <f>+'[27]Cu Auto'!I156</f>
        <v/>
      </c>
      <c r="K708" s="49" t="str">
        <f>+'[27]Cu Auto'!J156</f>
        <v/>
      </c>
      <c r="L708" s="49" t="str">
        <f>+'[27]Cu Auto'!K156</f>
        <v/>
      </c>
      <c r="M708" s="49" t="str">
        <f>+'[27]Cu Auto'!L156</f>
        <v/>
      </c>
      <c r="N708" s="49" t="str">
        <f>+'[27]Cu Auto'!M156</f>
        <v/>
      </c>
      <c r="O708" s="49" t="str">
        <f>+'[27]Cu Auto'!N156</f>
        <v>Estimado</v>
      </c>
      <c r="P708" s="49" t="str">
        <f>+'[27]Cu Auto'!O156</f>
        <v/>
      </c>
      <c r="Q708" s="49" t="str">
        <f>+'[27]Cu Auto'!P156</f>
        <v>E</v>
      </c>
      <c r="R708" s="51">
        <f t="shared" si="46"/>
        <v>0.11820235696403492</v>
      </c>
      <c r="S708" s="45" t="str">
        <f t="shared" si="47"/>
        <v>Estimado.rar</v>
      </c>
      <c r="V708" s="46">
        <f t="shared" si="45"/>
        <v>1</v>
      </c>
    </row>
    <row r="709" spans="1:22" s="45" customFormat="1" ht="11.25" hidden="1" customHeight="1" x14ac:dyDescent="0.2">
      <c r="A709" s="47">
        <f t="shared" si="44"/>
        <v>696</v>
      </c>
      <c r="B709" s="48" t="str">
        <f>+'[27]Cu Auto'!B157</f>
        <v>CBC03</v>
      </c>
      <c r="C709" s="49" t="str">
        <f>+'[27]Cu Auto'!C157</f>
        <v xml:space="preserve">CONDUCTOR DE COBRE AUTOSOPORTADO DE 2 x 16 + 16 mm2                                                                                                                                                                                                       </v>
      </c>
      <c r="D709" s="49">
        <f>+'[27]Cu Auto'!D157</f>
        <v>7.04</v>
      </c>
      <c r="E709" s="53">
        <f>+'[27]Cu Auto'!E157</f>
        <v>7.8721445930268059</v>
      </c>
      <c r="F709" s="53"/>
      <c r="G709" s="49" t="str">
        <f>+'[27]Cu Auto'!F157</f>
        <v>E</v>
      </c>
      <c r="H709" s="49" t="str">
        <f>+'[27]Cu Auto'!G157</f>
        <v/>
      </c>
      <c r="I709" s="49" t="str">
        <f>+'[27]Cu Auto'!H157</f>
        <v>Estimado</v>
      </c>
      <c r="J709" s="49" t="str">
        <f>+'[27]Cu Auto'!I157</f>
        <v/>
      </c>
      <c r="K709" s="49" t="str">
        <f>+'[27]Cu Auto'!J157</f>
        <v/>
      </c>
      <c r="L709" s="49" t="str">
        <f>+'[27]Cu Auto'!K157</f>
        <v/>
      </c>
      <c r="M709" s="49" t="str">
        <f>+'[27]Cu Auto'!L157</f>
        <v/>
      </c>
      <c r="N709" s="49" t="str">
        <f>+'[27]Cu Auto'!M157</f>
        <v/>
      </c>
      <c r="O709" s="49" t="str">
        <f>+'[27]Cu Auto'!N157</f>
        <v>Estimado</v>
      </c>
      <c r="P709" s="49" t="str">
        <f>+'[27]Cu Auto'!O157</f>
        <v/>
      </c>
      <c r="Q709" s="49" t="str">
        <f>+'[27]Cu Auto'!P157</f>
        <v>E</v>
      </c>
      <c r="R709" s="51">
        <f t="shared" si="46"/>
        <v>0.11820235696403492</v>
      </c>
      <c r="S709" s="45" t="str">
        <f t="shared" si="47"/>
        <v>Estimado.rar</v>
      </c>
      <c r="V709" s="46">
        <f t="shared" si="45"/>
        <v>1</v>
      </c>
    </row>
    <row r="710" spans="1:22" s="45" customFormat="1" ht="11.25" hidden="1" customHeight="1" x14ac:dyDescent="0.2">
      <c r="A710" s="47">
        <f t="shared" si="44"/>
        <v>697</v>
      </c>
      <c r="B710" s="48" t="str">
        <f>+'[27]Cu Auto'!B158</f>
        <v>CBC04</v>
      </c>
      <c r="C710" s="49" t="str">
        <f>+'[27]Cu Auto'!C158</f>
        <v xml:space="preserve">CONDUCTOR DE COBRE AUTOSOPORTADO DE 2 x 25 + 25 mm2                                                                                                                                                                                                       </v>
      </c>
      <c r="D710" s="49">
        <f>+'[27]Cu Auto'!D158</f>
        <v>10.33</v>
      </c>
      <c r="E710" s="53">
        <f>+'[27]Cu Auto'!E158</f>
        <v>11.551030347438481</v>
      </c>
      <c r="F710" s="53"/>
      <c r="G710" s="49" t="str">
        <f>+'[27]Cu Auto'!F158</f>
        <v>E</v>
      </c>
      <c r="H710" s="49" t="str">
        <f>+'[27]Cu Auto'!G158</f>
        <v/>
      </c>
      <c r="I710" s="49" t="str">
        <f>+'[27]Cu Auto'!H158</f>
        <v>Estimado</v>
      </c>
      <c r="J710" s="49" t="str">
        <f>+'[27]Cu Auto'!I158</f>
        <v/>
      </c>
      <c r="K710" s="49" t="str">
        <f>+'[27]Cu Auto'!J158</f>
        <v/>
      </c>
      <c r="L710" s="49" t="str">
        <f>+'[27]Cu Auto'!K158</f>
        <v/>
      </c>
      <c r="M710" s="49" t="str">
        <f>+'[27]Cu Auto'!L158</f>
        <v/>
      </c>
      <c r="N710" s="49" t="str">
        <f>+'[27]Cu Auto'!M158</f>
        <v/>
      </c>
      <c r="O710" s="49" t="str">
        <f>+'[27]Cu Auto'!N158</f>
        <v>Estimado</v>
      </c>
      <c r="P710" s="49" t="str">
        <f>+'[27]Cu Auto'!O158</f>
        <v/>
      </c>
      <c r="Q710" s="49" t="str">
        <f>+'[27]Cu Auto'!P158</f>
        <v>E</v>
      </c>
      <c r="R710" s="51">
        <f t="shared" si="46"/>
        <v>0.11820235696403492</v>
      </c>
      <c r="S710" s="45" t="str">
        <f t="shared" si="47"/>
        <v>Estimado.rar</v>
      </c>
      <c r="V710" s="46">
        <f t="shared" si="45"/>
        <v>1</v>
      </c>
    </row>
    <row r="711" spans="1:22" s="45" customFormat="1" ht="11.25" hidden="1" customHeight="1" x14ac:dyDescent="0.2">
      <c r="A711" s="47">
        <f t="shared" si="44"/>
        <v>698</v>
      </c>
      <c r="B711" s="48" t="str">
        <f>+'[27]Cu Auto'!B159</f>
        <v>CBC49</v>
      </c>
      <c r="C711" s="49" t="str">
        <f>+'[27]Cu Auto'!C159</f>
        <v xml:space="preserve">CONDUCTOR DE COBRE AUTOSOPORTADO DE 2x120 mm2+portante                                                                                                                                                                                                    </v>
      </c>
      <c r="D711" s="49">
        <f>+'[27]Cu Auto'!D159</f>
        <v>43.78</v>
      </c>
      <c r="E711" s="53">
        <f>+'[27]Cu Auto'!E159</f>
        <v>48.954899187885452</v>
      </c>
      <c r="F711" s="53"/>
      <c r="G711" s="49" t="str">
        <f>+'[27]Cu Auto'!F159</f>
        <v>E</v>
      </c>
      <c r="H711" s="49" t="str">
        <f>+'[27]Cu Auto'!G159</f>
        <v/>
      </c>
      <c r="I711" s="49" t="str">
        <f>+'[27]Cu Auto'!H159</f>
        <v>Estimado</v>
      </c>
      <c r="J711" s="49" t="str">
        <f>+'[27]Cu Auto'!I159</f>
        <v/>
      </c>
      <c r="K711" s="49" t="str">
        <f>+'[27]Cu Auto'!J159</f>
        <v/>
      </c>
      <c r="L711" s="49" t="str">
        <f>+'[27]Cu Auto'!K159</f>
        <v/>
      </c>
      <c r="M711" s="49" t="str">
        <f>+'[27]Cu Auto'!L159</f>
        <v/>
      </c>
      <c r="N711" s="49" t="str">
        <f>+'[27]Cu Auto'!M159</f>
        <v/>
      </c>
      <c r="O711" s="49" t="str">
        <f>+'[27]Cu Auto'!N159</f>
        <v>Estimado</v>
      </c>
      <c r="P711" s="49" t="str">
        <f>+'[27]Cu Auto'!O159</f>
        <v/>
      </c>
      <c r="Q711" s="49" t="str">
        <f>+'[27]Cu Auto'!P159</f>
        <v>E</v>
      </c>
      <c r="R711" s="51">
        <f t="shared" si="46"/>
        <v>0.11820235696403492</v>
      </c>
      <c r="S711" s="45" t="str">
        <f t="shared" si="47"/>
        <v>Estimado.rar</v>
      </c>
      <c r="V711" s="46">
        <f t="shared" si="45"/>
        <v>1</v>
      </c>
    </row>
    <row r="712" spans="1:22" s="45" customFormat="1" ht="11.25" hidden="1" customHeight="1" x14ac:dyDescent="0.2">
      <c r="A712" s="47">
        <f t="shared" si="44"/>
        <v>699</v>
      </c>
      <c r="B712" s="48" t="str">
        <f>+'[27]Cu Auto'!B160</f>
        <v>CBC44</v>
      </c>
      <c r="C712" s="49" t="str">
        <f>+'[27]Cu Auto'!C160</f>
        <v xml:space="preserve">CONDUCTOR DE COBRE AUTOSOPORTADO DE 2x35 mm2+portante                                                                                                                                                                                                     </v>
      </c>
      <c r="D712" s="49">
        <f>+'[27]Cu Auto'!D160</f>
        <v>15</v>
      </c>
      <c r="E712" s="53">
        <f>+'[27]Cu Auto'!E160</f>
        <v>16.773035354460525</v>
      </c>
      <c r="F712" s="53"/>
      <c r="G712" s="49" t="str">
        <f>+'[27]Cu Auto'!F160</f>
        <v>E</v>
      </c>
      <c r="H712" s="49" t="str">
        <f>+'[27]Cu Auto'!G160</f>
        <v/>
      </c>
      <c r="I712" s="49" t="str">
        <f>+'[27]Cu Auto'!H160</f>
        <v>Estimado</v>
      </c>
      <c r="J712" s="49" t="str">
        <f>+'[27]Cu Auto'!I160</f>
        <v/>
      </c>
      <c r="K712" s="49" t="str">
        <f>+'[27]Cu Auto'!J160</f>
        <v/>
      </c>
      <c r="L712" s="49" t="str">
        <f>+'[27]Cu Auto'!K160</f>
        <v/>
      </c>
      <c r="M712" s="49" t="str">
        <f>+'[27]Cu Auto'!L160</f>
        <v/>
      </c>
      <c r="N712" s="49" t="str">
        <f>+'[27]Cu Auto'!M160</f>
        <v/>
      </c>
      <c r="O712" s="49" t="str">
        <f>+'[27]Cu Auto'!N160</f>
        <v>Estimado</v>
      </c>
      <c r="P712" s="49" t="str">
        <f>+'[27]Cu Auto'!O160</f>
        <v/>
      </c>
      <c r="Q712" s="49" t="str">
        <f>+'[27]Cu Auto'!P160</f>
        <v>E</v>
      </c>
      <c r="R712" s="51">
        <f t="shared" si="46"/>
        <v>0.11820235696403492</v>
      </c>
      <c r="S712" s="45" t="str">
        <f t="shared" si="47"/>
        <v>Estimado.rar</v>
      </c>
      <c r="V712" s="46">
        <f t="shared" si="45"/>
        <v>1</v>
      </c>
    </row>
    <row r="713" spans="1:22" s="45" customFormat="1" ht="11.25" hidden="1" customHeight="1" x14ac:dyDescent="0.2">
      <c r="A713" s="47">
        <f t="shared" si="44"/>
        <v>700</v>
      </c>
      <c r="B713" s="48" t="str">
        <f>+'[27]Cu Auto'!B161</f>
        <v>CBC45</v>
      </c>
      <c r="C713" s="49" t="str">
        <f>+'[27]Cu Auto'!C161</f>
        <v xml:space="preserve">CONDUCTOR DE COBRE AUTOSOPORTADO DE 2x50 mm2+portante                                                                                                                                                                                                     </v>
      </c>
      <c r="D713" s="49">
        <f>+'[27]Cu Auto'!D161</f>
        <v>19.45</v>
      </c>
      <c r="E713" s="53">
        <f>+'[27]Cu Auto'!E161</f>
        <v>21.749035842950477</v>
      </c>
      <c r="F713" s="53"/>
      <c r="G713" s="49" t="str">
        <f>+'[27]Cu Auto'!F161</f>
        <v>E</v>
      </c>
      <c r="H713" s="49" t="str">
        <f>+'[27]Cu Auto'!G161</f>
        <v/>
      </c>
      <c r="I713" s="49" t="str">
        <f>+'[27]Cu Auto'!H161</f>
        <v>Estimado</v>
      </c>
      <c r="J713" s="49" t="str">
        <f>+'[27]Cu Auto'!I161</f>
        <v/>
      </c>
      <c r="K713" s="49" t="str">
        <f>+'[27]Cu Auto'!J161</f>
        <v/>
      </c>
      <c r="L713" s="49" t="str">
        <f>+'[27]Cu Auto'!K161</f>
        <v/>
      </c>
      <c r="M713" s="49" t="str">
        <f>+'[27]Cu Auto'!L161</f>
        <v/>
      </c>
      <c r="N713" s="49" t="str">
        <f>+'[27]Cu Auto'!M161</f>
        <v/>
      </c>
      <c r="O713" s="49" t="str">
        <f>+'[27]Cu Auto'!N161</f>
        <v>Estimado</v>
      </c>
      <c r="P713" s="49" t="str">
        <f>+'[27]Cu Auto'!O161</f>
        <v/>
      </c>
      <c r="Q713" s="49" t="str">
        <f>+'[27]Cu Auto'!P161</f>
        <v>E</v>
      </c>
      <c r="R713" s="51">
        <f t="shared" si="46"/>
        <v>0.11820235696403492</v>
      </c>
      <c r="S713" s="45" t="str">
        <f t="shared" si="47"/>
        <v>Estimado.rar</v>
      </c>
      <c r="V713" s="46">
        <f t="shared" si="45"/>
        <v>1</v>
      </c>
    </row>
    <row r="714" spans="1:22" s="45" customFormat="1" ht="11.25" hidden="1" customHeight="1" x14ac:dyDescent="0.2">
      <c r="A714" s="47">
        <f t="shared" si="44"/>
        <v>701</v>
      </c>
      <c r="B714" s="48" t="str">
        <f>+'[27]Cu Auto'!B162</f>
        <v>CBC46</v>
      </c>
      <c r="C714" s="49" t="str">
        <f>+'[27]Cu Auto'!C162</f>
        <v xml:space="preserve">CONDUCTOR DE COBRE AUTOSOPORTADO DE 2x70 mm2+portante                                                                                                                                                                                                     </v>
      </c>
      <c r="D714" s="49">
        <f>+'[27]Cu Auto'!D162</f>
        <v>27.99</v>
      </c>
      <c r="E714" s="53">
        <f>+'[27]Cu Auto'!E162</f>
        <v>31.298483971423334</v>
      </c>
      <c r="F714" s="53"/>
      <c r="G714" s="49" t="str">
        <f>+'[27]Cu Auto'!F162</f>
        <v>E</v>
      </c>
      <c r="H714" s="49" t="str">
        <f>+'[27]Cu Auto'!G162</f>
        <v/>
      </c>
      <c r="I714" s="49" t="str">
        <f>+'[27]Cu Auto'!H162</f>
        <v>Estimado</v>
      </c>
      <c r="J714" s="49" t="str">
        <f>+'[27]Cu Auto'!I162</f>
        <v/>
      </c>
      <c r="K714" s="49" t="str">
        <f>+'[27]Cu Auto'!J162</f>
        <v/>
      </c>
      <c r="L714" s="49" t="str">
        <f>+'[27]Cu Auto'!K162</f>
        <v/>
      </c>
      <c r="M714" s="49" t="str">
        <f>+'[27]Cu Auto'!L162</f>
        <v/>
      </c>
      <c r="N714" s="49" t="str">
        <f>+'[27]Cu Auto'!M162</f>
        <v/>
      </c>
      <c r="O714" s="49" t="str">
        <f>+'[27]Cu Auto'!N162</f>
        <v>Estimado</v>
      </c>
      <c r="P714" s="49" t="str">
        <f>+'[27]Cu Auto'!O162</f>
        <v/>
      </c>
      <c r="Q714" s="49" t="str">
        <f>+'[27]Cu Auto'!P162</f>
        <v>E</v>
      </c>
      <c r="R714" s="51">
        <f t="shared" si="46"/>
        <v>0.11820235696403492</v>
      </c>
      <c r="S714" s="45" t="str">
        <f t="shared" si="47"/>
        <v>Estimado.rar</v>
      </c>
      <c r="V714" s="46">
        <f t="shared" si="45"/>
        <v>1</v>
      </c>
    </row>
    <row r="715" spans="1:22" s="45" customFormat="1" ht="11.25" hidden="1" customHeight="1" x14ac:dyDescent="0.2">
      <c r="A715" s="47">
        <f t="shared" si="44"/>
        <v>702</v>
      </c>
      <c r="B715" s="48" t="str">
        <f>+'[27]Cu Auto'!B163</f>
        <v>CBC47</v>
      </c>
      <c r="C715" s="49" t="str">
        <f>+'[27]Cu Auto'!C163</f>
        <v xml:space="preserve">CONDUCTOR DE COBRE AUTOSOPORTADO DE 2x75 mm2+portante                                                                                                                                                                                                     </v>
      </c>
      <c r="D715" s="49">
        <f>+'[27]Cu Auto'!D163</f>
        <v>27.99</v>
      </c>
      <c r="E715" s="53">
        <f>+'[27]Cu Auto'!E163</f>
        <v>31.298483971423334</v>
      </c>
      <c r="F715" s="53"/>
      <c r="G715" s="49" t="str">
        <f>+'[27]Cu Auto'!F163</f>
        <v>E</v>
      </c>
      <c r="H715" s="49" t="str">
        <f>+'[27]Cu Auto'!G163</f>
        <v/>
      </c>
      <c r="I715" s="49" t="str">
        <f>+'[27]Cu Auto'!H163</f>
        <v>Estimado</v>
      </c>
      <c r="J715" s="49" t="str">
        <f>+'[27]Cu Auto'!I163</f>
        <v/>
      </c>
      <c r="K715" s="49" t="str">
        <f>+'[27]Cu Auto'!J163</f>
        <v/>
      </c>
      <c r="L715" s="49" t="str">
        <f>+'[27]Cu Auto'!K163</f>
        <v/>
      </c>
      <c r="M715" s="49" t="str">
        <f>+'[27]Cu Auto'!L163</f>
        <v/>
      </c>
      <c r="N715" s="49" t="str">
        <f>+'[27]Cu Auto'!M163</f>
        <v/>
      </c>
      <c r="O715" s="49" t="str">
        <f>+'[27]Cu Auto'!N163</f>
        <v>Estimado</v>
      </c>
      <c r="P715" s="49" t="str">
        <f>+'[27]Cu Auto'!O163</f>
        <v/>
      </c>
      <c r="Q715" s="49" t="str">
        <f>+'[27]Cu Auto'!P163</f>
        <v>E</v>
      </c>
      <c r="R715" s="51">
        <f t="shared" si="46"/>
        <v>0.11820235696403492</v>
      </c>
      <c r="S715" s="45" t="str">
        <f t="shared" si="47"/>
        <v>Estimado.rar</v>
      </c>
      <c r="V715" s="46">
        <f t="shared" si="45"/>
        <v>1</v>
      </c>
    </row>
    <row r="716" spans="1:22" s="45" customFormat="1" ht="11.25" hidden="1" customHeight="1" x14ac:dyDescent="0.2">
      <c r="A716" s="47">
        <f t="shared" si="44"/>
        <v>703</v>
      </c>
      <c r="B716" s="48" t="str">
        <f>+'[27]Cu Auto'!B164</f>
        <v>CBC48</v>
      </c>
      <c r="C716" s="49" t="str">
        <f>+'[27]Cu Auto'!C164</f>
        <v xml:space="preserve">CONDUCTOR DE COBRE AUTOSOPORTADO DE 2x95 mm2+portante                                                                                                                                                                                                     </v>
      </c>
      <c r="D716" s="49">
        <f>+'[27]Cu Auto'!D164</f>
        <v>33.619999999999997</v>
      </c>
      <c r="E716" s="53">
        <f>+'[27]Cu Auto'!E164</f>
        <v>37.593963241130851</v>
      </c>
      <c r="F716" s="53"/>
      <c r="G716" s="49" t="str">
        <f>+'[27]Cu Auto'!F164</f>
        <v>E</v>
      </c>
      <c r="H716" s="49" t="str">
        <f>+'[27]Cu Auto'!G164</f>
        <v/>
      </c>
      <c r="I716" s="49" t="str">
        <f>+'[27]Cu Auto'!H164</f>
        <v>Estimado</v>
      </c>
      <c r="J716" s="49" t="str">
        <f>+'[27]Cu Auto'!I164</f>
        <v/>
      </c>
      <c r="K716" s="49" t="str">
        <f>+'[27]Cu Auto'!J164</f>
        <v/>
      </c>
      <c r="L716" s="49" t="str">
        <f>+'[27]Cu Auto'!K164</f>
        <v/>
      </c>
      <c r="M716" s="49" t="str">
        <f>+'[27]Cu Auto'!L164</f>
        <v/>
      </c>
      <c r="N716" s="49" t="str">
        <f>+'[27]Cu Auto'!M164</f>
        <v/>
      </c>
      <c r="O716" s="49" t="str">
        <f>+'[27]Cu Auto'!N164</f>
        <v>Estimado</v>
      </c>
      <c r="P716" s="49" t="str">
        <f>+'[27]Cu Auto'!O164</f>
        <v/>
      </c>
      <c r="Q716" s="49" t="str">
        <f>+'[27]Cu Auto'!P164</f>
        <v>E</v>
      </c>
      <c r="R716" s="51">
        <f t="shared" si="46"/>
        <v>0.11820235696403492</v>
      </c>
      <c r="S716" s="45" t="str">
        <f t="shared" si="47"/>
        <v>Estimado.rar</v>
      </c>
      <c r="V716" s="46">
        <f t="shared" si="45"/>
        <v>1</v>
      </c>
    </row>
    <row r="717" spans="1:22" s="45" customFormat="1" ht="11.25" hidden="1" customHeight="1" x14ac:dyDescent="0.2">
      <c r="A717" s="47">
        <f t="shared" si="44"/>
        <v>704</v>
      </c>
      <c r="B717" s="48" t="str">
        <f>+'[27]Cu Auto'!B165</f>
        <v>CBC05</v>
      </c>
      <c r="C717" s="49" t="str">
        <f>+'[27]Cu Auto'!C165</f>
        <v xml:space="preserve">CONDUCTOR DE COBRE AUTOSOPORTADO DE 3 x  6 + 1 x 4 + 6 mm2                                                                                                                                                                                                </v>
      </c>
      <c r="D717" s="49">
        <f>+'[27]Cu Auto'!D165</f>
        <v>5.26</v>
      </c>
      <c r="E717" s="53">
        <f>+'[27]Cu Auto'!E165</f>
        <v>5.8817443976308237</v>
      </c>
      <c r="F717" s="53"/>
      <c r="G717" s="49" t="str">
        <f>+'[27]Cu Auto'!F165</f>
        <v>E</v>
      </c>
      <c r="H717" s="49" t="str">
        <f>+'[27]Cu Auto'!G165</f>
        <v/>
      </c>
      <c r="I717" s="49" t="str">
        <f>+'[27]Cu Auto'!H165</f>
        <v>Estimado</v>
      </c>
      <c r="J717" s="49" t="str">
        <f>+'[27]Cu Auto'!I165</f>
        <v/>
      </c>
      <c r="K717" s="49" t="str">
        <f>+'[27]Cu Auto'!J165</f>
        <v/>
      </c>
      <c r="L717" s="49" t="str">
        <f>+'[27]Cu Auto'!K165</f>
        <v/>
      </c>
      <c r="M717" s="49" t="str">
        <f>+'[27]Cu Auto'!L165</f>
        <v/>
      </c>
      <c r="N717" s="49" t="str">
        <f>+'[27]Cu Auto'!M165</f>
        <v/>
      </c>
      <c r="O717" s="49" t="str">
        <f>+'[27]Cu Auto'!N165</f>
        <v>Estimado</v>
      </c>
      <c r="P717" s="49" t="str">
        <f>+'[27]Cu Auto'!O165</f>
        <v/>
      </c>
      <c r="Q717" s="49" t="str">
        <f>+'[27]Cu Auto'!P165</f>
        <v>E</v>
      </c>
      <c r="R717" s="51">
        <f t="shared" si="46"/>
        <v>0.11820235696403492</v>
      </c>
      <c r="S717" s="45" t="str">
        <f t="shared" si="47"/>
        <v>Estimado.rar</v>
      </c>
      <c r="V717" s="46">
        <f t="shared" si="45"/>
        <v>1</v>
      </c>
    </row>
    <row r="718" spans="1:22" s="45" customFormat="1" ht="11.25" hidden="1" customHeight="1" x14ac:dyDescent="0.2">
      <c r="A718" s="47">
        <f t="shared" si="44"/>
        <v>705</v>
      </c>
      <c r="B718" s="48" t="str">
        <f>+'[27]Cu Auto'!B166</f>
        <v>CBC06</v>
      </c>
      <c r="C718" s="49" t="str">
        <f>+'[27]Cu Auto'!C166</f>
        <v xml:space="preserve">CONDUCTOR DE COBRE AUTOSOPORTADO DE 3 x  6 + 1 x 4 mm2                                                                                                                                                                                                    </v>
      </c>
      <c r="D718" s="49">
        <f>+'[27]Cu Auto'!D166</f>
        <v>5.26</v>
      </c>
      <c r="E718" s="53">
        <f>+'[27]Cu Auto'!E166</f>
        <v>5.8817443976308237</v>
      </c>
      <c r="F718" s="53"/>
      <c r="G718" s="49" t="str">
        <f>+'[27]Cu Auto'!F166</f>
        <v>E</v>
      </c>
      <c r="H718" s="49" t="str">
        <f>+'[27]Cu Auto'!G166</f>
        <v/>
      </c>
      <c r="I718" s="49" t="str">
        <f>+'[27]Cu Auto'!H166</f>
        <v>Estimado</v>
      </c>
      <c r="J718" s="49" t="str">
        <f>+'[27]Cu Auto'!I166</f>
        <v/>
      </c>
      <c r="K718" s="49" t="str">
        <f>+'[27]Cu Auto'!J166</f>
        <v/>
      </c>
      <c r="L718" s="49" t="str">
        <f>+'[27]Cu Auto'!K166</f>
        <v/>
      </c>
      <c r="M718" s="49" t="str">
        <f>+'[27]Cu Auto'!L166</f>
        <v/>
      </c>
      <c r="N718" s="49" t="str">
        <f>+'[27]Cu Auto'!M166</f>
        <v/>
      </c>
      <c r="O718" s="49" t="str">
        <f>+'[27]Cu Auto'!N166</f>
        <v>Estimado</v>
      </c>
      <c r="P718" s="49" t="str">
        <f>+'[27]Cu Auto'!O166</f>
        <v/>
      </c>
      <c r="Q718" s="49" t="str">
        <f>+'[27]Cu Auto'!P166</f>
        <v>E</v>
      </c>
      <c r="R718" s="51">
        <f t="shared" si="46"/>
        <v>0.11820235696403492</v>
      </c>
      <c r="S718" s="45" t="str">
        <f t="shared" si="47"/>
        <v>Estimado.rar</v>
      </c>
      <c r="V718" s="46">
        <f t="shared" si="45"/>
        <v>1</v>
      </c>
    </row>
    <row r="719" spans="1:22" s="45" customFormat="1" ht="11.25" hidden="1" customHeight="1" x14ac:dyDescent="0.2">
      <c r="A719" s="47">
        <f t="shared" si="44"/>
        <v>706</v>
      </c>
      <c r="B719" s="48" t="str">
        <f>+'[27]Cu Auto'!B167</f>
        <v>CBC07</v>
      </c>
      <c r="C719" s="49" t="str">
        <f>+'[27]Cu Auto'!C167</f>
        <v xml:space="preserve">CONDUCTOR DE COBRE AUTOSOPORTADO DE 3 x  6 + 6 mm2                                                                                                                                                                                                        </v>
      </c>
      <c r="D719" s="49">
        <f>+'[27]Cu Auto'!D167</f>
        <v>5.1100000000000003</v>
      </c>
      <c r="E719" s="53">
        <f>+'[27]Cu Auto'!E167</f>
        <v>5.7140140440862188</v>
      </c>
      <c r="F719" s="53"/>
      <c r="G719" s="49" t="str">
        <f>+'[27]Cu Auto'!F167</f>
        <v>E</v>
      </c>
      <c r="H719" s="49" t="str">
        <f>+'[27]Cu Auto'!G167</f>
        <v/>
      </c>
      <c r="I719" s="49" t="str">
        <f>+'[27]Cu Auto'!H167</f>
        <v>Estimado</v>
      </c>
      <c r="J719" s="49" t="str">
        <f>+'[27]Cu Auto'!I167</f>
        <v/>
      </c>
      <c r="K719" s="49" t="str">
        <f>+'[27]Cu Auto'!J167</f>
        <v/>
      </c>
      <c r="L719" s="49" t="str">
        <f>+'[27]Cu Auto'!K167</f>
        <v/>
      </c>
      <c r="M719" s="49" t="str">
        <f>+'[27]Cu Auto'!L167</f>
        <v/>
      </c>
      <c r="N719" s="49" t="str">
        <f>+'[27]Cu Auto'!M167</f>
        <v/>
      </c>
      <c r="O719" s="49" t="str">
        <f>+'[27]Cu Auto'!N167</f>
        <v>Estimado</v>
      </c>
      <c r="P719" s="49" t="str">
        <f>+'[27]Cu Auto'!O167</f>
        <v/>
      </c>
      <c r="Q719" s="49" t="str">
        <f>+'[27]Cu Auto'!P167</f>
        <v>E</v>
      </c>
      <c r="R719" s="51">
        <f t="shared" si="46"/>
        <v>0.11820235696403492</v>
      </c>
      <c r="S719" s="45" t="str">
        <f t="shared" si="47"/>
        <v>Estimado.rar</v>
      </c>
      <c r="V719" s="46">
        <f t="shared" si="45"/>
        <v>1</v>
      </c>
    </row>
    <row r="720" spans="1:22" s="45" customFormat="1" ht="11.25" hidden="1" customHeight="1" x14ac:dyDescent="0.2">
      <c r="A720" s="47">
        <f t="shared" si="44"/>
        <v>707</v>
      </c>
      <c r="B720" s="48" t="str">
        <f>+'[27]Cu Auto'!B168</f>
        <v>CBC08</v>
      </c>
      <c r="C720" s="49" t="str">
        <f>+'[27]Cu Auto'!C168</f>
        <v xml:space="preserve">CONDUCTOR DE COBRE AUTOSOPORTADO DE 3 x  6 mm2                                                                                                                                                                                                            </v>
      </c>
      <c r="D720" s="49">
        <f>+'[27]Cu Auto'!D168</f>
        <v>4.7699999999999996</v>
      </c>
      <c r="E720" s="53">
        <f>+'[27]Cu Auto'!E168</f>
        <v>5.3338252427184463</v>
      </c>
      <c r="F720" s="53"/>
      <c r="G720" s="49" t="str">
        <f>+'[27]Cu Auto'!F168</f>
        <v>E</v>
      </c>
      <c r="H720" s="49" t="str">
        <f>+'[27]Cu Auto'!G168</f>
        <v/>
      </c>
      <c r="I720" s="49" t="str">
        <f>+'[27]Cu Auto'!H168</f>
        <v>Estimado</v>
      </c>
      <c r="J720" s="49" t="str">
        <f>+'[27]Cu Auto'!I168</f>
        <v/>
      </c>
      <c r="K720" s="49" t="str">
        <f>+'[27]Cu Auto'!J168</f>
        <v/>
      </c>
      <c r="L720" s="49" t="str">
        <f>+'[27]Cu Auto'!K168</f>
        <v/>
      </c>
      <c r="M720" s="49" t="str">
        <f>+'[27]Cu Auto'!L168</f>
        <v/>
      </c>
      <c r="N720" s="49" t="str">
        <f>+'[27]Cu Auto'!M168</f>
        <v/>
      </c>
      <c r="O720" s="49" t="str">
        <f>+'[27]Cu Auto'!N168</f>
        <v>Estimado</v>
      </c>
      <c r="P720" s="49" t="str">
        <f>+'[27]Cu Auto'!O168</f>
        <v/>
      </c>
      <c r="Q720" s="49" t="str">
        <f>+'[27]Cu Auto'!P168</f>
        <v>E</v>
      </c>
      <c r="R720" s="51">
        <f t="shared" si="46"/>
        <v>0.11820235696403492</v>
      </c>
      <c r="S720" s="45" t="str">
        <f t="shared" si="47"/>
        <v>Estimado.rar</v>
      </c>
      <c r="V720" s="46">
        <f t="shared" si="45"/>
        <v>1</v>
      </c>
    </row>
    <row r="721" spans="1:22" s="45" customFormat="1" ht="11.25" hidden="1" customHeight="1" x14ac:dyDescent="0.2">
      <c r="A721" s="47">
        <f t="shared" si="44"/>
        <v>708</v>
      </c>
      <c r="B721" s="48" t="str">
        <f>+'[27]Cu Auto'!B169</f>
        <v>CBC09</v>
      </c>
      <c r="C721" s="49" t="str">
        <f>+'[27]Cu Auto'!C169</f>
        <v xml:space="preserve">CONDUCTOR DE COBRE AUTOSOPORTADO DE 3 x 10 + 1 x 4 + 10 mm2                                                                                                                                                                                               </v>
      </c>
      <c r="D721" s="49">
        <f>+'[27]Cu Auto'!D169</f>
        <v>6.29</v>
      </c>
      <c r="E721" s="53">
        <f>+'[27]Cu Auto'!E169</f>
        <v>7.0334928253037798</v>
      </c>
      <c r="F721" s="53"/>
      <c r="G721" s="49" t="str">
        <f>+'[27]Cu Auto'!F169</f>
        <v>E</v>
      </c>
      <c r="H721" s="49" t="str">
        <f>+'[27]Cu Auto'!G169</f>
        <v/>
      </c>
      <c r="I721" s="49" t="str">
        <f>+'[27]Cu Auto'!H169</f>
        <v>Estimado</v>
      </c>
      <c r="J721" s="49" t="str">
        <f>+'[27]Cu Auto'!I169</f>
        <v/>
      </c>
      <c r="K721" s="49" t="str">
        <f>+'[27]Cu Auto'!J169</f>
        <v/>
      </c>
      <c r="L721" s="49" t="str">
        <f>+'[27]Cu Auto'!K169</f>
        <v/>
      </c>
      <c r="M721" s="49" t="str">
        <f>+'[27]Cu Auto'!L169</f>
        <v/>
      </c>
      <c r="N721" s="49" t="str">
        <f>+'[27]Cu Auto'!M169</f>
        <v/>
      </c>
      <c r="O721" s="49" t="str">
        <f>+'[27]Cu Auto'!N169</f>
        <v>Estimado</v>
      </c>
      <c r="P721" s="49" t="str">
        <f>+'[27]Cu Auto'!O169</f>
        <v/>
      </c>
      <c r="Q721" s="49" t="str">
        <f>+'[27]Cu Auto'!P169</f>
        <v>E</v>
      </c>
      <c r="R721" s="51">
        <f t="shared" si="46"/>
        <v>0.11820235696403492</v>
      </c>
      <c r="S721" s="45" t="str">
        <f t="shared" si="47"/>
        <v>Estimado.rar</v>
      </c>
      <c r="V721" s="46">
        <f t="shared" si="45"/>
        <v>1</v>
      </c>
    </row>
    <row r="722" spans="1:22" s="45" customFormat="1" ht="11.25" hidden="1" customHeight="1" x14ac:dyDescent="0.2">
      <c r="A722" s="47">
        <f t="shared" si="44"/>
        <v>709</v>
      </c>
      <c r="B722" s="48" t="str">
        <f>+'[27]Cu Auto'!B170</f>
        <v>CBC10</v>
      </c>
      <c r="C722" s="49" t="str">
        <f>+'[27]Cu Auto'!C170</f>
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</c>
      <c r="D722" s="49">
        <f>+'[27]Cu Auto'!D170</f>
        <v>6.29</v>
      </c>
      <c r="E722" s="53">
        <f>+'[27]Cu Auto'!E170</f>
        <v>7.0334928253037798</v>
      </c>
      <c r="F722" s="53"/>
      <c r="G722" s="49" t="str">
        <f>+'[27]Cu Auto'!F170</f>
        <v>E</v>
      </c>
      <c r="H722" s="49" t="str">
        <f>+'[27]Cu Auto'!G170</f>
        <v/>
      </c>
      <c r="I722" s="49" t="str">
        <f>+'[27]Cu Auto'!H170</f>
        <v>Estimado</v>
      </c>
      <c r="J722" s="49" t="str">
        <f>+'[27]Cu Auto'!I170</f>
        <v/>
      </c>
      <c r="K722" s="49" t="str">
        <f>+'[27]Cu Auto'!J170</f>
        <v/>
      </c>
      <c r="L722" s="49" t="str">
        <f>+'[27]Cu Auto'!K170</f>
        <v/>
      </c>
      <c r="M722" s="49" t="str">
        <f>+'[27]Cu Auto'!L170</f>
        <v/>
      </c>
      <c r="N722" s="49" t="str">
        <f>+'[27]Cu Auto'!M170</f>
        <v/>
      </c>
      <c r="O722" s="49" t="str">
        <f>+'[27]Cu Auto'!N170</f>
        <v>Estimado</v>
      </c>
      <c r="P722" s="49" t="str">
        <f>+'[27]Cu Auto'!O170</f>
        <v/>
      </c>
      <c r="Q722" s="49" t="str">
        <f>+'[27]Cu Auto'!P170</f>
        <v>E</v>
      </c>
      <c r="R722" s="51">
        <f t="shared" si="46"/>
        <v>0.11820235696403492</v>
      </c>
      <c r="S722" s="45" t="str">
        <f t="shared" si="47"/>
        <v>Estimado.rar</v>
      </c>
      <c r="V722" s="46">
        <f t="shared" si="45"/>
        <v>1</v>
      </c>
    </row>
    <row r="723" spans="1:22" s="45" customFormat="1" ht="11.25" hidden="1" customHeight="1" x14ac:dyDescent="0.2">
      <c r="A723" s="47">
        <f t="shared" si="44"/>
        <v>710</v>
      </c>
      <c r="B723" s="48" t="str">
        <f>+'[27]Cu Auto'!B171</f>
        <v>CBC11</v>
      </c>
      <c r="C723" s="49" t="str">
        <f>+'[27]Cu Auto'!C171</f>
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</c>
      <c r="D723" s="49">
        <f>+'[27]Cu Auto'!D171</f>
        <v>6.29</v>
      </c>
      <c r="E723" s="53">
        <f>+'[27]Cu Auto'!E171</f>
        <v>7.0334928253037798</v>
      </c>
      <c r="F723" s="53"/>
      <c r="G723" s="49" t="str">
        <f>+'[27]Cu Auto'!F171</f>
        <v>E</v>
      </c>
      <c r="H723" s="49" t="str">
        <f>+'[27]Cu Auto'!G171</f>
        <v/>
      </c>
      <c r="I723" s="49" t="str">
        <f>+'[27]Cu Auto'!H171</f>
        <v>Estimado</v>
      </c>
      <c r="J723" s="49" t="str">
        <f>+'[27]Cu Auto'!I171</f>
        <v/>
      </c>
      <c r="K723" s="49" t="str">
        <f>+'[27]Cu Auto'!J171</f>
        <v/>
      </c>
      <c r="L723" s="49" t="str">
        <f>+'[27]Cu Auto'!K171</f>
        <v/>
      </c>
      <c r="M723" s="49" t="str">
        <f>+'[27]Cu Auto'!L171</f>
        <v/>
      </c>
      <c r="N723" s="49" t="str">
        <f>+'[27]Cu Auto'!M171</f>
        <v/>
      </c>
      <c r="O723" s="49" t="str">
        <f>+'[27]Cu Auto'!N171</f>
        <v>Estimado</v>
      </c>
      <c r="P723" s="49" t="str">
        <f>+'[27]Cu Auto'!O171</f>
        <v/>
      </c>
      <c r="Q723" s="49" t="str">
        <f>+'[27]Cu Auto'!P171</f>
        <v>E</v>
      </c>
      <c r="R723" s="51">
        <f t="shared" si="46"/>
        <v>0.11820235696403492</v>
      </c>
      <c r="S723" s="45" t="str">
        <f t="shared" si="47"/>
        <v>Estimado.rar</v>
      </c>
      <c r="V723" s="46">
        <f t="shared" si="45"/>
        <v>1</v>
      </c>
    </row>
    <row r="724" spans="1:22" s="45" customFormat="1" ht="11.25" hidden="1" customHeight="1" x14ac:dyDescent="0.2">
      <c r="A724" s="47">
        <f t="shared" si="44"/>
        <v>711</v>
      </c>
      <c r="B724" s="48" t="str">
        <f>+'[27]Cu Auto'!B172</f>
        <v>CBC12</v>
      </c>
      <c r="C724" s="49" t="str">
        <f>+'[27]Cu Auto'!C172</f>
        <v xml:space="preserve">CONDUCTOR DE COBRE AUTOSOPORTADO DE 3 x 10 + 10 mm2                                                                                                                                                                                                       </v>
      </c>
      <c r="D724" s="49">
        <f>+'[27]Cu Auto'!D172</f>
        <v>5.77</v>
      </c>
      <c r="E724" s="53">
        <f>+'[27]Cu Auto'!E172</f>
        <v>6.4520275996824807</v>
      </c>
      <c r="F724" s="53"/>
      <c r="G724" s="49" t="str">
        <f>+'[27]Cu Auto'!F172</f>
        <v>E</v>
      </c>
      <c r="H724" s="49" t="str">
        <f>+'[27]Cu Auto'!G172</f>
        <v/>
      </c>
      <c r="I724" s="49" t="str">
        <f>+'[27]Cu Auto'!H172</f>
        <v>Estimado</v>
      </c>
      <c r="J724" s="49" t="str">
        <f>+'[27]Cu Auto'!I172</f>
        <v/>
      </c>
      <c r="K724" s="49" t="str">
        <f>+'[27]Cu Auto'!J172</f>
        <v/>
      </c>
      <c r="L724" s="49" t="str">
        <f>+'[27]Cu Auto'!K172</f>
        <v/>
      </c>
      <c r="M724" s="49" t="str">
        <f>+'[27]Cu Auto'!L172</f>
        <v/>
      </c>
      <c r="N724" s="49" t="str">
        <f>+'[27]Cu Auto'!M172</f>
        <v/>
      </c>
      <c r="O724" s="49" t="str">
        <f>+'[27]Cu Auto'!N172</f>
        <v>Estimado</v>
      </c>
      <c r="P724" s="49" t="str">
        <f>+'[27]Cu Auto'!O172</f>
        <v/>
      </c>
      <c r="Q724" s="49" t="str">
        <f>+'[27]Cu Auto'!P172</f>
        <v>E</v>
      </c>
      <c r="R724" s="51">
        <f t="shared" si="46"/>
        <v>0.11820235696403492</v>
      </c>
      <c r="S724" s="45" t="str">
        <f t="shared" si="47"/>
        <v>Estimado.rar</v>
      </c>
      <c r="V724" s="46">
        <f t="shared" si="45"/>
        <v>1</v>
      </c>
    </row>
    <row r="725" spans="1:22" s="45" customFormat="1" ht="11.25" hidden="1" customHeight="1" x14ac:dyDescent="0.2">
      <c r="A725" s="47">
        <f t="shared" ref="A725:A788" si="48">+A724+1</f>
        <v>712</v>
      </c>
      <c r="B725" s="48" t="str">
        <f>+'[27]Cu Auto'!B173</f>
        <v>CBC13</v>
      </c>
      <c r="C725" s="49" t="str">
        <f>+'[27]Cu Auto'!C173</f>
        <v xml:space="preserve">CONDUCTOR DE COBRE AUTOSOPORTADO DE 3 x 10 mm2                                                                                                                                                                                                            </v>
      </c>
      <c r="D725" s="49">
        <f>+'[27]Cu Auto'!D173</f>
        <v>6.11</v>
      </c>
      <c r="E725" s="53">
        <f>+'[27]Cu Auto'!E173</f>
        <v>6.8322164010502533</v>
      </c>
      <c r="F725" s="53"/>
      <c r="G725" s="49" t="str">
        <f>+'[27]Cu Auto'!F173</f>
        <v>E</v>
      </c>
      <c r="H725" s="49" t="str">
        <f>+'[27]Cu Auto'!G173</f>
        <v/>
      </c>
      <c r="I725" s="49" t="str">
        <f>+'[27]Cu Auto'!H173</f>
        <v>Estimado</v>
      </c>
      <c r="J725" s="49" t="str">
        <f>+'[27]Cu Auto'!I173</f>
        <v/>
      </c>
      <c r="K725" s="49" t="str">
        <f>+'[27]Cu Auto'!J173</f>
        <v/>
      </c>
      <c r="L725" s="49" t="str">
        <f>+'[27]Cu Auto'!K173</f>
        <v/>
      </c>
      <c r="M725" s="49" t="str">
        <f>+'[27]Cu Auto'!L173</f>
        <v/>
      </c>
      <c r="N725" s="49" t="str">
        <f>+'[27]Cu Auto'!M173</f>
        <v/>
      </c>
      <c r="O725" s="49" t="str">
        <f>+'[27]Cu Auto'!N173</f>
        <v>Estimado</v>
      </c>
      <c r="P725" s="49" t="str">
        <f>+'[27]Cu Auto'!O173</f>
        <v/>
      </c>
      <c r="Q725" s="49" t="str">
        <f>+'[27]Cu Auto'!P173</f>
        <v>E</v>
      </c>
      <c r="R725" s="51">
        <f t="shared" si="46"/>
        <v>0.11820235696403492</v>
      </c>
      <c r="S725" s="45" t="str">
        <f t="shared" si="47"/>
        <v>Estimado.rar</v>
      </c>
      <c r="V725" s="46">
        <f t="shared" si="45"/>
        <v>1</v>
      </c>
    </row>
    <row r="726" spans="1:22" s="45" customFormat="1" ht="11.25" hidden="1" customHeight="1" x14ac:dyDescent="0.2">
      <c r="A726" s="47">
        <f t="shared" si="48"/>
        <v>713</v>
      </c>
      <c r="B726" s="48" t="str">
        <f>+'[27]Cu Auto'!B174</f>
        <v>CBC14</v>
      </c>
      <c r="C726" s="49" t="str">
        <f>+'[27]Cu Auto'!C174</f>
        <v xml:space="preserve">CONDUCTOR DE COBRE AUTOSOPORTADO DE 3 x 16 + 1 x 4 + 16 mm2                                                                                                                                                                                               </v>
      </c>
      <c r="D726" s="49">
        <f>+'[27]Cu Auto'!D174</f>
        <v>8.6300000000000008</v>
      </c>
      <c r="E726" s="53">
        <f>+'[27]Cu Auto'!E174</f>
        <v>9.6500863405996213</v>
      </c>
      <c r="F726" s="53"/>
      <c r="G726" s="49" t="str">
        <f>+'[27]Cu Auto'!F174</f>
        <v>E</v>
      </c>
      <c r="H726" s="49" t="str">
        <f>+'[27]Cu Auto'!G174</f>
        <v/>
      </c>
      <c r="I726" s="49" t="str">
        <f>+'[27]Cu Auto'!H174</f>
        <v>Estimado</v>
      </c>
      <c r="J726" s="49" t="str">
        <f>+'[27]Cu Auto'!I174</f>
        <v/>
      </c>
      <c r="K726" s="49" t="str">
        <f>+'[27]Cu Auto'!J174</f>
        <v/>
      </c>
      <c r="L726" s="49" t="str">
        <f>+'[27]Cu Auto'!K174</f>
        <v/>
      </c>
      <c r="M726" s="49" t="str">
        <f>+'[27]Cu Auto'!L174</f>
        <v/>
      </c>
      <c r="N726" s="49" t="str">
        <f>+'[27]Cu Auto'!M174</f>
        <v/>
      </c>
      <c r="O726" s="49" t="str">
        <f>+'[27]Cu Auto'!N174</f>
        <v>Estimado</v>
      </c>
      <c r="P726" s="49" t="str">
        <f>+'[27]Cu Auto'!O174</f>
        <v/>
      </c>
      <c r="Q726" s="49" t="str">
        <f>+'[27]Cu Auto'!P174</f>
        <v>E</v>
      </c>
      <c r="R726" s="51">
        <f t="shared" si="46"/>
        <v>0.11820235696403492</v>
      </c>
      <c r="S726" s="45" t="str">
        <f t="shared" si="47"/>
        <v>Estimado.rar</v>
      </c>
      <c r="V726" s="46">
        <f t="shared" si="45"/>
        <v>1</v>
      </c>
    </row>
    <row r="727" spans="1:22" s="45" customFormat="1" ht="11.25" hidden="1" customHeight="1" x14ac:dyDescent="0.2">
      <c r="A727" s="47">
        <f t="shared" si="48"/>
        <v>714</v>
      </c>
      <c r="B727" s="48" t="str">
        <f>+'[27]Cu Auto'!B175</f>
        <v>CBC15</v>
      </c>
      <c r="C727" s="49" t="str">
        <f>+'[27]Cu Auto'!C175</f>
        <v xml:space="preserve">CONDUCTOR DE COBRE AUTOSOPORTADO DE 3 x 16 + 1 x 4 mm2                                                                                                                                                                                                    </v>
      </c>
      <c r="D727" s="49">
        <f>+'[27]Cu Auto'!D175</f>
        <v>8.6300000000000008</v>
      </c>
      <c r="E727" s="53">
        <f>+'[27]Cu Auto'!E175</f>
        <v>9.6500863405996213</v>
      </c>
      <c r="F727" s="53"/>
      <c r="G727" s="49" t="str">
        <f>+'[27]Cu Auto'!F175</f>
        <v>E</v>
      </c>
      <c r="H727" s="49" t="str">
        <f>+'[27]Cu Auto'!G175</f>
        <v/>
      </c>
      <c r="I727" s="49" t="str">
        <f>+'[27]Cu Auto'!H175</f>
        <v>Estimado</v>
      </c>
      <c r="J727" s="49" t="str">
        <f>+'[27]Cu Auto'!I175</f>
        <v/>
      </c>
      <c r="K727" s="49" t="str">
        <f>+'[27]Cu Auto'!J175</f>
        <v/>
      </c>
      <c r="L727" s="49" t="str">
        <f>+'[27]Cu Auto'!K175</f>
        <v/>
      </c>
      <c r="M727" s="49" t="str">
        <f>+'[27]Cu Auto'!L175</f>
        <v/>
      </c>
      <c r="N727" s="49" t="str">
        <f>+'[27]Cu Auto'!M175</f>
        <v/>
      </c>
      <c r="O727" s="49" t="str">
        <f>+'[27]Cu Auto'!N175</f>
        <v>Estimado</v>
      </c>
      <c r="P727" s="49" t="str">
        <f>+'[27]Cu Auto'!O175</f>
        <v/>
      </c>
      <c r="Q727" s="49" t="str">
        <f>+'[27]Cu Auto'!P175</f>
        <v>E</v>
      </c>
      <c r="R727" s="51">
        <f t="shared" si="46"/>
        <v>0.11820235696403492</v>
      </c>
      <c r="S727" s="45" t="str">
        <f t="shared" si="47"/>
        <v>Estimado.rar</v>
      </c>
      <c r="V727" s="46">
        <f t="shared" si="45"/>
        <v>1</v>
      </c>
    </row>
    <row r="728" spans="1:22" s="45" customFormat="1" ht="11.25" hidden="1" customHeight="1" x14ac:dyDescent="0.2">
      <c r="A728" s="47">
        <f t="shared" si="48"/>
        <v>715</v>
      </c>
      <c r="B728" s="48" t="str">
        <f>+'[27]Cu Auto'!B176</f>
        <v>CBC16</v>
      </c>
      <c r="C728" s="49" t="str">
        <f>+'[27]Cu Auto'!C176</f>
        <v xml:space="preserve">CONDUCTOR DE COBRE AUTOSOPORTADO DE 3 x 16 + 16 mm2                                                                                                                                                                                                       </v>
      </c>
      <c r="D728" s="49">
        <f>+'[27]Cu Auto'!D176</f>
        <v>7.29</v>
      </c>
      <c r="E728" s="53">
        <f>+'[27]Cu Auto'!E176</f>
        <v>8.1516951822678152</v>
      </c>
      <c r="F728" s="53"/>
      <c r="G728" s="49" t="str">
        <f>+'[27]Cu Auto'!F176</f>
        <v>E</v>
      </c>
      <c r="H728" s="49" t="str">
        <f>+'[27]Cu Auto'!G176</f>
        <v/>
      </c>
      <c r="I728" s="49" t="str">
        <f>+'[27]Cu Auto'!H176</f>
        <v>Estimado</v>
      </c>
      <c r="J728" s="49" t="str">
        <f>+'[27]Cu Auto'!I176</f>
        <v/>
      </c>
      <c r="K728" s="49" t="str">
        <f>+'[27]Cu Auto'!J176</f>
        <v/>
      </c>
      <c r="L728" s="49" t="str">
        <f>+'[27]Cu Auto'!K176</f>
        <v/>
      </c>
      <c r="M728" s="49" t="str">
        <f>+'[27]Cu Auto'!L176</f>
        <v/>
      </c>
      <c r="N728" s="49" t="str">
        <f>+'[27]Cu Auto'!M176</f>
        <v/>
      </c>
      <c r="O728" s="49" t="str">
        <f>+'[27]Cu Auto'!N176</f>
        <v>Estimado</v>
      </c>
      <c r="P728" s="49" t="str">
        <f>+'[27]Cu Auto'!O176</f>
        <v/>
      </c>
      <c r="Q728" s="49" t="str">
        <f>+'[27]Cu Auto'!P176</f>
        <v>E</v>
      </c>
      <c r="R728" s="51">
        <f t="shared" si="46"/>
        <v>0.11820235696403492</v>
      </c>
      <c r="S728" s="45" t="str">
        <f t="shared" si="47"/>
        <v>Estimado.rar</v>
      </c>
      <c r="V728" s="46">
        <f t="shared" si="45"/>
        <v>1</v>
      </c>
    </row>
    <row r="729" spans="1:22" s="45" customFormat="1" ht="11.25" hidden="1" customHeight="1" x14ac:dyDescent="0.2">
      <c r="A729" s="47">
        <f t="shared" si="48"/>
        <v>716</v>
      </c>
      <c r="B729" s="48" t="str">
        <f>+'[27]Cu Auto'!B177</f>
        <v>CBC17</v>
      </c>
      <c r="C729" s="49" t="str">
        <f>+'[27]Cu Auto'!C177</f>
        <v xml:space="preserve">CONDUCTOR DE COBRE AUTOSOPORTADO DE 3 x 16 mm2                                                                                                                                                                                                            </v>
      </c>
      <c r="D729" s="49">
        <f>+'[27]Cu Auto'!D177</f>
        <v>7.63</v>
      </c>
      <c r="E729" s="53">
        <f>+'[27]Cu Auto'!E177</f>
        <v>8.531883983635586</v>
      </c>
      <c r="F729" s="53"/>
      <c r="G729" s="49" t="str">
        <f>+'[27]Cu Auto'!F177</f>
        <v>E</v>
      </c>
      <c r="H729" s="49" t="str">
        <f>+'[27]Cu Auto'!G177</f>
        <v/>
      </c>
      <c r="I729" s="49" t="str">
        <f>+'[27]Cu Auto'!H177</f>
        <v>Estimado</v>
      </c>
      <c r="J729" s="49" t="str">
        <f>+'[27]Cu Auto'!I177</f>
        <v/>
      </c>
      <c r="K729" s="49" t="str">
        <f>+'[27]Cu Auto'!J177</f>
        <v/>
      </c>
      <c r="L729" s="49" t="str">
        <f>+'[27]Cu Auto'!K177</f>
        <v/>
      </c>
      <c r="M729" s="49" t="str">
        <f>+'[27]Cu Auto'!L177</f>
        <v/>
      </c>
      <c r="N729" s="49" t="str">
        <f>+'[27]Cu Auto'!M177</f>
        <v/>
      </c>
      <c r="O729" s="49" t="str">
        <f>+'[27]Cu Auto'!N177</f>
        <v>Estimado</v>
      </c>
      <c r="P729" s="49" t="str">
        <f>+'[27]Cu Auto'!O177</f>
        <v/>
      </c>
      <c r="Q729" s="49" t="str">
        <f>+'[27]Cu Auto'!P177</f>
        <v>E</v>
      </c>
      <c r="R729" s="51">
        <f t="shared" si="46"/>
        <v>0.11820235696403492</v>
      </c>
      <c r="S729" s="45" t="str">
        <f t="shared" si="47"/>
        <v>Estimado.rar</v>
      </c>
      <c r="V729" s="46">
        <f t="shared" si="45"/>
        <v>1</v>
      </c>
    </row>
    <row r="730" spans="1:22" s="45" customFormat="1" ht="11.25" hidden="1" customHeight="1" x14ac:dyDescent="0.2">
      <c r="A730" s="47">
        <f t="shared" si="48"/>
        <v>717</v>
      </c>
      <c r="B730" s="48" t="str">
        <f>+'[27]Cu Auto'!B178</f>
        <v>CBC18</v>
      </c>
      <c r="C730" s="49" t="str">
        <f>+'[27]Cu Auto'!C178</f>
        <v xml:space="preserve">CONDUCTOR DE COBRE AUTOSOPORTADO DE 3 x 25 + 1 x 4 + 25 mm2                                                                                                                                                                                               </v>
      </c>
      <c r="D730" s="49">
        <f>+'[27]Cu Auto'!D178</f>
        <v>12.89</v>
      </c>
      <c r="E730" s="53">
        <f>+'[27]Cu Auto'!E178</f>
        <v>14.413628381266411</v>
      </c>
      <c r="F730" s="53"/>
      <c r="G730" s="49" t="str">
        <f>+'[27]Cu Auto'!F178</f>
        <v>E</v>
      </c>
      <c r="H730" s="49" t="str">
        <f>+'[27]Cu Auto'!G178</f>
        <v/>
      </c>
      <c r="I730" s="49" t="str">
        <f>+'[27]Cu Auto'!H178</f>
        <v>Estimado</v>
      </c>
      <c r="J730" s="49" t="str">
        <f>+'[27]Cu Auto'!I178</f>
        <v/>
      </c>
      <c r="K730" s="49" t="str">
        <f>+'[27]Cu Auto'!J178</f>
        <v/>
      </c>
      <c r="L730" s="49" t="str">
        <f>+'[27]Cu Auto'!K178</f>
        <v/>
      </c>
      <c r="M730" s="49" t="str">
        <f>+'[27]Cu Auto'!L178</f>
        <v/>
      </c>
      <c r="N730" s="49" t="str">
        <f>+'[27]Cu Auto'!M178</f>
        <v/>
      </c>
      <c r="O730" s="49" t="str">
        <f>+'[27]Cu Auto'!N178</f>
        <v>Estimado</v>
      </c>
      <c r="P730" s="49" t="str">
        <f>+'[27]Cu Auto'!O178</f>
        <v/>
      </c>
      <c r="Q730" s="49" t="str">
        <f>+'[27]Cu Auto'!P178</f>
        <v>E</v>
      </c>
      <c r="R730" s="51">
        <f t="shared" si="46"/>
        <v>0.11820235696403492</v>
      </c>
      <c r="S730" s="45" t="str">
        <f t="shared" si="47"/>
        <v>Estimado.rar</v>
      </c>
      <c r="V730" s="46">
        <f t="shared" si="45"/>
        <v>1</v>
      </c>
    </row>
    <row r="731" spans="1:22" s="45" customFormat="1" ht="11.25" hidden="1" customHeight="1" x14ac:dyDescent="0.2">
      <c r="A731" s="47">
        <f t="shared" si="48"/>
        <v>718</v>
      </c>
      <c r="B731" s="48" t="str">
        <f>+'[27]Cu Auto'!B179</f>
        <v>CBC19</v>
      </c>
      <c r="C731" s="49" t="str">
        <f>+'[27]Cu Auto'!C179</f>
        <v xml:space="preserve">CONDUCTOR DE COBRE AUTOSOPORTADO DE 3 x 25 + 25 mm2                                                                                                                                                                                                       </v>
      </c>
      <c r="D731" s="49">
        <f>+'[27]Cu Auto'!D179</f>
        <v>12.26</v>
      </c>
      <c r="E731" s="53">
        <f>+'[27]Cu Auto'!E179</f>
        <v>13.709160896379068</v>
      </c>
      <c r="F731" s="53"/>
      <c r="G731" s="49" t="str">
        <f>+'[27]Cu Auto'!F179</f>
        <v>E</v>
      </c>
      <c r="H731" s="49" t="str">
        <f>+'[27]Cu Auto'!G179</f>
        <v/>
      </c>
      <c r="I731" s="49" t="str">
        <f>+'[27]Cu Auto'!H179</f>
        <v>Estimado</v>
      </c>
      <c r="J731" s="49" t="str">
        <f>+'[27]Cu Auto'!I179</f>
        <v/>
      </c>
      <c r="K731" s="49" t="str">
        <f>+'[27]Cu Auto'!J179</f>
        <v/>
      </c>
      <c r="L731" s="49" t="str">
        <f>+'[27]Cu Auto'!K179</f>
        <v/>
      </c>
      <c r="M731" s="49" t="str">
        <f>+'[27]Cu Auto'!L179</f>
        <v/>
      </c>
      <c r="N731" s="49" t="str">
        <f>+'[27]Cu Auto'!M179</f>
        <v/>
      </c>
      <c r="O731" s="49" t="str">
        <f>+'[27]Cu Auto'!N179</f>
        <v>Estimado</v>
      </c>
      <c r="P731" s="49" t="str">
        <f>+'[27]Cu Auto'!O179</f>
        <v/>
      </c>
      <c r="Q731" s="49" t="str">
        <f>+'[27]Cu Auto'!P179</f>
        <v>E</v>
      </c>
      <c r="R731" s="51">
        <f t="shared" si="46"/>
        <v>0.11820235696403492</v>
      </c>
      <c r="S731" s="45" t="str">
        <f t="shared" si="47"/>
        <v>Estimado.rar</v>
      </c>
      <c r="V731" s="46">
        <f t="shared" si="45"/>
        <v>1</v>
      </c>
    </row>
    <row r="732" spans="1:22" s="45" customFormat="1" ht="11.25" hidden="1" customHeight="1" x14ac:dyDescent="0.2">
      <c r="A732" s="47">
        <f t="shared" si="48"/>
        <v>719</v>
      </c>
      <c r="B732" s="48" t="str">
        <f>+'[27]Cu Auto'!B180</f>
        <v>CBC20</v>
      </c>
      <c r="C732" s="49" t="str">
        <f>+'[27]Cu Auto'!C180</f>
        <v xml:space="preserve">CONDUCTOR DE COBRE AUTOSOPORTADO DE 3 x 25 mm2                                                                                                                                                                                                            </v>
      </c>
      <c r="D732" s="49">
        <f>+'[27]Cu Auto'!D180</f>
        <v>12.89</v>
      </c>
      <c r="E732" s="53">
        <f>+'[27]Cu Auto'!E180</f>
        <v>14.413628381266411</v>
      </c>
      <c r="F732" s="53"/>
      <c r="G732" s="49" t="str">
        <f>+'[27]Cu Auto'!F180</f>
        <v>E</v>
      </c>
      <c r="H732" s="49" t="str">
        <f>+'[27]Cu Auto'!G180</f>
        <v/>
      </c>
      <c r="I732" s="49" t="str">
        <f>+'[27]Cu Auto'!H180</f>
        <v>Estimado</v>
      </c>
      <c r="J732" s="49" t="str">
        <f>+'[27]Cu Auto'!I180</f>
        <v/>
      </c>
      <c r="K732" s="49" t="str">
        <f>+'[27]Cu Auto'!J180</f>
        <v/>
      </c>
      <c r="L732" s="49" t="str">
        <f>+'[27]Cu Auto'!K180</f>
        <v/>
      </c>
      <c r="M732" s="49" t="str">
        <f>+'[27]Cu Auto'!L180</f>
        <v/>
      </c>
      <c r="N732" s="49" t="str">
        <f>+'[27]Cu Auto'!M180</f>
        <v/>
      </c>
      <c r="O732" s="49" t="str">
        <f>+'[27]Cu Auto'!N180</f>
        <v>Estimado</v>
      </c>
      <c r="P732" s="49" t="str">
        <f>+'[27]Cu Auto'!O180</f>
        <v/>
      </c>
      <c r="Q732" s="49" t="str">
        <f>+'[27]Cu Auto'!P180</f>
        <v>E</v>
      </c>
      <c r="R732" s="51">
        <f t="shared" si="46"/>
        <v>0.11820235696403492</v>
      </c>
      <c r="S732" s="45" t="str">
        <f t="shared" si="47"/>
        <v>Estimado.rar</v>
      </c>
      <c r="V732" s="46">
        <f t="shared" si="45"/>
        <v>1</v>
      </c>
    </row>
    <row r="733" spans="1:22" s="45" customFormat="1" ht="11.25" hidden="1" customHeight="1" x14ac:dyDescent="0.2">
      <c r="A733" s="47">
        <f t="shared" si="48"/>
        <v>720</v>
      </c>
      <c r="B733" s="48" t="str">
        <f>+'[27]Cu Auto'!B181</f>
        <v>CBE01</v>
      </c>
      <c r="C733" s="49" t="str">
        <f>+'[27]Cu Auto'!C181</f>
        <v xml:space="preserve">CONDUCTOR DE COBRE AUTOSOPORTADO DE 3 x 25 mm2 + portante                                                                                                                                                                                                 </v>
      </c>
      <c r="D733" s="49">
        <f>+'[27]Cu Auto'!D181</f>
        <v>42.99</v>
      </c>
      <c r="E733" s="53">
        <f>+'[27]Cu Auto'!E181</f>
        <v>48.071519325883862</v>
      </c>
      <c r="F733" s="53"/>
      <c r="G733" s="49" t="str">
        <f>+'[27]Cu Auto'!F181</f>
        <v>E</v>
      </c>
      <c r="H733" s="49" t="str">
        <f>+'[27]Cu Auto'!G181</f>
        <v/>
      </c>
      <c r="I733" s="49" t="str">
        <f>+'[27]Cu Auto'!H181</f>
        <v>Estimado</v>
      </c>
      <c r="J733" s="49" t="str">
        <f>+'[27]Cu Auto'!I181</f>
        <v/>
      </c>
      <c r="K733" s="49" t="str">
        <f>+'[27]Cu Auto'!J181</f>
        <v/>
      </c>
      <c r="L733" s="49" t="str">
        <f>+'[27]Cu Auto'!K181</f>
        <v/>
      </c>
      <c r="M733" s="49" t="str">
        <f>+'[27]Cu Auto'!L181</f>
        <v/>
      </c>
      <c r="N733" s="49" t="str">
        <f>+'[27]Cu Auto'!M181</f>
        <v/>
      </c>
      <c r="O733" s="49" t="str">
        <f>+'[27]Cu Auto'!N181</f>
        <v>Estimado</v>
      </c>
      <c r="P733" s="49" t="str">
        <f>+'[27]Cu Auto'!O181</f>
        <v/>
      </c>
      <c r="Q733" s="49" t="str">
        <f>+'[27]Cu Auto'!P181</f>
        <v>E</v>
      </c>
      <c r="R733" s="51">
        <f t="shared" si="46"/>
        <v>0.11820235696403492</v>
      </c>
      <c r="S733" s="45" t="str">
        <f t="shared" si="47"/>
        <v>Estimado.rar</v>
      </c>
      <c r="V733" s="46">
        <f t="shared" si="45"/>
        <v>1</v>
      </c>
    </row>
    <row r="734" spans="1:22" s="45" customFormat="1" ht="11.25" hidden="1" customHeight="1" x14ac:dyDescent="0.2">
      <c r="A734" s="47">
        <f t="shared" si="48"/>
        <v>721</v>
      </c>
      <c r="B734" s="48" t="str">
        <f>+'[27]Cu Auto'!B182</f>
        <v>CBE02</v>
      </c>
      <c r="C734" s="49" t="str">
        <f>+'[27]Cu Auto'!C182</f>
        <v xml:space="preserve">CONDUCTOR DE COBRE AUTOSOPORTADO DE 3 x 35 mm2 + portante                                                                                                                                                                                                 </v>
      </c>
      <c r="D734" s="49">
        <f>+'[27]Cu Auto'!D182</f>
        <v>45.96</v>
      </c>
      <c r="E734" s="53">
        <f>+'[27]Cu Auto'!E182</f>
        <v>51.392580326067048</v>
      </c>
      <c r="F734" s="53"/>
      <c r="G734" s="49" t="str">
        <f>+'[27]Cu Auto'!F182</f>
        <v>E</v>
      </c>
      <c r="H734" s="49" t="str">
        <f>+'[27]Cu Auto'!G182</f>
        <v/>
      </c>
      <c r="I734" s="49" t="str">
        <f>+'[27]Cu Auto'!H182</f>
        <v>Estimado</v>
      </c>
      <c r="J734" s="49" t="str">
        <f>+'[27]Cu Auto'!I182</f>
        <v/>
      </c>
      <c r="K734" s="49" t="str">
        <f>+'[27]Cu Auto'!J182</f>
        <v/>
      </c>
      <c r="L734" s="49" t="str">
        <f>+'[27]Cu Auto'!K182</f>
        <v/>
      </c>
      <c r="M734" s="49" t="str">
        <f>+'[27]Cu Auto'!L182</f>
        <v/>
      </c>
      <c r="N734" s="49" t="str">
        <f>+'[27]Cu Auto'!M182</f>
        <v/>
      </c>
      <c r="O734" s="49" t="str">
        <f>+'[27]Cu Auto'!N182</f>
        <v>Estimado</v>
      </c>
      <c r="P734" s="49" t="str">
        <f>+'[27]Cu Auto'!O182</f>
        <v/>
      </c>
      <c r="Q734" s="49" t="str">
        <f>+'[27]Cu Auto'!P182</f>
        <v>E</v>
      </c>
      <c r="R734" s="51">
        <f t="shared" si="46"/>
        <v>0.11820235696403492</v>
      </c>
      <c r="S734" s="45" t="str">
        <f t="shared" si="47"/>
        <v>Estimado.rar</v>
      </c>
      <c r="V734" s="46">
        <f t="shared" si="45"/>
        <v>1</v>
      </c>
    </row>
    <row r="735" spans="1:22" s="45" customFormat="1" ht="11.25" hidden="1" customHeight="1" x14ac:dyDescent="0.2">
      <c r="A735" s="47">
        <f t="shared" si="48"/>
        <v>722</v>
      </c>
      <c r="B735" s="48" t="str">
        <f>+'[27]Cu Auto'!B183</f>
        <v>CBE03</v>
      </c>
      <c r="C735" s="49" t="str">
        <f>+'[27]Cu Auto'!C183</f>
        <v xml:space="preserve">CONDUCTOR DE COBRE AUTOSOPORTADO DE 3 x 50 mm2 + portante                                                                                                                                                                                                 </v>
      </c>
      <c r="D735" s="49">
        <f>+'[27]Cu Auto'!D183</f>
        <v>50.41</v>
      </c>
      <c r="E735" s="53">
        <f>+'[27]Cu Auto'!E183</f>
        <v>56.368580814556999</v>
      </c>
      <c r="F735" s="53"/>
      <c r="G735" s="49" t="str">
        <f>+'[27]Cu Auto'!F183</f>
        <v>E</v>
      </c>
      <c r="H735" s="49" t="str">
        <f>+'[27]Cu Auto'!G183</f>
        <v/>
      </c>
      <c r="I735" s="49" t="str">
        <f>+'[27]Cu Auto'!H183</f>
        <v>Estimado</v>
      </c>
      <c r="J735" s="49" t="str">
        <f>+'[27]Cu Auto'!I183</f>
        <v/>
      </c>
      <c r="K735" s="49" t="str">
        <f>+'[27]Cu Auto'!J183</f>
        <v/>
      </c>
      <c r="L735" s="49" t="str">
        <f>+'[27]Cu Auto'!K183</f>
        <v/>
      </c>
      <c r="M735" s="49" t="str">
        <f>+'[27]Cu Auto'!L183</f>
        <v/>
      </c>
      <c r="N735" s="49" t="str">
        <f>+'[27]Cu Auto'!M183</f>
        <v/>
      </c>
      <c r="O735" s="49" t="str">
        <f>+'[27]Cu Auto'!N183</f>
        <v>Estimado</v>
      </c>
      <c r="P735" s="49" t="str">
        <f>+'[27]Cu Auto'!O183</f>
        <v/>
      </c>
      <c r="Q735" s="49" t="str">
        <f>+'[27]Cu Auto'!P183</f>
        <v>E</v>
      </c>
      <c r="R735" s="51">
        <f t="shared" si="46"/>
        <v>0.11820235696403492</v>
      </c>
      <c r="S735" s="45" t="str">
        <f t="shared" si="47"/>
        <v>Estimado.rar</v>
      </c>
      <c r="V735" s="46">
        <f t="shared" si="45"/>
        <v>1</v>
      </c>
    </row>
    <row r="736" spans="1:22" s="45" customFormat="1" ht="11.25" hidden="1" customHeight="1" x14ac:dyDescent="0.2">
      <c r="A736" s="47">
        <f t="shared" si="48"/>
        <v>723</v>
      </c>
      <c r="B736" s="48" t="str">
        <f>+'[27]Cu Auto'!B184</f>
        <v>CBE04</v>
      </c>
      <c r="C736" s="49" t="str">
        <f>+'[27]Cu Auto'!C184</f>
        <v xml:space="preserve">CONDUCTOR DE COBRE AUTOSOPORTADO DE 3 x 70 mm2 + portante                                                                                                                                                                                                 </v>
      </c>
      <c r="D736" s="49">
        <f>+'[27]Cu Auto'!D184</f>
        <v>53.04</v>
      </c>
      <c r="E736" s="53">
        <f>+'[27]Cu Auto'!E184</f>
        <v>59.309453013372412</v>
      </c>
      <c r="F736" s="53"/>
      <c r="G736" s="49" t="str">
        <f>+'[27]Cu Auto'!F184</f>
        <v>E</v>
      </c>
      <c r="H736" s="49" t="str">
        <f>+'[27]Cu Auto'!G184</f>
        <v/>
      </c>
      <c r="I736" s="49" t="str">
        <f>+'[27]Cu Auto'!H184</f>
        <v>Estimado</v>
      </c>
      <c r="J736" s="49" t="str">
        <f>+'[27]Cu Auto'!I184</f>
        <v/>
      </c>
      <c r="K736" s="49" t="str">
        <f>+'[27]Cu Auto'!J184</f>
        <v/>
      </c>
      <c r="L736" s="49" t="str">
        <f>+'[27]Cu Auto'!K184</f>
        <v/>
      </c>
      <c r="M736" s="49" t="str">
        <f>+'[27]Cu Auto'!L184</f>
        <v/>
      </c>
      <c r="N736" s="49" t="str">
        <f>+'[27]Cu Auto'!M184</f>
        <v/>
      </c>
      <c r="O736" s="49" t="str">
        <f>+'[27]Cu Auto'!N184</f>
        <v>Estimado</v>
      </c>
      <c r="P736" s="49" t="str">
        <f>+'[27]Cu Auto'!O184</f>
        <v/>
      </c>
      <c r="Q736" s="49" t="str">
        <f>+'[27]Cu Auto'!P184</f>
        <v>E</v>
      </c>
      <c r="R736" s="51">
        <f t="shared" si="46"/>
        <v>0.11820235696403492</v>
      </c>
      <c r="S736" s="45" t="str">
        <f t="shared" si="47"/>
        <v>Estimado.rar</v>
      </c>
      <c r="V736" s="46">
        <f t="shared" si="45"/>
        <v>1</v>
      </c>
    </row>
    <row r="737" spans="1:22" s="45" customFormat="1" ht="11.25" hidden="1" customHeight="1" x14ac:dyDescent="0.2">
      <c r="A737" s="47">
        <f t="shared" si="48"/>
        <v>724</v>
      </c>
      <c r="B737" s="48" t="str">
        <f>+'[27]Cu Auto'!B185</f>
        <v>CBE05</v>
      </c>
      <c r="C737" s="49" t="str">
        <f>+'[27]Cu Auto'!C185</f>
        <v xml:space="preserve">CONDUCTOR DE COBRE AUTOSOPORTADO DE 3 x 95 mm2 + portante                                                                                                                                                                                                 </v>
      </c>
      <c r="D737" s="49">
        <f>+'[27]Cu Auto'!D185</f>
        <v>59.99</v>
      </c>
      <c r="E737" s="53">
        <f>+'[27]Cu Auto'!E185</f>
        <v>67.080959394272455</v>
      </c>
      <c r="F737" s="53"/>
      <c r="G737" s="49" t="str">
        <f>+'[27]Cu Auto'!F185</f>
        <v>E</v>
      </c>
      <c r="H737" s="49" t="str">
        <f>+'[27]Cu Auto'!G185</f>
        <v/>
      </c>
      <c r="I737" s="49" t="str">
        <f>+'[27]Cu Auto'!H185</f>
        <v>Estimado</v>
      </c>
      <c r="J737" s="49" t="str">
        <f>+'[27]Cu Auto'!I185</f>
        <v/>
      </c>
      <c r="K737" s="49" t="str">
        <f>+'[27]Cu Auto'!J185</f>
        <v/>
      </c>
      <c r="L737" s="49" t="str">
        <f>+'[27]Cu Auto'!K185</f>
        <v/>
      </c>
      <c r="M737" s="49" t="str">
        <f>+'[27]Cu Auto'!L185</f>
        <v/>
      </c>
      <c r="N737" s="49" t="str">
        <f>+'[27]Cu Auto'!M185</f>
        <v/>
      </c>
      <c r="O737" s="49" t="str">
        <f>+'[27]Cu Auto'!N185</f>
        <v>Estimado</v>
      </c>
      <c r="P737" s="49" t="str">
        <f>+'[27]Cu Auto'!O185</f>
        <v/>
      </c>
      <c r="Q737" s="49" t="str">
        <f>+'[27]Cu Auto'!P185</f>
        <v>E</v>
      </c>
      <c r="R737" s="51">
        <f t="shared" si="46"/>
        <v>0.11820235696403492</v>
      </c>
      <c r="S737" s="45" t="str">
        <f t="shared" si="47"/>
        <v>Estimado.rar</v>
      </c>
      <c r="V737" s="46">
        <f t="shared" si="45"/>
        <v>1</v>
      </c>
    </row>
    <row r="738" spans="1:22" s="45" customFormat="1" ht="11.25" hidden="1" customHeight="1" x14ac:dyDescent="0.2">
      <c r="A738" s="47">
        <f t="shared" si="48"/>
        <v>725</v>
      </c>
      <c r="B738" s="48" t="str">
        <f>+'[27]Cu Auto'!B186</f>
        <v>CBC55</v>
      </c>
      <c r="C738" s="49" t="str">
        <f>+'[27]Cu Auto'!C186</f>
        <v xml:space="preserve">CONDUCTOR DE COBRE AUTOSOPORTADO DE 3x120 mm2+portante                                                                                                                                                                                                    </v>
      </c>
      <c r="D738" s="49">
        <f>+'[27]Cu Auto'!D186</f>
        <v>49.07</v>
      </c>
      <c r="E738" s="53">
        <f>+'[27]Cu Auto'!E186</f>
        <v>54.870189656225193</v>
      </c>
      <c r="F738" s="53"/>
      <c r="G738" s="49" t="str">
        <f>+'[27]Cu Auto'!F186</f>
        <v>E</v>
      </c>
      <c r="H738" s="49" t="str">
        <f>+'[27]Cu Auto'!G186</f>
        <v/>
      </c>
      <c r="I738" s="49" t="str">
        <f>+'[27]Cu Auto'!H186</f>
        <v>Estimado</v>
      </c>
      <c r="J738" s="49" t="str">
        <f>+'[27]Cu Auto'!I186</f>
        <v/>
      </c>
      <c r="K738" s="49" t="str">
        <f>+'[27]Cu Auto'!J186</f>
        <v/>
      </c>
      <c r="L738" s="49" t="str">
        <f>+'[27]Cu Auto'!K186</f>
        <v/>
      </c>
      <c r="M738" s="49" t="str">
        <f>+'[27]Cu Auto'!L186</f>
        <v/>
      </c>
      <c r="N738" s="49" t="str">
        <f>+'[27]Cu Auto'!M186</f>
        <v/>
      </c>
      <c r="O738" s="49" t="str">
        <f>+'[27]Cu Auto'!N186</f>
        <v>Estimado</v>
      </c>
      <c r="P738" s="49" t="str">
        <f>+'[27]Cu Auto'!O186</f>
        <v/>
      </c>
      <c r="Q738" s="49" t="str">
        <f>+'[27]Cu Auto'!P186</f>
        <v>E</v>
      </c>
      <c r="R738" s="51">
        <f t="shared" si="46"/>
        <v>0.11820235696403492</v>
      </c>
      <c r="S738" s="45" t="str">
        <f t="shared" si="47"/>
        <v>Estimado.rar</v>
      </c>
      <c r="V738" s="46">
        <f t="shared" si="45"/>
        <v>1</v>
      </c>
    </row>
    <row r="739" spans="1:22" s="45" customFormat="1" ht="11.25" hidden="1" customHeight="1" x14ac:dyDescent="0.2">
      <c r="A739" s="47">
        <f t="shared" si="48"/>
        <v>726</v>
      </c>
      <c r="B739" s="48" t="str">
        <f>+'[27]Cu Auto'!B187</f>
        <v>CBC50</v>
      </c>
      <c r="C739" s="49" t="str">
        <f>+'[27]Cu Auto'!C187</f>
        <v xml:space="preserve">CONDUCTOR DE COBRE AUTOSOPORTADO DE 3x35 mm2+portante                                                                                                                                                                                                     </v>
      </c>
      <c r="D739" s="49">
        <f>+'[27]Cu Auto'!D187</f>
        <v>14.59</v>
      </c>
      <c r="E739" s="53">
        <f>+'[27]Cu Auto'!E187</f>
        <v>16.314572388105269</v>
      </c>
      <c r="F739" s="53"/>
      <c r="G739" s="49" t="str">
        <f>+'[27]Cu Auto'!F187</f>
        <v>E</v>
      </c>
      <c r="H739" s="49" t="str">
        <f>+'[27]Cu Auto'!G187</f>
        <v/>
      </c>
      <c r="I739" s="49" t="str">
        <f>+'[27]Cu Auto'!H187</f>
        <v>Estimado</v>
      </c>
      <c r="J739" s="49" t="str">
        <f>+'[27]Cu Auto'!I187</f>
        <v/>
      </c>
      <c r="K739" s="49" t="str">
        <f>+'[27]Cu Auto'!J187</f>
        <v/>
      </c>
      <c r="L739" s="49" t="str">
        <f>+'[27]Cu Auto'!K187</f>
        <v/>
      </c>
      <c r="M739" s="49" t="str">
        <f>+'[27]Cu Auto'!L187</f>
        <v/>
      </c>
      <c r="N739" s="49" t="str">
        <f>+'[27]Cu Auto'!M187</f>
        <v/>
      </c>
      <c r="O739" s="49" t="str">
        <f>+'[27]Cu Auto'!N187</f>
        <v>Estimado</v>
      </c>
      <c r="P739" s="49" t="str">
        <f>+'[27]Cu Auto'!O187</f>
        <v/>
      </c>
      <c r="Q739" s="49" t="str">
        <f>+'[27]Cu Auto'!P187</f>
        <v>E</v>
      </c>
      <c r="R739" s="51">
        <f t="shared" si="46"/>
        <v>0.11820235696403492</v>
      </c>
      <c r="S739" s="45" t="str">
        <f t="shared" si="47"/>
        <v>Estimado.rar</v>
      </c>
      <c r="V739" s="46">
        <f t="shared" si="45"/>
        <v>1</v>
      </c>
    </row>
    <row r="740" spans="1:22" s="45" customFormat="1" ht="11.25" hidden="1" customHeight="1" x14ac:dyDescent="0.2">
      <c r="A740" s="47">
        <f t="shared" si="48"/>
        <v>727</v>
      </c>
      <c r="B740" s="48" t="str">
        <f>+'[27]Cu Auto'!B188</f>
        <v>CBC51</v>
      </c>
      <c r="C740" s="49" t="str">
        <f>+'[27]Cu Auto'!C188</f>
        <v xml:space="preserve">CONDUCTOR DE COBRE AUTOSOPORTADO DE 3x50 mm2+portante                                                                                                                                                                                                     </v>
      </c>
      <c r="D740" s="49">
        <f>+'[27]Cu Auto'!D188</f>
        <v>25.81</v>
      </c>
      <c r="E740" s="53">
        <f>+'[27]Cu Auto'!E188</f>
        <v>28.860802833241738</v>
      </c>
      <c r="F740" s="53"/>
      <c r="G740" s="49" t="str">
        <f>+'[27]Cu Auto'!F188</f>
        <v>E</v>
      </c>
      <c r="H740" s="49" t="str">
        <f>+'[27]Cu Auto'!G188</f>
        <v/>
      </c>
      <c r="I740" s="49" t="str">
        <f>+'[27]Cu Auto'!H188</f>
        <v>Estimado</v>
      </c>
      <c r="J740" s="49" t="str">
        <f>+'[27]Cu Auto'!I188</f>
        <v/>
      </c>
      <c r="K740" s="49" t="str">
        <f>+'[27]Cu Auto'!J188</f>
        <v/>
      </c>
      <c r="L740" s="49" t="str">
        <f>+'[27]Cu Auto'!K188</f>
        <v/>
      </c>
      <c r="M740" s="49" t="str">
        <f>+'[27]Cu Auto'!L188</f>
        <v/>
      </c>
      <c r="N740" s="49" t="str">
        <f>+'[27]Cu Auto'!M188</f>
        <v/>
      </c>
      <c r="O740" s="49" t="str">
        <f>+'[27]Cu Auto'!N188</f>
        <v>Estimado</v>
      </c>
      <c r="P740" s="49" t="str">
        <f>+'[27]Cu Auto'!O188</f>
        <v/>
      </c>
      <c r="Q740" s="49" t="str">
        <f>+'[27]Cu Auto'!P188</f>
        <v>E</v>
      </c>
      <c r="R740" s="51">
        <f t="shared" si="46"/>
        <v>0.11820235696403492</v>
      </c>
      <c r="S740" s="45" t="str">
        <f t="shared" si="47"/>
        <v>Estimado.rar</v>
      </c>
      <c r="V740" s="46">
        <f t="shared" si="45"/>
        <v>1</v>
      </c>
    </row>
    <row r="741" spans="1:22" s="45" customFormat="1" ht="11.25" hidden="1" customHeight="1" x14ac:dyDescent="0.2">
      <c r="A741" s="47">
        <f t="shared" si="48"/>
        <v>728</v>
      </c>
      <c r="B741" s="48" t="str">
        <f>+'[27]Cu Auto'!B189</f>
        <v>CBC52</v>
      </c>
      <c r="C741" s="49" t="str">
        <f>+'[27]Cu Auto'!C189</f>
        <v xml:space="preserve">CONDUCTOR DE COBRE AUTOSOPORTADO DE 3x70 mm2+portante                                                                                                                                                                                                     </v>
      </c>
      <c r="D741" s="49">
        <f>+'[27]Cu Auto'!D189</f>
        <v>27.22</v>
      </c>
      <c r="E741" s="53">
        <f>+'[27]Cu Auto'!E189</f>
        <v>30.437468156561028</v>
      </c>
      <c r="F741" s="53"/>
      <c r="G741" s="49" t="str">
        <f>+'[27]Cu Auto'!F189</f>
        <v>E</v>
      </c>
      <c r="H741" s="49" t="str">
        <f>+'[27]Cu Auto'!G189</f>
        <v/>
      </c>
      <c r="I741" s="49" t="str">
        <f>+'[27]Cu Auto'!H189</f>
        <v>Estimado</v>
      </c>
      <c r="J741" s="49" t="str">
        <f>+'[27]Cu Auto'!I189</f>
        <v/>
      </c>
      <c r="K741" s="49" t="str">
        <f>+'[27]Cu Auto'!J189</f>
        <v/>
      </c>
      <c r="L741" s="49" t="str">
        <f>+'[27]Cu Auto'!K189</f>
        <v/>
      </c>
      <c r="M741" s="49" t="str">
        <f>+'[27]Cu Auto'!L189</f>
        <v/>
      </c>
      <c r="N741" s="49" t="str">
        <f>+'[27]Cu Auto'!M189</f>
        <v/>
      </c>
      <c r="O741" s="49" t="str">
        <f>+'[27]Cu Auto'!N189</f>
        <v>Estimado</v>
      </c>
      <c r="P741" s="49" t="str">
        <f>+'[27]Cu Auto'!O189</f>
        <v/>
      </c>
      <c r="Q741" s="49" t="str">
        <f>+'[27]Cu Auto'!P189</f>
        <v>E</v>
      </c>
      <c r="R741" s="51">
        <f t="shared" si="46"/>
        <v>0.11820235696403492</v>
      </c>
      <c r="S741" s="45" t="str">
        <f t="shared" si="47"/>
        <v>Estimado.rar</v>
      </c>
      <c r="V741" s="46">
        <f t="shared" si="45"/>
        <v>1</v>
      </c>
    </row>
    <row r="742" spans="1:22" s="45" customFormat="1" ht="11.25" hidden="1" customHeight="1" x14ac:dyDescent="0.2">
      <c r="A742" s="47">
        <f t="shared" si="48"/>
        <v>729</v>
      </c>
      <c r="B742" s="48" t="str">
        <f>+'[27]Cu Auto'!B190</f>
        <v>CBC53</v>
      </c>
      <c r="C742" s="49" t="str">
        <f>+'[27]Cu Auto'!C190</f>
        <v xml:space="preserve">CONDUCTOR DE COBRE AUTOSOPORTADO DE 3x75 mm2+portante                                                                                                                                                                                                     </v>
      </c>
      <c r="D742" s="49">
        <f>+'[27]Cu Auto'!D190</f>
        <v>38.29</v>
      </c>
      <c r="E742" s="53">
        <f>+'[27]Cu Auto'!E190</f>
        <v>42.815968248152899</v>
      </c>
      <c r="F742" s="53"/>
      <c r="G742" s="49" t="str">
        <f>+'[27]Cu Auto'!F190</f>
        <v>E</v>
      </c>
      <c r="H742" s="49" t="str">
        <f>+'[27]Cu Auto'!G190</f>
        <v/>
      </c>
      <c r="I742" s="49" t="str">
        <f>+'[27]Cu Auto'!H190</f>
        <v>Estimado</v>
      </c>
      <c r="J742" s="49" t="str">
        <f>+'[27]Cu Auto'!I190</f>
        <v/>
      </c>
      <c r="K742" s="49" t="str">
        <f>+'[27]Cu Auto'!J190</f>
        <v/>
      </c>
      <c r="L742" s="49" t="str">
        <f>+'[27]Cu Auto'!K190</f>
        <v/>
      </c>
      <c r="M742" s="49" t="str">
        <f>+'[27]Cu Auto'!L190</f>
        <v/>
      </c>
      <c r="N742" s="49" t="str">
        <f>+'[27]Cu Auto'!M190</f>
        <v/>
      </c>
      <c r="O742" s="49" t="str">
        <f>+'[27]Cu Auto'!N190</f>
        <v>Estimado</v>
      </c>
      <c r="P742" s="49" t="str">
        <f>+'[27]Cu Auto'!O190</f>
        <v/>
      </c>
      <c r="Q742" s="49" t="str">
        <f>+'[27]Cu Auto'!P190</f>
        <v>E</v>
      </c>
      <c r="R742" s="51">
        <f t="shared" si="46"/>
        <v>0.11820235696403492</v>
      </c>
      <c r="S742" s="45" t="str">
        <f t="shared" si="47"/>
        <v>Estimado.rar</v>
      </c>
      <c r="V742" s="46">
        <f t="shared" si="45"/>
        <v>1</v>
      </c>
    </row>
    <row r="743" spans="1:22" s="45" customFormat="1" ht="11.25" hidden="1" customHeight="1" x14ac:dyDescent="0.2">
      <c r="A743" s="47">
        <f t="shared" si="48"/>
        <v>730</v>
      </c>
      <c r="B743" s="48" t="str">
        <f>+'[27]Cu Auto'!B191</f>
        <v>CBC54</v>
      </c>
      <c r="C743" s="49" t="str">
        <f>+'[27]Cu Auto'!C191</f>
        <v xml:space="preserve">CONDUCTOR DE COBRE AUTOSOPORTADO DE 3x95 mm2+portante                                                                                                                                                                                                     </v>
      </c>
      <c r="D743" s="49">
        <f>+'[27]Cu Auto'!D191</f>
        <v>49.07</v>
      </c>
      <c r="E743" s="53">
        <f>+'[27]Cu Auto'!E191</f>
        <v>54.870189656225193</v>
      </c>
      <c r="F743" s="53"/>
      <c r="G743" s="49" t="str">
        <f>+'[27]Cu Auto'!F191</f>
        <v>E</v>
      </c>
      <c r="H743" s="49" t="str">
        <f>+'[27]Cu Auto'!G191</f>
        <v/>
      </c>
      <c r="I743" s="49" t="str">
        <f>+'[27]Cu Auto'!H191</f>
        <v>Estimado</v>
      </c>
      <c r="J743" s="49" t="str">
        <f>+'[27]Cu Auto'!I191</f>
        <v/>
      </c>
      <c r="K743" s="49" t="str">
        <f>+'[27]Cu Auto'!J191</f>
        <v/>
      </c>
      <c r="L743" s="49" t="str">
        <f>+'[27]Cu Auto'!K191</f>
        <v/>
      </c>
      <c r="M743" s="49" t="str">
        <f>+'[27]Cu Auto'!L191</f>
        <v/>
      </c>
      <c r="N743" s="49" t="str">
        <f>+'[27]Cu Auto'!M191</f>
        <v/>
      </c>
      <c r="O743" s="49" t="str">
        <f>+'[27]Cu Auto'!N191</f>
        <v>Estimado</v>
      </c>
      <c r="P743" s="49" t="str">
        <f>+'[27]Cu Auto'!O191</f>
        <v/>
      </c>
      <c r="Q743" s="49" t="str">
        <f>+'[27]Cu Auto'!P191</f>
        <v>E</v>
      </c>
      <c r="R743" s="51">
        <f t="shared" si="46"/>
        <v>0.11820235696403492</v>
      </c>
      <c r="S743" s="45" t="str">
        <f t="shared" si="47"/>
        <v>Estimado.rar</v>
      </c>
      <c r="V743" s="46">
        <f t="shared" si="45"/>
        <v>1</v>
      </c>
    </row>
    <row r="744" spans="1:22" s="45" customFormat="1" ht="11.25" hidden="1" customHeight="1" x14ac:dyDescent="0.2">
      <c r="A744" s="47">
        <f t="shared" si="48"/>
        <v>731</v>
      </c>
      <c r="B744" s="48" t="str">
        <f>+'[27]Cu Auto'!B192</f>
        <v>CBC108</v>
      </c>
      <c r="C744" s="49" t="str">
        <f>+'[27]Cu Auto'!C192</f>
        <v xml:space="preserve">CONDUCTOR DE COBRE AUTOSOPORTADO SP+AP 1x10 mm2+1x10 mm2+portante, PARA AP                                                                                                                                                                                </v>
      </c>
      <c r="D744" s="49">
        <f>+'[27]Cu Auto'!D192</f>
        <v>3.29</v>
      </c>
      <c r="E744" s="53">
        <f>+'[27]Cu Auto'!E192</f>
        <v>3.6788857544116751</v>
      </c>
      <c r="F744" s="53"/>
      <c r="G744" s="49" t="str">
        <f>+'[27]Cu Auto'!F192</f>
        <v>E</v>
      </c>
      <c r="H744" s="49" t="str">
        <f>+'[27]Cu Auto'!G192</f>
        <v/>
      </c>
      <c r="I744" s="49" t="str">
        <f>+'[27]Cu Auto'!H192</f>
        <v>Estimado</v>
      </c>
      <c r="J744" s="49" t="str">
        <f>+'[27]Cu Auto'!I192</f>
        <v/>
      </c>
      <c r="K744" s="49" t="str">
        <f>+'[27]Cu Auto'!J192</f>
        <v/>
      </c>
      <c r="L744" s="49" t="str">
        <f>+'[27]Cu Auto'!K192</f>
        <v/>
      </c>
      <c r="M744" s="49" t="str">
        <f>+'[27]Cu Auto'!L192</f>
        <v/>
      </c>
      <c r="N744" s="49" t="str">
        <f>+'[27]Cu Auto'!M192</f>
        <v/>
      </c>
      <c r="O744" s="49" t="str">
        <f>+'[27]Cu Auto'!N192</f>
        <v>Estimado</v>
      </c>
      <c r="P744" s="49" t="str">
        <f>+'[27]Cu Auto'!O192</f>
        <v/>
      </c>
      <c r="Q744" s="49" t="str">
        <f>+'[27]Cu Auto'!P192</f>
        <v>E</v>
      </c>
      <c r="R744" s="51">
        <f t="shared" si="46"/>
        <v>0.11820235696403492</v>
      </c>
      <c r="S744" s="45" t="str">
        <f t="shared" si="47"/>
        <v>Estimado.rar</v>
      </c>
      <c r="V744" s="46">
        <f t="shared" si="45"/>
        <v>1</v>
      </c>
    </row>
    <row r="745" spans="1:22" s="45" customFormat="1" ht="11.25" hidden="1" customHeight="1" x14ac:dyDescent="0.2">
      <c r="A745" s="47">
        <f t="shared" si="48"/>
        <v>732</v>
      </c>
      <c r="B745" s="48" t="str">
        <f>+'[27]Cu Auto'!B193</f>
        <v>CBC107</v>
      </c>
      <c r="C745" s="49" t="str">
        <f>+'[27]Cu Auto'!C193</f>
        <v xml:space="preserve">CONDUCTOR DE COBRE AUTOSOPORTADO SP+AP 1x10 mm2+1x10 mm2+portante, PARA SP                                                                                                                                                                                </v>
      </c>
      <c r="D745" s="49">
        <f>+'[27]Cu Auto'!D193</f>
        <v>3.29</v>
      </c>
      <c r="E745" s="53">
        <f>+'[27]Cu Auto'!E193</f>
        <v>3.6788857544116751</v>
      </c>
      <c r="F745" s="53"/>
      <c r="G745" s="49" t="str">
        <f>+'[27]Cu Auto'!F193</f>
        <v>E</v>
      </c>
      <c r="H745" s="49" t="str">
        <f>+'[27]Cu Auto'!G193</f>
        <v/>
      </c>
      <c r="I745" s="49" t="str">
        <f>+'[27]Cu Auto'!H193</f>
        <v>Estimado</v>
      </c>
      <c r="J745" s="49" t="str">
        <f>+'[27]Cu Auto'!I193</f>
        <v/>
      </c>
      <c r="K745" s="49" t="str">
        <f>+'[27]Cu Auto'!J193</f>
        <v/>
      </c>
      <c r="L745" s="49" t="str">
        <f>+'[27]Cu Auto'!K193</f>
        <v/>
      </c>
      <c r="M745" s="49" t="str">
        <f>+'[27]Cu Auto'!L193</f>
        <v/>
      </c>
      <c r="N745" s="49" t="str">
        <f>+'[27]Cu Auto'!M193</f>
        <v/>
      </c>
      <c r="O745" s="49" t="str">
        <f>+'[27]Cu Auto'!N193</f>
        <v>Estimado</v>
      </c>
      <c r="P745" s="49" t="str">
        <f>+'[27]Cu Auto'!O193</f>
        <v/>
      </c>
      <c r="Q745" s="49" t="str">
        <f>+'[27]Cu Auto'!P193</f>
        <v>E</v>
      </c>
      <c r="R745" s="51">
        <f t="shared" si="46"/>
        <v>0.11820235696403492</v>
      </c>
      <c r="S745" s="45" t="str">
        <f t="shared" si="47"/>
        <v>Estimado.rar</v>
      </c>
      <c r="V745" s="46">
        <f t="shared" si="45"/>
        <v>1</v>
      </c>
    </row>
    <row r="746" spans="1:22" s="45" customFormat="1" ht="11.25" hidden="1" customHeight="1" x14ac:dyDescent="0.2">
      <c r="A746" s="47">
        <f t="shared" si="48"/>
        <v>733</v>
      </c>
      <c r="B746" s="48" t="str">
        <f>+'[27]Cu Auto'!B194</f>
        <v>CBC104</v>
      </c>
      <c r="C746" s="49" t="str">
        <f>+'[27]Cu Auto'!C194</f>
        <v xml:space="preserve">CONDUCTOR DE COBRE AUTOSOPORTADO SP+AP 2x10 mm2+1x10 mm2+portante, PARA AP                                                                                                                                                                                </v>
      </c>
      <c r="D746" s="49">
        <f>+'[27]Cu Auto'!D194</f>
        <v>3.29</v>
      </c>
      <c r="E746" s="53">
        <f>+'[27]Cu Auto'!E194</f>
        <v>3.6788857544116751</v>
      </c>
      <c r="F746" s="53"/>
      <c r="G746" s="49" t="str">
        <f>+'[27]Cu Auto'!F194</f>
        <v>E</v>
      </c>
      <c r="H746" s="49" t="str">
        <f>+'[27]Cu Auto'!G194</f>
        <v/>
      </c>
      <c r="I746" s="49" t="str">
        <f>+'[27]Cu Auto'!H194</f>
        <v>Estimado</v>
      </c>
      <c r="J746" s="49" t="str">
        <f>+'[27]Cu Auto'!I194</f>
        <v/>
      </c>
      <c r="K746" s="49" t="str">
        <f>+'[27]Cu Auto'!J194</f>
        <v/>
      </c>
      <c r="L746" s="49" t="str">
        <f>+'[27]Cu Auto'!K194</f>
        <v/>
      </c>
      <c r="M746" s="49" t="str">
        <f>+'[27]Cu Auto'!L194</f>
        <v/>
      </c>
      <c r="N746" s="49" t="str">
        <f>+'[27]Cu Auto'!M194</f>
        <v/>
      </c>
      <c r="O746" s="49" t="str">
        <f>+'[27]Cu Auto'!N194</f>
        <v>Estimado</v>
      </c>
      <c r="P746" s="49" t="str">
        <f>+'[27]Cu Auto'!O194</f>
        <v/>
      </c>
      <c r="Q746" s="49" t="str">
        <f>+'[27]Cu Auto'!P194</f>
        <v>E</v>
      </c>
      <c r="R746" s="51">
        <f t="shared" si="46"/>
        <v>0.11820235696403492</v>
      </c>
      <c r="S746" s="45" t="str">
        <f t="shared" si="47"/>
        <v>Estimado.rar</v>
      </c>
      <c r="V746" s="46">
        <f t="shared" ref="V746:V809" si="49">+COUNTIF($B$3:$B$2619,B746)</f>
        <v>1</v>
      </c>
    </row>
    <row r="747" spans="1:22" s="45" customFormat="1" ht="11.25" hidden="1" customHeight="1" x14ac:dyDescent="0.2">
      <c r="A747" s="47">
        <f t="shared" si="48"/>
        <v>734</v>
      </c>
      <c r="B747" s="48" t="str">
        <f>+'[27]Cu Auto'!B195</f>
        <v>CBC103</v>
      </c>
      <c r="C747" s="49" t="str">
        <f>+'[27]Cu Auto'!C195</f>
        <v xml:space="preserve">CONDUCTOR DE COBRE AUTOSOPORTADO SP+AP 2x10 mm2+1x10 mm2+portante, PARA SP                                                                                                                                                                                </v>
      </c>
      <c r="D747" s="49">
        <f>+'[27]Cu Auto'!D195</f>
        <v>4.08</v>
      </c>
      <c r="E747" s="53">
        <f>+'[27]Cu Auto'!E195</f>
        <v>4.5622656164132627</v>
      </c>
      <c r="F747" s="53"/>
      <c r="G747" s="49" t="str">
        <f>+'[27]Cu Auto'!F195</f>
        <v>E</v>
      </c>
      <c r="H747" s="49" t="str">
        <f>+'[27]Cu Auto'!G195</f>
        <v/>
      </c>
      <c r="I747" s="49" t="str">
        <f>+'[27]Cu Auto'!H195</f>
        <v>Estimado</v>
      </c>
      <c r="J747" s="49" t="str">
        <f>+'[27]Cu Auto'!I195</f>
        <v/>
      </c>
      <c r="K747" s="49" t="str">
        <f>+'[27]Cu Auto'!J195</f>
        <v/>
      </c>
      <c r="L747" s="49" t="str">
        <f>+'[27]Cu Auto'!K195</f>
        <v/>
      </c>
      <c r="M747" s="49" t="str">
        <f>+'[27]Cu Auto'!L195</f>
        <v/>
      </c>
      <c r="N747" s="49" t="str">
        <f>+'[27]Cu Auto'!M195</f>
        <v/>
      </c>
      <c r="O747" s="49" t="str">
        <f>+'[27]Cu Auto'!N195</f>
        <v>Estimado</v>
      </c>
      <c r="P747" s="49" t="str">
        <f>+'[27]Cu Auto'!O195</f>
        <v/>
      </c>
      <c r="Q747" s="49" t="str">
        <f>+'[27]Cu Auto'!P195</f>
        <v>E</v>
      </c>
      <c r="R747" s="51">
        <f t="shared" si="46"/>
        <v>0.11820235696403492</v>
      </c>
      <c r="S747" s="45" t="str">
        <f t="shared" si="47"/>
        <v>Estimado.rar</v>
      </c>
      <c r="V747" s="46">
        <f t="shared" si="49"/>
        <v>1</v>
      </c>
    </row>
    <row r="748" spans="1:22" s="45" customFormat="1" ht="11.25" hidden="1" customHeight="1" x14ac:dyDescent="0.2">
      <c r="A748" s="47">
        <f t="shared" si="48"/>
        <v>735</v>
      </c>
      <c r="B748" s="48" t="str">
        <f>+'[27]Cu Auto'!B196</f>
        <v>CBC65</v>
      </c>
      <c r="C748" s="49" t="str">
        <f>+'[27]Cu Auto'!C196</f>
        <v xml:space="preserve">CONDUCTOR DE COBRE AUTOSOPORTADO SP+AP 3x10 mm2+1x10 mm2+portante, PARA AP                                                                                                                                                                                </v>
      </c>
      <c r="D748" s="49">
        <f>+'[27]Cu Auto'!D196</f>
        <v>3.29</v>
      </c>
      <c r="E748" s="53">
        <f>+'[27]Cu Auto'!E196</f>
        <v>3.6788857544116751</v>
      </c>
      <c r="F748" s="53"/>
      <c r="G748" s="49" t="str">
        <f>+'[27]Cu Auto'!F196</f>
        <v>E</v>
      </c>
      <c r="H748" s="49" t="str">
        <f>+'[27]Cu Auto'!G196</f>
        <v/>
      </c>
      <c r="I748" s="49" t="str">
        <f>+'[27]Cu Auto'!H196</f>
        <v>Estimado</v>
      </c>
      <c r="J748" s="49" t="str">
        <f>+'[27]Cu Auto'!I196</f>
        <v/>
      </c>
      <c r="K748" s="49" t="str">
        <f>+'[27]Cu Auto'!J196</f>
        <v/>
      </c>
      <c r="L748" s="49" t="str">
        <f>+'[27]Cu Auto'!K196</f>
        <v/>
      </c>
      <c r="M748" s="49" t="str">
        <f>+'[27]Cu Auto'!L196</f>
        <v/>
      </c>
      <c r="N748" s="49" t="str">
        <f>+'[27]Cu Auto'!M196</f>
        <v/>
      </c>
      <c r="O748" s="49" t="str">
        <f>+'[27]Cu Auto'!N196</f>
        <v>Estimado</v>
      </c>
      <c r="P748" s="49" t="str">
        <f>+'[27]Cu Auto'!O196</f>
        <v/>
      </c>
      <c r="Q748" s="49" t="str">
        <f>+'[27]Cu Auto'!P196</f>
        <v>E</v>
      </c>
      <c r="R748" s="51">
        <f t="shared" si="46"/>
        <v>0.11820235696403492</v>
      </c>
      <c r="S748" s="45" t="str">
        <f t="shared" si="47"/>
        <v>Estimado.rar</v>
      </c>
      <c r="V748" s="46">
        <f t="shared" si="49"/>
        <v>1</v>
      </c>
    </row>
    <row r="749" spans="1:22" s="45" customFormat="1" ht="11.25" hidden="1" customHeight="1" x14ac:dyDescent="0.2">
      <c r="A749" s="47">
        <f t="shared" si="48"/>
        <v>736</v>
      </c>
      <c r="B749" s="48" t="str">
        <f>+'[27]Cu Auto'!B197</f>
        <v>CBC24</v>
      </c>
      <c r="C749" s="49" t="str">
        <f>+'[27]Cu Auto'!C197</f>
        <v xml:space="preserve">CONDUCTOR DE COBRE AUTOSOPORTADO SP+AP 3x10 mm2+1x10 mm2+portante, PARA SP                                                                                                                                                                                </v>
      </c>
      <c r="D749" s="49">
        <f>+'[27]Cu Auto'!D197</f>
        <v>6.11</v>
      </c>
      <c r="E749" s="53">
        <f>+'[27]Cu Auto'!E197</f>
        <v>6.8322164010502533</v>
      </c>
      <c r="F749" s="53"/>
      <c r="G749" s="49" t="str">
        <f>+'[27]Cu Auto'!F197</f>
        <v>E</v>
      </c>
      <c r="H749" s="49" t="str">
        <f>+'[27]Cu Auto'!G197</f>
        <v/>
      </c>
      <c r="I749" s="49" t="str">
        <f>+'[27]Cu Auto'!H197</f>
        <v>Estimado</v>
      </c>
      <c r="J749" s="49" t="str">
        <f>+'[27]Cu Auto'!I197</f>
        <v/>
      </c>
      <c r="K749" s="49" t="str">
        <f>+'[27]Cu Auto'!J197</f>
        <v/>
      </c>
      <c r="L749" s="49" t="str">
        <f>+'[27]Cu Auto'!K197</f>
        <v/>
      </c>
      <c r="M749" s="49" t="str">
        <f>+'[27]Cu Auto'!L197</f>
        <v/>
      </c>
      <c r="N749" s="49" t="str">
        <f>+'[27]Cu Auto'!M197</f>
        <v/>
      </c>
      <c r="O749" s="49" t="str">
        <f>+'[27]Cu Auto'!N197</f>
        <v>Estimado</v>
      </c>
      <c r="P749" s="49" t="str">
        <f>+'[27]Cu Auto'!O197</f>
        <v/>
      </c>
      <c r="Q749" s="49" t="str">
        <f>+'[27]Cu Auto'!P197</f>
        <v>E</v>
      </c>
      <c r="R749" s="51">
        <f t="shared" si="46"/>
        <v>0.11820235696403492</v>
      </c>
      <c r="S749" s="45" t="str">
        <f t="shared" si="47"/>
        <v>Estimado.rar</v>
      </c>
      <c r="V749" s="46">
        <f t="shared" si="49"/>
        <v>1</v>
      </c>
    </row>
    <row r="750" spans="1:22" s="45" customFormat="1" ht="11.25" hidden="1" customHeight="1" x14ac:dyDescent="0.2">
      <c r="A750" s="47">
        <f t="shared" si="48"/>
        <v>737</v>
      </c>
      <c r="B750" s="48" t="str">
        <f>+'[27]Cu Auto'!B198</f>
        <v>CBC106</v>
      </c>
      <c r="C750" s="49" t="str">
        <f>+'[27]Cu Auto'!C198</f>
        <v xml:space="preserve">CONDUCTOR DE COBRE AUTOSOPORTADO SP+AP 3x10 mm2+1x16 mm2+portante, PARA AP                                                                                                                                                                                </v>
      </c>
      <c r="D750" s="49">
        <f>+'[27]Cu Auto'!D198</f>
        <v>4.4800000000000004</v>
      </c>
      <c r="E750" s="53">
        <f>+'[27]Cu Auto'!E198</f>
        <v>5.0095465591988768</v>
      </c>
      <c r="F750" s="53"/>
      <c r="G750" s="49" t="str">
        <f>+'[27]Cu Auto'!F198</f>
        <v>E</v>
      </c>
      <c r="H750" s="49" t="str">
        <f>+'[27]Cu Auto'!G198</f>
        <v/>
      </c>
      <c r="I750" s="49" t="str">
        <f>+'[27]Cu Auto'!H198</f>
        <v>Estimado</v>
      </c>
      <c r="J750" s="49" t="str">
        <f>+'[27]Cu Auto'!I198</f>
        <v/>
      </c>
      <c r="K750" s="49" t="str">
        <f>+'[27]Cu Auto'!J198</f>
        <v/>
      </c>
      <c r="L750" s="49" t="str">
        <f>+'[27]Cu Auto'!K198</f>
        <v/>
      </c>
      <c r="M750" s="49" t="str">
        <f>+'[27]Cu Auto'!L198</f>
        <v/>
      </c>
      <c r="N750" s="49" t="str">
        <f>+'[27]Cu Auto'!M198</f>
        <v/>
      </c>
      <c r="O750" s="49" t="str">
        <f>+'[27]Cu Auto'!N198</f>
        <v>Estimado</v>
      </c>
      <c r="P750" s="49" t="str">
        <f>+'[27]Cu Auto'!O198</f>
        <v/>
      </c>
      <c r="Q750" s="49" t="str">
        <f>+'[27]Cu Auto'!P198</f>
        <v>E</v>
      </c>
      <c r="R750" s="51">
        <f t="shared" si="46"/>
        <v>0.11820235696403492</v>
      </c>
      <c r="S750" s="45" t="str">
        <f t="shared" si="47"/>
        <v>Estimado.rar</v>
      </c>
      <c r="V750" s="46">
        <f t="shared" si="49"/>
        <v>1</v>
      </c>
    </row>
    <row r="751" spans="1:22" s="45" customFormat="1" ht="11.25" hidden="1" customHeight="1" x14ac:dyDescent="0.2">
      <c r="A751" s="47">
        <f t="shared" si="48"/>
        <v>738</v>
      </c>
      <c r="B751" s="48" t="str">
        <f>+'[27]Cu Auto'!B199</f>
        <v>CBC99</v>
      </c>
      <c r="C751" s="49" t="str">
        <f>+'[27]Cu Auto'!C199</f>
        <v xml:space="preserve">CONDUCTOR DE COBRE AUTOSOPORTADO SP+AP 3x10 mm2+1x16 mm2+portante, PARA SP                                                                                                                                                                                </v>
      </c>
      <c r="D751" s="49">
        <f>+'[27]Cu Auto'!D199</f>
        <v>6.29</v>
      </c>
      <c r="E751" s="53">
        <f>+'[27]Cu Auto'!E199</f>
        <v>7.0334928253037798</v>
      </c>
      <c r="F751" s="53"/>
      <c r="G751" s="49" t="str">
        <f>+'[27]Cu Auto'!F199</f>
        <v>E</v>
      </c>
      <c r="H751" s="49" t="str">
        <f>+'[27]Cu Auto'!G199</f>
        <v/>
      </c>
      <c r="I751" s="49" t="str">
        <f>+'[27]Cu Auto'!H199</f>
        <v>Estimado</v>
      </c>
      <c r="J751" s="49" t="str">
        <f>+'[27]Cu Auto'!I199</f>
        <v/>
      </c>
      <c r="K751" s="49" t="str">
        <f>+'[27]Cu Auto'!J199</f>
        <v/>
      </c>
      <c r="L751" s="49" t="str">
        <f>+'[27]Cu Auto'!K199</f>
        <v/>
      </c>
      <c r="M751" s="49" t="str">
        <f>+'[27]Cu Auto'!L199</f>
        <v/>
      </c>
      <c r="N751" s="49" t="str">
        <f>+'[27]Cu Auto'!M199</f>
        <v/>
      </c>
      <c r="O751" s="49" t="str">
        <f>+'[27]Cu Auto'!N199</f>
        <v>Estimado</v>
      </c>
      <c r="P751" s="49" t="str">
        <f>+'[27]Cu Auto'!O199</f>
        <v/>
      </c>
      <c r="Q751" s="49" t="str">
        <f>+'[27]Cu Auto'!P199</f>
        <v>E</v>
      </c>
      <c r="R751" s="51">
        <f t="shared" si="46"/>
        <v>0.11820235696403492</v>
      </c>
      <c r="S751" s="45" t="str">
        <f t="shared" si="47"/>
        <v>Estimado.rar</v>
      </c>
      <c r="V751" s="46">
        <f t="shared" si="49"/>
        <v>1</v>
      </c>
    </row>
    <row r="752" spans="1:22" s="45" customFormat="1" ht="11.25" hidden="1" customHeight="1" x14ac:dyDescent="0.2">
      <c r="A752" s="47">
        <f t="shared" si="48"/>
        <v>739</v>
      </c>
      <c r="B752" s="48" t="str">
        <f>+'[27]Cu Auto'!B200</f>
        <v>CBC77</v>
      </c>
      <c r="C752" s="49" t="str">
        <f>+'[27]Cu Auto'!C200</f>
        <v xml:space="preserve">CONDUCTOR DE COBRE AUTOSOPORTADO SP+AP 3x10 mm2+1x6 mm2+portante, PARA AP                                                                                                                                                                                 </v>
      </c>
      <c r="D752" s="49">
        <f>+'[27]Cu Auto'!D200</f>
        <v>2.34</v>
      </c>
      <c r="E752" s="53">
        <f>+'[27]Cu Auto'!E200</f>
        <v>2.6165935152958415</v>
      </c>
      <c r="F752" s="53"/>
      <c r="G752" s="49" t="str">
        <f>+'[27]Cu Auto'!F200</f>
        <v>E</v>
      </c>
      <c r="H752" s="49" t="str">
        <f>+'[27]Cu Auto'!G200</f>
        <v/>
      </c>
      <c r="I752" s="49" t="str">
        <f>+'[27]Cu Auto'!H200</f>
        <v>Estimado</v>
      </c>
      <c r="J752" s="49" t="str">
        <f>+'[27]Cu Auto'!I200</f>
        <v/>
      </c>
      <c r="K752" s="49" t="str">
        <f>+'[27]Cu Auto'!J200</f>
        <v/>
      </c>
      <c r="L752" s="49" t="str">
        <f>+'[27]Cu Auto'!K200</f>
        <v/>
      </c>
      <c r="M752" s="49" t="str">
        <f>+'[27]Cu Auto'!L200</f>
        <v/>
      </c>
      <c r="N752" s="49" t="str">
        <f>+'[27]Cu Auto'!M200</f>
        <v/>
      </c>
      <c r="O752" s="49" t="str">
        <f>+'[27]Cu Auto'!N200</f>
        <v>Estimado</v>
      </c>
      <c r="P752" s="49" t="str">
        <f>+'[27]Cu Auto'!O200</f>
        <v/>
      </c>
      <c r="Q752" s="49" t="str">
        <f>+'[27]Cu Auto'!P200</f>
        <v>E</v>
      </c>
      <c r="R752" s="51">
        <f t="shared" si="46"/>
        <v>0.11820235696403492</v>
      </c>
      <c r="S752" s="45" t="str">
        <f t="shared" si="47"/>
        <v>Estimado.rar</v>
      </c>
      <c r="V752" s="46">
        <f t="shared" si="49"/>
        <v>1</v>
      </c>
    </row>
    <row r="753" spans="1:22" s="45" customFormat="1" ht="11.25" hidden="1" customHeight="1" x14ac:dyDescent="0.2">
      <c r="A753" s="47">
        <f t="shared" si="48"/>
        <v>740</v>
      </c>
      <c r="B753" s="48" t="str">
        <f>+'[27]Cu Auto'!B201</f>
        <v>CBC56</v>
      </c>
      <c r="C753" s="49" t="str">
        <f>+'[27]Cu Auto'!C201</f>
        <v xml:space="preserve">CONDUCTOR DE COBRE AUTOSOPORTADO SP+AP 3x10 mm2+1x6 mm2+portante, PARA SP                                                                                                                                                                                 </v>
      </c>
      <c r="D753" s="49">
        <f>+'[27]Cu Auto'!D201</f>
        <v>6.11</v>
      </c>
      <c r="E753" s="53">
        <f>+'[27]Cu Auto'!E201</f>
        <v>6.8322164010502533</v>
      </c>
      <c r="F753" s="53"/>
      <c r="G753" s="49" t="str">
        <f>+'[27]Cu Auto'!F201</f>
        <v>E</v>
      </c>
      <c r="H753" s="49" t="str">
        <f>+'[27]Cu Auto'!G201</f>
        <v/>
      </c>
      <c r="I753" s="49" t="str">
        <f>+'[27]Cu Auto'!H201</f>
        <v>Estimado</v>
      </c>
      <c r="J753" s="49" t="str">
        <f>+'[27]Cu Auto'!I201</f>
        <v/>
      </c>
      <c r="K753" s="49" t="str">
        <f>+'[27]Cu Auto'!J201</f>
        <v/>
      </c>
      <c r="L753" s="49" t="str">
        <f>+'[27]Cu Auto'!K201</f>
        <v/>
      </c>
      <c r="M753" s="49" t="str">
        <f>+'[27]Cu Auto'!L201</f>
        <v/>
      </c>
      <c r="N753" s="49" t="str">
        <f>+'[27]Cu Auto'!M201</f>
        <v/>
      </c>
      <c r="O753" s="49" t="str">
        <f>+'[27]Cu Auto'!N201</f>
        <v>Estimado</v>
      </c>
      <c r="P753" s="49" t="str">
        <f>+'[27]Cu Auto'!O201</f>
        <v/>
      </c>
      <c r="Q753" s="49" t="str">
        <f>+'[27]Cu Auto'!P201</f>
        <v>E</v>
      </c>
      <c r="R753" s="51">
        <f t="shared" si="46"/>
        <v>0.11820235696403492</v>
      </c>
      <c r="S753" s="45" t="str">
        <f t="shared" si="47"/>
        <v>Estimado.rar</v>
      </c>
      <c r="V753" s="46">
        <f t="shared" si="49"/>
        <v>1</v>
      </c>
    </row>
    <row r="754" spans="1:22" s="45" customFormat="1" ht="11.25" hidden="1" customHeight="1" x14ac:dyDescent="0.2">
      <c r="A754" s="47">
        <f t="shared" si="48"/>
        <v>741</v>
      </c>
      <c r="B754" s="48" t="str">
        <f>+'[27]Cu Auto'!B202</f>
        <v>CBC92</v>
      </c>
      <c r="C754" s="49" t="str">
        <f>+'[27]Cu Auto'!C202</f>
        <v xml:space="preserve">CONDUCTOR DE COBRE AUTOSOPORTADO SP+AP 3x10 mm2+2x10 mm2+portante, PARA AP                                                                                                                                                                                </v>
      </c>
      <c r="D754" s="49">
        <f>+'[27]Cu Auto'!D202</f>
        <v>4.88</v>
      </c>
      <c r="E754" s="53">
        <f>+'[27]Cu Auto'!E202</f>
        <v>5.4568275019844901</v>
      </c>
      <c r="F754" s="53"/>
      <c r="G754" s="49" t="str">
        <f>+'[27]Cu Auto'!F202</f>
        <v>E</v>
      </c>
      <c r="H754" s="49" t="str">
        <f>+'[27]Cu Auto'!G202</f>
        <v/>
      </c>
      <c r="I754" s="49" t="str">
        <f>+'[27]Cu Auto'!H202</f>
        <v>Estimado</v>
      </c>
      <c r="J754" s="49" t="str">
        <f>+'[27]Cu Auto'!I202</f>
        <v/>
      </c>
      <c r="K754" s="49" t="str">
        <f>+'[27]Cu Auto'!J202</f>
        <v/>
      </c>
      <c r="L754" s="49" t="str">
        <f>+'[27]Cu Auto'!K202</f>
        <v/>
      </c>
      <c r="M754" s="49" t="str">
        <f>+'[27]Cu Auto'!L202</f>
        <v/>
      </c>
      <c r="N754" s="49" t="str">
        <f>+'[27]Cu Auto'!M202</f>
        <v/>
      </c>
      <c r="O754" s="49" t="str">
        <f>+'[27]Cu Auto'!N202</f>
        <v>Estimado</v>
      </c>
      <c r="P754" s="49" t="str">
        <f>+'[27]Cu Auto'!O202</f>
        <v/>
      </c>
      <c r="Q754" s="49" t="str">
        <f>+'[27]Cu Auto'!P202</f>
        <v>E</v>
      </c>
      <c r="R754" s="51">
        <f t="shared" si="46"/>
        <v>0.11820235696403492</v>
      </c>
      <c r="S754" s="45" t="str">
        <f t="shared" si="47"/>
        <v>Estimado.rar</v>
      </c>
      <c r="V754" s="46">
        <f t="shared" si="49"/>
        <v>1</v>
      </c>
    </row>
    <row r="755" spans="1:22" s="45" customFormat="1" ht="11.25" hidden="1" customHeight="1" x14ac:dyDescent="0.2">
      <c r="A755" s="47">
        <f t="shared" si="48"/>
        <v>742</v>
      </c>
      <c r="B755" s="48" t="str">
        <f>+'[27]Cu Auto'!B203</f>
        <v>CBC84</v>
      </c>
      <c r="C755" s="49" t="str">
        <f>+'[27]Cu Auto'!C203</f>
        <v xml:space="preserve">CONDUCTOR DE COBRE AUTOSOPORTADO SP+AP 3x10 mm2+2x10 mm2+portante, PARA SP                                                                                                                                                                                </v>
      </c>
      <c r="D755" s="49">
        <f>+'[27]Cu Auto'!D203</f>
        <v>6.11</v>
      </c>
      <c r="E755" s="53">
        <f>+'[27]Cu Auto'!E203</f>
        <v>6.8322164010502533</v>
      </c>
      <c r="F755" s="53"/>
      <c r="G755" s="49" t="str">
        <f>+'[27]Cu Auto'!F203</f>
        <v>E</v>
      </c>
      <c r="H755" s="49" t="str">
        <f>+'[27]Cu Auto'!G203</f>
        <v/>
      </c>
      <c r="I755" s="49" t="str">
        <f>+'[27]Cu Auto'!H203</f>
        <v>Estimado</v>
      </c>
      <c r="J755" s="49" t="str">
        <f>+'[27]Cu Auto'!I203</f>
        <v/>
      </c>
      <c r="K755" s="49" t="str">
        <f>+'[27]Cu Auto'!J203</f>
        <v/>
      </c>
      <c r="L755" s="49" t="str">
        <f>+'[27]Cu Auto'!K203</f>
        <v/>
      </c>
      <c r="M755" s="49" t="str">
        <f>+'[27]Cu Auto'!L203</f>
        <v/>
      </c>
      <c r="N755" s="49" t="str">
        <f>+'[27]Cu Auto'!M203</f>
        <v/>
      </c>
      <c r="O755" s="49" t="str">
        <f>+'[27]Cu Auto'!N203</f>
        <v>Estimado</v>
      </c>
      <c r="P755" s="49" t="str">
        <f>+'[27]Cu Auto'!O203</f>
        <v/>
      </c>
      <c r="Q755" s="49" t="str">
        <f>+'[27]Cu Auto'!P203</f>
        <v>E</v>
      </c>
      <c r="R755" s="51">
        <f t="shared" si="46"/>
        <v>0.11820235696403492</v>
      </c>
      <c r="S755" s="45" t="str">
        <f t="shared" si="47"/>
        <v>Estimado.rar</v>
      </c>
      <c r="V755" s="46">
        <f t="shared" si="49"/>
        <v>1</v>
      </c>
    </row>
    <row r="756" spans="1:22" s="45" customFormat="1" ht="11.25" hidden="1" customHeight="1" x14ac:dyDescent="0.2">
      <c r="A756" s="47">
        <f t="shared" si="48"/>
        <v>743</v>
      </c>
      <c r="B756" s="48" t="str">
        <f>+'[27]Cu Auto'!B204</f>
        <v>CBC91</v>
      </c>
      <c r="C756" s="49" t="str">
        <f>+'[27]Cu Auto'!C204</f>
        <v xml:space="preserve">CONDUCTOR DE COBRE AUTOSOPORTADO SP+AP 3x10 mm2+2x6 mm2+portante, PARA AP                                                                                                                                                                                 </v>
      </c>
      <c r="D756" s="49">
        <f>+'[27]Cu Auto'!D204</f>
        <v>4.18</v>
      </c>
      <c r="E756" s="53">
        <f>+'[27]Cu Auto'!E204</f>
        <v>4.6740858521096653</v>
      </c>
      <c r="F756" s="53"/>
      <c r="G756" s="49" t="str">
        <f>+'[27]Cu Auto'!F204</f>
        <v>E</v>
      </c>
      <c r="H756" s="49" t="str">
        <f>+'[27]Cu Auto'!G204</f>
        <v/>
      </c>
      <c r="I756" s="49" t="str">
        <f>+'[27]Cu Auto'!H204</f>
        <v>Estimado</v>
      </c>
      <c r="J756" s="49" t="str">
        <f>+'[27]Cu Auto'!I204</f>
        <v/>
      </c>
      <c r="K756" s="49" t="str">
        <f>+'[27]Cu Auto'!J204</f>
        <v/>
      </c>
      <c r="L756" s="49" t="str">
        <f>+'[27]Cu Auto'!K204</f>
        <v/>
      </c>
      <c r="M756" s="49" t="str">
        <f>+'[27]Cu Auto'!L204</f>
        <v/>
      </c>
      <c r="N756" s="49" t="str">
        <f>+'[27]Cu Auto'!M204</f>
        <v/>
      </c>
      <c r="O756" s="49" t="str">
        <f>+'[27]Cu Auto'!N204</f>
        <v>Estimado</v>
      </c>
      <c r="P756" s="49" t="str">
        <f>+'[27]Cu Auto'!O204</f>
        <v/>
      </c>
      <c r="Q756" s="49" t="str">
        <f>+'[27]Cu Auto'!P204</f>
        <v>E</v>
      </c>
      <c r="R756" s="51">
        <f t="shared" si="46"/>
        <v>0.11820235696403492</v>
      </c>
      <c r="S756" s="45" t="str">
        <f t="shared" si="47"/>
        <v>Estimado.rar</v>
      </c>
      <c r="V756" s="46">
        <f t="shared" si="49"/>
        <v>1</v>
      </c>
    </row>
    <row r="757" spans="1:22" s="45" customFormat="1" ht="11.25" hidden="1" customHeight="1" x14ac:dyDescent="0.2">
      <c r="A757" s="47">
        <f t="shared" si="48"/>
        <v>744</v>
      </c>
      <c r="B757" s="48" t="str">
        <f>+'[27]Cu Auto'!B205</f>
        <v>CBC83</v>
      </c>
      <c r="C757" s="49" t="str">
        <f>+'[27]Cu Auto'!C205</f>
        <v xml:space="preserve">CONDUCTOR DE COBRE AUTOSOPORTADO SP+AP 3x10 mm2+2x6 mm2+portante, PARA SP                                                                                                                                                                                 </v>
      </c>
      <c r="D757" s="49">
        <f>+'[27]Cu Auto'!D205</f>
        <v>6.11</v>
      </c>
      <c r="E757" s="53">
        <f>+'[27]Cu Auto'!E205</f>
        <v>6.8322164010502533</v>
      </c>
      <c r="F757" s="53"/>
      <c r="G757" s="49" t="str">
        <f>+'[27]Cu Auto'!F205</f>
        <v>E</v>
      </c>
      <c r="H757" s="49" t="str">
        <f>+'[27]Cu Auto'!G205</f>
        <v/>
      </c>
      <c r="I757" s="49" t="str">
        <f>+'[27]Cu Auto'!H205</f>
        <v>Estimado</v>
      </c>
      <c r="J757" s="49" t="str">
        <f>+'[27]Cu Auto'!I205</f>
        <v/>
      </c>
      <c r="K757" s="49" t="str">
        <f>+'[27]Cu Auto'!J205</f>
        <v/>
      </c>
      <c r="L757" s="49" t="str">
        <f>+'[27]Cu Auto'!K205</f>
        <v/>
      </c>
      <c r="M757" s="49" t="str">
        <f>+'[27]Cu Auto'!L205</f>
        <v/>
      </c>
      <c r="N757" s="49" t="str">
        <f>+'[27]Cu Auto'!M205</f>
        <v/>
      </c>
      <c r="O757" s="49" t="str">
        <f>+'[27]Cu Auto'!N205</f>
        <v>Estimado</v>
      </c>
      <c r="P757" s="49" t="str">
        <f>+'[27]Cu Auto'!O205</f>
        <v/>
      </c>
      <c r="Q757" s="49" t="str">
        <f>+'[27]Cu Auto'!P205</f>
        <v>E</v>
      </c>
      <c r="R757" s="51">
        <f t="shared" si="46"/>
        <v>0.11820235696403492</v>
      </c>
      <c r="S757" s="45" t="str">
        <f t="shared" si="47"/>
        <v>Estimado.rar</v>
      </c>
      <c r="V757" s="46">
        <f t="shared" si="49"/>
        <v>1</v>
      </c>
    </row>
    <row r="758" spans="1:22" s="45" customFormat="1" ht="11.25" hidden="1" customHeight="1" x14ac:dyDescent="0.2">
      <c r="A758" s="47">
        <f t="shared" si="48"/>
        <v>745</v>
      </c>
      <c r="B758" s="48" t="str">
        <f>+'[27]Cu Auto'!B206</f>
        <v>CBC81</v>
      </c>
      <c r="C758" s="49" t="str">
        <f>+'[27]Cu Auto'!C206</f>
        <v xml:space="preserve">CONDUCTOR DE COBRE AUTOSOPORTADO SP+AP 3x120 mm2+1x6 mm2+portante, PARA AP                                                                                                                                                                                </v>
      </c>
      <c r="D758" s="49">
        <f>+'[27]Cu Auto'!D206</f>
        <v>2.34</v>
      </c>
      <c r="E758" s="53">
        <f>+'[27]Cu Auto'!E206</f>
        <v>2.6165935152958415</v>
      </c>
      <c r="F758" s="53"/>
      <c r="G758" s="49" t="str">
        <f>+'[27]Cu Auto'!F206</f>
        <v>E</v>
      </c>
      <c r="H758" s="49" t="str">
        <f>+'[27]Cu Auto'!G206</f>
        <v/>
      </c>
      <c r="I758" s="49" t="str">
        <f>+'[27]Cu Auto'!H206</f>
        <v>Estimado</v>
      </c>
      <c r="J758" s="49" t="str">
        <f>+'[27]Cu Auto'!I206</f>
        <v/>
      </c>
      <c r="K758" s="49" t="str">
        <f>+'[27]Cu Auto'!J206</f>
        <v/>
      </c>
      <c r="L758" s="49" t="str">
        <f>+'[27]Cu Auto'!K206</f>
        <v/>
      </c>
      <c r="M758" s="49" t="str">
        <f>+'[27]Cu Auto'!L206</f>
        <v/>
      </c>
      <c r="N758" s="49" t="str">
        <f>+'[27]Cu Auto'!M206</f>
        <v/>
      </c>
      <c r="O758" s="49" t="str">
        <f>+'[27]Cu Auto'!N206</f>
        <v>Estimado</v>
      </c>
      <c r="P758" s="49" t="str">
        <f>+'[27]Cu Auto'!O206</f>
        <v/>
      </c>
      <c r="Q758" s="49" t="str">
        <f>+'[27]Cu Auto'!P206</f>
        <v>E</v>
      </c>
      <c r="R758" s="51">
        <f t="shared" si="46"/>
        <v>0.11820235696403492</v>
      </c>
      <c r="S758" s="45" t="str">
        <f t="shared" si="47"/>
        <v>Estimado.rar</v>
      </c>
      <c r="V758" s="46">
        <f t="shared" si="49"/>
        <v>1</v>
      </c>
    </row>
    <row r="759" spans="1:22" s="45" customFormat="1" ht="11.25" hidden="1" customHeight="1" x14ac:dyDescent="0.2">
      <c r="A759" s="47">
        <f t="shared" si="48"/>
        <v>746</v>
      </c>
      <c r="B759" s="48" t="str">
        <f>+'[27]Cu Auto'!B207</f>
        <v>CBC60</v>
      </c>
      <c r="C759" s="49" t="str">
        <f>+'[27]Cu Auto'!C207</f>
        <v xml:space="preserve">CONDUCTOR DE COBRE AUTOSOPORTADO SP+AP 3x120 mm2+1x6 mm2+portante, PARA SP                                                                                                                                                                                </v>
      </c>
      <c r="D759" s="49">
        <f>+'[27]Cu Auto'!D207</f>
        <v>61.92</v>
      </c>
      <c r="E759" s="53">
        <f>+'[27]Cu Auto'!E207</f>
        <v>69.239089943213045</v>
      </c>
      <c r="F759" s="53"/>
      <c r="G759" s="49" t="str">
        <f>+'[27]Cu Auto'!F207</f>
        <v>E</v>
      </c>
      <c r="H759" s="49" t="str">
        <f>+'[27]Cu Auto'!G207</f>
        <v/>
      </c>
      <c r="I759" s="49" t="str">
        <f>+'[27]Cu Auto'!H207</f>
        <v>Estimado</v>
      </c>
      <c r="J759" s="49" t="str">
        <f>+'[27]Cu Auto'!I207</f>
        <v/>
      </c>
      <c r="K759" s="49" t="str">
        <f>+'[27]Cu Auto'!J207</f>
        <v/>
      </c>
      <c r="L759" s="49" t="str">
        <f>+'[27]Cu Auto'!K207</f>
        <v/>
      </c>
      <c r="M759" s="49" t="str">
        <f>+'[27]Cu Auto'!L207</f>
        <v/>
      </c>
      <c r="N759" s="49" t="str">
        <f>+'[27]Cu Auto'!M207</f>
        <v/>
      </c>
      <c r="O759" s="49" t="str">
        <f>+'[27]Cu Auto'!N207</f>
        <v>Estimado</v>
      </c>
      <c r="P759" s="49" t="str">
        <f>+'[27]Cu Auto'!O207</f>
        <v/>
      </c>
      <c r="Q759" s="49" t="str">
        <f>+'[27]Cu Auto'!P207</f>
        <v>E</v>
      </c>
      <c r="R759" s="51">
        <f t="shared" si="46"/>
        <v>0.11820235696403492</v>
      </c>
      <c r="S759" s="45" t="str">
        <f t="shared" si="47"/>
        <v>Estimado.rar</v>
      </c>
      <c r="V759" s="46">
        <f t="shared" si="49"/>
        <v>1</v>
      </c>
    </row>
    <row r="760" spans="1:22" s="45" customFormat="1" ht="11.25" hidden="1" customHeight="1" x14ac:dyDescent="0.2">
      <c r="A760" s="47">
        <f t="shared" si="48"/>
        <v>747</v>
      </c>
      <c r="B760" s="48" t="str">
        <f>+'[27]Cu Auto'!B208</f>
        <v>CBC66</v>
      </c>
      <c r="C760" s="49" t="str">
        <f>+'[27]Cu Auto'!C208</f>
        <v xml:space="preserve">CONDUCTOR DE COBRE AUTOSOPORTADO SP+AP 3x16 mm2+1x10 mm2+portante, PARA AP                                                                                                                                                                                </v>
      </c>
      <c r="D760" s="49">
        <f>+'[27]Cu Auto'!D208</f>
        <v>3.29</v>
      </c>
      <c r="E760" s="53">
        <f>+'[27]Cu Auto'!E208</f>
        <v>3.6788857544116751</v>
      </c>
      <c r="F760" s="53"/>
      <c r="G760" s="49" t="str">
        <f>+'[27]Cu Auto'!F208</f>
        <v>E</v>
      </c>
      <c r="H760" s="49" t="str">
        <f>+'[27]Cu Auto'!G208</f>
        <v/>
      </c>
      <c r="I760" s="49" t="str">
        <f>+'[27]Cu Auto'!H208</f>
        <v>Estimado</v>
      </c>
      <c r="J760" s="49" t="str">
        <f>+'[27]Cu Auto'!I208</f>
        <v/>
      </c>
      <c r="K760" s="49" t="str">
        <f>+'[27]Cu Auto'!J208</f>
        <v/>
      </c>
      <c r="L760" s="49" t="str">
        <f>+'[27]Cu Auto'!K208</f>
        <v/>
      </c>
      <c r="M760" s="49" t="str">
        <f>+'[27]Cu Auto'!L208</f>
        <v/>
      </c>
      <c r="N760" s="49" t="str">
        <f>+'[27]Cu Auto'!M208</f>
        <v/>
      </c>
      <c r="O760" s="49" t="str">
        <f>+'[27]Cu Auto'!N208</f>
        <v>Estimado</v>
      </c>
      <c r="P760" s="49" t="str">
        <f>+'[27]Cu Auto'!O208</f>
        <v/>
      </c>
      <c r="Q760" s="49" t="str">
        <f>+'[27]Cu Auto'!P208</f>
        <v>E</v>
      </c>
      <c r="R760" s="51">
        <f t="shared" si="46"/>
        <v>0.11820235696403492</v>
      </c>
      <c r="S760" s="45" t="str">
        <f t="shared" si="47"/>
        <v>Estimado.rar</v>
      </c>
      <c r="V760" s="46">
        <f t="shared" si="49"/>
        <v>1</v>
      </c>
    </row>
    <row r="761" spans="1:22" s="45" customFormat="1" ht="11.25" hidden="1" customHeight="1" x14ac:dyDescent="0.2">
      <c r="A761" s="47">
        <f t="shared" si="48"/>
        <v>748</v>
      </c>
      <c r="B761" s="48" t="str">
        <f>+'[27]Cu Auto'!B209</f>
        <v>CBC25</v>
      </c>
      <c r="C761" s="49" t="str">
        <f>+'[27]Cu Auto'!C209</f>
        <v xml:space="preserve">CONDUCTOR DE COBRE AUTOSOPORTADO SP+AP 3x16 mm2+1x10 mm2+portante, PARA SP                                                                                                                                                                                </v>
      </c>
      <c r="D761" s="49">
        <f>+'[27]Cu Auto'!D209</f>
        <v>7.63</v>
      </c>
      <c r="E761" s="53">
        <f>+'[27]Cu Auto'!E209</f>
        <v>8.531883983635586</v>
      </c>
      <c r="F761" s="53"/>
      <c r="G761" s="49" t="str">
        <f>+'[27]Cu Auto'!F209</f>
        <v>E</v>
      </c>
      <c r="H761" s="49" t="str">
        <f>+'[27]Cu Auto'!G209</f>
        <v/>
      </c>
      <c r="I761" s="49" t="str">
        <f>+'[27]Cu Auto'!H209</f>
        <v>Estimado</v>
      </c>
      <c r="J761" s="49" t="str">
        <f>+'[27]Cu Auto'!I209</f>
        <v/>
      </c>
      <c r="K761" s="49" t="str">
        <f>+'[27]Cu Auto'!J209</f>
        <v/>
      </c>
      <c r="L761" s="49" t="str">
        <f>+'[27]Cu Auto'!K209</f>
        <v/>
      </c>
      <c r="M761" s="49" t="str">
        <f>+'[27]Cu Auto'!L209</f>
        <v/>
      </c>
      <c r="N761" s="49" t="str">
        <f>+'[27]Cu Auto'!M209</f>
        <v/>
      </c>
      <c r="O761" s="49" t="str">
        <f>+'[27]Cu Auto'!N209</f>
        <v>Estimado</v>
      </c>
      <c r="P761" s="49" t="str">
        <f>+'[27]Cu Auto'!O209</f>
        <v/>
      </c>
      <c r="Q761" s="49" t="str">
        <f>+'[27]Cu Auto'!P209</f>
        <v>E</v>
      </c>
      <c r="R761" s="51">
        <f t="shared" si="46"/>
        <v>0.11820235696403492</v>
      </c>
      <c r="S761" s="45" t="str">
        <f t="shared" si="47"/>
        <v>Estimado.rar</v>
      </c>
      <c r="V761" s="46">
        <f t="shared" si="49"/>
        <v>1</v>
      </c>
    </row>
    <row r="762" spans="1:22" s="45" customFormat="1" ht="11.25" hidden="1" customHeight="1" x14ac:dyDescent="0.2">
      <c r="A762" s="47">
        <f t="shared" si="48"/>
        <v>749</v>
      </c>
      <c r="B762" s="48" t="str">
        <f>+'[27]Cu Auto'!B210</f>
        <v>CBC105</v>
      </c>
      <c r="C762" s="49" t="str">
        <f>+'[27]Cu Auto'!C210</f>
        <v xml:space="preserve">CONDUCTOR DE COBRE AUTOSOPORTADO SP+AP 3x16 mm2+1x16 mm2+portante, PARA AP                                                                                                                                                                                </v>
      </c>
      <c r="D762" s="49">
        <f>+'[27]Cu Auto'!D210</f>
        <v>4.4800000000000004</v>
      </c>
      <c r="E762" s="53">
        <f>+'[27]Cu Auto'!E210</f>
        <v>5.0095465591988768</v>
      </c>
      <c r="F762" s="53"/>
      <c r="G762" s="49" t="str">
        <f>+'[27]Cu Auto'!F210</f>
        <v>E</v>
      </c>
      <c r="H762" s="49" t="str">
        <f>+'[27]Cu Auto'!G210</f>
        <v/>
      </c>
      <c r="I762" s="49" t="str">
        <f>+'[27]Cu Auto'!H210</f>
        <v>Estimado</v>
      </c>
      <c r="J762" s="49" t="str">
        <f>+'[27]Cu Auto'!I210</f>
        <v/>
      </c>
      <c r="K762" s="49" t="str">
        <f>+'[27]Cu Auto'!J210</f>
        <v/>
      </c>
      <c r="L762" s="49" t="str">
        <f>+'[27]Cu Auto'!K210</f>
        <v/>
      </c>
      <c r="M762" s="49" t="str">
        <f>+'[27]Cu Auto'!L210</f>
        <v/>
      </c>
      <c r="N762" s="49" t="str">
        <f>+'[27]Cu Auto'!M210</f>
        <v/>
      </c>
      <c r="O762" s="49" t="str">
        <f>+'[27]Cu Auto'!N210</f>
        <v>Estimado</v>
      </c>
      <c r="P762" s="49" t="str">
        <f>+'[27]Cu Auto'!O210</f>
        <v/>
      </c>
      <c r="Q762" s="49" t="str">
        <f>+'[27]Cu Auto'!P210</f>
        <v>E</v>
      </c>
      <c r="R762" s="51">
        <f t="shared" si="46"/>
        <v>0.11820235696403492</v>
      </c>
      <c r="S762" s="45" t="str">
        <f t="shared" si="47"/>
        <v>Estimado.rar</v>
      </c>
      <c r="V762" s="46">
        <f t="shared" si="49"/>
        <v>1</v>
      </c>
    </row>
    <row r="763" spans="1:22" s="45" customFormat="1" ht="11.25" hidden="1" customHeight="1" x14ac:dyDescent="0.2">
      <c r="A763" s="47">
        <f t="shared" si="48"/>
        <v>750</v>
      </c>
      <c r="B763" s="48" t="str">
        <f>+'[27]Cu Auto'!B211</f>
        <v>CBC100</v>
      </c>
      <c r="C763" s="49" t="str">
        <f>+'[27]Cu Auto'!C211</f>
        <v xml:space="preserve">CONDUCTOR DE COBRE AUTOSOPORTADO SP+AP 3x16 mm2+1x16 mm2+portante, PARA SP                                                                                                                                                                                </v>
      </c>
      <c r="D763" s="49">
        <f>+'[27]Cu Auto'!D211</f>
        <v>7.63</v>
      </c>
      <c r="E763" s="53">
        <f>+'[27]Cu Auto'!E211</f>
        <v>8.531883983635586</v>
      </c>
      <c r="F763" s="53"/>
      <c r="G763" s="49" t="str">
        <f>+'[27]Cu Auto'!F211</f>
        <v>E</v>
      </c>
      <c r="H763" s="49" t="str">
        <f>+'[27]Cu Auto'!G211</f>
        <v/>
      </c>
      <c r="I763" s="49" t="str">
        <f>+'[27]Cu Auto'!H211</f>
        <v>Estimado</v>
      </c>
      <c r="J763" s="49" t="str">
        <f>+'[27]Cu Auto'!I211</f>
        <v/>
      </c>
      <c r="K763" s="49" t="str">
        <f>+'[27]Cu Auto'!J211</f>
        <v/>
      </c>
      <c r="L763" s="49" t="str">
        <f>+'[27]Cu Auto'!K211</f>
        <v/>
      </c>
      <c r="M763" s="49" t="str">
        <f>+'[27]Cu Auto'!L211</f>
        <v/>
      </c>
      <c r="N763" s="49" t="str">
        <f>+'[27]Cu Auto'!M211</f>
        <v/>
      </c>
      <c r="O763" s="49" t="str">
        <f>+'[27]Cu Auto'!N211</f>
        <v>Estimado</v>
      </c>
      <c r="P763" s="49" t="str">
        <f>+'[27]Cu Auto'!O211</f>
        <v/>
      </c>
      <c r="Q763" s="49" t="str">
        <f>+'[27]Cu Auto'!P211</f>
        <v>E</v>
      </c>
      <c r="R763" s="51">
        <f t="shared" si="46"/>
        <v>0.11820235696403492</v>
      </c>
      <c r="S763" s="45" t="str">
        <f t="shared" si="47"/>
        <v>Estimado.rar</v>
      </c>
      <c r="V763" s="46">
        <f t="shared" si="49"/>
        <v>1</v>
      </c>
    </row>
    <row r="764" spans="1:22" s="45" customFormat="1" ht="11.25" hidden="1" customHeight="1" x14ac:dyDescent="0.2">
      <c r="A764" s="47">
        <f t="shared" si="48"/>
        <v>751</v>
      </c>
      <c r="B764" s="48" t="str">
        <f>+'[27]Cu Auto'!B212</f>
        <v>CBC62</v>
      </c>
      <c r="C764" s="49" t="str">
        <f>+'[27]Cu Auto'!C212</f>
        <v xml:space="preserve">CONDUCTOR DE COBRE AUTOSOPORTADO SP+AP 3x16 mm2+1x6 mm2+portante, PARA AP                                                                                                                                                                                 </v>
      </c>
      <c r="D764" s="49">
        <f>+'[27]Cu Auto'!D212</f>
        <v>2.34</v>
      </c>
      <c r="E764" s="53">
        <f>+'[27]Cu Auto'!E212</f>
        <v>2.6165935152958415</v>
      </c>
      <c r="F764" s="53"/>
      <c r="G764" s="49" t="str">
        <f>+'[27]Cu Auto'!F212</f>
        <v>E</v>
      </c>
      <c r="H764" s="49" t="str">
        <f>+'[27]Cu Auto'!G212</f>
        <v/>
      </c>
      <c r="I764" s="49" t="str">
        <f>+'[27]Cu Auto'!H212</f>
        <v>Estimado</v>
      </c>
      <c r="J764" s="49" t="str">
        <f>+'[27]Cu Auto'!I212</f>
        <v/>
      </c>
      <c r="K764" s="49" t="str">
        <f>+'[27]Cu Auto'!J212</f>
        <v/>
      </c>
      <c r="L764" s="49" t="str">
        <f>+'[27]Cu Auto'!K212</f>
        <v/>
      </c>
      <c r="M764" s="49" t="str">
        <f>+'[27]Cu Auto'!L212</f>
        <v/>
      </c>
      <c r="N764" s="49" t="str">
        <f>+'[27]Cu Auto'!M212</f>
        <v/>
      </c>
      <c r="O764" s="49" t="str">
        <f>+'[27]Cu Auto'!N212</f>
        <v>Estimado</v>
      </c>
      <c r="P764" s="49" t="str">
        <f>+'[27]Cu Auto'!O212</f>
        <v/>
      </c>
      <c r="Q764" s="49" t="str">
        <f>+'[27]Cu Auto'!P212</f>
        <v>E</v>
      </c>
      <c r="R764" s="51">
        <f t="shared" si="46"/>
        <v>0.11820235696403492</v>
      </c>
      <c r="S764" s="45" t="str">
        <f t="shared" si="47"/>
        <v>Estimado.rar</v>
      </c>
      <c r="V764" s="46">
        <f t="shared" si="49"/>
        <v>1</v>
      </c>
    </row>
    <row r="765" spans="1:22" s="45" customFormat="1" ht="11.25" hidden="1" customHeight="1" x14ac:dyDescent="0.2">
      <c r="A765" s="47">
        <f t="shared" si="48"/>
        <v>752</v>
      </c>
      <c r="B765" s="48" t="str">
        <f>+'[27]Cu Auto'!B213</f>
        <v>CBC21</v>
      </c>
      <c r="C765" s="49" t="str">
        <f>+'[27]Cu Auto'!C213</f>
        <v xml:space="preserve">CONDUCTOR DE COBRE AUTOSOPORTADO SP+AP 3x16 mm2+1x6 mm2+portante, PARA SP                                                                                                                                                                                 </v>
      </c>
      <c r="D765" s="49">
        <f>+'[27]Cu Auto'!D213</f>
        <v>8.6300000000000008</v>
      </c>
      <c r="E765" s="53">
        <f>+'[27]Cu Auto'!E213</f>
        <v>9.6500863405996213</v>
      </c>
      <c r="F765" s="53"/>
      <c r="G765" s="49" t="str">
        <f>+'[27]Cu Auto'!F213</f>
        <v>E</v>
      </c>
      <c r="H765" s="49" t="str">
        <f>+'[27]Cu Auto'!G213</f>
        <v/>
      </c>
      <c r="I765" s="49" t="str">
        <f>+'[27]Cu Auto'!H213</f>
        <v>Estimado</v>
      </c>
      <c r="J765" s="49" t="str">
        <f>+'[27]Cu Auto'!I213</f>
        <v/>
      </c>
      <c r="K765" s="49" t="str">
        <f>+'[27]Cu Auto'!J213</f>
        <v/>
      </c>
      <c r="L765" s="49" t="str">
        <f>+'[27]Cu Auto'!K213</f>
        <v/>
      </c>
      <c r="M765" s="49" t="str">
        <f>+'[27]Cu Auto'!L213</f>
        <v/>
      </c>
      <c r="N765" s="49" t="str">
        <f>+'[27]Cu Auto'!M213</f>
        <v/>
      </c>
      <c r="O765" s="49" t="str">
        <f>+'[27]Cu Auto'!N213</f>
        <v>Estimado</v>
      </c>
      <c r="P765" s="49" t="str">
        <f>+'[27]Cu Auto'!O213</f>
        <v/>
      </c>
      <c r="Q765" s="49" t="str">
        <f>+'[27]Cu Auto'!P213</f>
        <v>E</v>
      </c>
      <c r="R765" s="51">
        <f t="shared" si="46"/>
        <v>0.11820235696403492</v>
      </c>
      <c r="S765" s="45" t="str">
        <f t="shared" si="47"/>
        <v>Estimado.rar</v>
      </c>
      <c r="V765" s="46">
        <f t="shared" si="49"/>
        <v>1</v>
      </c>
    </row>
    <row r="766" spans="1:22" s="45" customFormat="1" ht="11.25" hidden="1" customHeight="1" x14ac:dyDescent="0.2">
      <c r="A766" s="47">
        <f t="shared" si="48"/>
        <v>753</v>
      </c>
      <c r="B766" s="48" t="str">
        <f>+'[27]Cu Auto'!B214</f>
        <v>CBC76</v>
      </c>
      <c r="C766" s="49" t="str">
        <f>+'[27]Cu Auto'!C214</f>
        <v xml:space="preserve">CONDUCTOR DE COBRE AUTOSOPORTADO SP+AP 3x16 mm2+2x10 mm2+portante, PARA AP                                                                                                                                                                                </v>
      </c>
      <c r="D766" s="49">
        <f>+'[27]Cu Auto'!D214</f>
        <v>4.29</v>
      </c>
      <c r="E766" s="53">
        <f>+'[27]Cu Auto'!E214</f>
        <v>4.79708811137571</v>
      </c>
      <c r="F766" s="53"/>
      <c r="G766" s="49" t="str">
        <f>+'[27]Cu Auto'!F214</f>
        <v>E</v>
      </c>
      <c r="H766" s="49" t="str">
        <f>+'[27]Cu Auto'!G214</f>
        <v/>
      </c>
      <c r="I766" s="49" t="str">
        <f>+'[27]Cu Auto'!H214</f>
        <v>Estimado</v>
      </c>
      <c r="J766" s="49" t="str">
        <f>+'[27]Cu Auto'!I214</f>
        <v/>
      </c>
      <c r="K766" s="49" t="str">
        <f>+'[27]Cu Auto'!J214</f>
        <v/>
      </c>
      <c r="L766" s="49" t="str">
        <f>+'[27]Cu Auto'!K214</f>
        <v/>
      </c>
      <c r="M766" s="49" t="str">
        <f>+'[27]Cu Auto'!L214</f>
        <v/>
      </c>
      <c r="N766" s="49" t="str">
        <f>+'[27]Cu Auto'!M214</f>
        <v/>
      </c>
      <c r="O766" s="49" t="str">
        <f>+'[27]Cu Auto'!N214</f>
        <v>Estimado</v>
      </c>
      <c r="P766" s="49" t="str">
        <f>+'[27]Cu Auto'!O214</f>
        <v/>
      </c>
      <c r="Q766" s="49" t="str">
        <f>+'[27]Cu Auto'!P214</f>
        <v>E</v>
      </c>
      <c r="R766" s="51">
        <f t="shared" si="46"/>
        <v>0.11820235696403492</v>
      </c>
      <c r="S766" s="45" t="str">
        <f t="shared" si="47"/>
        <v>Estimado.rar</v>
      </c>
      <c r="V766" s="46">
        <f t="shared" si="49"/>
        <v>1</v>
      </c>
    </row>
    <row r="767" spans="1:22" s="45" customFormat="1" ht="11.25" hidden="1" customHeight="1" x14ac:dyDescent="0.2">
      <c r="A767" s="47">
        <f t="shared" si="48"/>
        <v>754</v>
      </c>
      <c r="B767" s="48" t="str">
        <f>+'[27]Cu Auto'!B215</f>
        <v>CBC35</v>
      </c>
      <c r="C767" s="49" t="str">
        <f>+'[27]Cu Auto'!C215</f>
        <v xml:space="preserve">CONDUCTOR DE COBRE AUTOSOPORTADO SP+AP 3x16 mm2+2x10 mm2+portante, PARA SP                                                                                                                                                                                </v>
      </c>
      <c r="D767" s="49">
        <f>+'[27]Cu Auto'!D215</f>
        <v>8.8000000000000007</v>
      </c>
      <c r="E767" s="53">
        <f>+'[27]Cu Auto'!E215</f>
        <v>9.8401807412835076</v>
      </c>
      <c r="F767" s="53"/>
      <c r="G767" s="49" t="str">
        <f>+'[27]Cu Auto'!F215</f>
        <v>E</v>
      </c>
      <c r="H767" s="49" t="str">
        <f>+'[27]Cu Auto'!G215</f>
        <v/>
      </c>
      <c r="I767" s="49" t="str">
        <f>+'[27]Cu Auto'!H215</f>
        <v>Estimado</v>
      </c>
      <c r="J767" s="49" t="str">
        <f>+'[27]Cu Auto'!I215</f>
        <v/>
      </c>
      <c r="K767" s="49" t="str">
        <f>+'[27]Cu Auto'!J215</f>
        <v/>
      </c>
      <c r="L767" s="49" t="str">
        <f>+'[27]Cu Auto'!K215</f>
        <v/>
      </c>
      <c r="M767" s="49" t="str">
        <f>+'[27]Cu Auto'!L215</f>
        <v/>
      </c>
      <c r="N767" s="49">
        <f>+'[27]Cu Auto'!M215</f>
        <v>1</v>
      </c>
      <c r="O767" s="49" t="str">
        <f>+'[27]Cu Auto'!N215</f>
        <v>Estimado</v>
      </c>
      <c r="P767" s="49" t="str">
        <f>+'[27]Cu Auto'!O215</f>
        <v/>
      </c>
      <c r="Q767" s="49" t="str">
        <f>+'[27]Cu Auto'!P215</f>
        <v>E</v>
      </c>
      <c r="R767" s="51">
        <f t="shared" si="46"/>
        <v>0.11820235696403492</v>
      </c>
      <c r="S767" s="45" t="str">
        <f t="shared" si="47"/>
        <v>Estimado.rar</v>
      </c>
      <c r="V767" s="46">
        <f t="shared" si="49"/>
        <v>1</v>
      </c>
    </row>
    <row r="768" spans="1:22" s="45" customFormat="1" ht="11.25" hidden="1" customHeight="1" x14ac:dyDescent="0.2">
      <c r="A768" s="47">
        <f t="shared" si="48"/>
        <v>755</v>
      </c>
      <c r="B768" s="48" t="str">
        <f>+'[27]Cu Auto'!B216</f>
        <v>CBC74</v>
      </c>
      <c r="C768" s="49" t="str">
        <f>+'[27]Cu Auto'!C216</f>
        <v xml:space="preserve">CONDUCTOR DE COBRE AUTOSOPORTADO SP+AP 3x16 mm2+2x6 mm2+portante, PARA AP                                                                                                                                                                                 </v>
      </c>
      <c r="D768" s="49">
        <f>+'[27]Cu Auto'!D216</f>
        <v>4.18</v>
      </c>
      <c r="E768" s="53">
        <f>+'[27]Cu Auto'!E216</f>
        <v>4.6740858521096653</v>
      </c>
      <c r="F768" s="53"/>
      <c r="G768" s="49" t="str">
        <f>+'[27]Cu Auto'!F216</f>
        <v>E</v>
      </c>
      <c r="H768" s="49" t="str">
        <f>+'[27]Cu Auto'!G216</f>
        <v/>
      </c>
      <c r="I768" s="49" t="str">
        <f>+'[27]Cu Auto'!H216</f>
        <v>Estimado</v>
      </c>
      <c r="J768" s="49" t="str">
        <f>+'[27]Cu Auto'!I216</f>
        <v/>
      </c>
      <c r="K768" s="49" t="str">
        <f>+'[27]Cu Auto'!J216</f>
        <v/>
      </c>
      <c r="L768" s="49" t="str">
        <f>+'[27]Cu Auto'!K216</f>
        <v/>
      </c>
      <c r="M768" s="49" t="str">
        <f>+'[27]Cu Auto'!L216</f>
        <v/>
      </c>
      <c r="N768" s="49" t="str">
        <f>+'[27]Cu Auto'!M216</f>
        <v/>
      </c>
      <c r="O768" s="49" t="str">
        <f>+'[27]Cu Auto'!N216</f>
        <v>Estimado</v>
      </c>
      <c r="P768" s="49" t="str">
        <f>+'[27]Cu Auto'!O216</f>
        <v/>
      </c>
      <c r="Q768" s="49" t="str">
        <f>+'[27]Cu Auto'!P216</f>
        <v>E</v>
      </c>
      <c r="R768" s="51">
        <f t="shared" si="46"/>
        <v>0.11820235696403492</v>
      </c>
      <c r="S768" s="45" t="str">
        <f t="shared" si="47"/>
        <v>Estimado.rar</v>
      </c>
      <c r="V768" s="46">
        <f t="shared" si="49"/>
        <v>1</v>
      </c>
    </row>
    <row r="769" spans="1:22" s="45" customFormat="1" ht="11.25" hidden="1" customHeight="1" x14ac:dyDescent="0.2">
      <c r="A769" s="47">
        <f t="shared" si="48"/>
        <v>756</v>
      </c>
      <c r="B769" s="48" t="str">
        <f>+'[27]Cu Auto'!B217</f>
        <v>CBC33</v>
      </c>
      <c r="C769" s="49" t="str">
        <f>+'[27]Cu Auto'!C217</f>
        <v xml:space="preserve">CONDUCTOR DE COBRE AUTOSOPORTADO SP+AP 3x16 mm2+2x6 mm2+portante, PARA SP                                                                                                                                                                                 </v>
      </c>
      <c r="D769" s="49">
        <f>+'[27]Cu Auto'!D217</f>
        <v>7.63</v>
      </c>
      <c r="E769" s="53">
        <f>+'[27]Cu Auto'!E217</f>
        <v>8.531883983635586</v>
      </c>
      <c r="F769" s="53"/>
      <c r="G769" s="49" t="str">
        <f>+'[27]Cu Auto'!F217</f>
        <v>E</v>
      </c>
      <c r="H769" s="49" t="str">
        <f>+'[27]Cu Auto'!G217</f>
        <v/>
      </c>
      <c r="I769" s="49" t="str">
        <f>+'[27]Cu Auto'!H217</f>
        <v>Estimado</v>
      </c>
      <c r="J769" s="49" t="str">
        <f>+'[27]Cu Auto'!I217</f>
        <v/>
      </c>
      <c r="K769" s="49" t="str">
        <f>+'[27]Cu Auto'!J217</f>
        <v/>
      </c>
      <c r="L769" s="49" t="str">
        <f>+'[27]Cu Auto'!K217</f>
        <v/>
      </c>
      <c r="M769" s="49" t="str">
        <f>+'[27]Cu Auto'!L217</f>
        <v/>
      </c>
      <c r="N769" s="49" t="str">
        <f>+'[27]Cu Auto'!M217</f>
        <v/>
      </c>
      <c r="O769" s="49" t="str">
        <f>+'[27]Cu Auto'!N217</f>
        <v>Estimado</v>
      </c>
      <c r="P769" s="49" t="str">
        <f>+'[27]Cu Auto'!O217</f>
        <v/>
      </c>
      <c r="Q769" s="49" t="str">
        <f>+'[27]Cu Auto'!P217</f>
        <v>E</v>
      </c>
      <c r="R769" s="51">
        <f t="shared" si="46"/>
        <v>0.11820235696403492</v>
      </c>
      <c r="S769" s="45" t="str">
        <f t="shared" si="47"/>
        <v>Estimado.rar</v>
      </c>
      <c r="V769" s="46">
        <f t="shared" si="49"/>
        <v>1</v>
      </c>
    </row>
    <row r="770" spans="1:22" s="45" customFormat="1" ht="11.25" hidden="1" customHeight="1" x14ac:dyDescent="0.2">
      <c r="A770" s="47">
        <f t="shared" si="48"/>
        <v>757</v>
      </c>
      <c r="B770" s="48" t="str">
        <f>+'[27]Cu Auto'!B218</f>
        <v>CBC67</v>
      </c>
      <c r="C770" s="49" t="str">
        <f>+'[27]Cu Auto'!C218</f>
        <v xml:space="preserve">CONDUCTOR DE COBRE AUTOSOPORTADO SP+AP 3x25 mm2+1x10 mm2+portante, PARA AP                                                                                                                                                                                </v>
      </c>
      <c r="D770" s="49">
        <f>+'[27]Cu Auto'!D218</f>
        <v>3.29</v>
      </c>
      <c r="E770" s="53">
        <f>+'[27]Cu Auto'!E218</f>
        <v>3.6788857544116751</v>
      </c>
      <c r="F770" s="53"/>
      <c r="G770" s="49" t="str">
        <f>+'[27]Cu Auto'!F218</f>
        <v>E</v>
      </c>
      <c r="H770" s="49" t="str">
        <f>+'[27]Cu Auto'!G218</f>
        <v/>
      </c>
      <c r="I770" s="49" t="str">
        <f>+'[27]Cu Auto'!H218</f>
        <v>Estimado</v>
      </c>
      <c r="J770" s="49" t="str">
        <f>+'[27]Cu Auto'!I218</f>
        <v/>
      </c>
      <c r="K770" s="49" t="str">
        <f>+'[27]Cu Auto'!J218</f>
        <v/>
      </c>
      <c r="L770" s="49" t="str">
        <f>+'[27]Cu Auto'!K218</f>
        <v/>
      </c>
      <c r="M770" s="49" t="str">
        <f>+'[27]Cu Auto'!L218</f>
        <v/>
      </c>
      <c r="N770" s="49" t="str">
        <f>+'[27]Cu Auto'!M218</f>
        <v/>
      </c>
      <c r="O770" s="49" t="str">
        <f>+'[27]Cu Auto'!N218</f>
        <v>Estimado</v>
      </c>
      <c r="P770" s="49" t="str">
        <f>+'[27]Cu Auto'!O218</f>
        <v/>
      </c>
      <c r="Q770" s="49" t="str">
        <f>+'[27]Cu Auto'!P218</f>
        <v>E</v>
      </c>
      <c r="R770" s="51">
        <f t="shared" si="46"/>
        <v>0.11820235696403492</v>
      </c>
      <c r="S770" s="45" t="str">
        <f t="shared" si="47"/>
        <v>Estimado.rar</v>
      </c>
      <c r="V770" s="46">
        <f t="shared" si="49"/>
        <v>1</v>
      </c>
    </row>
    <row r="771" spans="1:22" s="45" customFormat="1" ht="11.25" hidden="1" customHeight="1" x14ac:dyDescent="0.2">
      <c r="A771" s="47">
        <f t="shared" si="48"/>
        <v>758</v>
      </c>
      <c r="B771" s="48" t="str">
        <f>+'[27]Cu Auto'!B219</f>
        <v>CBC26</v>
      </c>
      <c r="C771" s="49" t="str">
        <f>+'[27]Cu Auto'!C219</f>
        <v xml:space="preserve">CONDUCTOR DE COBRE AUTOSOPORTADO SP+AP 3x25 mm2+1x10 mm2+portante, PARA SP                                                                                                                                                                                </v>
      </c>
      <c r="D771" s="49">
        <f>+'[27]Cu Auto'!D219</f>
        <v>12</v>
      </c>
      <c r="E771" s="53">
        <f>+'[27]Cu Auto'!E219</f>
        <v>13.418428283568419</v>
      </c>
      <c r="F771" s="53"/>
      <c r="G771" s="49" t="str">
        <f>+'[27]Cu Auto'!F219</f>
        <v>E</v>
      </c>
      <c r="H771" s="49" t="str">
        <f>+'[27]Cu Auto'!G219</f>
        <v/>
      </c>
      <c r="I771" s="49" t="str">
        <f>+'[27]Cu Auto'!H219</f>
        <v>Estimado</v>
      </c>
      <c r="J771" s="49" t="str">
        <f>+'[27]Cu Auto'!I219</f>
        <v/>
      </c>
      <c r="K771" s="49" t="str">
        <f>+'[27]Cu Auto'!J219</f>
        <v/>
      </c>
      <c r="L771" s="49" t="str">
        <f>+'[27]Cu Auto'!K219</f>
        <v/>
      </c>
      <c r="M771" s="49" t="str">
        <f>+'[27]Cu Auto'!L219</f>
        <v/>
      </c>
      <c r="N771" s="49">
        <f>+'[27]Cu Auto'!M219</f>
        <v>2</v>
      </c>
      <c r="O771" s="49" t="str">
        <f>+'[27]Cu Auto'!N219</f>
        <v>Estimado</v>
      </c>
      <c r="P771" s="49" t="str">
        <f>+'[27]Cu Auto'!O219</f>
        <v/>
      </c>
      <c r="Q771" s="49" t="str">
        <f>+'[27]Cu Auto'!P219</f>
        <v>E</v>
      </c>
      <c r="R771" s="51">
        <f t="shared" ref="R771:R834" si="50">+IFERROR(E771/D771-1,"")</f>
        <v>0.11820235696403492</v>
      </c>
      <c r="S771" s="45" t="str">
        <f t="shared" ref="S771:S834" si="51">+IF(O771="Sustento",K771&amp;": "&amp;I771,IF(O771="Precio regulado 2012",O771,IF(O771="Estimado","Estimado.rar",O771)))</f>
        <v>Estimado.rar</v>
      </c>
      <c r="V771" s="46">
        <f t="shared" si="49"/>
        <v>1</v>
      </c>
    </row>
    <row r="772" spans="1:22" s="45" customFormat="1" ht="11.25" hidden="1" customHeight="1" x14ac:dyDescent="0.2">
      <c r="A772" s="47">
        <f t="shared" si="48"/>
        <v>759</v>
      </c>
      <c r="B772" s="48" t="str">
        <f>+'[27]Cu Auto'!B220</f>
        <v>CBC102</v>
      </c>
      <c r="C772" s="49" t="str">
        <f>+'[27]Cu Auto'!C220</f>
        <v xml:space="preserve">CONDUCTOR DE COBRE AUTOSOPORTADO SP+AP 3x25 mm2+1x16 mm2+portante, PARA AP                                                                                                                                                                                </v>
      </c>
      <c r="D772" s="49">
        <f>+'[27]Cu Auto'!D220</f>
        <v>4.4800000000000004</v>
      </c>
      <c r="E772" s="53">
        <f>+'[27]Cu Auto'!E220</f>
        <v>5.0095465591988768</v>
      </c>
      <c r="F772" s="53"/>
      <c r="G772" s="49" t="str">
        <f>+'[27]Cu Auto'!F220</f>
        <v>E</v>
      </c>
      <c r="H772" s="49" t="str">
        <f>+'[27]Cu Auto'!G220</f>
        <v/>
      </c>
      <c r="I772" s="49" t="str">
        <f>+'[27]Cu Auto'!H220</f>
        <v>Estimado</v>
      </c>
      <c r="J772" s="49" t="str">
        <f>+'[27]Cu Auto'!I220</f>
        <v/>
      </c>
      <c r="K772" s="49" t="str">
        <f>+'[27]Cu Auto'!J220</f>
        <v/>
      </c>
      <c r="L772" s="49" t="str">
        <f>+'[27]Cu Auto'!K220</f>
        <v/>
      </c>
      <c r="M772" s="49" t="str">
        <f>+'[27]Cu Auto'!L220</f>
        <v/>
      </c>
      <c r="N772" s="49" t="str">
        <f>+'[27]Cu Auto'!M220</f>
        <v/>
      </c>
      <c r="O772" s="49" t="str">
        <f>+'[27]Cu Auto'!N220</f>
        <v>Estimado</v>
      </c>
      <c r="P772" s="49" t="str">
        <f>+'[27]Cu Auto'!O220</f>
        <v/>
      </c>
      <c r="Q772" s="49" t="str">
        <f>+'[27]Cu Auto'!P220</f>
        <v>E</v>
      </c>
      <c r="R772" s="51">
        <f t="shared" si="50"/>
        <v>0.11820235696403492</v>
      </c>
      <c r="S772" s="45" t="str">
        <f t="shared" si="51"/>
        <v>Estimado.rar</v>
      </c>
      <c r="V772" s="46">
        <f t="shared" si="49"/>
        <v>1</v>
      </c>
    </row>
    <row r="773" spans="1:22" s="45" customFormat="1" ht="11.25" hidden="1" customHeight="1" x14ac:dyDescent="0.2">
      <c r="A773" s="47">
        <f t="shared" si="48"/>
        <v>760</v>
      </c>
      <c r="B773" s="48" t="str">
        <f>+'[27]Cu Auto'!B221</f>
        <v>CBC101</v>
      </c>
      <c r="C773" s="49" t="str">
        <f>+'[27]Cu Auto'!C221</f>
        <v xml:space="preserve">CONDUCTOR DE COBRE AUTOSOPORTADO SP+AP 3x25 mm2+1x16 mm2+portante, PARA SP                                                                                                                                                                                </v>
      </c>
      <c r="D773" s="49">
        <f>+'[27]Cu Auto'!D221</f>
        <v>12.26</v>
      </c>
      <c r="E773" s="53">
        <f>+'[27]Cu Auto'!E221</f>
        <v>13.709160896379068</v>
      </c>
      <c r="F773" s="53"/>
      <c r="G773" s="49" t="str">
        <f>+'[27]Cu Auto'!F221</f>
        <v>E</v>
      </c>
      <c r="H773" s="49" t="str">
        <f>+'[27]Cu Auto'!G221</f>
        <v/>
      </c>
      <c r="I773" s="49" t="str">
        <f>+'[27]Cu Auto'!H221</f>
        <v>Estimado</v>
      </c>
      <c r="J773" s="49" t="str">
        <f>+'[27]Cu Auto'!I221</f>
        <v/>
      </c>
      <c r="K773" s="49" t="str">
        <f>+'[27]Cu Auto'!J221</f>
        <v/>
      </c>
      <c r="L773" s="49" t="str">
        <f>+'[27]Cu Auto'!K221</f>
        <v/>
      </c>
      <c r="M773" s="49" t="str">
        <f>+'[27]Cu Auto'!L221</f>
        <v/>
      </c>
      <c r="N773" s="49" t="str">
        <f>+'[27]Cu Auto'!M221</f>
        <v/>
      </c>
      <c r="O773" s="49" t="str">
        <f>+'[27]Cu Auto'!N221</f>
        <v>Estimado</v>
      </c>
      <c r="P773" s="49" t="str">
        <f>+'[27]Cu Auto'!O221</f>
        <v/>
      </c>
      <c r="Q773" s="49" t="str">
        <f>+'[27]Cu Auto'!P221</f>
        <v>E</v>
      </c>
      <c r="R773" s="51">
        <f t="shared" si="50"/>
        <v>0.11820235696403492</v>
      </c>
      <c r="S773" s="45" t="str">
        <f t="shared" si="51"/>
        <v>Estimado.rar</v>
      </c>
      <c r="V773" s="46">
        <f t="shared" si="49"/>
        <v>1</v>
      </c>
    </row>
    <row r="774" spans="1:22" s="45" customFormat="1" ht="11.25" hidden="1" customHeight="1" x14ac:dyDescent="0.2">
      <c r="A774" s="47">
        <f t="shared" si="48"/>
        <v>761</v>
      </c>
      <c r="B774" s="48" t="str">
        <f>+'[27]Cu Auto'!B222</f>
        <v>CBC78</v>
      </c>
      <c r="C774" s="49" t="str">
        <f>+'[27]Cu Auto'!C222</f>
        <v xml:space="preserve">CONDUCTOR DE COBRE AUTOSOPORTADO SP+AP 3x25 mm2+1x6 mm2+portante, PARA AP                                                                                                                                                                                 </v>
      </c>
      <c r="D774" s="49">
        <f>+'[27]Cu Auto'!D222</f>
        <v>2.34</v>
      </c>
      <c r="E774" s="53">
        <f>+'[27]Cu Auto'!E222</f>
        <v>2.6165935152958415</v>
      </c>
      <c r="F774" s="53"/>
      <c r="G774" s="49" t="str">
        <f>+'[27]Cu Auto'!F222</f>
        <v>E</v>
      </c>
      <c r="H774" s="49" t="str">
        <f>+'[27]Cu Auto'!G222</f>
        <v/>
      </c>
      <c r="I774" s="49" t="str">
        <f>+'[27]Cu Auto'!H222</f>
        <v>Estimado</v>
      </c>
      <c r="J774" s="49" t="str">
        <f>+'[27]Cu Auto'!I222</f>
        <v/>
      </c>
      <c r="K774" s="49" t="str">
        <f>+'[27]Cu Auto'!J222</f>
        <v/>
      </c>
      <c r="L774" s="49" t="str">
        <f>+'[27]Cu Auto'!K222</f>
        <v/>
      </c>
      <c r="M774" s="49" t="str">
        <f>+'[27]Cu Auto'!L222</f>
        <v/>
      </c>
      <c r="N774" s="49" t="str">
        <f>+'[27]Cu Auto'!M222</f>
        <v/>
      </c>
      <c r="O774" s="49" t="str">
        <f>+'[27]Cu Auto'!N222</f>
        <v>Estimado</v>
      </c>
      <c r="P774" s="49" t="str">
        <f>+'[27]Cu Auto'!O222</f>
        <v/>
      </c>
      <c r="Q774" s="49" t="str">
        <f>+'[27]Cu Auto'!P222</f>
        <v>E</v>
      </c>
      <c r="R774" s="51">
        <f t="shared" si="50"/>
        <v>0.11820235696403492</v>
      </c>
      <c r="S774" s="45" t="str">
        <f t="shared" si="51"/>
        <v>Estimado.rar</v>
      </c>
      <c r="V774" s="46">
        <f t="shared" si="49"/>
        <v>1</v>
      </c>
    </row>
    <row r="775" spans="1:22" s="45" customFormat="1" ht="11.25" hidden="1" customHeight="1" x14ac:dyDescent="0.2">
      <c r="A775" s="47">
        <f t="shared" si="48"/>
        <v>762</v>
      </c>
      <c r="B775" s="48" t="str">
        <f>+'[27]Cu Auto'!B223</f>
        <v>CBC57</v>
      </c>
      <c r="C775" s="49" t="str">
        <f>+'[27]Cu Auto'!C223</f>
        <v xml:space="preserve">CONDUCTOR DE COBRE AUTOSOPORTADO SP+AP 3x25 mm2+1x6 mm2+portante, PARA SP                                                                                                                                                                                 </v>
      </c>
      <c r="D775" s="49">
        <f>+'[27]Cu Auto'!D223</f>
        <v>12.26</v>
      </c>
      <c r="E775" s="53">
        <f>+'[27]Cu Auto'!E223</f>
        <v>13.709160896379068</v>
      </c>
      <c r="F775" s="53"/>
      <c r="G775" s="49" t="str">
        <f>+'[27]Cu Auto'!F223</f>
        <v>E</v>
      </c>
      <c r="H775" s="49" t="str">
        <f>+'[27]Cu Auto'!G223</f>
        <v/>
      </c>
      <c r="I775" s="49" t="str">
        <f>+'[27]Cu Auto'!H223</f>
        <v>Estimado</v>
      </c>
      <c r="J775" s="49" t="str">
        <f>+'[27]Cu Auto'!I223</f>
        <v/>
      </c>
      <c r="K775" s="49" t="str">
        <f>+'[27]Cu Auto'!J223</f>
        <v/>
      </c>
      <c r="L775" s="49" t="str">
        <f>+'[27]Cu Auto'!K223</f>
        <v/>
      </c>
      <c r="M775" s="49" t="str">
        <f>+'[27]Cu Auto'!L223</f>
        <v/>
      </c>
      <c r="N775" s="49" t="str">
        <f>+'[27]Cu Auto'!M223</f>
        <v/>
      </c>
      <c r="O775" s="49" t="str">
        <f>+'[27]Cu Auto'!N223</f>
        <v>Estimado</v>
      </c>
      <c r="P775" s="49" t="str">
        <f>+'[27]Cu Auto'!O223</f>
        <v/>
      </c>
      <c r="Q775" s="49" t="str">
        <f>+'[27]Cu Auto'!P223</f>
        <v>E</v>
      </c>
      <c r="R775" s="51">
        <f t="shared" si="50"/>
        <v>0.11820235696403492</v>
      </c>
      <c r="S775" s="45" t="str">
        <f t="shared" si="51"/>
        <v>Estimado.rar</v>
      </c>
      <c r="V775" s="46">
        <f t="shared" si="49"/>
        <v>1</v>
      </c>
    </row>
    <row r="776" spans="1:22" s="45" customFormat="1" ht="11.25" hidden="1" customHeight="1" x14ac:dyDescent="0.2">
      <c r="A776" s="47">
        <f t="shared" si="48"/>
        <v>763</v>
      </c>
      <c r="B776" s="48" t="str">
        <f>+'[27]Cu Auto'!B224</f>
        <v>CBC97</v>
      </c>
      <c r="C776" s="49" t="str">
        <f>+'[27]Cu Auto'!C224</f>
        <v xml:space="preserve">CONDUCTOR DE COBRE AUTOSOPORTADO SP+AP 3x25 mm2+2x10 mm2+portante, PARA AP                                                                                                                                                                                </v>
      </c>
      <c r="D776" s="49">
        <f>+'[27]Cu Auto'!D224</f>
        <v>4.29</v>
      </c>
      <c r="E776" s="53">
        <f>+'[27]Cu Auto'!E224</f>
        <v>4.79708811137571</v>
      </c>
      <c r="F776" s="53"/>
      <c r="G776" s="49" t="str">
        <f>+'[27]Cu Auto'!F224</f>
        <v>E</v>
      </c>
      <c r="H776" s="49" t="str">
        <f>+'[27]Cu Auto'!G224</f>
        <v/>
      </c>
      <c r="I776" s="49" t="str">
        <f>+'[27]Cu Auto'!H224</f>
        <v>Estimado</v>
      </c>
      <c r="J776" s="49" t="str">
        <f>+'[27]Cu Auto'!I224</f>
        <v/>
      </c>
      <c r="K776" s="49" t="str">
        <f>+'[27]Cu Auto'!J224</f>
        <v/>
      </c>
      <c r="L776" s="49" t="str">
        <f>+'[27]Cu Auto'!K224</f>
        <v/>
      </c>
      <c r="M776" s="49" t="str">
        <f>+'[27]Cu Auto'!L224</f>
        <v/>
      </c>
      <c r="N776" s="49" t="str">
        <f>+'[27]Cu Auto'!M224</f>
        <v/>
      </c>
      <c r="O776" s="49" t="str">
        <f>+'[27]Cu Auto'!N224</f>
        <v>Estimado</v>
      </c>
      <c r="P776" s="49" t="str">
        <f>+'[27]Cu Auto'!O224</f>
        <v/>
      </c>
      <c r="Q776" s="49" t="str">
        <f>+'[27]Cu Auto'!P224</f>
        <v>E</v>
      </c>
      <c r="R776" s="51">
        <f t="shared" si="50"/>
        <v>0.11820235696403492</v>
      </c>
      <c r="S776" s="45" t="str">
        <f t="shared" si="51"/>
        <v>Estimado.rar</v>
      </c>
      <c r="V776" s="46">
        <f t="shared" si="49"/>
        <v>1</v>
      </c>
    </row>
    <row r="777" spans="1:22" s="45" customFormat="1" ht="11.25" hidden="1" customHeight="1" x14ac:dyDescent="0.2">
      <c r="A777" s="47">
        <f t="shared" si="48"/>
        <v>764</v>
      </c>
      <c r="B777" s="48" t="str">
        <f>+'[27]Cu Auto'!B225</f>
        <v>CBC95</v>
      </c>
      <c r="C777" s="49" t="str">
        <f>+'[27]Cu Auto'!C225</f>
        <v xml:space="preserve">CONDUCTOR DE COBRE AUTOSOPORTADO SP+AP 3x25 mm2+2x10 mm2+portante, PARA SP                                                                                                                                                                                </v>
      </c>
      <c r="D777" s="49">
        <f>+'[27]Cu Auto'!D225</f>
        <v>12.26</v>
      </c>
      <c r="E777" s="53">
        <f>+'[27]Cu Auto'!E225</f>
        <v>13.709160896379068</v>
      </c>
      <c r="F777" s="53"/>
      <c r="G777" s="49" t="str">
        <f>+'[27]Cu Auto'!F225</f>
        <v>E</v>
      </c>
      <c r="H777" s="49" t="str">
        <f>+'[27]Cu Auto'!G225</f>
        <v/>
      </c>
      <c r="I777" s="49" t="str">
        <f>+'[27]Cu Auto'!H225</f>
        <v>Estimado</v>
      </c>
      <c r="J777" s="49" t="str">
        <f>+'[27]Cu Auto'!I225</f>
        <v/>
      </c>
      <c r="K777" s="49" t="str">
        <f>+'[27]Cu Auto'!J225</f>
        <v/>
      </c>
      <c r="L777" s="49" t="str">
        <f>+'[27]Cu Auto'!K225</f>
        <v/>
      </c>
      <c r="M777" s="49" t="str">
        <f>+'[27]Cu Auto'!L225</f>
        <v/>
      </c>
      <c r="N777" s="49" t="str">
        <f>+'[27]Cu Auto'!M225</f>
        <v/>
      </c>
      <c r="O777" s="49" t="str">
        <f>+'[27]Cu Auto'!N225</f>
        <v>Estimado</v>
      </c>
      <c r="P777" s="49" t="str">
        <f>+'[27]Cu Auto'!O225</f>
        <v/>
      </c>
      <c r="Q777" s="49" t="str">
        <f>+'[27]Cu Auto'!P225</f>
        <v>E</v>
      </c>
      <c r="R777" s="51">
        <f t="shared" si="50"/>
        <v>0.11820235696403492</v>
      </c>
      <c r="S777" s="45" t="str">
        <f t="shared" si="51"/>
        <v>Estimado.rar</v>
      </c>
      <c r="V777" s="46">
        <f t="shared" si="49"/>
        <v>1</v>
      </c>
    </row>
    <row r="778" spans="1:22" s="45" customFormat="1" ht="11.25" hidden="1" customHeight="1" x14ac:dyDescent="0.2">
      <c r="A778" s="47">
        <f t="shared" si="48"/>
        <v>765</v>
      </c>
      <c r="B778" s="48" t="str">
        <f>+'[27]Cu Auto'!B226</f>
        <v>CBC93</v>
      </c>
      <c r="C778" s="49" t="str">
        <f>+'[27]Cu Auto'!C226</f>
        <v xml:space="preserve">CONDUCTOR DE COBRE AUTOSOPORTADO SP+AP 3x25 mm2+2x6 mm2+portante, PARA AP                                                                                                                                                                                 </v>
      </c>
      <c r="D778" s="49">
        <f>+'[27]Cu Auto'!D226</f>
        <v>4.18</v>
      </c>
      <c r="E778" s="53">
        <f>+'[27]Cu Auto'!E226</f>
        <v>4.6740858521096653</v>
      </c>
      <c r="F778" s="53"/>
      <c r="G778" s="49" t="str">
        <f>+'[27]Cu Auto'!F226</f>
        <v>E</v>
      </c>
      <c r="H778" s="49" t="str">
        <f>+'[27]Cu Auto'!G226</f>
        <v/>
      </c>
      <c r="I778" s="49" t="str">
        <f>+'[27]Cu Auto'!H226</f>
        <v>Estimado</v>
      </c>
      <c r="J778" s="49" t="str">
        <f>+'[27]Cu Auto'!I226</f>
        <v/>
      </c>
      <c r="K778" s="49" t="str">
        <f>+'[27]Cu Auto'!J226</f>
        <v/>
      </c>
      <c r="L778" s="49" t="str">
        <f>+'[27]Cu Auto'!K226</f>
        <v/>
      </c>
      <c r="M778" s="49" t="str">
        <f>+'[27]Cu Auto'!L226</f>
        <v/>
      </c>
      <c r="N778" s="49" t="str">
        <f>+'[27]Cu Auto'!M226</f>
        <v/>
      </c>
      <c r="O778" s="49" t="str">
        <f>+'[27]Cu Auto'!N226</f>
        <v>Estimado</v>
      </c>
      <c r="P778" s="49" t="str">
        <f>+'[27]Cu Auto'!O226</f>
        <v/>
      </c>
      <c r="Q778" s="49" t="str">
        <f>+'[27]Cu Auto'!P226</f>
        <v>E</v>
      </c>
      <c r="R778" s="51">
        <f t="shared" si="50"/>
        <v>0.11820235696403492</v>
      </c>
      <c r="S778" s="45" t="str">
        <f t="shared" si="51"/>
        <v>Estimado.rar</v>
      </c>
      <c r="V778" s="46">
        <f t="shared" si="49"/>
        <v>1</v>
      </c>
    </row>
    <row r="779" spans="1:22" s="45" customFormat="1" ht="11.25" hidden="1" customHeight="1" x14ac:dyDescent="0.2">
      <c r="A779" s="47">
        <f t="shared" si="48"/>
        <v>766</v>
      </c>
      <c r="B779" s="48" t="str">
        <f>+'[27]Cu Auto'!B227</f>
        <v>CBC85</v>
      </c>
      <c r="C779" s="49" t="str">
        <f>+'[27]Cu Auto'!C227</f>
        <v xml:space="preserve">CONDUCTOR DE COBRE AUTOSOPORTADO SP+AP 3x25 mm2+2x6 mm2+portante, PARA SP                                                                                                                                                                                 </v>
      </c>
      <c r="D779" s="49">
        <f>+'[27]Cu Auto'!D227</f>
        <v>12.26</v>
      </c>
      <c r="E779" s="53">
        <f>+'[27]Cu Auto'!E227</f>
        <v>13.709160896379068</v>
      </c>
      <c r="F779" s="53"/>
      <c r="G779" s="49" t="str">
        <f>+'[27]Cu Auto'!F227</f>
        <v>E</v>
      </c>
      <c r="H779" s="49" t="str">
        <f>+'[27]Cu Auto'!G227</f>
        <v/>
      </c>
      <c r="I779" s="49" t="str">
        <f>+'[27]Cu Auto'!H227</f>
        <v>Estimado</v>
      </c>
      <c r="J779" s="49" t="str">
        <f>+'[27]Cu Auto'!I227</f>
        <v/>
      </c>
      <c r="K779" s="49" t="str">
        <f>+'[27]Cu Auto'!J227</f>
        <v/>
      </c>
      <c r="L779" s="49" t="str">
        <f>+'[27]Cu Auto'!K227</f>
        <v/>
      </c>
      <c r="M779" s="49" t="str">
        <f>+'[27]Cu Auto'!L227</f>
        <v/>
      </c>
      <c r="N779" s="49" t="str">
        <f>+'[27]Cu Auto'!M227</f>
        <v/>
      </c>
      <c r="O779" s="49" t="str">
        <f>+'[27]Cu Auto'!N227</f>
        <v>Estimado</v>
      </c>
      <c r="P779" s="49" t="str">
        <f>+'[27]Cu Auto'!O227</f>
        <v/>
      </c>
      <c r="Q779" s="49" t="str">
        <f>+'[27]Cu Auto'!P227</f>
        <v>E</v>
      </c>
      <c r="R779" s="51">
        <f t="shared" si="50"/>
        <v>0.11820235696403492</v>
      </c>
      <c r="S779" s="45" t="str">
        <f t="shared" si="51"/>
        <v>Estimado.rar</v>
      </c>
      <c r="V779" s="46">
        <f t="shared" si="49"/>
        <v>1</v>
      </c>
    </row>
    <row r="780" spans="1:22" s="45" customFormat="1" ht="11.25" hidden="1" customHeight="1" x14ac:dyDescent="0.2">
      <c r="A780" s="47">
        <f t="shared" si="48"/>
        <v>767</v>
      </c>
      <c r="B780" s="48" t="str">
        <f>+'[27]Cu Auto'!B228</f>
        <v>CBC68</v>
      </c>
      <c r="C780" s="49" t="str">
        <f>+'[27]Cu Auto'!C228</f>
        <v xml:space="preserve">CONDUCTOR DE COBRE AUTOSOPORTADO SP+AP 3x35 mm2+1x10 mm2+portante, PARA AP                                                                                                                                                                                </v>
      </c>
      <c r="D780" s="49">
        <f>+'[27]Cu Auto'!D228</f>
        <v>3.29</v>
      </c>
      <c r="E780" s="53">
        <f>+'[27]Cu Auto'!E228</f>
        <v>3.6788857544116751</v>
      </c>
      <c r="F780" s="53"/>
      <c r="G780" s="49" t="str">
        <f>+'[27]Cu Auto'!F228</f>
        <v>E</v>
      </c>
      <c r="H780" s="49" t="str">
        <f>+'[27]Cu Auto'!G228</f>
        <v/>
      </c>
      <c r="I780" s="49" t="str">
        <f>+'[27]Cu Auto'!H228</f>
        <v>Estimado</v>
      </c>
      <c r="J780" s="49" t="str">
        <f>+'[27]Cu Auto'!I228</f>
        <v/>
      </c>
      <c r="K780" s="49" t="str">
        <f>+'[27]Cu Auto'!J228</f>
        <v/>
      </c>
      <c r="L780" s="49" t="str">
        <f>+'[27]Cu Auto'!K228</f>
        <v/>
      </c>
      <c r="M780" s="49" t="str">
        <f>+'[27]Cu Auto'!L228</f>
        <v/>
      </c>
      <c r="N780" s="49" t="str">
        <f>+'[27]Cu Auto'!M228</f>
        <v/>
      </c>
      <c r="O780" s="49" t="str">
        <f>+'[27]Cu Auto'!N228</f>
        <v>Estimado</v>
      </c>
      <c r="P780" s="49" t="str">
        <f>+'[27]Cu Auto'!O228</f>
        <v/>
      </c>
      <c r="Q780" s="49" t="str">
        <f>+'[27]Cu Auto'!P228</f>
        <v>E</v>
      </c>
      <c r="R780" s="51">
        <f t="shared" si="50"/>
        <v>0.11820235696403492</v>
      </c>
      <c r="S780" s="45" t="str">
        <f t="shared" si="51"/>
        <v>Estimado.rar</v>
      </c>
      <c r="V780" s="46">
        <f t="shared" si="49"/>
        <v>1</v>
      </c>
    </row>
    <row r="781" spans="1:22" s="45" customFormat="1" ht="11.25" hidden="1" customHeight="1" x14ac:dyDescent="0.2">
      <c r="A781" s="47">
        <f t="shared" si="48"/>
        <v>768</v>
      </c>
      <c r="B781" s="48" t="str">
        <f>+'[27]Cu Auto'!B229</f>
        <v>CBC27</v>
      </c>
      <c r="C781" s="49" t="str">
        <f>+'[27]Cu Auto'!C229</f>
        <v xml:space="preserve">CONDUCTOR DE COBRE AUTOSOPORTADO SP+AP 3x35 mm2+1x10 mm2+portante, PARA SP                                                                                                                                                                                </v>
      </c>
      <c r="D781" s="49">
        <f>+'[27]Cu Auto'!D229</f>
        <v>13.71</v>
      </c>
      <c r="E781" s="53">
        <f>+'[27]Cu Auto'!E229</f>
        <v>15.33055431397692</v>
      </c>
      <c r="F781" s="53"/>
      <c r="G781" s="49" t="str">
        <f>+'[27]Cu Auto'!F229</f>
        <v>E</v>
      </c>
      <c r="H781" s="49" t="str">
        <f>+'[27]Cu Auto'!G229</f>
        <v/>
      </c>
      <c r="I781" s="49" t="str">
        <f>+'[27]Cu Auto'!H229</f>
        <v>Estimado</v>
      </c>
      <c r="J781" s="49" t="str">
        <f>+'[27]Cu Auto'!I229</f>
        <v/>
      </c>
      <c r="K781" s="49" t="str">
        <f>+'[27]Cu Auto'!J229</f>
        <v/>
      </c>
      <c r="L781" s="49" t="str">
        <f>+'[27]Cu Auto'!K229</f>
        <v/>
      </c>
      <c r="M781" s="49" t="str">
        <f>+'[27]Cu Auto'!L229</f>
        <v/>
      </c>
      <c r="N781" s="49" t="str">
        <f>+'[27]Cu Auto'!M229</f>
        <v/>
      </c>
      <c r="O781" s="49" t="str">
        <f>+'[27]Cu Auto'!N229</f>
        <v>Estimado</v>
      </c>
      <c r="P781" s="49" t="str">
        <f>+'[27]Cu Auto'!O229</f>
        <v/>
      </c>
      <c r="Q781" s="49" t="str">
        <f>+'[27]Cu Auto'!P229</f>
        <v>E</v>
      </c>
      <c r="R781" s="51">
        <f t="shared" si="50"/>
        <v>0.11820235696403492</v>
      </c>
      <c r="S781" s="45" t="str">
        <f t="shared" si="51"/>
        <v>Estimado.rar</v>
      </c>
      <c r="V781" s="46">
        <f t="shared" si="49"/>
        <v>1</v>
      </c>
    </row>
    <row r="782" spans="1:22" s="45" customFormat="1" ht="11.25" hidden="1" customHeight="1" x14ac:dyDescent="0.2">
      <c r="A782" s="47">
        <f t="shared" si="48"/>
        <v>769</v>
      </c>
      <c r="B782" s="48" t="str">
        <f>+'[27]Cu Auto'!B230</f>
        <v>CBC71</v>
      </c>
      <c r="C782" s="49" t="str">
        <f>+'[27]Cu Auto'!C230</f>
        <v xml:space="preserve">CONDUCTOR DE COBRE AUTOSOPORTADO SP+AP 3x35 mm2+1x16 mm2+portante, PARA AP                                                                                                                                                                                </v>
      </c>
      <c r="D782" s="49">
        <f>+'[27]Cu Auto'!D230</f>
        <v>4.4800000000000004</v>
      </c>
      <c r="E782" s="53">
        <f>+'[27]Cu Auto'!E230</f>
        <v>5.0095465591988768</v>
      </c>
      <c r="F782" s="53"/>
      <c r="G782" s="49" t="str">
        <f>+'[27]Cu Auto'!F230</f>
        <v>E</v>
      </c>
      <c r="H782" s="49" t="str">
        <f>+'[27]Cu Auto'!G230</f>
        <v/>
      </c>
      <c r="I782" s="49" t="str">
        <f>+'[27]Cu Auto'!H230</f>
        <v>Estimado</v>
      </c>
      <c r="J782" s="49" t="str">
        <f>+'[27]Cu Auto'!I230</f>
        <v/>
      </c>
      <c r="K782" s="49" t="str">
        <f>+'[27]Cu Auto'!J230</f>
        <v/>
      </c>
      <c r="L782" s="49" t="str">
        <f>+'[27]Cu Auto'!K230</f>
        <v/>
      </c>
      <c r="M782" s="49" t="str">
        <f>+'[27]Cu Auto'!L230</f>
        <v/>
      </c>
      <c r="N782" s="49" t="str">
        <f>+'[27]Cu Auto'!M230</f>
        <v/>
      </c>
      <c r="O782" s="49" t="str">
        <f>+'[27]Cu Auto'!N230</f>
        <v>Estimado</v>
      </c>
      <c r="P782" s="49" t="str">
        <f>+'[27]Cu Auto'!O230</f>
        <v/>
      </c>
      <c r="Q782" s="49" t="str">
        <f>+'[27]Cu Auto'!P230</f>
        <v>E</v>
      </c>
      <c r="R782" s="51">
        <f t="shared" si="50"/>
        <v>0.11820235696403492</v>
      </c>
      <c r="S782" s="45" t="str">
        <f t="shared" si="51"/>
        <v>Estimado.rar</v>
      </c>
      <c r="V782" s="46">
        <f t="shared" si="49"/>
        <v>1</v>
      </c>
    </row>
    <row r="783" spans="1:22" s="45" customFormat="1" ht="11.25" hidden="1" customHeight="1" x14ac:dyDescent="0.2">
      <c r="A783" s="47">
        <f t="shared" si="48"/>
        <v>770</v>
      </c>
      <c r="B783" s="48" t="str">
        <f>+'[27]Cu Auto'!B231</f>
        <v>CBC30</v>
      </c>
      <c r="C783" s="49" t="str">
        <f>+'[27]Cu Auto'!C231</f>
        <v xml:space="preserve">CONDUCTOR DE COBRE AUTOSOPORTADO SP+AP 3x35 mm2+1x16 mm2+portante, PARA SP                                                                                                                                                                                </v>
      </c>
      <c r="D783" s="49">
        <f>+'[27]Cu Auto'!D231</f>
        <v>16.59</v>
      </c>
      <c r="E783" s="53">
        <f>+'[27]Cu Auto'!E231</f>
        <v>18.55097710203334</v>
      </c>
      <c r="F783" s="53"/>
      <c r="G783" s="49" t="str">
        <f>+'[27]Cu Auto'!F231</f>
        <v>E</v>
      </c>
      <c r="H783" s="49" t="str">
        <f>+'[27]Cu Auto'!G231</f>
        <v/>
      </c>
      <c r="I783" s="49" t="str">
        <f>+'[27]Cu Auto'!H231</f>
        <v>Estimado</v>
      </c>
      <c r="J783" s="49" t="str">
        <f>+'[27]Cu Auto'!I231</f>
        <v/>
      </c>
      <c r="K783" s="49" t="str">
        <f>+'[27]Cu Auto'!J231</f>
        <v/>
      </c>
      <c r="L783" s="49" t="str">
        <f>+'[27]Cu Auto'!K231</f>
        <v/>
      </c>
      <c r="M783" s="49" t="str">
        <f>+'[27]Cu Auto'!L231</f>
        <v/>
      </c>
      <c r="N783" s="49">
        <f>+'[27]Cu Auto'!M231</f>
        <v>2</v>
      </c>
      <c r="O783" s="49" t="str">
        <f>+'[27]Cu Auto'!N231</f>
        <v>Estimado</v>
      </c>
      <c r="P783" s="49" t="str">
        <f>+'[27]Cu Auto'!O231</f>
        <v/>
      </c>
      <c r="Q783" s="49" t="str">
        <f>+'[27]Cu Auto'!P231</f>
        <v>E</v>
      </c>
      <c r="R783" s="51">
        <f t="shared" si="50"/>
        <v>0.11820235696403492</v>
      </c>
      <c r="S783" s="45" t="str">
        <f t="shared" si="51"/>
        <v>Estimado.rar</v>
      </c>
      <c r="V783" s="46">
        <f t="shared" si="49"/>
        <v>1</v>
      </c>
    </row>
    <row r="784" spans="1:22" s="45" customFormat="1" ht="11.25" hidden="1" customHeight="1" x14ac:dyDescent="0.2">
      <c r="A784" s="47">
        <f t="shared" si="48"/>
        <v>771</v>
      </c>
      <c r="B784" s="48" t="str">
        <f>+'[27]Cu Auto'!B232</f>
        <v>CBC63</v>
      </c>
      <c r="C784" s="49" t="str">
        <f>+'[27]Cu Auto'!C232</f>
        <v xml:space="preserve">CONDUCTOR DE COBRE AUTOSOPORTADO SP+AP 3x35 mm2+1x6 mm2+portante, PARA AP                                                                                                                                                                                 </v>
      </c>
      <c r="D784" s="49">
        <f>+'[27]Cu Auto'!D232</f>
        <v>2.34</v>
      </c>
      <c r="E784" s="53">
        <f>+'[27]Cu Auto'!E232</f>
        <v>2.6165935152958415</v>
      </c>
      <c r="F784" s="53"/>
      <c r="G784" s="49" t="str">
        <f>+'[27]Cu Auto'!F232</f>
        <v>E</v>
      </c>
      <c r="H784" s="49" t="str">
        <f>+'[27]Cu Auto'!G232</f>
        <v/>
      </c>
      <c r="I784" s="49" t="str">
        <f>+'[27]Cu Auto'!H232</f>
        <v>Estimado</v>
      </c>
      <c r="J784" s="49" t="str">
        <f>+'[27]Cu Auto'!I232</f>
        <v/>
      </c>
      <c r="K784" s="49" t="str">
        <f>+'[27]Cu Auto'!J232</f>
        <v/>
      </c>
      <c r="L784" s="49" t="str">
        <f>+'[27]Cu Auto'!K232</f>
        <v/>
      </c>
      <c r="M784" s="49" t="str">
        <f>+'[27]Cu Auto'!L232</f>
        <v/>
      </c>
      <c r="N784" s="49" t="str">
        <f>+'[27]Cu Auto'!M232</f>
        <v/>
      </c>
      <c r="O784" s="49" t="str">
        <f>+'[27]Cu Auto'!N232</f>
        <v>Estimado</v>
      </c>
      <c r="P784" s="49" t="str">
        <f>+'[27]Cu Auto'!O232</f>
        <v/>
      </c>
      <c r="Q784" s="49" t="str">
        <f>+'[27]Cu Auto'!P232</f>
        <v>E</v>
      </c>
      <c r="R784" s="51">
        <f t="shared" si="50"/>
        <v>0.11820235696403492</v>
      </c>
      <c r="S784" s="45" t="str">
        <f t="shared" si="51"/>
        <v>Estimado.rar</v>
      </c>
      <c r="V784" s="46">
        <f t="shared" si="49"/>
        <v>1</v>
      </c>
    </row>
    <row r="785" spans="1:22" s="45" customFormat="1" ht="11.25" hidden="1" customHeight="1" x14ac:dyDescent="0.2">
      <c r="A785" s="47">
        <f t="shared" si="48"/>
        <v>772</v>
      </c>
      <c r="B785" s="48" t="str">
        <f>+'[27]Cu Auto'!B233</f>
        <v>CBC22</v>
      </c>
      <c r="C785" s="49" t="str">
        <f>+'[27]Cu Auto'!C233</f>
        <v xml:space="preserve">CONDUCTOR DE COBRE AUTOSOPORTADO SP+AP 3x35 mm2+1x6 mm2+portante, PARA SP                                                                                                                                                                                 </v>
      </c>
      <c r="D785" s="49">
        <f>+'[27]Cu Auto'!D233</f>
        <v>13.71</v>
      </c>
      <c r="E785" s="53">
        <f>+'[27]Cu Auto'!E233</f>
        <v>15.33055431397692</v>
      </c>
      <c r="F785" s="53"/>
      <c r="G785" s="49" t="str">
        <f>+'[27]Cu Auto'!F233</f>
        <v>E</v>
      </c>
      <c r="H785" s="49" t="str">
        <f>+'[27]Cu Auto'!G233</f>
        <v/>
      </c>
      <c r="I785" s="49" t="str">
        <f>+'[27]Cu Auto'!H233</f>
        <v>Estimado</v>
      </c>
      <c r="J785" s="49" t="str">
        <f>+'[27]Cu Auto'!I233</f>
        <v/>
      </c>
      <c r="K785" s="49" t="str">
        <f>+'[27]Cu Auto'!J233</f>
        <v/>
      </c>
      <c r="L785" s="49" t="str">
        <f>+'[27]Cu Auto'!K233</f>
        <v/>
      </c>
      <c r="M785" s="49" t="str">
        <f>+'[27]Cu Auto'!L233</f>
        <v/>
      </c>
      <c r="N785" s="49" t="str">
        <f>+'[27]Cu Auto'!M233</f>
        <v/>
      </c>
      <c r="O785" s="49" t="str">
        <f>+'[27]Cu Auto'!N233</f>
        <v>Estimado</v>
      </c>
      <c r="P785" s="49" t="str">
        <f>+'[27]Cu Auto'!O233</f>
        <v/>
      </c>
      <c r="Q785" s="49" t="str">
        <f>+'[27]Cu Auto'!P233</f>
        <v>E</v>
      </c>
      <c r="R785" s="51">
        <f t="shared" si="50"/>
        <v>0.11820235696403492</v>
      </c>
      <c r="S785" s="45" t="str">
        <f t="shared" si="51"/>
        <v>Estimado.rar</v>
      </c>
      <c r="V785" s="46">
        <f t="shared" si="49"/>
        <v>1</v>
      </c>
    </row>
    <row r="786" spans="1:22" s="45" customFormat="1" ht="11.25" hidden="1" customHeight="1" x14ac:dyDescent="0.2">
      <c r="A786" s="47">
        <f t="shared" si="48"/>
        <v>773</v>
      </c>
      <c r="B786" s="48" t="str">
        <f>+'[27]Cu Auto'!B234</f>
        <v>CBC82</v>
      </c>
      <c r="C786" s="49" t="str">
        <f>+'[27]Cu Auto'!C234</f>
        <v xml:space="preserve">CONDUCTOR DE COBRE AUTOSOPORTADO SP+AP 3x35 mm2+2x10 mm2+portante, PARA AP                                                                                                                                                                                </v>
      </c>
      <c r="D786" s="49">
        <f>+'[27]Cu Auto'!D234</f>
        <v>4.29</v>
      </c>
      <c r="E786" s="53">
        <f>+'[27]Cu Auto'!E234</f>
        <v>4.79708811137571</v>
      </c>
      <c r="F786" s="53"/>
      <c r="G786" s="49" t="str">
        <f>+'[27]Cu Auto'!F234</f>
        <v>E</v>
      </c>
      <c r="H786" s="49" t="str">
        <f>+'[27]Cu Auto'!G234</f>
        <v/>
      </c>
      <c r="I786" s="49" t="str">
        <f>+'[27]Cu Auto'!H234</f>
        <v>Estimado</v>
      </c>
      <c r="J786" s="49" t="str">
        <f>+'[27]Cu Auto'!I234</f>
        <v/>
      </c>
      <c r="K786" s="49" t="str">
        <f>+'[27]Cu Auto'!J234</f>
        <v/>
      </c>
      <c r="L786" s="49" t="str">
        <f>+'[27]Cu Auto'!K234</f>
        <v/>
      </c>
      <c r="M786" s="49" t="str">
        <f>+'[27]Cu Auto'!L234</f>
        <v/>
      </c>
      <c r="N786" s="49" t="str">
        <f>+'[27]Cu Auto'!M234</f>
        <v/>
      </c>
      <c r="O786" s="49" t="str">
        <f>+'[27]Cu Auto'!N234</f>
        <v>Estimado</v>
      </c>
      <c r="P786" s="49" t="str">
        <f>+'[27]Cu Auto'!O234</f>
        <v/>
      </c>
      <c r="Q786" s="49" t="str">
        <f>+'[27]Cu Auto'!P234</f>
        <v>E</v>
      </c>
      <c r="R786" s="51">
        <f t="shared" si="50"/>
        <v>0.11820235696403492</v>
      </c>
      <c r="S786" s="45" t="str">
        <f t="shared" si="51"/>
        <v>Estimado.rar</v>
      </c>
      <c r="V786" s="46">
        <f t="shared" si="49"/>
        <v>1</v>
      </c>
    </row>
    <row r="787" spans="1:22" s="45" customFormat="1" ht="11.25" hidden="1" customHeight="1" x14ac:dyDescent="0.2">
      <c r="A787" s="47">
        <f t="shared" si="48"/>
        <v>774</v>
      </c>
      <c r="B787" s="48" t="str">
        <f>+'[27]Cu Auto'!B235</f>
        <v>CBC61</v>
      </c>
      <c r="C787" s="49" t="str">
        <f>+'[27]Cu Auto'!C235</f>
        <v xml:space="preserve">CONDUCTOR DE COBRE AUTOSOPORTADO SP+AP 3x35 mm2+2x10 mm2+portante, PARA SP                                                                                                                                                                                </v>
      </c>
      <c r="D787" s="49">
        <f>+'[27]Cu Auto'!D235</f>
        <v>13.71</v>
      </c>
      <c r="E787" s="53">
        <f>+'[27]Cu Auto'!E235</f>
        <v>15.33055431397692</v>
      </c>
      <c r="F787" s="53"/>
      <c r="G787" s="49" t="str">
        <f>+'[27]Cu Auto'!F235</f>
        <v>E</v>
      </c>
      <c r="H787" s="49" t="str">
        <f>+'[27]Cu Auto'!G235</f>
        <v/>
      </c>
      <c r="I787" s="49" t="str">
        <f>+'[27]Cu Auto'!H235</f>
        <v>Estimado</v>
      </c>
      <c r="J787" s="49" t="str">
        <f>+'[27]Cu Auto'!I235</f>
        <v/>
      </c>
      <c r="K787" s="49" t="str">
        <f>+'[27]Cu Auto'!J235</f>
        <v/>
      </c>
      <c r="L787" s="49" t="str">
        <f>+'[27]Cu Auto'!K235</f>
        <v/>
      </c>
      <c r="M787" s="49" t="str">
        <f>+'[27]Cu Auto'!L235</f>
        <v/>
      </c>
      <c r="N787" s="49" t="str">
        <f>+'[27]Cu Auto'!M235</f>
        <v/>
      </c>
      <c r="O787" s="49" t="str">
        <f>+'[27]Cu Auto'!N235</f>
        <v>Estimado</v>
      </c>
      <c r="P787" s="49" t="str">
        <f>+'[27]Cu Auto'!O235</f>
        <v/>
      </c>
      <c r="Q787" s="49" t="str">
        <f>+'[27]Cu Auto'!P235</f>
        <v>E</v>
      </c>
      <c r="R787" s="51">
        <f t="shared" si="50"/>
        <v>0.11820235696403492</v>
      </c>
      <c r="S787" s="45" t="str">
        <f t="shared" si="51"/>
        <v>Estimado.rar</v>
      </c>
      <c r="V787" s="46">
        <f t="shared" si="49"/>
        <v>1</v>
      </c>
    </row>
    <row r="788" spans="1:22" s="45" customFormat="1" ht="11.25" hidden="1" customHeight="1" x14ac:dyDescent="0.2">
      <c r="A788" s="47">
        <f t="shared" si="48"/>
        <v>775</v>
      </c>
      <c r="B788" s="48" t="str">
        <f>+'[27]Cu Auto'!B236</f>
        <v>CBC75</v>
      </c>
      <c r="C788" s="49" t="str">
        <f>+'[27]Cu Auto'!C236</f>
        <v xml:space="preserve">CONDUCTOR DE COBRE AUTOSOPORTADO SP+AP 3x35 mm2+2x6 mm2+portante, PARA AP                                                                                                                                                                                 </v>
      </c>
      <c r="D788" s="49">
        <f>+'[27]Cu Auto'!D236</f>
        <v>4.18</v>
      </c>
      <c r="E788" s="53">
        <f>+'[27]Cu Auto'!E236</f>
        <v>4.6740858521096653</v>
      </c>
      <c r="F788" s="53"/>
      <c r="G788" s="49" t="str">
        <f>+'[27]Cu Auto'!F236</f>
        <v>E</v>
      </c>
      <c r="H788" s="49" t="str">
        <f>+'[27]Cu Auto'!G236</f>
        <v/>
      </c>
      <c r="I788" s="49" t="str">
        <f>+'[27]Cu Auto'!H236</f>
        <v>Estimado</v>
      </c>
      <c r="J788" s="49" t="str">
        <f>+'[27]Cu Auto'!I236</f>
        <v/>
      </c>
      <c r="K788" s="49" t="str">
        <f>+'[27]Cu Auto'!J236</f>
        <v/>
      </c>
      <c r="L788" s="49" t="str">
        <f>+'[27]Cu Auto'!K236</f>
        <v/>
      </c>
      <c r="M788" s="49" t="str">
        <f>+'[27]Cu Auto'!L236</f>
        <v/>
      </c>
      <c r="N788" s="49" t="str">
        <f>+'[27]Cu Auto'!M236</f>
        <v/>
      </c>
      <c r="O788" s="49" t="str">
        <f>+'[27]Cu Auto'!N236</f>
        <v>Estimado</v>
      </c>
      <c r="P788" s="49" t="str">
        <f>+'[27]Cu Auto'!O236</f>
        <v/>
      </c>
      <c r="Q788" s="49" t="str">
        <f>+'[27]Cu Auto'!P236</f>
        <v>E</v>
      </c>
      <c r="R788" s="51">
        <f t="shared" si="50"/>
        <v>0.11820235696403492</v>
      </c>
      <c r="S788" s="45" t="str">
        <f t="shared" si="51"/>
        <v>Estimado.rar</v>
      </c>
      <c r="V788" s="46">
        <f t="shared" si="49"/>
        <v>1</v>
      </c>
    </row>
    <row r="789" spans="1:22" s="45" customFormat="1" ht="11.25" hidden="1" customHeight="1" x14ac:dyDescent="0.2">
      <c r="A789" s="47">
        <f t="shared" ref="A789:A852" si="52">+A788+1</f>
        <v>776</v>
      </c>
      <c r="B789" s="48" t="str">
        <f>+'[27]Cu Auto'!B237</f>
        <v>CBC34</v>
      </c>
      <c r="C789" s="49" t="str">
        <f>+'[27]Cu Auto'!C237</f>
        <v xml:space="preserve">CONDUCTOR DE COBRE AUTOSOPORTADO SP+AP 3x35 mm2+2x6 mm2+portante, PARA SP                                                                                                                                                                                 </v>
      </c>
      <c r="D789" s="49">
        <f>+'[27]Cu Auto'!D237</f>
        <v>13.71</v>
      </c>
      <c r="E789" s="53">
        <f>+'[27]Cu Auto'!E237</f>
        <v>15.33055431397692</v>
      </c>
      <c r="F789" s="53"/>
      <c r="G789" s="49" t="str">
        <f>+'[27]Cu Auto'!F237</f>
        <v>E</v>
      </c>
      <c r="H789" s="49" t="str">
        <f>+'[27]Cu Auto'!G237</f>
        <v/>
      </c>
      <c r="I789" s="49" t="str">
        <f>+'[27]Cu Auto'!H237</f>
        <v>Estimado</v>
      </c>
      <c r="J789" s="49" t="str">
        <f>+'[27]Cu Auto'!I237</f>
        <v/>
      </c>
      <c r="K789" s="49" t="str">
        <f>+'[27]Cu Auto'!J237</f>
        <v/>
      </c>
      <c r="L789" s="49" t="str">
        <f>+'[27]Cu Auto'!K237</f>
        <v/>
      </c>
      <c r="M789" s="49" t="str">
        <f>+'[27]Cu Auto'!L237</f>
        <v/>
      </c>
      <c r="N789" s="49" t="str">
        <f>+'[27]Cu Auto'!M237</f>
        <v/>
      </c>
      <c r="O789" s="49" t="str">
        <f>+'[27]Cu Auto'!N237</f>
        <v>Estimado</v>
      </c>
      <c r="P789" s="49" t="str">
        <f>+'[27]Cu Auto'!O237</f>
        <v/>
      </c>
      <c r="Q789" s="49" t="str">
        <f>+'[27]Cu Auto'!P237</f>
        <v>E</v>
      </c>
      <c r="R789" s="51">
        <f t="shared" si="50"/>
        <v>0.11820235696403492</v>
      </c>
      <c r="S789" s="45" t="str">
        <f t="shared" si="51"/>
        <v>Estimado.rar</v>
      </c>
      <c r="V789" s="46">
        <f t="shared" si="49"/>
        <v>1</v>
      </c>
    </row>
    <row r="790" spans="1:22" s="45" customFormat="1" ht="11.25" hidden="1" customHeight="1" x14ac:dyDescent="0.2">
      <c r="A790" s="47">
        <f t="shared" si="52"/>
        <v>777</v>
      </c>
      <c r="B790" s="48" t="str">
        <f>+'[27]Cu Auto'!B238</f>
        <v>CBC69</v>
      </c>
      <c r="C790" s="49" t="str">
        <f>+'[27]Cu Auto'!C238</f>
        <v xml:space="preserve">CONDUCTOR DE COBRE AUTOSOPORTADO SP+AP 3x50 mm2+1x10 mm2+portante, PARA AP                                                                                                                                                                                </v>
      </c>
      <c r="D790" s="49">
        <f>+'[27]Cu Auto'!D238</f>
        <v>3.29</v>
      </c>
      <c r="E790" s="53">
        <f>+'[27]Cu Auto'!E238</f>
        <v>3.6788857544116751</v>
      </c>
      <c r="F790" s="53"/>
      <c r="G790" s="49" t="str">
        <f>+'[27]Cu Auto'!F238</f>
        <v>E</v>
      </c>
      <c r="H790" s="49" t="str">
        <f>+'[27]Cu Auto'!G238</f>
        <v/>
      </c>
      <c r="I790" s="49" t="str">
        <f>+'[27]Cu Auto'!H238</f>
        <v>Estimado</v>
      </c>
      <c r="J790" s="49" t="str">
        <f>+'[27]Cu Auto'!I238</f>
        <v/>
      </c>
      <c r="K790" s="49" t="str">
        <f>+'[27]Cu Auto'!J238</f>
        <v/>
      </c>
      <c r="L790" s="49" t="str">
        <f>+'[27]Cu Auto'!K238</f>
        <v/>
      </c>
      <c r="M790" s="49" t="str">
        <f>+'[27]Cu Auto'!L238</f>
        <v/>
      </c>
      <c r="N790" s="49" t="str">
        <f>+'[27]Cu Auto'!M238</f>
        <v/>
      </c>
      <c r="O790" s="49" t="str">
        <f>+'[27]Cu Auto'!N238</f>
        <v>Estimado</v>
      </c>
      <c r="P790" s="49" t="str">
        <f>+'[27]Cu Auto'!O238</f>
        <v/>
      </c>
      <c r="Q790" s="49" t="str">
        <f>+'[27]Cu Auto'!P238</f>
        <v>E</v>
      </c>
      <c r="R790" s="51">
        <f t="shared" si="50"/>
        <v>0.11820235696403492</v>
      </c>
      <c r="S790" s="45" t="str">
        <f t="shared" si="51"/>
        <v>Estimado.rar</v>
      </c>
      <c r="V790" s="46">
        <f t="shared" si="49"/>
        <v>1</v>
      </c>
    </row>
    <row r="791" spans="1:22" s="45" customFormat="1" ht="11.25" hidden="1" customHeight="1" x14ac:dyDescent="0.2">
      <c r="A791" s="47">
        <f t="shared" si="52"/>
        <v>778</v>
      </c>
      <c r="B791" s="48" t="str">
        <f>+'[27]Cu Auto'!B239</f>
        <v>CBC28</v>
      </c>
      <c r="C791" s="49" t="str">
        <f>+'[27]Cu Auto'!C239</f>
        <v xml:space="preserve">CONDUCTOR DE COBRE AUTOSOPORTADO SP+AP 3x50 mm2+1x10 mm2+portante, PARA SP                                                                                                                                                                                </v>
      </c>
      <c r="D791" s="49">
        <f>+'[27]Cu Auto'!D239</f>
        <v>23.04</v>
      </c>
      <c r="E791" s="53">
        <f>+'[27]Cu Auto'!E239</f>
        <v>25.763382304451362</v>
      </c>
      <c r="F791" s="53"/>
      <c r="G791" s="49" t="str">
        <f>+'[27]Cu Auto'!F239</f>
        <v>E</v>
      </c>
      <c r="H791" s="49" t="str">
        <f>+'[27]Cu Auto'!G239</f>
        <v/>
      </c>
      <c r="I791" s="49" t="str">
        <f>+'[27]Cu Auto'!H239</f>
        <v>Estimado</v>
      </c>
      <c r="J791" s="49" t="str">
        <f>+'[27]Cu Auto'!I239</f>
        <v/>
      </c>
      <c r="K791" s="49" t="str">
        <f>+'[27]Cu Auto'!J239</f>
        <v/>
      </c>
      <c r="L791" s="49" t="str">
        <f>+'[27]Cu Auto'!K239</f>
        <v/>
      </c>
      <c r="M791" s="49" t="str">
        <f>+'[27]Cu Auto'!L239</f>
        <v/>
      </c>
      <c r="N791" s="49" t="str">
        <f>+'[27]Cu Auto'!M239</f>
        <v/>
      </c>
      <c r="O791" s="49" t="str">
        <f>+'[27]Cu Auto'!N239</f>
        <v>Estimado</v>
      </c>
      <c r="P791" s="49" t="str">
        <f>+'[27]Cu Auto'!O239</f>
        <v/>
      </c>
      <c r="Q791" s="49" t="str">
        <f>+'[27]Cu Auto'!P239</f>
        <v>E</v>
      </c>
      <c r="R791" s="51">
        <f t="shared" si="50"/>
        <v>0.11820235696403492</v>
      </c>
      <c r="S791" s="45" t="str">
        <f t="shared" si="51"/>
        <v>Estimado.rar</v>
      </c>
      <c r="V791" s="46">
        <f t="shared" si="49"/>
        <v>1</v>
      </c>
    </row>
    <row r="792" spans="1:22" s="45" customFormat="1" ht="11.25" hidden="1" customHeight="1" x14ac:dyDescent="0.2">
      <c r="A792" s="47">
        <f t="shared" si="52"/>
        <v>779</v>
      </c>
      <c r="B792" s="48" t="str">
        <f>+'[27]Cu Auto'!B240</f>
        <v>CBC72</v>
      </c>
      <c r="C792" s="49" t="str">
        <f>+'[27]Cu Auto'!C240</f>
        <v xml:space="preserve">CONDUCTOR DE COBRE AUTOSOPORTADO SP+AP 3x50 mm2+1x16 mm2+portante, PARA AP                                                                                                                                                                                </v>
      </c>
      <c r="D792" s="49">
        <f>+'[27]Cu Auto'!D240</f>
        <v>4.4800000000000004</v>
      </c>
      <c r="E792" s="53">
        <f>+'[27]Cu Auto'!E240</f>
        <v>5.0095465591988768</v>
      </c>
      <c r="F792" s="53"/>
      <c r="G792" s="49" t="str">
        <f>+'[27]Cu Auto'!F240</f>
        <v>E</v>
      </c>
      <c r="H792" s="49" t="str">
        <f>+'[27]Cu Auto'!G240</f>
        <v/>
      </c>
      <c r="I792" s="49" t="str">
        <f>+'[27]Cu Auto'!H240</f>
        <v>Estimado</v>
      </c>
      <c r="J792" s="49" t="str">
        <f>+'[27]Cu Auto'!I240</f>
        <v/>
      </c>
      <c r="K792" s="49" t="str">
        <f>+'[27]Cu Auto'!J240</f>
        <v/>
      </c>
      <c r="L792" s="49" t="str">
        <f>+'[27]Cu Auto'!K240</f>
        <v/>
      </c>
      <c r="M792" s="49" t="str">
        <f>+'[27]Cu Auto'!L240</f>
        <v/>
      </c>
      <c r="N792" s="49" t="str">
        <f>+'[27]Cu Auto'!M240</f>
        <v/>
      </c>
      <c r="O792" s="49" t="str">
        <f>+'[27]Cu Auto'!N240</f>
        <v>Estimado</v>
      </c>
      <c r="P792" s="49" t="str">
        <f>+'[27]Cu Auto'!O240</f>
        <v/>
      </c>
      <c r="Q792" s="49" t="str">
        <f>+'[27]Cu Auto'!P240</f>
        <v>E</v>
      </c>
      <c r="R792" s="51">
        <f t="shared" si="50"/>
        <v>0.11820235696403492</v>
      </c>
      <c r="S792" s="45" t="str">
        <f t="shared" si="51"/>
        <v>Estimado.rar</v>
      </c>
      <c r="V792" s="46">
        <f t="shared" si="49"/>
        <v>1</v>
      </c>
    </row>
    <row r="793" spans="1:22" s="45" customFormat="1" ht="11.25" hidden="1" customHeight="1" x14ac:dyDescent="0.2">
      <c r="A793" s="47">
        <f t="shared" si="52"/>
        <v>780</v>
      </c>
      <c r="B793" s="48" t="str">
        <f>+'[27]Cu Auto'!B241</f>
        <v>CBC31</v>
      </c>
      <c r="C793" s="49" t="str">
        <f>+'[27]Cu Auto'!C241</f>
        <v xml:space="preserve">CONDUCTOR DE COBRE AUTOSOPORTADO SP+AP 3x50 mm2+1x16 mm2+portante, PARA SP                                                                                                                                                                                </v>
      </c>
      <c r="D793" s="49">
        <f>+'[27]Cu Auto'!D241</f>
        <v>23.04</v>
      </c>
      <c r="E793" s="53">
        <f>+'[27]Cu Auto'!E241</f>
        <v>25.763382304451362</v>
      </c>
      <c r="F793" s="53"/>
      <c r="G793" s="49" t="str">
        <f>+'[27]Cu Auto'!F241</f>
        <v>E</v>
      </c>
      <c r="H793" s="49" t="str">
        <f>+'[27]Cu Auto'!G241</f>
        <v/>
      </c>
      <c r="I793" s="49" t="str">
        <f>+'[27]Cu Auto'!H241</f>
        <v>Estimado</v>
      </c>
      <c r="J793" s="49" t="str">
        <f>+'[27]Cu Auto'!I241</f>
        <v/>
      </c>
      <c r="K793" s="49" t="str">
        <f>+'[27]Cu Auto'!J241</f>
        <v/>
      </c>
      <c r="L793" s="49" t="str">
        <f>+'[27]Cu Auto'!K241</f>
        <v/>
      </c>
      <c r="M793" s="49" t="str">
        <f>+'[27]Cu Auto'!L241</f>
        <v/>
      </c>
      <c r="N793" s="49" t="str">
        <f>+'[27]Cu Auto'!M241</f>
        <v/>
      </c>
      <c r="O793" s="49" t="str">
        <f>+'[27]Cu Auto'!N241</f>
        <v>Estimado</v>
      </c>
      <c r="P793" s="49" t="str">
        <f>+'[27]Cu Auto'!O241</f>
        <v/>
      </c>
      <c r="Q793" s="49" t="str">
        <f>+'[27]Cu Auto'!P241</f>
        <v>E</v>
      </c>
      <c r="R793" s="51">
        <f t="shared" si="50"/>
        <v>0.11820235696403492</v>
      </c>
      <c r="S793" s="45" t="str">
        <f t="shared" si="51"/>
        <v>Estimado.rar</v>
      </c>
      <c r="V793" s="46">
        <f t="shared" si="49"/>
        <v>1</v>
      </c>
    </row>
    <row r="794" spans="1:22" s="45" customFormat="1" ht="11.25" hidden="1" customHeight="1" x14ac:dyDescent="0.2">
      <c r="A794" s="47">
        <f t="shared" si="52"/>
        <v>781</v>
      </c>
      <c r="B794" s="48" t="str">
        <f>+'[27]Cu Auto'!B242</f>
        <v>CBC79</v>
      </c>
      <c r="C794" s="49" t="str">
        <f>+'[27]Cu Auto'!C242</f>
        <v xml:space="preserve">CONDUCTOR DE COBRE AUTOSOPORTADO SP+AP 3x50 mm2+1x6 mm2+portante, PARA AP                                                                                                                                                                                 </v>
      </c>
      <c r="D794" s="49">
        <f>+'[27]Cu Auto'!D242</f>
        <v>2.34</v>
      </c>
      <c r="E794" s="53">
        <f>+'[27]Cu Auto'!E242</f>
        <v>2.6165935152958415</v>
      </c>
      <c r="F794" s="53"/>
      <c r="G794" s="49" t="str">
        <f>+'[27]Cu Auto'!F242</f>
        <v>E</v>
      </c>
      <c r="H794" s="49" t="str">
        <f>+'[27]Cu Auto'!G242</f>
        <v/>
      </c>
      <c r="I794" s="49" t="str">
        <f>+'[27]Cu Auto'!H242</f>
        <v>Estimado</v>
      </c>
      <c r="J794" s="49" t="str">
        <f>+'[27]Cu Auto'!I242</f>
        <v/>
      </c>
      <c r="K794" s="49" t="str">
        <f>+'[27]Cu Auto'!J242</f>
        <v/>
      </c>
      <c r="L794" s="49" t="str">
        <f>+'[27]Cu Auto'!K242</f>
        <v/>
      </c>
      <c r="M794" s="49" t="str">
        <f>+'[27]Cu Auto'!L242</f>
        <v/>
      </c>
      <c r="N794" s="49" t="str">
        <f>+'[27]Cu Auto'!M242</f>
        <v/>
      </c>
      <c r="O794" s="49" t="str">
        <f>+'[27]Cu Auto'!N242</f>
        <v>Estimado</v>
      </c>
      <c r="P794" s="49" t="str">
        <f>+'[27]Cu Auto'!O242</f>
        <v/>
      </c>
      <c r="Q794" s="49" t="str">
        <f>+'[27]Cu Auto'!P242</f>
        <v>E</v>
      </c>
      <c r="R794" s="51">
        <f t="shared" si="50"/>
        <v>0.11820235696403492</v>
      </c>
      <c r="S794" s="45" t="str">
        <f t="shared" si="51"/>
        <v>Estimado.rar</v>
      </c>
      <c r="V794" s="46">
        <f t="shared" si="49"/>
        <v>1</v>
      </c>
    </row>
    <row r="795" spans="1:22" s="45" customFormat="1" ht="11.25" hidden="1" customHeight="1" x14ac:dyDescent="0.2">
      <c r="A795" s="47">
        <f t="shared" si="52"/>
        <v>782</v>
      </c>
      <c r="B795" s="48" t="str">
        <f>+'[27]Cu Auto'!B243</f>
        <v>CBC58</v>
      </c>
      <c r="C795" s="49" t="str">
        <f>+'[27]Cu Auto'!C243</f>
        <v xml:space="preserve">CONDUCTOR DE COBRE AUTOSOPORTADO SP+AP 3x50 mm2+1x6 mm2+portante, PARA SP                                                                                                                                                                                 </v>
      </c>
      <c r="D795" s="49">
        <f>+'[27]Cu Auto'!D243</f>
        <v>23.04</v>
      </c>
      <c r="E795" s="53">
        <f>+'[27]Cu Auto'!E243</f>
        <v>25.763382304451362</v>
      </c>
      <c r="F795" s="53"/>
      <c r="G795" s="49" t="str">
        <f>+'[27]Cu Auto'!F243</f>
        <v>E</v>
      </c>
      <c r="H795" s="49" t="str">
        <f>+'[27]Cu Auto'!G243</f>
        <v/>
      </c>
      <c r="I795" s="49" t="str">
        <f>+'[27]Cu Auto'!H243</f>
        <v>Estimado</v>
      </c>
      <c r="J795" s="49" t="str">
        <f>+'[27]Cu Auto'!I243</f>
        <v/>
      </c>
      <c r="K795" s="49" t="str">
        <f>+'[27]Cu Auto'!J243</f>
        <v/>
      </c>
      <c r="L795" s="49" t="str">
        <f>+'[27]Cu Auto'!K243</f>
        <v/>
      </c>
      <c r="M795" s="49" t="str">
        <f>+'[27]Cu Auto'!L243</f>
        <v/>
      </c>
      <c r="N795" s="49" t="str">
        <f>+'[27]Cu Auto'!M243</f>
        <v/>
      </c>
      <c r="O795" s="49" t="str">
        <f>+'[27]Cu Auto'!N243</f>
        <v>Estimado</v>
      </c>
      <c r="P795" s="49" t="str">
        <f>+'[27]Cu Auto'!O243</f>
        <v/>
      </c>
      <c r="Q795" s="49" t="str">
        <f>+'[27]Cu Auto'!P243</f>
        <v>E</v>
      </c>
      <c r="R795" s="51">
        <f t="shared" si="50"/>
        <v>0.11820235696403492</v>
      </c>
      <c r="S795" s="45" t="str">
        <f t="shared" si="51"/>
        <v>Estimado.rar</v>
      </c>
      <c r="V795" s="46">
        <f t="shared" si="49"/>
        <v>1</v>
      </c>
    </row>
    <row r="796" spans="1:22" s="45" customFormat="1" ht="11.25" hidden="1" customHeight="1" x14ac:dyDescent="0.2">
      <c r="A796" s="47">
        <f t="shared" si="52"/>
        <v>783</v>
      </c>
      <c r="B796" s="48" t="str">
        <f>+'[27]Cu Auto'!B244</f>
        <v>CBC98</v>
      </c>
      <c r="C796" s="49" t="str">
        <f>+'[27]Cu Auto'!C244</f>
        <v xml:space="preserve">CONDUCTOR DE COBRE AUTOSOPORTADO SP+AP 3x50 mm2+2x10 mm2+portante, PARA AP                                                                                                                                                                                </v>
      </c>
      <c r="D796" s="49">
        <f>+'[27]Cu Auto'!D244</f>
        <v>4.29</v>
      </c>
      <c r="E796" s="53">
        <f>+'[27]Cu Auto'!E244</f>
        <v>4.79708811137571</v>
      </c>
      <c r="F796" s="53"/>
      <c r="G796" s="49" t="str">
        <f>+'[27]Cu Auto'!F244</f>
        <v>E</v>
      </c>
      <c r="H796" s="49" t="str">
        <f>+'[27]Cu Auto'!G244</f>
        <v/>
      </c>
      <c r="I796" s="49" t="str">
        <f>+'[27]Cu Auto'!H244</f>
        <v>Estimado</v>
      </c>
      <c r="J796" s="49" t="str">
        <f>+'[27]Cu Auto'!I244</f>
        <v/>
      </c>
      <c r="K796" s="49" t="str">
        <f>+'[27]Cu Auto'!J244</f>
        <v/>
      </c>
      <c r="L796" s="49" t="str">
        <f>+'[27]Cu Auto'!K244</f>
        <v/>
      </c>
      <c r="M796" s="49" t="str">
        <f>+'[27]Cu Auto'!L244</f>
        <v/>
      </c>
      <c r="N796" s="49" t="str">
        <f>+'[27]Cu Auto'!M244</f>
        <v/>
      </c>
      <c r="O796" s="49" t="str">
        <f>+'[27]Cu Auto'!N244</f>
        <v>Estimado</v>
      </c>
      <c r="P796" s="49" t="str">
        <f>+'[27]Cu Auto'!O244</f>
        <v/>
      </c>
      <c r="Q796" s="49" t="str">
        <f>+'[27]Cu Auto'!P244</f>
        <v>E</v>
      </c>
      <c r="R796" s="51">
        <f t="shared" si="50"/>
        <v>0.11820235696403492</v>
      </c>
      <c r="S796" s="45" t="str">
        <f t="shared" si="51"/>
        <v>Estimado.rar</v>
      </c>
      <c r="V796" s="46">
        <f t="shared" si="49"/>
        <v>1</v>
      </c>
    </row>
    <row r="797" spans="1:22" s="45" customFormat="1" ht="11.25" hidden="1" customHeight="1" x14ac:dyDescent="0.2">
      <c r="A797" s="47">
        <f t="shared" si="52"/>
        <v>784</v>
      </c>
      <c r="B797" s="48" t="str">
        <f>+'[27]Cu Auto'!B245</f>
        <v>CBC96</v>
      </c>
      <c r="C797" s="49" t="str">
        <f>+'[27]Cu Auto'!C245</f>
        <v xml:space="preserve">CONDUCTOR DE COBRE AUTOSOPORTADO SP+AP 3x50 mm2+2x10 mm2+portante, PARA SP                                                                                                                                                                                </v>
      </c>
      <c r="D797" s="49">
        <f>+'[27]Cu Auto'!D245</f>
        <v>23.04</v>
      </c>
      <c r="E797" s="53">
        <f>+'[27]Cu Auto'!E245</f>
        <v>25.763382304451362</v>
      </c>
      <c r="F797" s="53"/>
      <c r="G797" s="49" t="str">
        <f>+'[27]Cu Auto'!F245</f>
        <v>E</v>
      </c>
      <c r="H797" s="49" t="str">
        <f>+'[27]Cu Auto'!G245</f>
        <v/>
      </c>
      <c r="I797" s="49" t="str">
        <f>+'[27]Cu Auto'!H245</f>
        <v>Estimado</v>
      </c>
      <c r="J797" s="49" t="str">
        <f>+'[27]Cu Auto'!I245</f>
        <v/>
      </c>
      <c r="K797" s="49" t="str">
        <f>+'[27]Cu Auto'!J245</f>
        <v/>
      </c>
      <c r="L797" s="49" t="str">
        <f>+'[27]Cu Auto'!K245</f>
        <v/>
      </c>
      <c r="M797" s="49" t="str">
        <f>+'[27]Cu Auto'!L245</f>
        <v/>
      </c>
      <c r="N797" s="49" t="str">
        <f>+'[27]Cu Auto'!M245</f>
        <v/>
      </c>
      <c r="O797" s="49" t="str">
        <f>+'[27]Cu Auto'!N245</f>
        <v>Estimado</v>
      </c>
      <c r="P797" s="49" t="str">
        <f>+'[27]Cu Auto'!O245</f>
        <v/>
      </c>
      <c r="Q797" s="49" t="str">
        <f>+'[27]Cu Auto'!P245</f>
        <v>E</v>
      </c>
      <c r="R797" s="51">
        <f t="shared" si="50"/>
        <v>0.11820235696403492</v>
      </c>
      <c r="S797" s="45" t="str">
        <f t="shared" si="51"/>
        <v>Estimado.rar</v>
      </c>
      <c r="V797" s="46">
        <f t="shared" si="49"/>
        <v>1</v>
      </c>
    </row>
    <row r="798" spans="1:22" s="45" customFormat="1" ht="11.25" hidden="1" customHeight="1" x14ac:dyDescent="0.2">
      <c r="A798" s="47">
        <f t="shared" si="52"/>
        <v>785</v>
      </c>
      <c r="B798" s="48" t="str">
        <f>+'[27]Cu Auto'!B246</f>
        <v>CBC70</v>
      </c>
      <c r="C798" s="49" t="str">
        <f>+'[27]Cu Auto'!C246</f>
        <v xml:space="preserve">CONDUCTOR DE COBRE AUTOSOPORTADO SP+AP 3x70 mm2+1x10 mm2+portante, PARA AP                                                                                                                                                                                </v>
      </c>
      <c r="D798" s="49">
        <f>+'[27]Cu Auto'!D246</f>
        <v>3.29</v>
      </c>
      <c r="E798" s="53">
        <f>+'[27]Cu Auto'!E246</f>
        <v>3.6788857544116751</v>
      </c>
      <c r="F798" s="53"/>
      <c r="G798" s="49" t="str">
        <f>+'[27]Cu Auto'!F246</f>
        <v>E</v>
      </c>
      <c r="H798" s="49" t="str">
        <f>+'[27]Cu Auto'!G246</f>
        <v/>
      </c>
      <c r="I798" s="49" t="str">
        <f>+'[27]Cu Auto'!H246</f>
        <v>Estimado</v>
      </c>
      <c r="J798" s="49" t="str">
        <f>+'[27]Cu Auto'!I246</f>
        <v/>
      </c>
      <c r="K798" s="49" t="str">
        <f>+'[27]Cu Auto'!J246</f>
        <v/>
      </c>
      <c r="L798" s="49" t="str">
        <f>+'[27]Cu Auto'!K246</f>
        <v/>
      </c>
      <c r="M798" s="49" t="str">
        <f>+'[27]Cu Auto'!L246</f>
        <v/>
      </c>
      <c r="N798" s="49" t="str">
        <f>+'[27]Cu Auto'!M246</f>
        <v/>
      </c>
      <c r="O798" s="49" t="str">
        <f>+'[27]Cu Auto'!N246</f>
        <v>Estimado</v>
      </c>
      <c r="P798" s="49" t="str">
        <f>+'[27]Cu Auto'!O246</f>
        <v/>
      </c>
      <c r="Q798" s="49" t="str">
        <f>+'[27]Cu Auto'!P246</f>
        <v>E</v>
      </c>
      <c r="R798" s="51">
        <f t="shared" si="50"/>
        <v>0.11820235696403492</v>
      </c>
      <c r="S798" s="45" t="str">
        <f t="shared" si="51"/>
        <v>Estimado.rar</v>
      </c>
      <c r="V798" s="46">
        <f t="shared" si="49"/>
        <v>1</v>
      </c>
    </row>
    <row r="799" spans="1:22" s="45" customFormat="1" ht="11.25" hidden="1" customHeight="1" x14ac:dyDescent="0.2">
      <c r="A799" s="47">
        <f t="shared" si="52"/>
        <v>786</v>
      </c>
      <c r="B799" s="48" t="str">
        <f>+'[27]Cu Auto'!B247</f>
        <v>CBC29</v>
      </c>
      <c r="C799" s="49" t="str">
        <f>+'[27]Cu Auto'!C247</f>
        <v xml:space="preserve">CONDUCTOR DE COBRE AUTOSOPORTADO SP+AP 3x70 mm2+1x10 mm2+portante, PARA SP                                                                                                                                                                                </v>
      </c>
      <c r="D799" s="49">
        <f>+'[27]Cu Auto'!D247</f>
        <v>30.41</v>
      </c>
      <c r="E799" s="53">
        <f>+'[27]Cu Auto'!E247</f>
        <v>34.004533675276299</v>
      </c>
      <c r="F799" s="53"/>
      <c r="G799" s="49" t="str">
        <f>+'[27]Cu Auto'!F247</f>
        <v>E</v>
      </c>
      <c r="H799" s="49" t="str">
        <f>+'[27]Cu Auto'!G247</f>
        <v/>
      </c>
      <c r="I799" s="49" t="str">
        <f>+'[27]Cu Auto'!H247</f>
        <v>Estimado</v>
      </c>
      <c r="J799" s="49" t="str">
        <f>+'[27]Cu Auto'!I247</f>
        <v/>
      </c>
      <c r="K799" s="49" t="str">
        <f>+'[27]Cu Auto'!J247</f>
        <v/>
      </c>
      <c r="L799" s="49" t="str">
        <f>+'[27]Cu Auto'!K247</f>
        <v/>
      </c>
      <c r="M799" s="49" t="str">
        <f>+'[27]Cu Auto'!L247</f>
        <v/>
      </c>
      <c r="N799" s="49" t="str">
        <f>+'[27]Cu Auto'!M247</f>
        <v/>
      </c>
      <c r="O799" s="49" t="str">
        <f>+'[27]Cu Auto'!N247</f>
        <v>Estimado</v>
      </c>
      <c r="P799" s="49" t="str">
        <f>+'[27]Cu Auto'!O247</f>
        <v/>
      </c>
      <c r="Q799" s="49" t="str">
        <f>+'[27]Cu Auto'!P247</f>
        <v>E</v>
      </c>
      <c r="R799" s="51">
        <f t="shared" si="50"/>
        <v>0.11820235696403492</v>
      </c>
      <c r="S799" s="45" t="str">
        <f t="shared" si="51"/>
        <v>Estimado.rar</v>
      </c>
      <c r="V799" s="46">
        <f t="shared" si="49"/>
        <v>1</v>
      </c>
    </row>
    <row r="800" spans="1:22" s="45" customFormat="1" ht="11.25" hidden="1" customHeight="1" x14ac:dyDescent="0.2">
      <c r="A800" s="47">
        <f t="shared" si="52"/>
        <v>787</v>
      </c>
      <c r="B800" s="48" t="str">
        <f>+'[27]Cu Auto'!B248</f>
        <v>CBC73</v>
      </c>
      <c r="C800" s="49" t="str">
        <f>+'[27]Cu Auto'!C248</f>
        <v xml:space="preserve">CONDUCTOR DE COBRE AUTOSOPORTADO SP+AP 3x70 mm2+1x16 mm2+portante, PARA AP                                                                                                                                                                                </v>
      </c>
      <c r="D800" s="49">
        <f>+'[27]Cu Auto'!D248</f>
        <v>4.4800000000000004</v>
      </c>
      <c r="E800" s="53">
        <f>+'[27]Cu Auto'!E248</f>
        <v>5.0095465591988768</v>
      </c>
      <c r="F800" s="53"/>
      <c r="G800" s="49" t="str">
        <f>+'[27]Cu Auto'!F248</f>
        <v>E</v>
      </c>
      <c r="H800" s="49" t="str">
        <f>+'[27]Cu Auto'!G248</f>
        <v/>
      </c>
      <c r="I800" s="49" t="str">
        <f>+'[27]Cu Auto'!H248</f>
        <v>Estimado</v>
      </c>
      <c r="J800" s="49" t="str">
        <f>+'[27]Cu Auto'!I248</f>
        <v/>
      </c>
      <c r="K800" s="49" t="str">
        <f>+'[27]Cu Auto'!J248</f>
        <v/>
      </c>
      <c r="L800" s="49" t="str">
        <f>+'[27]Cu Auto'!K248</f>
        <v/>
      </c>
      <c r="M800" s="49" t="str">
        <f>+'[27]Cu Auto'!L248</f>
        <v/>
      </c>
      <c r="N800" s="49" t="str">
        <f>+'[27]Cu Auto'!M248</f>
        <v/>
      </c>
      <c r="O800" s="49" t="str">
        <f>+'[27]Cu Auto'!N248</f>
        <v>Estimado</v>
      </c>
      <c r="P800" s="49" t="str">
        <f>+'[27]Cu Auto'!O248</f>
        <v/>
      </c>
      <c r="Q800" s="49" t="str">
        <f>+'[27]Cu Auto'!P248</f>
        <v>E</v>
      </c>
      <c r="R800" s="51">
        <f t="shared" si="50"/>
        <v>0.11820235696403492</v>
      </c>
      <c r="S800" s="45" t="str">
        <f t="shared" si="51"/>
        <v>Estimado.rar</v>
      </c>
      <c r="V800" s="46">
        <f t="shared" si="49"/>
        <v>1</v>
      </c>
    </row>
    <row r="801" spans="1:22" s="45" customFormat="1" ht="11.25" hidden="1" customHeight="1" x14ac:dyDescent="0.2">
      <c r="A801" s="47">
        <f t="shared" si="52"/>
        <v>788</v>
      </c>
      <c r="B801" s="48" t="str">
        <f>+'[27]Cu Auto'!B249</f>
        <v>CBC32</v>
      </c>
      <c r="C801" s="49" t="str">
        <f>+'[27]Cu Auto'!C249</f>
        <v xml:space="preserve">CONDUCTOR DE COBRE AUTOSOPORTADO SP+AP 3x70 mm2+1x16 mm2+portante, PARA SP                                                                                                                                                                                </v>
      </c>
      <c r="D801" s="49">
        <f>+'[27]Cu Auto'!D249</f>
        <v>30.41</v>
      </c>
      <c r="E801" s="53">
        <f>+'[27]Cu Auto'!E249</f>
        <v>34.004533675276299</v>
      </c>
      <c r="F801" s="53"/>
      <c r="G801" s="49" t="str">
        <f>+'[27]Cu Auto'!F249</f>
        <v>E</v>
      </c>
      <c r="H801" s="49" t="str">
        <f>+'[27]Cu Auto'!G249</f>
        <v/>
      </c>
      <c r="I801" s="49" t="str">
        <f>+'[27]Cu Auto'!H249</f>
        <v>Estimado</v>
      </c>
      <c r="J801" s="49" t="str">
        <f>+'[27]Cu Auto'!I249</f>
        <v/>
      </c>
      <c r="K801" s="49" t="str">
        <f>+'[27]Cu Auto'!J249</f>
        <v/>
      </c>
      <c r="L801" s="49" t="str">
        <f>+'[27]Cu Auto'!K249</f>
        <v/>
      </c>
      <c r="M801" s="49" t="str">
        <f>+'[27]Cu Auto'!L249</f>
        <v/>
      </c>
      <c r="N801" s="49" t="str">
        <f>+'[27]Cu Auto'!M249</f>
        <v/>
      </c>
      <c r="O801" s="49" t="str">
        <f>+'[27]Cu Auto'!N249</f>
        <v>Estimado</v>
      </c>
      <c r="P801" s="49" t="str">
        <f>+'[27]Cu Auto'!O249</f>
        <v/>
      </c>
      <c r="Q801" s="49" t="str">
        <f>+'[27]Cu Auto'!P249</f>
        <v>E</v>
      </c>
      <c r="R801" s="51">
        <f t="shared" si="50"/>
        <v>0.11820235696403492</v>
      </c>
      <c r="S801" s="45" t="str">
        <f t="shared" si="51"/>
        <v>Estimado.rar</v>
      </c>
      <c r="V801" s="46">
        <f t="shared" si="49"/>
        <v>1</v>
      </c>
    </row>
    <row r="802" spans="1:22" s="45" customFormat="1" ht="11.25" hidden="1" customHeight="1" x14ac:dyDescent="0.2">
      <c r="A802" s="47">
        <f t="shared" si="52"/>
        <v>789</v>
      </c>
      <c r="B802" s="48" t="str">
        <f>+'[27]Cu Auto'!B250</f>
        <v>CBC64</v>
      </c>
      <c r="C802" s="49" t="str">
        <f>+'[27]Cu Auto'!C250</f>
        <v xml:space="preserve">CONDUCTOR DE COBRE AUTOSOPORTADO SP+AP 3x70 mm2+1x6 mm2+portante, PARA AP                                                                                                                                                                                 </v>
      </c>
      <c r="D802" s="49">
        <f>+'[27]Cu Auto'!D250</f>
        <v>2.34</v>
      </c>
      <c r="E802" s="53">
        <f>+'[27]Cu Auto'!E250</f>
        <v>2.6165935152958415</v>
      </c>
      <c r="F802" s="53"/>
      <c r="G802" s="49" t="str">
        <f>+'[27]Cu Auto'!F250</f>
        <v>E</v>
      </c>
      <c r="H802" s="49" t="str">
        <f>+'[27]Cu Auto'!G250</f>
        <v/>
      </c>
      <c r="I802" s="49" t="str">
        <f>+'[27]Cu Auto'!H250</f>
        <v>Estimado</v>
      </c>
      <c r="J802" s="49" t="str">
        <f>+'[27]Cu Auto'!I250</f>
        <v/>
      </c>
      <c r="K802" s="49" t="str">
        <f>+'[27]Cu Auto'!J250</f>
        <v/>
      </c>
      <c r="L802" s="49" t="str">
        <f>+'[27]Cu Auto'!K250</f>
        <v/>
      </c>
      <c r="M802" s="49" t="str">
        <f>+'[27]Cu Auto'!L250</f>
        <v/>
      </c>
      <c r="N802" s="49" t="str">
        <f>+'[27]Cu Auto'!M250</f>
        <v/>
      </c>
      <c r="O802" s="49" t="str">
        <f>+'[27]Cu Auto'!N250</f>
        <v>Estimado</v>
      </c>
      <c r="P802" s="49" t="str">
        <f>+'[27]Cu Auto'!O250</f>
        <v/>
      </c>
      <c r="Q802" s="49" t="str">
        <f>+'[27]Cu Auto'!P250</f>
        <v>E</v>
      </c>
      <c r="R802" s="51">
        <f t="shared" si="50"/>
        <v>0.11820235696403492</v>
      </c>
      <c r="S802" s="45" t="str">
        <f t="shared" si="51"/>
        <v>Estimado.rar</v>
      </c>
      <c r="V802" s="46">
        <f t="shared" si="49"/>
        <v>1</v>
      </c>
    </row>
    <row r="803" spans="1:22" s="45" customFormat="1" ht="11.25" hidden="1" customHeight="1" x14ac:dyDescent="0.2">
      <c r="A803" s="47">
        <f t="shared" si="52"/>
        <v>790</v>
      </c>
      <c r="B803" s="48" t="str">
        <f>+'[27]Cu Auto'!B251</f>
        <v>CBC23</v>
      </c>
      <c r="C803" s="49" t="str">
        <f>+'[27]Cu Auto'!C251</f>
        <v xml:space="preserve">CONDUCTOR DE COBRE AUTOSOPORTADO SP+AP 3x70 mm2+1x6 mm2+portante, PARA SP                                                                                                                                                                                 </v>
      </c>
      <c r="D803" s="49">
        <f>+'[27]Cu Auto'!D251</f>
        <v>30.41</v>
      </c>
      <c r="E803" s="53">
        <f>+'[27]Cu Auto'!E251</f>
        <v>34.004533675276299</v>
      </c>
      <c r="F803" s="53"/>
      <c r="G803" s="49" t="str">
        <f>+'[27]Cu Auto'!F251</f>
        <v>E</v>
      </c>
      <c r="H803" s="49" t="str">
        <f>+'[27]Cu Auto'!G251</f>
        <v/>
      </c>
      <c r="I803" s="49" t="str">
        <f>+'[27]Cu Auto'!H251</f>
        <v>Estimado</v>
      </c>
      <c r="J803" s="49" t="str">
        <f>+'[27]Cu Auto'!I251</f>
        <v/>
      </c>
      <c r="K803" s="49" t="str">
        <f>+'[27]Cu Auto'!J251</f>
        <v/>
      </c>
      <c r="L803" s="49" t="str">
        <f>+'[27]Cu Auto'!K251</f>
        <v/>
      </c>
      <c r="M803" s="49" t="str">
        <f>+'[27]Cu Auto'!L251</f>
        <v/>
      </c>
      <c r="N803" s="49" t="str">
        <f>+'[27]Cu Auto'!M251</f>
        <v/>
      </c>
      <c r="O803" s="49" t="str">
        <f>+'[27]Cu Auto'!N251</f>
        <v>Estimado</v>
      </c>
      <c r="P803" s="49" t="str">
        <f>+'[27]Cu Auto'!O251</f>
        <v/>
      </c>
      <c r="Q803" s="49" t="str">
        <f>+'[27]Cu Auto'!P251</f>
        <v>E</v>
      </c>
      <c r="R803" s="51">
        <f t="shared" si="50"/>
        <v>0.11820235696403492</v>
      </c>
      <c r="S803" s="45" t="str">
        <f t="shared" si="51"/>
        <v>Estimado.rar</v>
      </c>
      <c r="V803" s="46">
        <f t="shared" si="49"/>
        <v>1</v>
      </c>
    </row>
    <row r="804" spans="1:22" s="45" customFormat="1" ht="11.25" hidden="1" customHeight="1" x14ac:dyDescent="0.2">
      <c r="A804" s="47">
        <f t="shared" si="52"/>
        <v>791</v>
      </c>
      <c r="B804" s="48" t="str">
        <f>+'[27]Cu Auto'!B252</f>
        <v>CBC94</v>
      </c>
      <c r="C804" s="49" t="str">
        <f>+'[27]Cu Auto'!C252</f>
        <v xml:space="preserve">CONDUCTOR DE COBRE AUTOSOPORTADO SP+AP 3x70 mm2+2x10 mm2+portante, PARA AP                                                                                                                                                                                </v>
      </c>
      <c r="D804" s="49">
        <f>+'[27]Cu Auto'!D252</f>
        <v>4.29</v>
      </c>
      <c r="E804" s="53">
        <f>+'[27]Cu Auto'!E252</f>
        <v>4.79708811137571</v>
      </c>
      <c r="F804" s="53"/>
      <c r="G804" s="49" t="str">
        <f>+'[27]Cu Auto'!F252</f>
        <v>E</v>
      </c>
      <c r="H804" s="49" t="str">
        <f>+'[27]Cu Auto'!G252</f>
        <v/>
      </c>
      <c r="I804" s="49" t="str">
        <f>+'[27]Cu Auto'!H252</f>
        <v>Estimado</v>
      </c>
      <c r="J804" s="49" t="str">
        <f>+'[27]Cu Auto'!I252</f>
        <v/>
      </c>
      <c r="K804" s="49" t="str">
        <f>+'[27]Cu Auto'!J252</f>
        <v/>
      </c>
      <c r="L804" s="49" t="str">
        <f>+'[27]Cu Auto'!K252</f>
        <v/>
      </c>
      <c r="M804" s="49" t="str">
        <f>+'[27]Cu Auto'!L252</f>
        <v/>
      </c>
      <c r="N804" s="49" t="str">
        <f>+'[27]Cu Auto'!M252</f>
        <v/>
      </c>
      <c r="O804" s="49" t="str">
        <f>+'[27]Cu Auto'!N252</f>
        <v>Estimado</v>
      </c>
      <c r="P804" s="49" t="str">
        <f>+'[27]Cu Auto'!O252</f>
        <v/>
      </c>
      <c r="Q804" s="49" t="str">
        <f>+'[27]Cu Auto'!P252</f>
        <v>E</v>
      </c>
      <c r="R804" s="51">
        <f t="shared" si="50"/>
        <v>0.11820235696403492</v>
      </c>
      <c r="S804" s="45" t="str">
        <f t="shared" si="51"/>
        <v>Estimado.rar</v>
      </c>
      <c r="V804" s="46">
        <f t="shared" si="49"/>
        <v>1</v>
      </c>
    </row>
    <row r="805" spans="1:22" s="45" customFormat="1" ht="11.25" hidden="1" customHeight="1" x14ac:dyDescent="0.2">
      <c r="A805" s="47">
        <f t="shared" si="52"/>
        <v>792</v>
      </c>
      <c r="B805" s="48" t="str">
        <f>+'[27]Cu Auto'!B253</f>
        <v>CBC86</v>
      </c>
      <c r="C805" s="49" t="str">
        <f>+'[27]Cu Auto'!C253</f>
        <v xml:space="preserve">CONDUCTOR DE COBRE AUTOSOPORTADO SP+AP 3x70 mm2+2x10 mm2+portante, PARA SP                                                                                                                                                                                </v>
      </c>
      <c r="D805" s="49">
        <f>+'[27]Cu Auto'!D253</f>
        <v>30.41</v>
      </c>
      <c r="E805" s="53">
        <f>+'[27]Cu Auto'!E253</f>
        <v>34.004533675276299</v>
      </c>
      <c r="F805" s="53"/>
      <c r="G805" s="49" t="str">
        <f>+'[27]Cu Auto'!F253</f>
        <v>E</v>
      </c>
      <c r="H805" s="49" t="str">
        <f>+'[27]Cu Auto'!G253</f>
        <v/>
      </c>
      <c r="I805" s="49" t="str">
        <f>+'[27]Cu Auto'!H253</f>
        <v>Estimado</v>
      </c>
      <c r="J805" s="49" t="str">
        <f>+'[27]Cu Auto'!I253</f>
        <v/>
      </c>
      <c r="K805" s="49" t="str">
        <f>+'[27]Cu Auto'!J253</f>
        <v/>
      </c>
      <c r="L805" s="49" t="str">
        <f>+'[27]Cu Auto'!K253</f>
        <v/>
      </c>
      <c r="M805" s="49" t="str">
        <f>+'[27]Cu Auto'!L253</f>
        <v/>
      </c>
      <c r="N805" s="49" t="str">
        <f>+'[27]Cu Auto'!M253</f>
        <v/>
      </c>
      <c r="O805" s="49" t="str">
        <f>+'[27]Cu Auto'!N253</f>
        <v>Estimado</v>
      </c>
      <c r="P805" s="49" t="str">
        <f>+'[27]Cu Auto'!O253</f>
        <v/>
      </c>
      <c r="Q805" s="49" t="str">
        <f>+'[27]Cu Auto'!P253</f>
        <v>E</v>
      </c>
      <c r="R805" s="51">
        <f t="shared" si="50"/>
        <v>0.11820235696403492</v>
      </c>
      <c r="S805" s="45" t="str">
        <f t="shared" si="51"/>
        <v>Estimado.rar</v>
      </c>
      <c r="V805" s="46">
        <f t="shared" si="49"/>
        <v>1</v>
      </c>
    </row>
    <row r="806" spans="1:22" s="45" customFormat="1" ht="11.25" hidden="1" customHeight="1" x14ac:dyDescent="0.2">
      <c r="A806" s="47">
        <f t="shared" si="52"/>
        <v>793</v>
      </c>
      <c r="B806" s="48" t="str">
        <f>+'[27]Cu Auto'!B254</f>
        <v>CBC80</v>
      </c>
      <c r="C806" s="49" t="str">
        <f>+'[27]Cu Auto'!C254</f>
        <v xml:space="preserve">CONDUCTOR DE COBRE AUTOSOPORTADO SP+AP 3x95 mm2+1x6 mm2+portante, PARA AP                                                                                                                                                                                 </v>
      </c>
      <c r="D806" s="49">
        <f>+'[27]Cu Auto'!D254</f>
        <v>2.34</v>
      </c>
      <c r="E806" s="53">
        <f>+'[27]Cu Auto'!E254</f>
        <v>2.6165935152958415</v>
      </c>
      <c r="F806" s="53"/>
      <c r="G806" s="49" t="str">
        <f>+'[27]Cu Auto'!F254</f>
        <v>E</v>
      </c>
      <c r="H806" s="49" t="str">
        <f>+'[27]Cu Auto'!G254</f>
        <v/>
      </c>
      <c r="I806" s="49" t="str">
        <f>+'[27]Cu Auto'!H254</f>
        <v>Estimado</v>
      </c>
      <c r="J806" s="49" t="str">
        <f>+'[27]Cu Auto'!I254</f>
        <v/>
      </c>
      <c r="K806" s="49" t="str">
        <f>+'[27]Cu Auto'!J254</f>
        <v/>
      </c>
      <c r="L806" s="49" t="str">
        <f>+'[27]Cu Auto'!K254</f>
        <v/>
      </c>
      <c r="M806" s="49" t="str">
        <f>+'[27]Cu Auto'!L254</f>
        <v/>
      </c>
      <c r="N806" s="49" t="str">
        <f>+'[27]Cu Auto'!M254</f>
        <v/>
      </c>
      <c r="O806" s="49" t="str">
        <f>+'[27]Cu Auto'!N254</f>
        <v>Estimado</v>
      </c>
      <c r="P806" s="49" t="str">
        <f>+'[27]Cu Auto'!O254</f>
        <v/>
      </c>
      <c r="Q806" s="49" t="str">
        <f>+'[27]Cu Auto'!P254</f>
        <v>E</v>
      </c>
      <c r="R806" s="51">
        <f t="shared" si="50"/>
        <v>0.11820235696403492</v>
      </c>
      <c r="S806" s="45" t="str">
        <f t="shared" si="51"/>
        <v>Estimado.rar</v>
      </c>
      <c r="V806" s="46">
        <f t="shared" si="49"/>
        <v>1</v>
      </c>
    </row>
    <row r="807" spans="1:22" s="45" customFormat="1" ht="11.25" hidden="1" customHeight="1" x14ac:dyDescent="0.2">
      <c r="A807" s="47">
        <f t="shared" si="52"/>
        <v>794</v>
      </c>
      <c r="B807" s="48" t="str">
        <f>+'[27]Cu Auto'!B255</f>
        <v>CBC59</v>
      </c>
      <c r="C807" s="49" t="str">
        <f>+'[27]Cu Auto'!C255</f>
        <v xml:space="preserve">CONDUCTOR DE COBRE AUTOSOPORTADO SP+AP 3x95 mm2+1x6 mm2+portante, PARA SP                                                                                                                                                                                 </v>
      </c>
      <c r="D807" s="49">
        <f>+'[27]Cu Auto'!D255</f>
        <v>49.07</v>
      </c>
      <c r="E807" s="53">
        <f>+'[27]Cu Auto'!E255</f>
        <v>54.870189656225193</v>
      </c>
      <c r="F807" s="53"/>
      <c r="G807" s="49" t="str">
        <f>+'[27]Cu Auto'!F255</f>
        <v>E</v>
      </c>
      <c r="H807" s="49" t="str">
        <f>+'[27]Cu Auto'!G255</f>
        <v/>
      </c>
      <c r="I807" s="49" t="str">
        <f>+'[27]Cu Auto'!H255</f>
        <v>Estimado</v>
      </c>
      <c r="J807" s="49" t="str">
        <f>+'[27]Cu Auto'!I255</f>
        <v/>
      </c>
      <c r="K807" s="49" t="str">
        <f>+'[27]Cu Auto'!J255</f>
        <v/>
      </c>
      <c r="L807" s="49" t="str">
        <f>+'[27]Cu Auto'!K255</f>
        <v/>
      </c>
      <c r="M807" s="49" t="str">
        <f>+'[27]Cu Auto'!L255</f>
        <v/>
      </c>
      <c r="N807" s="49" t="str">
        <f>+'[27]Cu Auto'!M255</f>
        <v/>
      </c>
      <c r="O807" s="49" t="str">
        <f>+'[27]Cu Auto'!N255</f>
        <v>Estimado</v>
      </c>
      <c r="P807" s="49" t="str">
        <f>+'[27]Cu Auto'!O255</f>
        <v/>
      </c>
      <c r="Q807" s="49" t="str">
        <f>+'[27]Cu Auto'!P255</f>
        <v>E</v>
      </c>
      <c r="R807" s="51">
        <f t="shared" si="50"/>
        <v>0.11820235696403492</v>
      </c>
      <c r="S807" s="45" t="str">
        <f t="shared" si="51"/>
        <v>Estimado.rar</v>
      </c>
      <c r="V807" s="46">
        <f t="shared" si="49"/>
        <v>1</v>
      </c>
    </row>
    <row r="808" spans="1:22" s="45" customFormat="1" ht="11.25" hidden="1" customHeight="1" x14ac:dyDescent="0.2">
      <c r="A808" s="47">
        <f t="shared" si="52"/>
        <v>795</v>
      </c>
      <c r="B808" s="48" t="str">
        <f>+'[27]Cu Auto'!B256</f>
        <v>CBC115</v>
      </c>
      <c r="C808" s="49" t="str">
        <f>+'[27]Cu Auto'!C256</f>
        <v>CONDUCTOR DE COBRE AUTOSOPORTADO SP+AP 1x16 mm2+1x10 mm2+portante, PARA SP</v>
      </c>
      <c r="D808" s="49">
        <f>+'[27]Cu Auto'!D256</f>
        <v>0</v>
      </c>
      <c r="E808" s="53">
        <f>+'[27]Cu Auto'!E256</f>
        <v>3.432881235879587</v>
      </c>
      <c r="F808" s="53"/>
      <c r="G808" s="49" t="str">
        <f>+'[27]Cu Auto'!F256</f>
        <v>E</v>
      </c>
      <c r="H808" s="49" t="str">
        <f>+'[27]Cu Auto'!G256</f>
        <v/>
      </c>
      <c r="I808" s="49" t="str">
        <f>+'[27]Cu Auto'!H256</f>
        <v>Estimado</v>
      </c>
      <c r="J808" s="49" t="str">
        <f>+'[27]Cu Auto'!I256</f>
        <v/>
      </c>
      <c r="K808" s="49" t="str">
        <f>+'[27]Cu Auto'!J256</f>
        <v/>
      </c>
      <c r="L808" s="49" t="str">
        <f>+'[27]Cu Auto'!K256</f>
        <v/>
      </c>
      <c r="M808" s="49" t="str">
        <f>+'[27]Cu Auto'!L256</f>
        <v/>
      </c>
      <c r="N808" s="49" t="str">
        <f>+'[27]Cu Auto'!M256</f>
        <v/>
      </c>
      <c r="O808" s="49" t="str">
        <f>+'[27]Cu Auto'!N256</f>
        <v>Estimado</v>
      </c>
      <c r="P808" s="49" t="str">
        <f>+'[27]Cu Auto'!O256</f>
        <v/>
      </c>
      <c r="Q808" s="49" t="str">
        <f>+'[27]Cu Auto'!P256</f>
        <v>E</v>
      </c>
      <c r="R808" s="51" t="str">
        <f t="shared" si="50"/>
        <v/>
      </c>
      <c r="S808" s="45" t="str">
        <f t="shared" si="51"/>
        <v>Estimado.rar</v>
      </c>
      <c r="V808" s="46">
        <f t="shared" si="49"/>
        <v>1</v>
      </c>
    </row>
    <row r="809" spans="1:22" s="45" customFormat="1" ht="11.25" hidden="1" customHeight="1" x14ac:dyDescent="0.2">
      <c r="A809" s="47">
        <f t="shared" si="52"/>
        <v>796</v>
      </c>
      <c r="B809" s="48" t="str">
        <f>+'[27]Cu Auto'!B257</f>
        <v>CBC114</v>
      </c>
      <c r="C809" s="49" t="str">
        <f>+'[27]Cu Auto'!C257</f>
        <v>CONDUCTOR DE COBRE AUTOSOPORTADO SP+AP 1x16 mm2+1x10 mm2+portante, PARA AP</v>
      </c>
      <c r="D809" s="49">
        <f>+'[27]Cu Auto'!D257</f>
        <v>0</v>
      </c>
      <c r="E809" s="53">
        <f>+'[27]Cu Auto'!E257</f>
        <v>3.6788857544116751</v>
      </c>
      <c r="F809" s="53"/>
      <c r="G809" s="49" t="str">
        <f>+'[27]Cu Auto'!F257</f>
        <v>E</v>
      </c>
      <c r="H809" s="49" t="str">
        <f>+'[27]Cu Auto'!G257</f>
        <v/>
      </c>
      <c r="I809" s="49" t="str">
        <f>+'[27]Cu Auto'!H257</f>
        <v>Estimado</v>
      </c>
      <c r="J809" s="49" t="str">
        <f>+'[27]Cu Auto'!I257</f>
        <v/>
      </c>
      <c r="K809" s="49" t="str">
        <f>+'[27]Cu Auto'!J257</f>
        <v/>
      </c>
      <c r="L809" s="49" t="str">
        <f>+'[27]Cu Auto'!K257</f>
        <v/>
      </c>
      <c r="M809" s="49" t="str">
        <f>+'[27]Cu Auto'!L257</f>
        <v/>
      </c>
      <c r="N809" s="49" t="str">
        <f>+'[27]Cu Auto'!M257</f>
        <v/>
      </c>
      <c r="O809" s="49" t="str">
        <f>+'[27]Cu Auto'!N257</f>
        <v>Estimado</v>
      </c>
      <c r="P809" s="49" t="str">
        <f>+'[27]Cu Auto'!O257</f>
        <v/>
      </c>
      <c r="Q809" s="49" t="str">
        <f>+'[27]Cu Auto'!P257</f>
        <v>E</v>
      </c>
      <c r="R809" s="51" t="str">
        <f t="shared" si="50"/>
        <v/>
      </c>
      <c r="S809" s="45" t="str">
        <f t="shared" si="51"/>
        <v>Estimado.rar</v>
      </c>
      <c r="V809" s="46">
        <f t="shared" si="49"/>
        <v>1</v>
      </c>
    </row>
    <row r="810" spans="1:22" s="45" customFormat="1" ht="11.25" hidden="1" customHeight="1" x14ac:dyDescent="0.2">
      <c r="A810" s="47">
        <f t="shared" si="52"/>
        <v>797</v>
      </c>
      <c r="B810" s="48" t="str">
        <f>+'[27]Cu Auto'!B258</f>
        <v>CBC117</v>
      </c>
      <c r="C810" s="49" t="str">
        <f>+'[27]Cu Auto'!C258</f>
        <v>CONDUCTOR DE COBRE AUTOSOPORTADO SP+AP 1x16 mm2+1x16 mm2+portante, PARA SP</v>
      </c>
      <c r="D810" s="49">
        <f>+'[27]Cu Auto'!D258</f>
        <v>0</v>
      </c>
      <c r="E810" s="53">
        <f>+'[27]Cu Auto'!E258</f>
        <v>3.432881235879587</v>
      </c>
      <c r="F810" s="53"/>
      <c r="G810" s="49" t="str">
        <f>+'[27]Cu Auto'!F258</f>
        <v>E</v>
      </c>
      <c r="H810" s="49" t="str">
        <f>+'[27]Cu Auto'!G258</f>
        <v/>
      </c>
      <c r="I810" s="49" t="str">
        <f>+'[27]Cu Auto'!H258</f>
        <v>Estimado</v>
      </c>
      <c r="J810" s="49" t="str">
        <f>+'[27]Cu Auto'!I258</f>
        <v/>
      </c>
      <c r="K810" s="49" t="str">
        <f>+'[27]Cu Auto'!J258</f>
        <v/>
      </c>
      <c r="L810" s="49" t="str">
        <f>+'[27]Cu Auto'!K258</f>
        <v/>
      </c>
      <c r="M810" s="49" t="str">
        <f>+'[27]Cu Auto'!L258</f>
        <v/>
      </c>
      <c r="N810" s="49" t="str">
        <f>+'[27]Cu Auto'!M258</f>
        <v/>
      </c>
      <c r="O810" s="49" t="str">
        <f>+'[27]Cu Auto'!N258</f>
        <v>Estimado</v>
      </c>
      <c r="P810" s="49" t="str">
        <f>+'[27]Cu Auto'!O258</f>
        <v/>
      </c>
      <c r="Q810" s="49" t="str">
        <f>+'[27]Cu Auto'!P258</f>
        <v>E</v>
      </c>
      <c r="R810" s="51" t="str">
        <f t="shared" si="50"/>
        <v/>
      </c>
      <c r="S810" s="45" t="str">
        <f t="shared" si="51"/>
        <v>Estimado.rar</v>
      </c>
      <c r="V810" s="46">
        <f t="shared" ref="V810:V873" si="53">+COUNTIF($B$3:$B$2619,B810)</f>
        <v>1</v>
      </c>
    </row>
    <row r="811" spans="1:22" s="45" customFormat="1" ht="11.25" hidden="1" customHeight="1" x14ac:dyDescent="0.2">
      <c r="A811" s="47">
        <f t="shared" si="52"/>
        <v>798</v>
      </c>
      <c r="B811" s="48" t="str">
        <f>+'[27]Cu Auto'!B259</f>
        <v>CBC116</v>
      </c>
      <c r="C811" s="49" t="str">
        <f>+'[27]Cu Auto'!C259</f>
        <v>CONDUCTOR DE COBRE AUTOSOPORTADO SP+AP 1x16 mm2+1x16 mm2+portante, PARA AP</v>
      </c>
      <c r="D811" s="49">
        <f>+'[27]Cu Auto'!D259</f>
        <v>0</v>
      </c>
      <c r="E811" s="53">
        <f>+'[27]Cu Auto'!E259</f>
        <v>5.0095465591988768</v>
      </c>
      <c r="F811" s="53"/>
      <c r="G811" s="49" t="str">
        <f>+'[27]Cu Auto'!F259</f>
        <v>E</v>
      </c>
      <c r="H811" s="49" t="str">
        <f>+'[27]Cu Auto'!G259</f>
        <v/>
      </c>
      <c r="I811" s="49" t="str">
        <f>+'[27]Cu Auto'!H259</f>
        <v>Estimado</v>
      </c>
      <c r="J811" s="49" t="str">
        <f>+'[27]Cu Auto'!I259</f>
        <v/>
      </c>
      <c r="K811" s="49" t="str">
        <f>+'[27]Cu Auto'!J259</f>
        <v/>
      </c>
      <c r="L811" s="49" t="str">
        <f>+'[27]Cu Auto'!K259</f>
        <v/>
      </c>
      <c r="M811" s="49" t="str">
        <f>+'[27]Cu Auto'!L259</f>
        <v/>
      </c>
      <c r="N811" s="49" t="str">
        <f>+'[27]Cu Auto'!M259</f>
        <v/>
      </c>
      <c r="O811" s="49" t="str">
        <f>+'[27]Cu Auto'!N259</f>
        <v>Estimado</v>
      </c>
      <c r="P811" s="49" t="str">
        <f>+'[27]Cu Auto'!O259</f>
        <v/>
      </c>
      <c r="Q811" s="49" t="str">
        <f>+'[27]Cu Auto'!P259</f>
        <v>E</v>
      </c>
      <c r="R811" s="51" t="str">
        <f t="shared" si="50"/>
        <v/>
      </c>
      <c r="S811" s="45" t="str">
        <f t="shared" si="51"/>
        <v>Estimado.rar</v>
      </c>
      <c r="V811" s="46">
        <f t="shared" si="53"/>
        <v>1</v>
      </c>
    </row>
    <row r="812" spans="1:22" s="45" customFormat="1" ht="11.25" hidden="1" customHeight="1" x14ac:dyDescent="0.2">
      <c r="A812" s="47">
        <f t="shared" si="52"/>
        <v>799</v>
      </c>
      <c r="B812" s="48" t="str">
        <f>+'[27]Cu Auto'!B260</f>
        <v>CBC113</v>
      </c>
      <c r="C812" s="49" t="str">
        <f>+'[27]Cu Auto'!C260</f>
        <v>CONDUCTOR DE COBRE AUTOSOPORTADO SP+AP 2x10 mm2+1x16 mm2+portante, PARA SP</v>
      </c>
      <c r="D812" s="49">
        <f>+'[27]Cu Auto'!D260</f>
        <v>0</v>
      </c>
      <c r="E812" s="53">
        <f>+'[27]Cu Auto'!E260</f>
        <v>4.5622656164132627</v>
      </c>
      <c r="F812" s="53"/>
      <c r="G812" s="49" t="str">
        <f>+'[27]Cu Auto'!F260</f>
        <v>E</v>
      </c>
      <c r="H812" s="49" t="str">
        <f>+'[27]Cu Auto'!G260</f>
        <v/>
      </c>
      <c r="I812" s="49" t="str">
        <f>+'[27]Cu Auto'!H260</f>
        <v>Estimado</v>
      </c>
      <c r="J812" s="49" t="str">
        <f>+'[27]Cu Auto'!I260</f>
        <v/>
      </c>
      <c r="K812" s="49" t="str">
        <f>+'[27]Cu Auto'!J260</f>
        <v/>
      </c>
      <c r="L812" s="49" t="str">
        <f>+'[27]Cu Auto'!K260</f>
        <v/>
      </c>
      <c r="M812" s="49" t="str">
        <f>+'[27]Cu Auto'!L260</f>
        <v/>
      </c>
      <c r="N812" s="49" t="str">
        <f>+'[27]Cu Auto'!M260</f>
        <v/>
      </c>
      <c r="O812" s="49" t="str">
        <f>+'[27]Cu Auto'!N260</f>
        <v>Estimado</v>
      </c>
      <c r="P812" s="49" t="str">
        <f>+'[27]Cu Auto'!O260</f>
        <v/>
      </c>
      <c r="Q812" s="49" t="str">
        <f>+'[27]Cu Auto'!P260</f>
        <v>E</v>
      </c>
      <c r="R812" s="51" t="str">
        <f t="shared" si="50"/>
        <v/>
      </c>
      <c r="S812" s="45" t="str">
        <f t="shared" si="51"/>
        <v>Estimado.rar</v>
      </c>
      <c r="V812" s="46">
        <f t="shared" si="53"/>
        <v>1</v>
      </c>
    </row>
    <row r="813" spans="1:22" s="45" customFormat="1" ht="11.25" hidden="1" customHeight="1" x14ac:dyDescent="0.2">
      <c r="A813" s="47">
        <f t="shared" si="52"/>
        <v>800</v>
      </c>
      <c r="B813" s="48" t="str">
        <f>+'[27]Cu Auto'!B261</f>
        <v>CBC112</v>
      </c>
      <c r="C813" s="49" t="str">
        <f>+'[27]Cu Auto'!C261</f>
        <v>CONDUCTOR DE COBRE AUTOSOPORTADO SP+AP 2x10 mm2+1x16 mm2+portante, PARA AP</v>
      </c>
      <c r="D813" s="49">
        <f>+'[27]Cu Auto'!D261</f>
        <v>0</v>
      </c>
      <c r="E813" s="53">
        <f>+'[27]Cu Auto'!E261</f>
        <v>5.0095465591988768</v>
      </c>
      <c r="F813" s="53"/>
      <c r="G813" s="49" t="str">
        <f>+'[27]Cu Auto'!F261</f>
        <v>E</v>
      </c>
      <c r="H813" s="49" t="str">
        <f>+'[27]Cu Auto'!G261</f>
        <v/>
      </c>
      <c r="I813" s="49" t="str">
        <f>+'[27]Cu Auto'!H261</f>
        <v>Estimado</v>
      </c>
      <c r="J813" s="49" t="str">
        <f>+'[27]Cu Auto'!I261</f>
        <v/>
      </c>
      <c r="K813" s="49" t="str">
        <f>+'[27]Cu Auto'!J261</f>
        <v/>
      </c>
      <c r="L813" s="49" t="str">
        <f>+'[27]Cu Auto'!K261</f>
        <v/>
      </c>
      <c r="M813" s="49" t="str">
        <f>+'[27]Cu Auto'!L261</f>
        <v/>
      </c>
      <c r="N813" s="49" t="str">
        <f>+'[27]Cu Auto'!M261</f>
        <v/>
      </c>
      <c r="O813" s="49" t="str">
        <f>+'[27]Cu Auto'!N261</f>
        <v>Estimado</v>
      </c>
      <c r="P813" s="49" t="str">
        <f>+'[27]Cu Auto'!O261</f>
        <v/>
      </c>
      <c r="Q813" s="49" t="str">
        <f>+'[27]Cu Auto'!P261</f>
        <v>E</v>
      </c>
      <c r="R813" s="51" t="str">
        <f t="shared" si="50"/>
        <v/>
      </c>
      <c r="S813" s="45" t="str">
        <f t="shared" si="51"/>
        <v>Estimado.rar</v>
      </c>
      <c r="V813" s="46">
        <f t="shared" si="53"/>
        <v>1</v>
      </c>
    </row>
    <row r="814" spans="1:22" s="45" customFormat="1" ht="11.25" hidden="1" customHeight="1" x14ac:dyDescent="0.2">
      <c r="A814" s="47">
        <f t="shared" si="52"/>
        <v>801</v>
      </c>
      <c r="B814" s="48" t="str">
        <f>+'[27]Cu Auto'!B262</f>
        <v>CBC110</v>
      </c>
      <c r="C814" s="49" t="str">
        <f>+'[27]Cu Auto'!C262</f>
        <v>CONDUCTOR DE COBRE AUTOSOPORTADO SP+AP 2x16 mm2+1x10 mm2+portante, PARA SP</v>
      </c>
      <c r="D814" s="49">
        <f>+'[27]Cu Auto'!D262</f>
        <v>0</v>
      </c>
      <c r="E814" s="53">
        <f>+'[27]Cu Auto'!E262</f>
        <v>7.0543640083554831</v>
      </c>
      <c r="F814" s="53"/>
      <c r="G814" s="49" t="str">
        <f>+'[27]Cu Auto'!F262</f>
        <v>E</v>
      </c>
      <c r="H814" s="49" t="str">
        <f>+'[27]Cu Auto'!G262</f>
        <v/>
      </c>
      <c r="I814" s="49" t="str">
        <f>+'[27]Cu Auto'!H262</f>
        <v>Estimado</v>
      </c>
      <c r="J814" s="49" t="str">
        <f>+'[27]Cu Auto'!I262</f>
        <v/>
      </c>
      <c r="K814" s="49" t="str">
        <f>+'[27]Cu Auto'!J262</f>
        <v/>
      </c>
      <c r="L814" s="49" t="str">
        <f>+'[27]Cu Auto'!K262</f>
        <v/>
      </c>
      <c r="M814" s="49" t="str">
        <f>+'[27]Cu Auto'!L262</f>
        <v/>
      </c>
      <c r="N814" s="49" t="str">
        <f>+'[27]Cu Auto'!M262</f>
        <v/>
      </c>
      <c r="O814" s="49" t="str">
        <f>+'[27]Cu Auto'!N262</f>
        <v>Estimado</v>
      </c>
      <c r="P814" s="49" t="str">
        <f>+'[27]Cu Auto'!O262</f>
        <v/>
      </c>
      <c r="Q814" s="49" t="str">
        <f>+'[27]Cu Auto'!P262</f>
        <v>E</v>
      </c>
      <c r="R814" s="51" t="str">
        <f t="shared" si="50"/>
        <v/>
      </c>
      <c r="S814" s="45" t="str">
        <f t="shared" si="51"/>
        <v>Estimado.rar</v>
      </c>
      <c r="V814" s="46">
        <f t="shared" si="53"/>
        <v>1</v>
      </c>
    </row>
    <row r="815" spans="1:22" s="45" customFormat="1" ht="11.25" hidden="1" customHeight="1" x14ac:dyDescent="0.2">
      <c r="A815" s="47">
        <f t="shared" si="52"/>
        <v>802</v>
      </c>
      <c r="B815" s="48" t="str">
        <f>+'[27]Cu Auto'!B263</f>
        <v>CBC111</v>
      </c>
      <c r="C815" s="49" t="str">
        <f>+'[27]Cu Auto'!C263</f>
        <v>CONDUCTOR DE COBRE AUTOSOPORTADO SP+AP 2x16 mm2+1x10 mm2+portante, PARA AP</v>
      </c>
      <c r="D815" s="49">
        <f>+'[27]Cu Auto'!D263</f>
        <v>0</v>
      </c>
      <c r="E815" s="53">
        <f>+'[27]Cu Auto'!E263</f>
        <v>3.6788857544116751</v>
      </c>
      <c r="F815" s="53"/>
      <c r="G815" s="49" t="str">
        <f>+'[27]Cu Auto'!F263</f>
        <v>E</v>
      </c>
      <c r="H815" s="49" t="str">
        <f>+'[27]Cu Auto'!G263</f>
        <v/>
      </c>
      <c r="I815" s="49" t="str">
        <f>+'[27]Cu Auto'!H263</f>
        <v>Estimado</v>
      </c>
      <c r="J815" s="49" t="str">
        <f>+'[27]Cu Auto'!I263</f>
        <v/>
      </c>
      <c r="K815" s="49" t="str">
        <f>+'[27]Cu Auto'!J263</f>
        <v/>
      </c>
      <c r="L815" s="49" t="str">
        <f>+'[27]Cu Auto'!K263</f>
        <v/>
      </c>
      <c r="M815" s="49" t="str">
        <f>+'[27]Cu Auto'!L263</f>
        <v/>
      </c>
      <c r="N815" s="49" t="str">
        <f>+'[27]Cu Auto'!M263</f>
        <v/>
      </c>
      <c r="O815" s="49" t="str">
        <f>+'[27]Cu Auto'!N263</f>
        <v>Estimado</v>
      </c>
      <c r="P815" s="49" t="str">
        <f>+'[27]Cu Auto'!O263</f>
        <v/>
      </c>
      <c r="Q815" s="49" t="str">
        <f>+'[27]Cu Auto'!P263</f>
        <v>E</v>
      </c>
      <c r="R815" s="51" t="str">
        <f t="shared" si="50"/>
        <v/>
      </c>
      <c r="S815" s="45" t="str">
        <f t="shared" si="51"/>
        <v>Estimado.rar</v>
      </c>
      <c r="V815" s="46">
        <f t="shared" si="53"/>
        <v>1</v>
      </c>
    </row>
    <row r="816" spans="1:22" s="45" customFormat="1" ht="11.25" hidden="1" customHeight="1" x14ac:dyDescent="0.2">
      <c r="A816" s="47">
        <f t="shared" si="52"/>
        <v>803</v>
      </c>
      <c r="B816" s="48" t="str">
        <f>+'[27]Cu Auto'!B264</f>
        <v>CBC109</v>
      </c>
      <c r="C816" s="49" t="str">
        <f>+'[27]Cu Auto'!C264</f>
        <v>CONDUCTOR DE COBRE AUTOSOPORTADO SP+AP 2x25 mm2+1x10 mm2+portante, PARA SP</v>
      </c>
      <c r="D816" s="49">
        <f>+'[27]Cu Auto'!D264</f>
        <v>0</v>
      </c>
      <c r="E816" s="53">
        <f>+'[27]Cu Auto'!E264</f>
        <v>8.6138854898129473</v>
      </c>
      <c r="F816" s="53"/>
      <c r="G816" s="49" t="str">
        <f>+'[27]Cu Auto'!F264</f>
        <v>E</v>
      </c>
      <c r="H816" s="49" t="str">
        <f>+'[27]Cu Auto'!G264</f>
        <v/>
      </c>
      <c r="I816" s="49" t="str">
        <f>+'[27]Cu Auto'!H264</f>
        <v>Estimado</v>
      </c>
      <c r="J816" s="49" t="str">
        <f>+'[27]Cu Auto'!I264</f>
        <v/>
      </c>
      <c r="K816" s="49" t="str">
        <f>+'[27]Cu Auto'!J264</f>
        <v/>
      </c>
      <c r="L816" s="49" t="str">
        <f>+'[27]Cu Auto'!K264</f>
        <v/>
      </c>
      <c r="M816" s="49" t="str">
        <f>+'[27]Cu Auto'!L264</f>
        <v/>
      </c>
      <c r="N816" s="49" t="str">
        <f>+'[27]Cu Auto'!M264</f>
        <v/>
      </c>
      <c r="O816" s="49" t="str">
        <f>+'[27]Cu Auto'!N264</f>
        <v>Estimado</v>
      </c>
      <c r="P816" s="49" t="str">
        <f>+'[27]Cu Auto'!O264</f>
        <v/>
      </c>
      <c r="Q816" s="49" t="str">
        <f>+'[27]Cu Auto'!P264</f>
        <v>E</v>
      </c>
      <c r="R816" s="51" t="str">
        <f t="shared" si="50"/>
        <v/>
      </c>
      <c r="S816" s="45" t="str">
        <f t="shared" si="51"/>
        <v>Estimado.rar</v>
      </c>
      <c r="V816" s="46">
        <f t="shared" si="53"/>
        <v>1</v>
      </c>
    </row>
    <row r="817" spans="1:22" s="45" customFormat="1" ht="11.25" hidden="1" customHeight="1" x14ac:dyDescent="0.2">
      <c r="A817" s="47">
        <f t="shared" si="52"/>
        <v>804</v>
      </c>
      <c r="B817" s="48" t="str">
        <f>+'[27]Cu Auto'!B265</f>
        <v>CBC118</v>
      </c>
      <c r="C817" s="49" t="str">
        <f>+'[27]Cu Auto'!C265</f>
        <v>CONDUCTOR DE COBRE AUTOSOPORTADO SP+AP 2x25 mm2+1x10 mm2+portante, PARA AP</v>
      </c>
      <c r="D817" s="49">
        <f>+'[27]Cu Auto'!D265</f>
        <v>0</v>
      </c>
      <c r="E817" s="53">
        <f>+'[27]Cu Auto'!E265</f>
        <v>3.6788857544116751</v>
      </c>
      <c r="F817" s="53"/>
      <c r="G817" s="49" t="str">
        <f>+'[27]Cu Auto'!F265</f>
        <v>E</v>
      </c>
      <c r="H817" s="49" t="str">
        <f>+'[27]Cu Auto'!G265</f>
        <v/>
      </c>
      <c r="I817" s="49" t="str">
        <f>+'[27]Cu Auto'!H265</f>
        <v>Estimado</v>
      </c>
      <c r="J817" s="49" t="str">
        <f>+'[27]Cu Auto'!I265</f>
        <v/>
      </c>
      <c r="K817" s="49" t="str">
        <f>+'[27]Cu Auto'!J265</f>
        <v/>
      </c>
      <c r="L817" s="49" t="str">
        <f>+'[27]Cu Auto'!K265</f>
        <v/>
      </c>
      <c r="M817" s="49" t="str">
        <f>+'[27]Cu Auto'!L265</f>
        <v/>
      </c>
      <c r="N817" s="49" t="str">
        <f>+'[27]Cu Auto'!M265</f>
        <v/>
      </c>
      <c r="O817" s="49" t="str">
        <f>+'[27]Cu Auto'!N265</f>
        <v>Estimado</v>
      </c>
      <c r="P817" s="49" t="str">
        <f>+'[27]Cu Auto'!O265</f>
        <v/>
      </c>
      <c r="Q817" s="49" t="str">
        <f>+'[27]Cu Auto'!P265</f>
        <v>E</v>
      </c>
      <c r="R817" s="51" t="str">
        <f t="shared" si="50"/>
        <v/>
      </c>
      <c r="S817" s="45" t="str">
        <f t="shared" si="51"/>
        <v>Estimado.rar</v>
      </c>
      <c r="V817" s="46">
        <f t="shared" si="53"/>
        <v>1</v>
      </c>
    </row>
    <row r="818" spans="1:22" s="45" customFormat="1" ht="11.25" hidden="1" customHeight="1" x14ac:dyDescent="0.2">
      <c r="A818" s="47">
        <f t="shared" si="52"/>
        <v>805</v>
      </c>
      <c r="B818" s="48" t="str">
        <f>+'[28]Cu Conc'!B44</f>
        <v>CBF01</v>
      </c>
      <c r="C818" s="49" t="str">
        <f>+'[28]Cu Conc'!C44</f>
        <v xml:space="preserve">CONDUCTOR DE COBRE CONCENTRICO DE 2 x 4 mm2                                                                                                                                                                                                               </v>
      </c>
      <c r="D818" s="49">
        <f>+'[28]Cu Conc'!D44</f>
        <v>0.8</v>
      </c>
      <c r="E818" s="53">
        <f>+'[28]Cu Conc'!E44</f>
        <v>0.76</v>
      </c>
      <c r="F818" s="53"/>
      <c r="G818" s="49" t="str">
        <f>+'[28]Cu Conc'!F44</f>
        <v>S</v>
      </c>
      <c r="H818" s="49">
        <f>+'[28]Cu Conc'!G44</f>
        <v>2800</v>
      </c>
      <c r="I818" s="49" t="str">
        <f>+'[28]Cu Conc'!H44</f>
        <v>Orden de Compra OC-1953</v>
      </c>
      <c r="J818" s="49" t="str">
        <f>+'[28]Cu Conc'!I44</f>
        <v>Individual</v>
      </c>
      <c r="K818" s="49" t="str">
        <f>+'[28]Cu Conc'!J44</f>
        <v>ELDU</v>
      </c>
      <c r="L818" s="49" t="str">
        <f>+'[28]Cu Conc'!K44</f>
        <v>CONDUCTORES Y CABLES DEL PERU SAC</v>
      </c>
      <c r="M818" s="49">
        <f>+'[28]Cu Conc'!L44</f>
        <v>42633</v>
      </c>
      <c r="N818" s="49">
        <f>+'[28]Cu Conc'!M44</f>
        <v>1</v>
      </c>
      <c r="O818" s="49" t="str">
        <f>+'[28]Cu Conc'!N44</f>
        <v>Sustento</v>
      </c>
      <c r="P818" s="49">
        <f>+'[28]Cu Conc'!O44</f>
        <v>2800</v>
      </c>
      <c r="Q818" s="49" t="str">
        <f>+'[28]Cu Conc'!P44</f>
        <v>S</v>
      </c>
      <c r="R818" s="51">
        <f t="shared" si="50"/>
        <v>-5.0000000000000044E-2</v>
      </c>
      <c r="S818" s="45" t="str">
        <f t="shared" si="51"/>
        <v>ELDU: Orden de Compra OC-1953</v>
      </c>
      <c r="V818" s="46">
        <f t="shared" si="53"/>
        <v>1</v>
      </c>
    </row>
    <row r="819" spans="1:22" s="45" customFormat="1" ht="11.25" hidden="1" customHeight="1" x14ac:dyDescent="0.2">
      <c r="A819" s="47">
        <f t="shared" si="52"/>
        <v>806</v>
      </c>
      <c r="B819" s="48" t="str">
        <f>+'[28]Cu Conc'!B45</f>
        <v>CBF02</v>
      </c>
      <c r="C819" s="49" t="str">
        <f>+'[28]Cu Conc'!C45</f>
        <v xml:space="preserve">CONDUCTOR DE COBRE CONCENTRICO DE 2 x 6 mm2                                                                                                                                                                                                               </v>
      </c>
      <c r="D819" s="49">
        <f>+'[28]Cu Conc'!D45</f>
        <v>1.1100000000000001</v>
      </c>
      <c r="E819" s="53">
        <f>+'[28]Cu Conc'!E45</f>
        <v>1.1299999999999999</v>
      </c>
      <c r="F819" s="53"/>
      <c r="G819" s="49" t="str">
        <f>+'[28]Cu Conc'!F45</f>
        <v>S</v>
      </c>
      <c r="H819" s="49">
        <f>+'[28]Cu Conc'!G45</f>
        <v>2000</v>
      </c>
      <c r="I819" s="49" t="str">
        <f>+'[28]Cu Conc'!H45</f>
        <v>Factura F529-0009258</v>
      </c>
      <c r="J819" s="49" t="str">
        <f>+'[28]Cu Conc'!I45</f>
        <v>Individual</v>
      </c>
      <c r="K819" s="49" t="str">
        <f>+'[28]Cu Conc'!J45</f>
        <v>EIHC</v>
      </c>
      <c r="L819" s="49" t="str">
        <f>+'[28]Cu Conc'!K45</f>
        <v>TECSUR S.A.</v>
      </c>
      <c r="M819" s="49">
        <f>+'[28]Cu Conc'!L45</f>
        <v>42797</v>
      </c>
      <c r="N819" s="49">
        <f>+'[28]Cu Conc'!M45</f>
        <v>1</v>
      </c>
      <c r="O819" s="49" t="str">
        <f>+'[28]Cu Conc'!N45</f>
        <v>Sustento</v>
      </c>
      <c r="P819" s="49">
        <f>+'[28]Cu Conc'!O45</f>
        <v>2000</v>
      </c>
      <c r="Q819" s="49" t="str">
        <f>+'[28]Cu Conc'!P45</f>
        <v>S</v>
      </c>
      <c r="R819" s="51">
        <f t="shared" si="50"/>
        <v>1.8018018018017834E-2</v>
      </c>
      <c r="S819" s="45" t="str">
        <f t="shared" si="51"/>
        <v>EIHC: Factura F529-0009258</v>
      </c>
      <c r="V819" s="46">
        <f t="shared" si="53"/>
        <v>1</v>
      </c>
    </row>
    <row r="820" spans="1:22" s="45" customFormat="1" ht="11.25" hidden="1" customHeight="1" x14ac:dyDescent="0.2">
      <c r="A820" s="47">
        <f t="shared" si="52"/>
        <v>807</v>
      </c>
      <c r="B820" s="48" t="str">
        <f>+'[28]Cu Conc'!B46</f>
        <v>CBF03</v>
      </c>
      <c r="C820" s="49" t="str">
        <f>+'[28]Cu Conc'!C46</f>
        <v xml:space="preserve">CONDUCTOR DE COBRE CONCENTRICO DE 2 x 10 mm2                                                                                                                                                                                                              </v>
      </c>
      <c r="D820" s="49">
        <f>+'[28]Cu Conc'!D46</f>
        <v>1.87</v>
      </c>
      <c r="E820" s="53">
        <f>+'[28]Cu Conc'!E46</f>
        <v>1.8331999999999999</v>
      </c>
      <c r="F820" s="53"/>
      <c r="G820" s="49" t="str">
        <f>+'[28]Cu Conc'!F46</f>
        <v>E</v>
      </c>
      <c r="H820" s="49" t="str">
        <f>+'[28]Cu Conc'!G46</f>
        <v/>
      </c>
      <c r="I820" s="49" t="str">
        <f>+'[28]Cu Conc'!H46</f>
        <v>Estimado</v>
      </c>
      <c r="J820" s="49" t="str">
        <f>+'[28]Cu Conc'!I46</f>
        <v/>
      </c>
      <c r="K820" s="49" t="str">
        <f>+'[28]Cu Conc'!J46</f>
        <v/>
      </c>
      <c r="L820" s="49" t="str">
        <f>+'[28]Cu Conc'!K46</f>
        <v/>
      </c>
      <c r="M820" s="49" t="str">
        <f>+'[28]Cu Conc'!L46</f>
        <v/>
      </c>
      <c r="N820" s="49">
        <f>+'[28]Cu Conc'!M46</f>
        <v>8</v>
      </c>
      <c r="O820" s="49" t="str">
        <f>+'[28]Cu Conc'!N46</f>
        <v>Estimado</v>
      </c>
      <c r="P820" s="49" t="str">
        <f>+'[28]Cu Conc'!O46</f>
        <v/>
      </c>
      <c r="Q820" s="49" t="str">
        <f>+'[28]Cu Conc'!P46</f>
        <v>E</v>
      </c>
      <c r="R820" s="51">
        <f t="shared" si="50"/>
        <v>-1.9679144385026826E-2</v>
      </c>
      <c r="S820" s="45" t="str">
        <f t="shared" si="51"/>
        <v>Estimado.rar</v>
      </c>
      <c r="V820" s="46">
        <f t="shared" si="53"/>
        <v>1</v>
      </c>
    </row>
    <row r="821" spans="1:22" s="45" customFormat="1" ht="11.25" hidden="1" customHeight="1" x14ac:dyDescent="0.2">
      <c r="A821" s="47">
        <f t="shared" si="52"/>
        <v>808</v>
      </c>
      <c r="B821" s="48" t="str">
        <f>+'[28]Cu Conc'!B47</f>
        <v>CBF04</v>
      </c>
      <c r="C821" s="49" t="str">
        <f>+'[28]Cu Conc'!C47</f>
        <v xml:space="preserve">CONDUCTOR DE COBRE CONCENTRICO DE 2 x 16 mm2                                                                                                                                                                                                              </v>
      </c>
      <c r="D821" s="49">
        <f>+'[28]Cu Conc'!D47</f>
        <v>2.94</v>
      </c>
      <c r="E821" s="53">
        <f>+'[28]Cu Conc'!E47</f>
        <v>2.8976000000000002</v>
      </c>
      <c r="F821" s="53"/>
      <c r="G821" s="49" t="str">
        <f>+'[28]Cu Conc'!F47</f>
        <v>E</v>
      </c>
      <c r="H821" s="49" t="str">
        <f>+'[28]Cu Conc'!G47</f>
        <v/>
      </c>
      <c r="I821" s="49" t="str">
        <f>+'[28]Cu Conc'!H47</f>
        <v>Estimado</v>
      </c>
      <c r="J821" s="49" t="str">
        <f>+'[28]Cu Conc'!I47</f>
        <v/>
      </c>
      <c r="K821" s="49" t="str">
        <f>+'[28]Cu Conc'!J47</f>
        <v/>
      </c>
      <c r="L821" s="49" t="str">
        <f>+'[28]Cu Conc'!K47</f>
        <v/>
      </c>
      <c r="M821" s="49" t="str">
        <f>+'[28]Cu Conc'!L47</f>
        <v/>
      </c>
      <c r="N821" s="49" t="str">
        <f>+'[28]Cu Conc'!M47</f>
        <v/>
      </c>
      <c r="O821" s="49" t="str">
        <f>+'[28]Cu Conc'!N47</f>
        <v>Estimado</v>
      </c>
      <c r="P821" s="49" t="str">
        <f>+'[28]Cu Conc'!O47</f>
        <v/>
      </c>
      <c r="Q821" s="49" t="str">
        <f>+'[28]Cu Conc'!P47</f>
        <v>E</v>
      </c>
      <c r="R821" s="51">
        <f t="shared" si="50"/>
        <v>-1.4421768707482907E-2</v>
      </c>
      <c r="S821" s="45" t="str">
        <f t="shared" si="51"/>
        <v>Estimado.rar</v>
      </c>
      <c r="V821" s="46">
        <f t="shared" si="53"/>
        <v>1</v>
      </c>
    </row>
    <row r="822" spans="1:22" s="45" customFormat="1" ht="11.25" hidden="1" customHeight="1" x14ac:dyDescent="0.2">
      <c r="A822" s="47">
        <f t="shared" si="52"/>
        <v>809</v>
      </c>
      <c r="B822" s="48" t="str">
        <f>+'[28]Cu Conc'!B48</f>
        <v>CBF05</v>
      </c>
      <c r="C822" s="49" t="str">
        <f>+'[28]Cu Conc'!C48</f>
        <v xml:space="preserve">CONDUCTOR DE COBRE CONCENTRICO DE 3 x 6 mm2                                                                                                                                                                                                               </v>
      </c>
      <c r="D822" s="49">
        <f>+'[28]Cu Conc'!D48</f>
        <v>2.85</v>
      </c>
      <c r="E822" s="53">
        <f>+'[28]Cu Conc'!E48</f>
        <v>4.2554794520547947</v>
      </c>
      <c r="F822" s="53"/>
      <c r="G822" s="49" t="str">
        <f>+'[28]Cu Conc'!F48</f>
        <v>E</v>
      </c>
      <c r="H822" s="49" t="str">
        <f>+'[28]Cu Conc'!G48</f>
        <v/>
      </c>
      <c r="I822" s="49" t="str">
        <f>+'[28]Cu Conc'!H48</f>
        <v>Estimado</v>
      </c>
      <c r="J822" s="49" t="str">
        <f>+'[28]Cu Conc'!I48</f>
        <v/>
      </c>
      <c r="K822" s="49" t="str">
        <f>+'[28]Cu Conc'!J48</f>
        <v/>
      </c>
      <c r="L822" s="49" t="str">
        <f>+'[28]Cu Conc'!K48</f>
        <v/>
      </c>
      <c r="M822" s="49" t="str">
        <f>+'[28]Cu Conc'!L48</f>
        <v/>
      </c>
      <c r="N822" s="49">
        <f>+'[28]Cu Conc'!M48</f>
        <v>15</v>
      </c>
      <c r="O822" s="49" t="str">
        <f>+'[28]Cu Conc'!N48</f>
        <v>Estimado</v>
      </c>
      <c r="P822" s="49" t="str">
        <f>+'[28]Cu Conc'!O48</f>
        <v/>
      </c>
      <c r="Q822" s="49" t="str">
        <f>+'[28]Cu Conc'!P48</f>
        <v>E</v>
      </c>
      <c r="R822" s="51">
        <f t="shared" si="50"/>
        <v>0.49315068493150682</v>
      </c>
      <c r="S822" s="45" t="str">
        <f t="shared" si="51"/>
        <v>Estimado.rar</v>
      </c>
      <c r="V822" s="46">
        <f t="shared" si="53"/>
        <v>1</v>
      </c>
    </row>
    <row r="823" spans="1:22" s="45" customFormat="1" ht="11.25" hidden="1" customHeight="1" x14ac:dyDescent="0.2">
      <c r="A823" s="47">
        <f t="shared" si="52"/>
        <v>810</v>
      </c>
      <c r="B823" s="48" t="str">
        <f>+'[28]Cu Conc'!B49</f>
        <v>CBF06</v>
      </c>
      <c r="C823" s="49" t="str">
        <f>+'[28]Cu Conc'!C49</f>
        <v xml:space="preserve">CONDUCTOR DE COBRE CONCENTRICO DE 3 x 10 mm2                                                                                                                                                                                                              </v>
      </c>
      <c r="D823" s="49">
        <f>+'[28]Cu Conc'!D49</f>
        <v>3.16</v>
      </c>
      <c r="E823" s="53">
        <f>+'[28]Cu Conc'!E49</f>
        <v>4.7183561643835619</v>
      </c>
      <c r="F823" s="53"/>
      <c r="G823" s="49" t="str">
        <f>+'[28]Cu Conc'!F49</f>
        <v>E</v>
      </c>
      <c r="H823" s="49" t="str">
        <f>+'[28]Cu Conc'!G49</f>
        <v/>
      </c>
      <c r="I823" s="49" t="str">
        <f>+'[28]Cu Conc'!H49</f>
        <v>Estimado</v>
      </c>
      <c r="J823" s="49" t="str">
        <f>+'[28]Cu Conc'!I49</f>
        <v/>
      </c>
      <c r="K823" s="49" t="str">
        <f>+'[28]Cu Conc'!J49</f>
        <v/>
      </c>
      <c r="L823" s="49" t="str">
        <f>+'[28]Cu Conc'!K49</f>
        <v/>
      </c>
      <c r="M823" s="49" t="str">
        <f>+'[28]Cu Conc'!L49</f>
        <v/>
      </c>
      <c r="N823" s="49">
        <f>+'[28]Cu Conc'!M49</f>
        <v>1</v>
      </c>
      <c r="O823" s="49" t="str">
        <f>+'[28]Cu Conc'!N49</f>
        <v>Estimado</v>
      </c>
      <c r="P823" s="49" t="str">
        <f>+'[28]Cu Conc'!O49</f>
        <v/>
      </c>
      <c r="Q823" s="49" t="str">
        <f>+'[28]Cu Conc'!P49</f>
        <v>E</v>
      </c>
      <c r="R823" s="51">
        <f t="shared" si="50"/>
        <v>0.49315068493150682</v>
      </c>
      <c r="S823" s="45" t="str">
        <f t="shared" si="51"/>
        <v>Estimado.rar</v>
      </c>
      <c r="V823" s="46">
        <f t="shared" si="53"/>
        <v>1</v>
      </c>
    </row>
    <row r="824" spans="1:22" s="45" customFormat="1" ht="11.25" hidden="1" customHeight="1" x14ac:dyDescent="0.2">
      <c r="A824" s="47">
        <f t="shared" si="52"/>
        <v>811</v>
      </c>
      <c r="B824" s="48" t="str">
        <f>+'[28]Cu Conc'!B50</f>
        <v>CBF07</v>
      </c>
      <c r="C824" s="49" t="str">
        <f>+'[28]Cu Conc'!C50</f>
        <v xml:space="preserve">CONDUCTOR DE COBRE CONCENTRICO DE 3 x 16 mm2                                                                                                                                                                                                              </v>
      </c>
      <c r="D824" s="49">
        <f>+'[28]Cu Conc'!D50</f>
        <v>6.39</v>
      </c>
      <c r="E824" s="53">
        <f>+'[28]Cu Conc'!E50</f>
        <v>9.5412328767123284</v>
      </c>
      <c r="F824" s="53"/>
      <c r="G824" s="49" t="str">
        <f>+'[28]Cu Conc'!F50</f>
        <v>E</v>
      </c>
      <c r="H824" s="49" t="str">
        <f>+'[28]Cu Conc'!G50</f>
        <v/>
      </c>
      <c r="I824" s="49" t="str">
        <f>+'[28]Cu Conc'!H50</f>
        <v>Estimado</v>
      </c>
      <c r="J824" s="49" t="str">
        <f>+'[28]Cu Conc'!I50</f>
        <v/>
      </c>
      <c r="K824" s="49" t="str">
        <f>+'[28]Cu Conc'!J50</f>
        <v/>
      </c>
      <c r="L824" s="49" t="str">
        <f>+'[28]Cu Conc'!K50</f>
        <v/>
      </c>
      <c r="M824" s="49" t="str">
        <f>+'[28]Cu Conc'!L50</f>
        <v/>
      </c>
      <c r="N824" s="49">
        <f>+'[28]Cu Conc'!M50</f>
        <v>16</v>
      </c>
      <c r="O824" s="49" t="str">
        <f>+'[28]Cu Conc'!N50</f>
        <v>Estimado</v>
      </c>
      <c r="P824" s="49" t="str">
        <f>+'[28]Cu Conc'!O50</f>
        <v/>
      </c>
      <c r="Q824" s="49" t="str">
        <f>+'[28]Cu Conc'!P50</f>
        <v>E</v>
      </c>
      <c r="R824" s="51">
        <f t="shared" si="50"/>
        <v>0.49315068493150682</v>
      </c>
      <c r="S824" s="45" t="str">
        <f t="shared" si="51"/>
        <v>Estimado.rar</v>
      </c>
      <c r="V824" s="46">
        <f t="shared" si="53"/>
        <v>1</v>
      </c>
    </row>
    <row r="825" spans="1:22" s="45" customFormat="1" ht="11.25" hidden="1" customHeight="1" x14ac:dyDescent="0.2">
      <c r="A825" s="47">
        <f t="shared" si="52"/>
        <v>812</v>
      </c>
      <c r="B825" s="48" t="str">
        <f>+'[28]Cu Conc'!B51</f>
        <v>CBF10</v>
      </c>
      <c r="C825" s="49" t="str">
        <f>+'[28]Cu Conc'!C51</f>
        <v xml:space="preserve">CONDUCTOR DE COBRE CONCENTRICO DE 4 x 10 mm2                                                                                                                                                                                                              </v>
      </c>
      <c r="D825" s="49">
        <f>+'[28]Cu Conc'!D51</f>
        <v>4.38</v>
      </c>
      <c r="E825" s="53">
        <f>+'[28]Cu Conc'!E51</f>
        <v>5.4238196149467157</v>
      </c>
      <c r="F825" s="53"/>
      <c r="G825" s="49" t="str">
        <f>+'[28]Cu Conc'!F51</f>
        <v>S</v>
      </c>
      <c r="H825" s="49">
        <f>+'[28]Cu Conc'!G51</f>
        <v>30</v>
      </c>
      <c r="I825" s="49" t="str">
        <f>+'[28]Cu Conc'!H51</f>
        <v>Orden de Compra 4210010091</v>
      </c>
      <c r="J825" s="49" t="str">
        <f>+'[28]Cu Conc'!I51</f>
        <v>Individual</v>
      </c>
      <c r="K825" s="49" t="str">
        <f>+'[28]Cu Conc'!J51</f>
        <v>ELC</v>
      </c>
      <c r="L825" s="49" t="str">
        <f>+'[28]Cu Conc'!K51</f>
        <v>TAPIA GARAY MARIA ELENA</v>
      </c>
      <c r="M825" s="49">
        <f>+'[28]Cu Conc'!L51</f>
        <v>43066</v>
      </c>
      <c r="N825" s="49">
        <f>+'[28]Cu Conc'!M51</f>
        <v>30</v>
      </c>
      <c r="O825" s="49" t="str">
        <f>+'[28]Cu Conc'!N51</f>
        <v>Sustento</v>
      </c>
      <c r="P825" s="49">
        <f>+'[28]Cu Conc'!O51</f>
        <v>30</v>
      </c>
      <c r="Q825" s="49" t="str">
        <f>+'[28]Cu Conc'!P51</f>
        <v>S</v>
      </c>
      <c r="R825" s="51">
        <f t="shared" si="50"/>
        <v>0.23831498058144196</v>
      </c>
      <c r="S825" s="45" t="str">
        <f t="shared" si="51"/>
        <v>ELC: Orden de Compra 4210010091</v>
      </c>
      <c r="V825" s="46">
        <f t="shared" si="53"/>
        <v>1</v>
      </c>
    </row>
    <row r="826" spans="1:22" s="45" customFormat="1" ht="11.25" hidden="1" customHeight="1" x14ac:dyDescent="0.2">
      <c r="A826" s="47">
        <f t="shared" si="52"/>
        <v>813</v>
      </c>
      <c r="B826" s="48" t="str">
        <f>+'[29]Cu Des'!B44</f>
        <v>CBA01</v>
      </c>
      <c r="C826" s="49" t="str">
        <f>+'[29]Cu Des'!C44</f>
        <v>CONDUCTOR DE COBRE DESNUDO  6 mm2, 1 HILO</v>
      </c>
      <c r="D826" s="49">
        <f>+'[29]Cu Des'!D44</f>
        <v>1</v>
      </c>
      <c r="E826" s="53">
        <f>+'[29]Cu Des'!E44</f>
        <v>0.4951612177378073</v>
      </c>
      <c r="F826" s="53"/>
      <c r="G826" s="49" t="str">
        <f>+'[29]Cu Des'!F44</f>
        <v>E</v>
      </c>
      <c r="H826" s="49" t="str">
        <f>+'[29]Cu Des'!G44</f>
        <v/>
      </c>
      <c r="I826" s="49" t="str">
        <f>+'[29]Cu Des'!H44</f>
        <v>Estimado</v>
      </c>
      <c r="J826" s="49" t="str">
        <f>+'[29]Cu Des'!I44</f>
        <v/>
      </c>
      <c r="K826" s="49" t="str">
        <f>+'[29]Cu Des'!J44</f>
        <v/>
      </c>
      <c r="L826" s="49" t="str">
        <f>+'[29]Cu Des'!K44</f>
        <v/>
      </c>
      <c r="M826" s="49" t="str">
        <f>+'[29]Cu Des'!L44</f>
        <v/>
      </c>
      <c r="N826" s="49" t="str">
        <f>+'[29]Cu Des'!M44</f>
        <v/>
      </c>
      <c r="O826" s="49" t="str">
        <f>+'[29]Cu Des'!N44</f>
        <v>Estimado</v>
      </c>
      <c r="P826" s="49" t="str">
        <f>+'[29]Cu Des'!O44</f>
        <v/>
      </c>
      <c r="Q826" s="49" t="str">
        <f>+'[29]Cu Des'!P44</f>
        <v>E</v>
      </c>
      <c r="R826" s="51">
        <f t="shared" si="50"/>
        <v>-0.5048387822621927</v>
      </c>
      <c r="S826" s="45" t="str">
        <f t="shared" si="51"/>
        <v>Estimado.rar</v>
      </c>
      <c r="V826" s="46">
        <f t="shared" si="53"/>
        <v>1</v>
      </c>
    </row>
    <row r="827" spans="1:22" s="45" customFormat="1" ht="11.25" hidden="1" customHeight="1" x14ac:dyDescent="0.2">
      <c r="A827" s="47">
        <f t="shared" si="52"/>
        <v>814</v>
      </c>
      <c r="B827" s="48" t="str">
        <f>+'[29]Cu Des'!B45</f>
        <v>CBA03</v>
      </c>
      <c r="C827" s="49" t="str">
        <f>+'[29]Cu Des'!C45</f>
        <v>CONDUCTOR DE COBRE DESNUDO 10 mm2, 1 HILO</v>
      </c>
      <c r="D827" s="49">
        <f>+'[29]Cu Des'!D45</f>
        <v>1.1599999999999999</v>
      </c>
      <c r="E827" s="53">
        <f>+'[29]Cu Des'!E45</f>
        <v>0.80899021870117138</v>
      </c>
      <c r="F827" s="53"/>
      <c r="G827" s="49" t="str">
        <f>+'[29]Cu Des'!F45</f>
        <v>E</v>
      </c>
      <c r="H827" s="49" t="str">
        <f>+'[29]Cu Des'!G45</f>
        <v/>
      </c>
      <c r="I827" s="49" t="str">
        <f>+'[29]Cu Des'!H45</f>
        <v>Estimado</v>
      </c>
      <c r="J827" s="49" t="str">
        <f>+'[29]Cu Des'!I45</f>
        <v/>
      </c>
      <c r="K827" s="49" t="str">
        <f>+'[29]Cu Des'!J45</f>
        <v/>
      </c>
      <c r="L827" s="49" t="str">
        <f>+'[29]Cu Des'!K45</f>
        <v/>
      </c>
      <c r="M827" s="49" t="str">
        <f>+'[29]Cu Des'!L45</f>
        <v/>
      </c>
      <c r="N827" s="49" t="str">
        <f>+'[29]Cu Des'!M45</f>
        <v/>
      </c>
      <c r="O827" s="49" t="str">
        <f>+'[29]Cu Des'!N45</f>
        <v>Estimado</v>
      </c>
      <c r="P827" s="49" t="str">
        <f>+'[29]Cu Des'!O45</f>
        <v/>
      </c>
      <c r="Q827" s="49" t="str">
        <f>+'[29]Cu Des'!P45</f>
        <v>E</v>
      </c>
      <c r="R827" s="51">
        <f t="shared" si="50"/>
        <v>-0.30259463905071426</v>
      </c>
      <c r="S827" s="45" t="str">
        <f t="shared" si="51"/>
        <v>Estimado.rar</v>
      </c>
      <c r="V827" s="46">
        <f t="shared" si="53"/>
        <v>1</v>
      </c>
    </row>
    <row r="828" spans="1:22" s="45" customFormat="1" ht="11.25" hidden="1" customHeight="1" x14ac:dyDescent="0.2">
      <c r="A828" s="47">
        <f t="shared" si="52"/>
        <v>815</v>
      </c>
      <c r="B828" s="48" t="str">
        <f>+'[29]Cu Des'!B46</f>
        <v>CBA05</v>
      </c>
      <c r="C828" s="49" t="str">
        <f>+'[29]Cu Des'!C46</f>
        <v>CONDUCTOR DE COBRE DESNUDO 16 mm2, 1 HILO</v>
      </c>
      <c r="D828" s="49">
        <f>+'[29]Cu Des'!D46</f>
        <v>2.21</v>
      </c>
      <c r="E828" s="53">
        <f>+'[29]Cu Des'!E46</f>
        <v>1.42</v>
      </c>
      <c r="F828" s="53"/>
      <c r="G828" s="49" t="str">
        <f>+'[29]Cu Des'!F46</f>
        <v>S</v>
      </c>
      <c r="H828" s="49">
        <f>+'[29]Cu Des'!G46</f>
        <v>5000</v>
      </c>
      <c r="I828" s="49" t="str">
        <f>+'[29]Cu Des'!H46</f>
        <v>Contrato ES-C-058-2016</v>
      </c>
      <c r="J828" s="49" t="str">
        <f>+'[29]Cu Des'!I46</f>
        <v>Individual</v>
      </c>
      <c r="K828" s="49" t="str">
        <f>+'[29]Cu Des'!J46</f>
        <v>ELS</v>
      </c>
      <c r="L828" s="49" t="str">
        <f>+'[29]Cu Des'!K46</f>
        <v>MATERIALES DIVERSOS A.A.C</v>
      </c>
      <c r="M828" s="49">
        <f>+'[29]Cu Des'!L46</f>
        <v>42604</v>
      </c>
      <c r="N828" s="49">
        <f>+'[29]Cu Des'!M46</f>
        <v>45</v>
      </c>
      <c r="O828" s="49" t="str">
        <f>+'[29]Cu Des'!N46</f>
        <v>Sustento</v>
      </c>
      <c r="P828" s="49">
        <f>+'[29]Cu Des'!O46</f>
        <v>5000</v>
      </c>
      <c r="Q828" s="49" t="str">
        <f>+'[29]Cu Des'!P46</f>
        <v>S</v>
      </c>
      <c r="R828" s="51">
        <f t="shared" si="50"/>
        <v>-0.35746606334841635</v>
      </c>
      <c r="S828" s="45" t="str">
        <f t="shared" si="51"/>
        <v>ELS: Contrato ES-C-058-2016</v>
      </c>
      <c r="V828" s="46">
        <f t="shared" si="53"/>
        <v>1</v>
      </c>
    </row>
    <row r="829" spans="1:22" s="45" customFormat="1" ht="11.25" hidden="1" customHeight="1" x14ac:dyDescent="0.2">
      <c r="A829" s="47">
        <f t="shared" si="52"/>
        <v>816</v>
      </c>
      <c r="B829" s="48" t="str">
        <f>+'[29]Cu Des'!B47</f>
        <v>CBA02</v>
      </c>
      <c r="C829" s="49" t="str">
        <f>+'[29]Cu Des'!C47</f>
        <v>CONDUCTOR DE COBRE DESNUDO  6 mm2, 7 HILOS</v>
      </c>
      <c r="D829" s="49">
        <f>+'[29]Cu Des'!D47</f>
        <v>1</v>
      </c>
      <c r="E829" s="53">
        <f>+'[29]Cu Des'!E47</f>
        <v>0.4951612177378073</v>
      </c>
      <c r="F829" s="53"/>
      <c r="G829" s="49" t="str">
        <f>+'[29]Cu Des'!F47</f>
        <v>E</v>
      </c>
      <c r="H829" s="49" t="str">
        <f>+'[29]Cu Des'!G47</f>
        <v/>
      </c>
      <c r="I829" s="49" t="str">
        <f>+'[29]Cu Des'!H47</f>
        <v>Estimado</v>
      </c>
      <c r="J829" s="49" t="str">
        <f>+'[29]Cu Des'!I47</f>
        <v/>
      </c>
      <c r="K829" s="49" t="str">
        <f>+'[29]Cu Des'!J47</f>
        <v/>
      </c>
      <c r="L829" s="49" t="str">
        <f>+'[29]Cu Des'!K47</f>
        <v/>
      </c>
      <c r="M829" s="49" t="str">
        <f>+'[29]Cu Des'!L47</f>
        <v/>
      </c>
      <c r="N829" s="49" t="str">
        <f>+'[29]Cu Des'!M47</f>
        <v/>
      </c>
      <c r="O829" s="49" t="str">
        <f>+'[29]Cu Des'!N47</f>
        <v>Estimado</v>
      </c>
      <c r="P829" s="49" t="str">
        <f>+'[29]Cu Des'!O47</f>
        <v/>
      </c>
      <c r="Q829" s="49" t="str">
        <f>+'[29]Cu Des'!P47</f>
        <v>E</v>
      </c>
      <c r="R829" s="51">
        <f t="shared" si="50"/>
        <v>-0.5048387822621927</v>
      </c>
      <c r="S829" s="45" t="str">
        <f t="shared" si="51"/>
        <v>Estimado.rar</v>
      </c>
      <c r="V829" s="46">
        <f t="shared" si="53"/>
        <v>1</v>
      </c>
    </row>
    <row r="830" spans="1:22" s="45" customFormat="1" ht="11.25" hidden="1" customHeight="1" x14ac:dyDescent="0.2">
      <c r="A830" s="47">
        <f t="shared" si="52"/>
        <v>817</v>
      </c>
      <c r="B830" s="48" t="str">
        <f>+'[29]Cu Des'!B48</f>
        <v>CBA04</v>
      </c>
      <c r="C830" s="49" t="str">
        <f>+'[29]Cu Des'!C48</f>
        <v>CONDUCTOR DE COBRE DESNUDO 10 mm2, 7 HILOS</v>
      </c>
      <c r="D830" s="49">
        <f>+'[29]Cu Des'!D48</f>
        <v>1.51</v>
      </c>
      <c r="E830" s="53">
        <f>+'[29]Cu Des'!E48</f>
        <v>0.80899021870117138</v>
      </c>
      <c r="F830" s="53"/>
      <c r="G830" s="49" t="str">
        <f>+'[29]Cu Des'!F48</f>
        <v>E</v>
      </c>
      <c r="H830" s="49" t="str">
        <f>+'[29]Cu Des'!G48</f>
        <v/>
      </c>
      <c r="I830" s="49" t="str">
        <f>+'[29]Cu Des'!H48</f>
        <v>Estimado</v>
      </c>
      <c r="J830" s="49" t="str">
        <f>+'[29]Cu Des'!I48</f>
        <v/>
      </c>
      <c r="K830" s="49" t="str">
        <f>+'[29]Cu Des'!J48</f>
        <v/>
      </c>
      <c r="L830" s="49" t="str">
        <f>+'[29]Cu Des'!K48</f>
        <v/>
      </c>
      <c r="M830" s="49" t="str">
        <f>+'[29]Cu Des'!L48</f>
        <v/>
      </c>
      <c r="N830" s="49" t="str">
        <f>+'[29]Cu Des'!M48</f>
        <v/>
      </c>
      <c r="O830" s="49" t="str">
        <f>+'[29]Cu Des'!N48</f>
        <v>Estimado</v>
      </c>
      <c r="P830" s="49" t="str">
        <f>+'[29]Cu Des'!O48</f>
        <v/>
      </c>
      <c r="Q830" s="49" t="str">
        <f>+'[29]Cu Des'!P48</f>
        <v>E</v>
      </c>
      <c r="R830" s="51">
        <f t="shared" si="50"/>
        <v>-0.46424488827736998</v>
      </c>
      <c r="S830" s="45" t="str">
        <f t="shared" si="51"/>
        <v>Estimado.rar</v>
      </c>
      <c r="V830" s="46">
        <f t="shared" si="53"/>
        <v>1</v>
      </c>
    </row>
    <row r="831" spans="1:22" s="45" customFormat="1" ht="11.25" hidden="1" customHeight="1" x14ac:dyDescent="0.2">
      <c r="A831" s="47">
        <f t="shared" si="52"/>
        <v>818</v>
      </c>
      <c r="B831" s="48" t="str">
        <f>+'[29]Cu Des'!B49</f>
        <v>CBA06</v>
      </c>
      <c r="C831" s="49" t="str">
        <f>+'[29]Cu Des'!C49</f>
        <v>CONDUCTOR DE COBRE DESNUDO 16 mm2, 7 HILOS</v>
      </c>
      <c r="D831" s="49">
        <f>+'[29]Cu Des'!D49</f>
        <v>2.21</v>
      </c>
      <c r="E831" s="53">
        <f>+'[29]Cu Des'!E49</f>
        <v>1.42</v>
      </c>
      <c r="F831" s="53"/>
      <c r="G831" s="49" t="str">
        <f>+'[29]Cu Des'!F49</f>
        <v>S</v>
      </c>
      <c r="H831" s="49">
        <f>+'[29]Cu Des'!G49</f>
        <v>4287</v>
      </c>
      <c r="I831" s="49" t="str">
        <f>+'[29]Cu Des'!H49</f>
        <v>Factura 0001-008910</v>
      </c>
      <c r="J831" s="49" t="str">
        <f>+'[29]Cu Des'!I49</f>
        <v>Individual</v>
      </c>
      <c r="K831" s="49" t="str">
        <f>+'[29]Cu Des'!J49</f>
        <v>ELOR</v>
      </c>
      <c r="L831" s="49" t="str">
        <f>+'[29]Cu Des'!K49</f>
        <v>IVS S.A</v>
      </c>
      <c r="M831" s="49">
        <f>+'[29]Cu Des'!L49</f>
        <v>42741</v>
      </c>
      <c r="N831" s="49">
        <f>+'[29]Cu Des'!M49</f>
        <v>49</v>
      </c>
      <c r="O831" s="49" t="str">
        <f>+'[29]Cu Des'!N49</f>
        <v>Sustento</v>
      </c>
      <c r="P831" s="49">
        <f>+'[29]Cu Des'!O49</f>
        <v>4287</v>
      </c>
      <c r="Q831" s="49" t="str">
        <f>+'[29]Cu Des'!P49</f>
        <v>S</v>
      </c>
      <c r="R831" s="51">
        <f t="shared" si="50"/>
        <v>-0.35746606334841635</v>
      </c>
      <c r="S831" s="45" t="str">
        <f t="shared" si="51"/>
        <v>ELOR: Factura 0001-008910</v>
      </c>
      <c r="V831" s="46">
        <f t="shared" si="53"/>
        <v>1</v>
      </c>
    </row>
    <row r="832" spans="1:22" s="45" customFormat="1" ht="11.25" hidden="1" customHeight="1" x14ac:dyDescent="0.2">
      <c r="A832" s="47">
        <f t="shared" si="52"/>
        <v>819</v>
      </c>
      <c r="B832" s="48" t="str">
        <f>+'[29]Cu Des'!B50</f>
        <v>CBA07</v>
      </c>
      <c r="C832" s="49" t="str">
        <f>+'[29]Cu Des'!C50</f>
        <v>CONDUCTOR DE COBRE DESNUDO 25 mm2, 7 HILOS</v>
      </c>
      <c r="D832" s="49">
        <f>+'[29]Cu Des'!D50</f>
        <v>3.14</v>
      </c>
      <c r="E832" s="53">
        <f>+'[29]Cu Des'!E50</f>
        <v>1.96</v>
      </c>
      <c r="F832" s="53"/>
      <c r="G832" s="49" t="str">
        <f>+'[29]Cu Des'!F50</f>
        <v>S</v>
      </c>
      <c r="H832" s="49">
        <f>+'[29]Cu Des'!G50</f>
        <v>120</v>
      </c>
      <c r="I832" s="49" t="str">
        <f>+'[29]Cu Des'!H50</f>
        <v>Factura 002-0007158</v>
      </c>
      <c r="J832" s="49" t="str">
        <f>+'[29]Cu Des'!I50</f>
        <v>Individual</v>
      </c>
      <c r="K832" s="49" t="str">
        <f>+'[29]Cu Des'!J50</f>
        <v>EPAN</v>
      </c>
      <c r="L832" s="49" t="str">
        <f>+'[29]Cu Des'!K50</f>
        <v>ELECTRO "NIETSA" E.I.R.L.</v>
      </c>
      <c r="M832" s="49">
        <f>+'[29]Cu Des'!L50</f>
        <v>42997</v>
      </c>
      <c r="N832" s="49">
        <f>+'[29]Cu Des'!M50</f>
        <v>3</v>
      </c>
      <c r="O832" s="49" t="str">
        <f>+'[29]Cu Des'!N50</f>
        <v>Sustento</v>
      </c>
      <c r="P832" s="49">
        <f>+'[29]Cu Des'!O50</f>
        <v>120</v>
      </c>
      <c r="Q832" s="49" t="str">
        <f>+'[29]Cu Des'!P50</f>
        <v>S</v>
      </c>
      <c r="R832" s="51">
        <f t="shared" si="50"/>
        <v>-0.37579617834394907</v>
      </c>
      <c r="S832" s="45" t="str">
        <f t="shared" si="51"/>
        <v>EPAN: Factura 002-0007158</v>
      </c>
      <c r="V832" s="46">
        <f t="shared" si="53"/>
        <v>1</v>
      </c>
    </row>
    <row r="833" spans="1:22" s="45" customFormat="1" ht="11.25" hidden="1" customHeight="1" x14ac:dyDescent="0.2">
      <c r="A833" s="47">
        <f t="shared" si="52"/>
        <v>820</v>
      </c>
      <c r="B833" s="48" t="str">
        <f>+'[29]Cu Des'!B51</f>
        <v>CBA08</v>
      </c>
      <c r="C833" s="49" t="str">
        <f>+'[29]Cu Des'!C51</f>
        <v>CONDUCTOR DE COBRE DESNUDO 35 mm2, 7 HILOS</v>
      </c>
      <c r="D833" s="49">
        <f>+'[29]Cu Des'!D51</f>
        <v>4.0999999999999996</v>
      </c>
      <c r="E833" s="53">
        <f>+'[29]Cu Des'!E51</f>
        <v>2.63</v>
      </c>
      <c r="F833" s="53"/>
      <c r="G833" s="49" t="str">
        <f>+'[29]Cu Des'!F51</f>
        <v>S</v>
      </c>
      <c r="H833" s="49">
        <f>+'[29]Cu Des'!G51</f>
        <v>15700</v>
      </c>
      <c r="I833" s="49" t="str">
        <f>+'[29]Cu Des'!H51</f>
        <v>Contrato N°43-2017</v>
      </c>
      <c r="J833" s="49" t="str">
        <f>+'[29]Cu Des'!I51</f>
        <v>Corporativa</v>
      </c>
      <c r="K833" s="49" t="str">
        <f>+'[29]Cu Des'!J51</f>
        <v>ELSE</v>
      </c>
      <c r="L833" s="49" t="str">
        <f>+'[29]Cu Des'!K51</f>
        <v>ING. SERVICIOS VALLADARES SANTIBAÑES HERMANOS S.A</v>
      </c>
      <c r="M833" s="49">
        <f>+'[29]Cu Des'!L51</f>
        <v>42850</v>
      </c>
      <c r="N833" s="49">
        <f>+'[29]Cu Des'!M51</f>
        <v>4</v>
      </c>
      <c r="O833" s="49" t="str">
        <f>+'[29]Cu Des'!N51</f>
        <v>Sustento</v>
      </c>
      <c r="P833" s="49">
        <f>+'[29]Cu Des'!O51</f>
        <v>15700</v>
      </c>
      <c r="Q833" s="49" t="str">
        <f>+'[29]Cu Des'!P51</f>
        <v>S</v>
      </c>
      <c r="R833" s="51">
        <f t="shared" si="50"/>
        <v>-0.35853658536585364</v>
      </c>
      <c r="S833" s="45" t="str">
        <f t="shared" si="51"/>
        <v>ELSE: Contrato N°43-2017</v>
      </c>
      <c r="V833" s="46">
        <f t="shared" si="53"/>
        <v>1</v>
      </c>
    </row>
    <row r="834" spans="1:22" s="45" customFormat="1" ht="11.25" hidden="1" customHeight="1" x14ac:dyDescent="0.2">
      <c r="A834" s="47">
        <f t="shared" si="52"/>
        <v>821</v>
      </c>
      <c r="B834" s="48" t="str">
        <f>+'[29]Cu Des'!B52</f>
        <v>CBA09</v>
      </c>
      <c r="C834" s="49" t="str">
        <f>+'[29]Cu Des'!C52</f>
        <v>CONDUCTOR DE COBRE DESNUDO 50 mm2, 19 HILOS</v>
      </c>
      <c r="D834" s="49">
        <f>+'[29]Cu Des'!D52</f>
        <v>5.31</v>
      </c>
      <c r="E834" s="53">
        <f>+'[29]Cu Des'!E52</f>
        <v>3.19</v>
      </c>
      <c r="F834" s="53"/>
      <c r="G834" s="49" t="str">
        <f>+'[29]Cu Des'!F52</f>
        <v>S</v>
      </c>
      <c r="H834" s="49">
        <f>+'[29]Cu Des'!G52</f>
        <v>100</v>
      </c>
      <c r="I834" s="49" t="str">
        <f>+'[29]Cu Des'!H52</f>
        <v>Orden de Compra OC-1946</v>
      </c>
      <c r="J834" s="49" t="str">
        <f>+'[29]Cu Des'!I52</f>
        <v>Individual</v>
      </c>
      <c r="K834" s="49" t="str">
        <f>+'[29]Cu Des'!J52</f>
        <v>ELDU</v>
      </c>
      <c r="L834" s="49" t="str">
        <f>+'[29]Cu Des'!K52</f>
        <v>SIGELEC S.A.C.</v>
      </c>
      <c r="M834" s="49">
        <f>+'[29]Cu Des'!L52</f>
        <v>42633</v>
      </c>
      <c r="N834" s="49">
        <f>+'[29]Cu Des'!M52</f>
        <v>236</v>
      </c>
      <c r="O834" s="49" t="str">
        <f>+'[29]Cu Des'!N52</f>
        <v>Sustento</v>
      </c>
      <c r="P834" s="49">
        <f>+'[29]Cu Des'!O52</f>
        <v>100</v>
      </c>
      <c r="Q834" s="49" t="str">
        <f>+'[29]Cu Des'!P52</f>
        <v>S</v>
      </c>
      <c r="R834" s="51">
        <f t="shared" si="50"/>
        <v>-0.39924670433145004</v>
      </c>
      <c r="S834" s="45" t="str">
        <f t="shared" si="51"/>
        <v>ELDU: Orden de Compra OC-1946</v>
      </c>
      <c r="V834" s="46">
        <f t="shared" si="53"/>
        <v>1</v>
      </c>
    </row>
    <row r="835" spans="1:22" s="45" customFormat="1" ht="11.25" hidden="1" customHeight="1" x14ac:dyDescent="0.2">
      <c r="A835" s="47">
        <f t="shared" si="52"/>
        <v>822</v>
      </c>
      <c r="B835" s="48" t="str">
        <f>+'[29]Cu Des'!B53</f>
        <v>CBA10</v>
      </c>
      <c r="C835" s="49" t="str">
        <f>+'[29]Cu Des'!C53</f>
        <v>CONDUCTOR DE COBRE DESNUDO 70 mm2, 19 HILOS</v>
      </c>
      <c r="D835" s="49">
        <f>+'[29]Cu Des'!D53</f>
        <v>7.28</v>
      </c>
      <c r="E835" s="53">
        <f>+'[29]Cu Des'!E53</f>
        <v>5.2490714833162153</v>
      </c>
      <c r="F835" s="53"/>
      <c r="G835" s="49" t="str">
        <f>+'[29]Cu Des'!F53</f>
        <v>E</v>
      </c>
      <c r="H835" s="49" t="str">
        <f>+'[29]Cu Des'!G53</f>
        <v/>
      </c>
      <c r="I835" s="49" t="str">
        <f>+'[29]Cu Des'!H53</f>
        <v>Estimado</v>
      </c>
      <c r="J835" s="49" t="str">
        <f>+'[29]Cu Des'!I53</f>
        <v/>
      </c>
      <c r="K835" s="49" t="str">
        <f>+'[29]Cu Des'!J53</f>
        <v/>
      </c>
      <c r="L835" s="49" t="str">
        <f>+'[29]Cu Des'!K53</f>
        <v/>
      </c>
      <c r="M835" s="49" t="str">
        <f>+'[29]Cu Des'!L53</f>
        <v/>
      </c>
      <c r="N835" s="49" t="str">
        <f>+'[29]Cu Des'!M53</f>
        <v/>
      </c>
      <c r="O835" s="49" t="str">
        <f>+'[29]Cu Des'!N53</f>
        <v>Estimado</v>
      </c>
      <c r="P835" s="49" t="str">
        <f>+'[29]Cu Des'!O53</f>
        <v/>
      </c>
      <c r="Q835" s="49" t="str">
        <f>+'[29]Cu Des'!P53</f>
        <v>E</v>
      </c>
      <c r="R835" s="51">
        <f t="shared" ref="R835:R898" si="54">+IFERROR(E835/D835-1,"")</f>
        <v>-0.27897369734667377</v>
      </c>
      <c r="S835" s="45" t="str">
        <f t="shared" ref="S835:S898" si="55">+IF(O835="Sustento",K835&amp;": "&amp;I835,IF(O835="Precio regulado 2012",O835,IF(O835="Estimado","Estimado.rar",O835)))</f>
        <v>Estimado.rar</v>
      </c>
      <c r="V835" s="46">
        <f t="shared" si="53"/>
        <v>1</v>
      </c>
    </row>
    <row r="836" spans="1:22" s="45" customFormat="1" ht="11.25" hidden="1" customHeight="1" x14ac:dyDescent="0.2">
      <c r="A836" s="47">
        <f t="shared" si="52"/>
        <v>823</v>
      </c>
      <c r="B836" s="48" t="str">
        <f>+'[29]Cu Des'!B54</f>
        <v>CBA11</v>
      </c>
      <c r="C836" s="49" t="str">
        <f>+'[29]Cu Des'!C54</f>
        <v>CONDUCTOR DE COBRE DESNUDO 85 mm2</v>
      </c>
      <c r="D836" s="49">
        <f>+'[29]Cu Des'!D54</f>
        <v>8.33</v>
      </c>
      <c r="E836" s="53">
        <f>+'[29]Cu Des'!E54</f>
        <v>6.3257912810933634</v>
      </c>
      <c r="F836" s="53"/>
      <c r="G836" s="49" t="str">
        <f>+'[29]Cu Des'!F54</f>
        <v>E</v>
      </c>
      <c r="H836" s="49" t="str">
        <f>+'[29]Cu Des'!G54</f>
        <v/>
      </c>
      <c r="I836" s="49" t="str">
        <f>+'[29]Cu Des'!H54</f>
        <v>Estimado</v>
      </c>
      <c r="J836" s="49" t="str">
        <f>+'[29]Cu Des'!I54</f>
        <v/>
      </c>
      <c r="K836" s="49" t="str">
        <f>+'[29]Cu Des'!J54</f>
        <v/>
      </c>
      <c r="L836" s="49" t="str">
        <f>+'[29]Cu Des'!K54</f>
        <v/>
      </c>
      <c r="M836" s="49" t="str">
        <f>+'[29]Cu Des'!L54</f>
        <v/>
      </c>
      <c r="N836" s="49" t="str">
        <f>+'[29]Cu Des'!M54</f>
        <v/>
      </c>
      <c r="O836" s="49" t="str">
        <f>+'[29]Cu Des'!N54</f>
        <v>Estimado</v>
      </c>
      <c r="P836" s="49" t="str">
        <f>+'[29]Cu Des'!O54</f>
        <v/>
      </c>
      <c r="Q836" s="49" t="str">
        <f>+'[29]Cu Des'!P54</f>
        <v>E</v>
      </c>
      <c r="R836" s="51">
        <f t="shared" si="54"/>
        <v>-0.24060128678350978</v>
      </c>
      <c r="S836" s="45" t="str">
        <f t="shared" si="55"/>
        <v>Estimado.rar</v>
      </c>
      <c r="V836" s="46">
        <f t="shared" si="53"/>
        <v>1</v>
      </c>
    </row>
    <row r="837" spans="1:22" s="45" customFormat="1" ht="11.25" hidden="1" customHeight="1" x14ac:dyDescent="0.2">
      <c r="A837" s="47">
        <f t="shared" si="52"/>
        <v>824</v>
      </c>
      <c r="B837" s="48" t="str">
        <f>+'[29]Cu Des'!B55</f>
        <v>CBA12</v>
      </c>
      <c r="C837" s="49" t="str">
        <f>+'[29]Cu Des'!C55</f>
        <v>CONDUCTOR DE COBRE DESNUDO 95 mm2</v>
      </c>
      <c r="D837" s="49">
        <f>+'[29]Cu Des'!D55</f>
        <v>9.1</v>
      </c>
      <c r="E837" s="53">
        <f>+'[29]Cu Des'!E55</f>
        <v>7.0394001872106857</v>
      </c>
      <c r="F837" s="53"/>
      <c r="G837" s="49" t="str">
        <f>+'[29]Cu Des'!F55</f>
        <v>E</v>
      </c>
      <c r="H837" s="49" t="str">
        <f>+'[29]Cu Des'!G55</f>
        <v/>
      </c>
      <c r="I837" s="49" t="str">
        <f>+'[29]Cu Des'!H55</f>
        <v>Estimado</v>
      </c>
      <c r="J837" s="49" t="str">
        <f>+'[29]Cu Des'!I55</f>
        <v/>
      </c>
      <c r="K837" s="49" t="str">
        <f>+'[29]Cu Des'!J55</f>
        <v/>
      </c>
      <c r="L837" s="49" t="str">
        <f>+'[29]Cu Des'!K55</f>
        <v/>
      </c>
      <c r="M837" s="49" t="str">
        <f>+'[29]Cu Des'!L55</f>
        <v/>
      </c>
      <c r="N837" s="49" t="str">
        <f>+'[29]Cu Des'!M55</f>
        <v/>
      </c>
      <c r="O837" s="49" t="str">
        <f>+'[29]Cu Des'!N55</f>
        <v>Estimado</v>
      </c>
      <c r="P837" s="49" t="str">
        <f>+'[29]Cu Des'!O55</f>
        <v/>
      </c>
      <c r="Q837" s="49" t="str">
        <f>+'[29]Cu Des'!P55</f>
        <v>E</v>
      </c>
      <c r="R837" s="51">
        <f t="shared" si="54"/>
        <v>-0.22643953986695753</v>
      </c>
      <c r="S837" s="45" t="str">
        <f t="shared" si="55"/>
        <v>Estimado.rar</v>
      </c>
      <c r="V837" s="46">
        <f t="shared" si="53"/>
        <v>1</v>
      </c>
    </row>
    <row r="838" spans="1:22" s="45" customFormat="1" ht="11.25" hidden="1" customHeight="1" x14ac:dyDescent="0.2">
      <c r="A838" s="47">
        <f t="shared" si="52"/>
        <v>825</v>
      </c>
      <c r="B838" s="48" t="str">
        <f>+'[29]Cu Des'!B56</f>
        <v>CBA13</v>
      </c>
      <c r="C838" s="49" t="str">
        <f>+'[29]Cu Des'!C56</f>
        <v>CONDUCTOR DE COBRE DESNUDO 120 mm2</v>
      </c>
      <c r="D838" s="49">
        <f>+'[29]Cu Des'!D56</f>
        <v>10.96</v>
      </c>
      <c r="E838" s="53">
        <f>+'[29]Cu Des'!E56</f>
        <v>8.8112281810753075</v>
      </c>
      <c r="F838" s="53"/>
      <c r="G838" s="49" t="str">
        <f>+'[29]Cu Des'!F56</f>
        <v>E</v>
      </c>
      <c r="H838" s="49" t="str">
        <f>+'[29]Cu Des'!G56</f>
        <v/>
      </c>
      <c r="I838" s="49" t="str">
        <f>+'[29]Cu Des'!H56</f>
        <v>Estimado</v>
      </c>
      <c r="J838" s="49" t="str">
        <f>+'[29]Cu Des'!I56</f>
        <v/>
      </c>
      <c r="K838" s="49" t="str">
        <f>+'[29]Cu Des'!J56</f>
        <v/>
      </c>
      <c r="L838" s="49" t="str">
        <f>+'[29]Cu Des'!K56</f>
        <v/>
      </c>
      <c r="M838" s="49" t="str">
        <f>+'[29]Cu Des'!L56</f>
        <v/>
      </c>
      <c r="N838" s="49" t="str">
        <f>+'[29]Cu Des'!M56</f>
        <v/>
      </c>
      <c r="O838" s="49" t="str">
        <f>+'[29]Cu Des'!N56</f>
        <v>Estimado</v>
      </c>
      <c r="P838" s="49" t="str">
        <f>+'[29]Cu Des'!O56</f>
        <v/>
      </c>
      <c r="Q838" s="49" t="str">
        <f>+'[29]Cu Des'!P56</f>
        <v>E</v>
      </c>
      <c r="R838" s="51">
        <f t="shared" si="54"/>
        <v>-0.19605582289458878</v>
      </c>
      <c r="S838" s="45" t="str">
        <f t="shared" si="55"/>
        <v>Estimado.rar</v>
      </c>
      <c r="V838" s="46">
        <f t="shared" si="53"/>
        <v>1</v>
      </c>
    </row>
    <row r="839" spans="1:22" s="45" customFormat="1" ht="11.25" hidden="1" customHeight="1" x14ac:dyDescent="0.2">
      <c r="A839" s="47">
        <f t="shared" si="52"/>
        <v>826</v>
      </c>
      <c r="B839" s="48" t="str">
        <f>+'[29]Cu Des'!B57</f>
        <v>CBA14</v>
      </c>
      <c r="C839" s="49" t="str">
        <f>+'[29]Cu Des'!C57</f>
        <v>CONDUCTOR DE COBRE DESNUDO 125 mm2</v>
      </c>
      <c r="D839" s="49">
        <f>+'[29]Cu Des'!D57</f>
        <v>11.33</v>
      </c>
      <c r="E839" s="53">
        <f>+'[29]Cu Des'!E57</f>
        <v>9.1637618306251465</v>
      </c>
      <c r="F839" s="53"/>
      <c r="G839" s="49" t="str">
        <f>+'[29]Cu Des'!F57</f>
        <v>E</v>
      </c>
      <c r="H839" s="49" t="str">
        <f>+'[29]Cu Des'!G57</f>
        <v/>
      </c>
      <c r="I839" s="49" t="str">
        <f>+'[29]Cu Des'!H57</f>
        <v>Estimado</v>
      </c>
      <c r="J839" s="49" t="str">
        <f>+'[29]Cu Des'!I57</f>
        <v/>
      </c>
      <c r="K839" s="49" t="str">
        <f>+'[29]Cu Des'!J57</f>
        <v/>
      </c>
      <c r="L839" s="49" t="str">
        <f>+'[29]Cu Des'!K57</f>
        <v/>
      </c>
      <c r="M839" s="49" t="str">
        <f>+'[29]Cu Des'!L57</f>
        <v/>
      </c>
      <c r="N839" s="49" t="str">
        <f>+'[29]Cu Des'!M57</f>
        <v/>
      </c>
      <c r="O839" s="49" t="str">
        <f>+'[29]Cu Des'!N57</f>
        <v>Estimado</v>
      </c>
      <c r="P839" s="49" t="str">
        <f>+'[29]Cu Des'!O57</f>
        <v/>
      </c>
      <c r="Q839" s="49" t="str">
        <f>+'[29]Cu Des'!P57</f>
        <v>E</v>
      </c>
      <c r="R839" s="51">
        <f t="shared" si="54"/>
        <v>-0.19119489579654492</v>
      </c>
      <c r="S839" s="45" t="str">
        <f t="shared" si="55"/>
        <v>Estimado.rar</v>
      </c>
      <c r="V839" s="46">
        <f t="shared" si="53"/>
        <v>1</v>
      </c>
    </row>
    <row r="840" spans="1:22" s="45" customFormat="1" ht="11.25" hidden="1" customHeight="1" x14ac:dyDescent="0.2">
      <c r="A840" s="47">
        <f t="shared" si="52"/>
        <v>827</v>
      </c>
      <c r="B840" s="48" t="str">
        <f>+'[29]Cu Des'!B58</f>
        <v>CBA15</v>
      </c>
      <c r="C840" s="49" t="str">
        <f>+'[29]Cu Des'!C58</f>
        <v>CONDUCTOR DE COBRE DESNUDO 135 mm2</v>
      </c>
      <c r="D840" s="49">
        <f>+'[29]Cu Des'!D58</f>
        <v>13.1</v>
      </c>
      <c r="E840" s="53">
        <f>+'[29]Cu Des'!E58</f>
        <v>10.918600367833168</v>
      </c>
      <c r="F840" s="53"/>
      <c r="G840" s="49" t="str">
        <f>+'[29]Cu Des'!F58</f>
        <v>E</v>
      </c>
      <c r="H840" s="49" t="str">
        <f>+'[29]Cu Des'!G58</f>
        <v/>
      </c>
      <c r="I840" s="49" t="str">
        <f>+'[29]Cu Des'!H58</f>
        <v>Estimado</v>
      </c>
      <c r="J840" s="49" t="str">
        <f>+'[29]Cu Des'!I58</f>
        <v/>
      </c>
      <c r="K840" s="49" t="str">
        <f>+'[29]Cu Des'!J58</f>
        <v/>
      </c>
      <c r="L840" s="49" t="str">
        <f>+'[29]Cu Des'!K58</f>
        <v/>
      </c>
      <c r="M840" s="49" t="str">
        <f>+'[29]Cu Des'!L58</f>
        <v/>
      </c>
      <c r="N840" s="49" t="str">
        <f>+'[29]Cu Des'!M58</f>
        <v/>
      </c>
      <c r="O840" s="49" t="str">
        <f>+'[29]Cu Des'!N58</f>
        <v>Estimado</v>
      </c>
      <c r="P840" s="49" t="str">
        <f>+'[29]Cu Des'!O58</f>
        <v/>
      </c>
      <c r="Q840" s="49" t="str">
        <f>+'[29]Cu Des'!P58</f>
        <v>E</v>
      </c>
      <c r="R840" s="51">
        <f t="shared" si="54"/>
        <v>-0.16651905589059779</v>
      </c>
      <c r="S840" s="45" t="str">
        <f t="shared" si="55"/>
        <v>Estimado.rar</v>
      </c>
      <c r="V840" s="46">
        <f t="shared" si="53"/>
        <v>1</v>
      </c>
    </row>
    <row r="841" spans="1:22" s="45" customFormat="1" ht="11.25" hidden="1" customHeight="1" x14ac:dyDescent="0.2">
      <c r="A841" s="47">
        <f t="shared" si="52"/>
        <v>828</v>
      </c>
      <c r="B841" s="48" t="str">
        <f>+'[29]Cu Des'!B59</f>
        <v>CBA16</v>
      </c>
      <c r="C841" s="49" t="str">
        <f>+'[29]Cu Des'!C59</f>
        <v>CONDUCTOR DE COBRE DESNUDO 150 mm2</v>
      </c>
      <c r="D841" s="49">
        <f>+'[29]Cu Des'!D59</f>
        <v>15.48</v>
      </c>
      <c r="E841" s="53">
        <f>+'[29]Cu Des'!E59</f>
        <v>13.35658098328468</v>
      </c>
      <c r="F841" s="53"/>
      <c r="G841" s="49" t="str">
        <f>+'[29]Cu Des'!F59</f>
        <v>E</v>
      </c>
      <c r="H841" s="49" t="str">
        <f>+'[29]Cu Des'!G59</f>
        <v/>
      </c>
      <c r="I841" s="49" t="str">
        <f>+'[29]Cu Des'!H59</f>
        <v>Estimado</v>
      </c>
      <c r="J841" s="49" t="str">
        <f>+'[29]Cu Des'!I59</f>
        <v/>
      </c>
      <c r="K841" s="49" t="str">
        <f>+'[29]Cu Des'!J59</f>
        <v/>
      </c>
      <c r="L841" s="49" t="str">
        <f>+'[29]Cu Des'!K59</f>
        <v/>
      </c>
      <c r="M841" s="49" t="str">
        <f>+'[29]Cu Des'!L59</f>
        <v/>
      </c>
      <c r="N841" s="49" t="str">
        <f>+'[29]Cu Des'!M59</f>
        <v/>
      </c>
      <c r="O841" s="49" t="str">
        <f>+'[29]Cu Des'!N59</f>
        <v>Estimado</v>
      </c>
      <c r="P841" s="49" t="str">
        <f>+'[29]Cu Des'!O59</f>
        <v/>
      </c>
      <c r="Q841" s="49" t="str">
        <f>+'[29]Cu Des'!P59</f>
        <v>E</v>
      </c>
      <c r="R841" s="51">
        <f t="shared" si="54"/>
        <v>-0.13717177110564083</v>
      </c>
      <c r="S841" s="45" t="str">
        <f t="shared" si="55"/>
        <v>Estimado.rar</v>
      </c>
      <c r="V841" s="46">
        <f t="shared" si="53"/>
        <v>1</v>
      </c>
    </row>
    <row r="842" spans="1:22" s="45" customFormat="1" ht="11.25" hidden="1" customHeight="1" x14ac:dyDescent="0.2">
      <c r="A842" s="47">
        <f t="shared" si="52"/>
        <v>829</v>
      </c>
      <c r="B842" s="48" t="str">
        <f>+'[29]Cu Des'!B60</f>
        <v>CBA17</v>
      </c>
      <c r="C842" s="49" t="str">
        <f>+'[29]Cu Des'!C60</f>
        <v>CONDUCTOR DE COBRE DESNUDO 185 mm2</v>
      </c>
      <c r="D842" s="49">
        <f>+'[29]Cu Des'!D60</f>
        <v>17.13</v>
      </c>
      <c r="E842" s="71">
        <f>+'[29]Cu Des'!E60</f>
        <v>16.41</v>
      </c>
      <c r="F842" s="71"/>
      <c r="G842" s="49" t="str">
        <f>+'[29]Cu Des'!F60</f>
        <v>S</v>
      </c>
      <c r="H842" s="49">
        <f>+'[29]Cu Des'!G60</f>
        <v>400</v>
      </c>
      <c r="I842" s="49" t="str">
        <f>+'[29]Cu Des'!H60</f>
        <v>Factura E001-22</v>
      </c>
      <c r="J842" s="49" t="str">
        <f>+'[29]Cu Des'!I60</f>
        <v>Individual</v>
      </c>
      <c r="K842" s="49" t="str">
        <f>+'[29]Cu Des'!J60</f>
        <v>ELOR</v>
      </c>
      <c r="L842" s="49" t="str">
        <f>+'[29]Cu Des'!K60</f>
        <v>CORPORACION RAYMI S.A.C.</v>
      </c>
      <c r="M842" s="49">
        <f>+'[29]Cu Des'!L60</f>
        <v>42656</v>
      </c>
      <c r="N842" s="49">
        <f>+'[29]Cu Des'!M60</f>
        <v>29</v>
      </c>
      <c r="O842" s="49" t="str">
        <f>+'[29]Cu Des'!N60</f>
        <v>Sustento</v>
      </c>
      <c r="P842" s="49">
        <f>+'[29]Cu Des'!O60</f>
        <v>400</v>
      </c>
      <c r="Q842" s="49" t="str">
        <f>+'[29]Cu Des'!P60</f>
        <v>S</v>
      </c>
      <c r="R842" s="51">
        <f t="shared" si="54"/>
        <v>-4.2031523642731994E-2</v>
      </c>
      <c r="S842" s="45" t="str">
        <f t="shared" si="55"/>
        <v>ELOR: Factura E001-22</v>
      </c>
      <c r="V842" s="46">
        <f t="shared" si="53"/>
        <v>1</v>
      </c>
    </row>
    <row r="843" spans="1:22" s="45" customFormat="1" ht="11.25" hidden="1" customHeight="1" x14ac:dyDescent="0.2">
      <c r="A843" s="47">
        <f t="shared" si="52"/>
        <v>830</v>
      </c>
      <c r="B843" s="48" t="str">
        <f>+'[30]Cu Otros'!B53</f>
        <v>CBH01</v>
      </c>
      <c r="C843" s="49" t="str">
        <f>+'[30]Cu Otros'!C53</f>
        <v>CONDUCTOR CABLEADO THW 750V 1x 10MM2</v>
      </c>
      <c r="D843" s="49">
        <f>+'[30]Cu Otros'!D53</f>
        <v>1.83</v>
      </c>
      <c r="E843" s="53">
        <f>+'[30]Cu Otros'!E53</f>
        <v>0.81</v>
      </c>
      <c r="F843" s="53"/>
      <c r="G843" s="49" t="str">
        <f>+'[30]Cu Otros'!F53</f>
        <v>S</v>
      </c>
      <c r="H843" s="49">
        <f>+'[30]Cu Otros'!G53</f>
        <v>100</v>
      </c>
      <c r="I843" s="49" t="str">
        <f>+'[30]Cu Otros'!H53</f>
        <v>Orden de Compra OC-2156</v>
      </c>
      <c r="J843" s="49" t="str">
        <f>+'[30]Cu Otros'!I53</f>
        <v>Individual</v>
      </c>
      <c r="K843" s="49" t="str">
        <f>+'[30]Cu Otros'!J53</f>
        <v>ELDU</v>
      </c>
      <c r="L843" s="49" t="str">
        <f>+'[30]Cu Otros'!K53</f>
        <v>CONDUCTORES Y CABLES DEL PERU SAC</v>
      </c>
      <c r="M843" s="49">
        <f>+'[30]Cu Otros'!L53</f>
        <v>42653</v>
      </c>
      <c r="N843" s="49">
        <f>+'[30]Cu Otros'!M53</f>
        <v>100</v>
      </c>
      <c r="O843" s="49" t="str">
        <f>+'[30]Cu Otros'!N53</f>
        <v>Sustento</v>
      </c>
      <c r="P843" s="49">
        <f>+'[30]Cu Otros'!O53</f>
        <v>100</v>
      </c>
      <c r="Q843" s="49" t="str">
        <f>+'[30]Cu Otros'!P53</f>
        <v>S</v>
      </c>
      <c r="R843" s="51">
        <f t="shared" si="54"/>
        <v>-0.55737704918032782</v>
      </c>
      <c r="S843" s="45" t="str">
        <f t="shared" si="55"/>
        <v>ELDU: Orden de Compra OC-2156</v>
      </c>
      <c r="V843" s="46">
        <f t="shared" si="53"/>
        <v>1</v>
      </c>
    </row>
    <row r="844" spans="1:22" s="45" customFormat="1" ht="11.25" hidden="1" customHeight="1" x14ac:dyDescent="0.2">
      <c r="A844" s="47">
        <f t="shared" si="52"/>
        <v>831</v>
      </c>
      <c r="B844" s="48" t="str">
        <f>+'[30]Cu Otros'!B54</f>
        <v>GCS03</v>
      </c>
      <c r="C844" s="49" t="str">
        <f>+'[30]Cu Otros'!C54</f>
        <v>CONDUCTOR DE COBRE TW UNIPOLAR DE 35mm2</v>
      </c>
      <c r="D844" s="49">
        <f>+'[30]Cu Otros'!D54</f>
        <v>4.6900000000000004</v>
      </c>
      <c r="E844" s="53">
        <f>+'[30]Cu Otros'!E54</f>
        <v>3.03</v>
      </c>
      <c r="F844" s="53"/>
      <c r="G844" s="49" t="str">
        <f>+'[30]Cu Otros'!F54</f>
        <v>S</v>
      </c>
      <c r="H844" s="49">
        <f>+'[30]Cu Otros'!G54</f>
        <v>240</v>
      </c>
      <c r="I844" s="49" t="str">
        <f>+'[30]Cu Otros'!H54</f>
        <v>Orden de Compra OC-3740</v>
      </c>
      <c r="J844" s="49" t="str">
        <f>+'[30]Cu Otros'!I54</f>
        <v>Individual</v>
      </c>
      <c r="K844" s="49" t="str">
        <f>+'[30]Cu Otros'!J54</f>
        <v>ELDU</v>
      </c>
      <c r="L844" s="49" t="str">
        <f>+'[30]Cu Otros'!K54</f>
        <v>REPRESENTACIONES COMERCIALES R &amp; M E.I.R.L.</v>
      </c>
      <c r="M844" s="49">
        <f>+'[30]Cu Otros'!L54</f>
        <v>42747</v>
      </c>
      <c r="N844" s="49">
        <f>+'[30]Cu Otros'!M54</f>
        <v>240</v>
      </c>
      <c r="O844" s="49" t="str">
        <f>+'[30]Cu Otros'!N54</f>
        <v>Sustento</v>
      </c>
      <c r="P844" s="49">
        <f>+'[30]Cu Otros'!O54</f>
        <v>240</v>
      </c>
      <c r="Q844" s="49" t="str">
        <f>+'[30]Cu Otros'!P54</f>
        <v>S</v>
      </c>
      <c r="R844" s="51">
        <f t="shared" si="54"/>
        <v>-0.35394456289978693</v>
      </c>
      <c r="S844" s="45" t="str">
        <f t="shared" si="55"/>
        <v>ELDU: Orden de Compra OC-3740</v>
      </c>
      <c r="V844" s="46">
        <f t="shared" si="53"/>
        <v>1</v>
      </c>
    </row>
    <row r="845" spans="1:22" s="45" customFormat="1" ht="11.25" hidden="1" customHeight="1" x14ac:dyDescent="0.2">
      <c r="A845" s="47">
        <f t="shared" si="52"/>
        <v>832</v>
      </c>
      <c r="B845" s="48" t="str">
        <f>+'[30]Cu Otros'!B55</f>
        <v>GCS04</v>
      </c>
      <c r="C845" s="49" t="str">
        <f>+'[30]Cu Otros'!C55</f>
        <v>CONDUCTOR DE COBRE TW UNIPOLAR DE 70mm2</v>
      </c>
      <c r="D845" s="49">
        <f>+'[30]Cu Otros'!D55</f>
        <v>7.35</v>
      </c>
      <c r="E845" s="53">
        <f>+'[30]Cu Otros'!E55</f>
        <v>7.35</v>
      </c>
      <c r="F845" s="53"/>
      <c r="G845" s="49" t="str">
        <f>+'[30]Cu Otros'!F55</f>
        <v>E</v>
      </c>
      <c r="H845" s="49" t="str">
        <f>+'[30]Cu Otros'!G55</f>
        <v/>
      </c>
      <c r="I845" s="49" t="str">
        <f>+'[30]Cu Otros'!H55</f>
        <v>Estimado</v>
      </c>
      <c r="J845" s="49" t="str">
        <f>+'[30]Cu Otros'!I55</f>
        <v/>
      </c>
      <c r="K845" s="49" t="str">
        <f>+'[30]Cu Otros'!J55</f>
        <v/>
      </c>
      <c r="L845" s="49" t="str">
        <f>+'[30]Cu Otros'!K55</f>
        <v/>
      </c>
      <c r="M845" s="49" t="str">
        <f>+'[30]Cu Otros'!L55</f>
        <v/>
      </c>
      <c r="N845" s="49" t="str">
        <f>+'[30]Cu Otros'!M55</f>
        <v/>
      </c>
      <c r="O845" s="49" t="str">
        <f>+'[30]Cu Otros'!N55</f>
        <v>Estimado</v>
      </c>
      <c r="P845" s="49" t="str">
        <f>+'[30]Cu Otros'!O55</f>
        <v/>
      </c>
      <c r="Q845" s="49" t="str">
        <f>+'[30]Cu Otros'!P55</f>
        <v>E</v>
      </c>
      <c r="R845" s="51">
        <f t="shared" si="54"/>
        <v>0</v>
      </c>
      <c r="S845" s="45" t="str">
        <f t="shared" si="55"/>
        <v>Estimado.rar</v>
      </c>
      <c r="V845" s="46">
        <f t="shared" si="53"/>
        <v>1</v>
      </c>
    </row>
    <row r="846" spans="1:22" s="45" customFormat="1" ht="11.25" hidden="1" customHeight="1" x14ac:dyDescent="0.2">
      <c r="A846" s="47">
        <f t="shared" si="52"/>
        <v>833</v>
      </c>
      <c r="B846" s="48" t="str">
        <f>+'[30]Cu Otros'!B56</f>
        <v>CXX04</v>
      </c>
      <c r="C846" s="49" t="str">
        <f>+'[30]Cu Otros'!C56</f>
        <v>CONDUCTOR DE COBRE, TEMPLE SUAVE, TIPO TW de 4 mm2 PARA AMARRE</v>
      </c>
      <c r="D846" s="49">
        <f>+'[30]Cu Otros'!D56</f>
        <v>0.41</v>
      </c>
      <c r="E846" s="53">
        <f>+'[30]Cu Otros'!E56</f>
        <v>0.32</v>
      </c>
      <c r="F846" s="53"/>
      <c r="G846" s="49" t="str">
        <f>+'[30]Cu Otros'!F56</f>
        <v>S</v>
      </c>
      <c r="H846" s="49">
        <f>+'[30]Cu Otros'!G56</f>
        <v>10000</v>
      </c>
      <c r="I846" s="49" t="str">
        <f>+'[30]Cu Otros'!H56</f>
        <v>Orden de Compra 2214001053</v>
      </c>
      <c r="J846" s="49" t="str">
        <f>+'[30]Cu Otros'!I56</f>
        <v>Individual</v>
      </c>
      <c r="K846" s="49" t="str">
        <f>+'[30]Cu Otros'!J56</f>
        <v>ELN</v>
      </c>
      <c r="L846" s="49" t="str">
        <f>+'[30]Cu Otros'!K56</f>
        <v>INDECO S.A</v>
      </c>
      <c r="M846" s="49">
        <f>+'[30]Cu Otros'!L56</f>
        <v>42375</v>
      </c>
      <c r="N846" s="49">
        <f>+'[30]Cu Otros'!M56</f>
        <v>10000</v>
      </c>
      <c r="O846" s="49" t="str">
        <f>+'[30]Cu Otros'!N56</f>
        <v>Sustento</v>
      </c>
      <c r="P846" s="49">
        <f>+'[30]Cu Otros'!O56</f>
        <v>10000</v>
      </c>
      <c r="Q846" s="49" t="str">
        <f>+'[30]Cu Otros'!P56</f>
        <v>S</v>
      </c>
      <c r="R846" s="51">
        <f t="shared" si="54"/>
        <v>-0.21951219512195119</v>
      </c>
      <c r="S846" s="45" t="str">
        <f t="shared" si="55"/>
        <v>ELN: Orden de Compra 2214001053</v>
      </c>
      <c r="V846" s="46">
        <f t="shared" si="53"/>
        <v>1</v>
      </c>
    </row>
    <row r="847" spans="1:22" s="45" customFormat="1" ht="11.25" hidden="1" customHeight="1" x14ac:dyDescent="0.2">
      <c r="A847" s="47">
        <f t="shared" si="52"/>
        <v>834</v>
      </c>
      <c r="B847" s="48" t="str">
        <f>+'[30]Cu Otros'!B57</f>
        <v>CXX03</v>
      </c>
      <c r="C847" s="49" t="str">
        <f>+'[30]Cu Otros'!C57</f>
        <v>CONDUCTOR DE COBRE, TEMPLE SUAVE, TIPO TW de 6 mm2 PARA AMARRE</v>
      </c>
      <c r="D847" s="49">
        <f>+'[30]Cu Otros'!D57</f>
        <v>1.24</v>
      </c>
      <c r="E847" s="53">
        <f>+'[30]Cu Otros'!E57</f>
        <v>1.24</v>
      </c>
      <c r="F847" s="53"/>
      <c r="G847" s="49" t="str">
        <f>+'[30]Cu Otros'!F57</f>
        <v>E</v>
      </c>
      <c r="H847" s="49" t="str">
        <f>+'[30]Cu Otros'!G57</f>
        <v/>
      </c>
      <c r="I847" s="49" t="str">
        <f>+'[30]Cu Otros'!H57</f>
        <v>Estimado</v>
      </c>
      <c r="J847" s="49" t="str">
        <f>+'[30]Cu Otros'!I57</f>
        <v/>
      </c>
      <c r="K847" s="49" t="str">
        <f>+'[30]Cu Otros'!J57</f>
        <v/>
      </c>
      <c r="L847" s="49" t="str">
        <f>+'[30]Cu Otros'!K57</f>
        <v/>
      </c>
      <c r="M847" s="49" t="str">
        <f>+'[30]Cu Otros'!L57</f>
        <v/>
      </c>
      <c r="N847" s="49" t="str">
        <f>+'[30]Cu Otros'!M57</f>
        <v/>
      </c>
      <c r="O847" s="49" t="str">
        <f>+'[30]Cu Otros'!N57</f>
        <v>Estimado</v>
      </c>
      <c r="P847" s="49" t="str">
        <f>+'[30]Cu Otros'!O57</f>
        <v/>
      </c>
      <c r="Q847" s="49" t="str">
        <f>+'[30]Cu Otros'!P57</f>
        <v>E</v>
      </c>
      <c r="R847" s="51">
        <f t="shared" si="54"/>
        <v>0</v>
      </c>
      <c r="S847" s="45" t="str">
        <f t="shared" si="55"/>
        <v>Estimado.rar</v>
      </c>
      <c r="V847" s="46">
        <f t="shared" si="53"/>
        <v>1</v>
      </c>
    </row>
    <row r="848" spans="1:22" s="45" customFormat="1" ht="11.25" hidden="1" customHeight="1" x14ac:dyDescent="0.2">
      <c r="A848" s="47">
        <f t="shared" si="52"/>
        <v>835</v>
      </c>
      <c r="B848" s="48" t="str">
        <f>+'[30]Cu Otros'!B58</f>
        <v>CBG01</v>
      </c>
      <c r="C848" s="49" t="str">
        <f>+'[30]Cu Otros'!C58</f>
        <v>CONDUCTOR DE COBRE TWT BIPLASTO DE 2 x 1,5 mm2</v>
      </c>
      <c r="D848" s="49">
        <f>+'[30]Cu Otros'!D58</f>
        <v>0.5</v>
      </c>
      <c r="E848" s="53">
        <f>+'[30]Cu Otros'!E58</f>
        <v>0.3902439024390244</v>
      </c>
      <c r="F848" s="53"/>
      <c r="G848" s="49" t="str">
        <f>+'[30]Cu Otros'!F58</f>
        <v>E</v>
      </c>
      <c r="H848" s="49" t="str">
        <f>+'[30]Cu Otros'!G58</f>
        <v/>
      </c>
      <c r="I848" s="49" t="str">
        <f>+'[30]Cu Otros'!H58</f>
        <v>Estimado</v>
      </c>
      <c r="J848" s="49" t="str">
        <f>+'[30]Cu Otros'!I58</f>
        <v/>
      </c>
      <c r="K848" s="49" t="str">
        <f>+'[30]Cu Otros'!J58</f>
        <v/>
      </c>
      <c r="L848" s="49" t="str">
        <f>+'[30]Cu Otros'!K58</f>
        <v/>
      </c>
      <c r="M848" s="49" t="str">
        <f>+'[30]Cu Otros'!L58</f>
        <v/>
      </c>
      <c r="N848" s="49" t="str">
        <f>+'[30]Cu Otros'!M58</f>
        <v/>
      </c>
      <c r="O848" s="49" t="str">
        <f>+'[30]Cu Otros'!N58</f>
        <v>Estimado</v>
      </c>
      <c r="P848" s="49" t="str">
        <f>+'[30]Cu Otros'!O58</f>
        <v/>
      </c>
      <c r="Q848" s="49" t="str">
        <f>+'[30]Cu Otros'!P58</f>
        <v>E</v>
      </c>
      <c r="R848" s="51">
        <f t="shared" si="54"/>
        <v>-0.21951219512195119</v>
      </c>
      <c r="S848" s="45" t="str">
        <f t="shared" si="55"/>
        <v>Estimado.rar</v>
      </c>
      <c r="V848" s="46">
        <f t="shared" si="53"/>
        <v>1</v>
      </c>
    </row>
    <row r="849" spans="1:22" s="45" customFormat="1" ht="11.25" hidden="1" customHeight="1" x14ac:dyDescent="0.2">
      <c r="A849" s="47">
        <f t="shared" si="52"/>
        <v>836</v>
      </c>
      <c r="B849" s="48" t="str">
        <f>+'[30]Cu Otros'!B59</f>
        <v>CBG02</v>
      </c>
      <c r="C849" s="49" t="str">
        <f>+'[30]Cu Otros'!C59</f>
        <v>CONDUCTOR DE COBRE TWT BIPLASTO DE 2 x 2,5 mm2</v>
      </c>
      <c r="D849" s="49">
        <f>+'[30]Cu Otros'!D59</f>
        <v>0.66</v>
      </c>
      <c r="E849" s="53">
        <f>+'[30]Cu Otros'!E59</f>
        <v>0.57999999999999996</v>
      </c>
      <c r="F849" s="53"/>
      <c r="G849" s="49" t="str">
        <f>+'[30]Cu Otros'!F59</f>
        <v>S</v>
      </c>
      <c r="H849" s="49">
        <f>+'[30]Cu Otros'!G59</f>
        <v>25000</v>
      </c>
      <c r="I849" s="49" t="str">
        <f>+'[30]Cu Otros'!H59</f>
        <v>Contrato AD/LO 016-2017-SEAL</v>
      </c>
      <c r="J849" s="49" t="str">
        <f>+'[30]Cu Otros'!I59</f>
        <v>Individual</v>
      </c>
      <c r="K849" s="49" t="str">
        <f>+'[30]Cu Otros'!J59</f>
        <v>SEAL</v>
      </c>
      <c r="L849" s="49" t="str">
        <f>+'[30]Cu Otros'!K59</f>
        <v>CABLES ELECTRICOS BRANDE S.A</v>
      </c>
      <c r="M849" s="49">
        <f>+'[30]Cu Otros'!L59</f>
        <v>42759</v>
      </c>
      <c r="N849" s="49">
        <f>+'[30]Cu Otros'!M59</f>
        <v>25000</v>
      </c>
      <c r="O849" s="49" t="str">
        <f>+'[30]Cu Otros'!N59</f>
        <v>Sustento</v>
      </c>
      <c r="P849" s="49">
        <f>+'[30]Cu Otros'!O59</f>
        <v>25000</v>
      </c>
      <c r="Q849" s="49" t="str">
        <f>+'[30]Cu Otros'!P59</f>
        <v>S</v>
      </c>
      <c r="R849" s="51">
        <f t="shared" si="54"/>
        <v>-0.12121212121212133</v>
      </c>
      <c r="S849" s="45" t="str">
        <f t="shared" si="55"/>
        <v>SEAL: Contrato AD/LO 016-2017-SEAL</v>
      </c>
      <c r="V849" s="46">
        <f t="shared" si="53"/>
        <v>1</v>
      </c>
    </row>
    <row r="850" spans="1:22" s="45" customFormat="1" ht="11.25" hidden="1" customHeight="1" x14ac:dyDescent="0.2">
      <c r="A850" s="47">
        <f t="shared" si="52"/>
        <v>837</v>
      </c>
      <c r="B850" s="48" t="str">
        <f>+'[30]Cu Otros'!B60</f>
        <v>GCS01</v>
      </c>
      <c r="C850" s="49" t="str">
        <f>+'[30]Cu Otros'!C60</f>
        <v>CONDUCTOR DE CU DESNUDO 16 mm2 (Nº 6AWG),  PARA PUESTA A TIERRA</v>
      </c>
      <c r="D850" s="49">
        <f>+'[30]Cu Otros'!D60</f>
        <v>1.18</v>
      </c>
      <c r="E850" s="53">
        <f>+'[30]Cu Otros'!E60</f>
        <v>1.1299999999999999</v>
      </c>
      <c r="F850" s="53"/>
      <c r="G850" s="49" t="str">
        <f>+'[30]Cu Otros'!F60</f>
        <v>S</v>
      </c>
      <c r="H850" s="49">
        <f>+'[30]Cu Otros'!G60</f>
        <v>500</v>
      </c>
      <c r="I850" s="49" t="str">
        <f>+'[30]Cu Otros'!H60</f>
        <v>Orden de Compra OC-40052</v>
      </c>
      <c r="J850" s="49" t="str">
        <f>+'[30]Cu Otros'!I60</f>
        <v>Individual</v>
      </c>
      <c r="K850" s="49" t="str">
        <f>+'[30]Cu Otros'!J60</f>
        <v>ELDU</v>
      </c>
      <c r="L850" s="49" t="str">
        <f>+'[30]Cu Otros'!K60</f>
        <v>ANIXTER JORVEX S.A.C.</v>
      </c>
      <c r="M850" s="49">
        <f>+'[30]Cu Otros'!L60</f>
        <v>42846</v>
      </c>
      <c r="N850" s="49">
        <f>+'[30]Cu Otros'!M60</f>
        <v>500</v>
      </c>
      <c r="O850" s="49" t="str">
        <f>+'[30]Cu Otros'!N60</f>
        <v>Sustento</v>
      </c>
      <c r="P850" s="49">
        <f>+'[30]Cu Otros'!O60</f>
        <v>500</v>
      </c>
      <c r="Q850" s="49" t="str">
        <f>+'[30]Cu Otros'!P60</f>
        <v>S</v>
      </c>
      <c r="R850" s="51">
        <f t="shared" si="54"/>
        <v>-4.2372881355932202E-2</v>
      </c>
      <c r="S850" s="45" t="str">
        <f t="shared" si="55"/>
        <v>ELDU: Orden de Compra OC-40052</v>
      </c>
      <c r="V850" s="46">
        <f t="shared" si="53"/>
        <v>1</v>
      </c>
    </row>
    <row r="851" spans="1:22" s="45" customFormat="1" ht="11.25" hidden="1" customHeight="1" x14ac:dyDescent="0.2">
      <c r="A851" s="47">
        <f t="shared" si="52"/>
        <v>838</v>
      </c>
      <c r="B851" s="48" t="str">
        <f>+'[30]Cu Otros'!B61</f>
        <v>GCS02</v>
      </c>
      <c r="C851" s="49" t="str">
        <f>+'[30]Cu Otros'!C61</f>
        <v>CONDUCTOR DE CU DESNUDO 25 mm2,  PARA PUESTA A TIERRA</v>
      </c>
      <c r="D851" s="49">
        <f>+'[30]Cu Otros'!D61</f>
        <v>1.85</v>
      </c>
      <c r="E851" s="53">
        <f>+'[30]Cu Otros'!E61</f>
        <v>1.7716101694915256</v>
      </c>
      <c r="F851" s="53"/>
      <c r="G851" s="49" t="str">
        <f>+'[30]Cu Otros'!F61</f>
        <v>E</v>
      </c>
      <c r="H851" s="49" t="str">
        <f>+'[30]Cu Otros'!G61</f>
        <v/>
      </c>
      <c r="I851" s="49" t="str">
        <f>+'[30]Cu Otros'!H61</f>
        <v>Estimado</v>
      </c>
      <c r="J851" s="49" t="str">
        <f>+'[30]Cu Otros'!I61</f>
        <v/>
      </c>
      <c r="K851" s="49" t="str">
        <f>+'[30]Cu Otros'!J61</f>
        <v/>
      </c>
      <c r="L851" s="49" t="str">
        <f>+'[30]Cu Otros'!K61</f>
        <v/>
      </c>
      <c r="M851" s="49" t="str">
        <f>+'[30]Cu Otros'!L61</f>
        <v/>
      </c>
      <c r="N851" s="49" t="str">
        <f>+'[30]Cu Otros'!M61</f>
        <v/>
      </c>
      <c r="O851" s="49" t="str">
        <f>+'[30]Cu Otros'!N61</f>
        <v>Estimado</v>
      </c>
      <c r="P851" s="49" t="str">
        <f>+'[30]Cu Otros'!O61</f>
        <v/>
      </c>
      <c r="Q851" s="49" t="str">
        <f>+'[30]Cu Otros'!P61</f>
        <v>E</v>
      </c>
      <c r="R851" s="51">
        <f t="shared" si="54"/>
        <v>-4.2372881355932202E-2</v>
      </c>
      <c r="S851" s="45" t="str">
        <f t="shared" si="55"/>
        <v>Estimado.rar</v>
      </c>
      <c r="V851" s="46">
        <f t="shared" si="53"/>
        <v>1</v>
      </c>
    </row>
    <row r="852" spans="1:22" s="45" customFormat="1" ht="11.25" hidden="1" customHeight="1" x14ac:dyDescent="0.2">
      <c r="A852" s="47">
        <f t="shared" si="52"/>
        <v>839</v>
      </c>
      <c r="B852" s="48" t="str">
        <f>+'[31]Cu Prot'!B67</f>
        <v>CBD01</v>
      </c>
      <c r="C852" s="49" t="str">
        <f>+'[31]Cu Prot'!C67</f>
        <v xml:space="preserve">CONDUCTOR DE COBRE PROTEGIDO, DE  10 mm2; MEDIA TENSION                                                                                                                                                                                                   </v>
      </c>
      <c r="D852" s="49">
        <f>+'[31]Cu Prot'!D67</f>
        <v>1.57</v>
      </c>
      <c r="E852" s="53">
        <f>+'[31]Cu Prot'!E67</f>
        <v>1.672310992348915</v>
      </c>
      <c r="F852" s="53"/>
      <c r="G852" s="49" t="str">
        <f>+'[31]Cu Prot'!F67</f>
        <v>E</v>
      </c>
      <c r="H852" s="49" t="str">
        <f>+'[31]Cu Prot'!G67</f>
        <v/>
      </c>
      <c r="I852" s="49" t="str">
        <f>+'[31]Cu Prot'!H67</f>
        <v>Estimado</v>
      </c>
      <c r="J852" s="49" t="str">
        <f>+'[31]Cu Prot'!I67</f>
        <v/>
      </c>
      <c r="K852" s="49" t="str">
        <f>+'[31]Cu Prot'!J67</f>
        <v/>
      </c>
      <c r="L852" s="49" t="str">
        <f>+'[31]Cu Prot'!K67</f>
        <v/>
      </c>
      <c r="M852" s="49" t="str">
        <f>+'[31]Cu Prot'!L67</f>
        <v/>
      </c>
      <c r="N852" s="49" t="str">
        <f>+'[31]Cu Prot'!M67</f>
        <v/>
      </c>
      <c r="O852" s="49" t="str">
        <f>+'[31]Cu Prot'!N67</f>
        <v>Estimado</v>
      </c>
      <c r="P852" s="49" t="str">
        <f>+'[31]Cu Prot'!O67</f>
        <v/>
      </c>
      <c r="Q852" s="49" t="str">
        <f>+'[31]Cu Prot'!P67</f>
        <v>E</v>
      </c>
      <c r="R852" s="51">
        <f t="shared" si="54"/>
        <v>6.5166237164913987E-2</v>
      </c>
      <c r="S852" s="45" t="str">
        <f t="shared" si="55"/>
        <v>Estimado.rar</v>
      </c>
      <c r="V852" s="46">
        <f t="shared" si="53"/>
        <v>1</v>
      </c>
    </row>
    <row r="853" spans="1:22" s="45" customFormat="1" ht="11.25" hidden="1" customHeight="1" x14ac:dyDescent="0.2">
      <c r="A853" s="47">
        <f t="shared" ref="A853:A906" si="56">+A852+1</f>
        <v>840</v>
      </c>
      <c r="B853" s="48" t="str">
        <f>+'[31]Cu Prot'!B68</f>
        <v>CBD02</v>
      </c>
      <c r="C853" s="49" t="str">
        <f>+'[31]Cu Prot'!C68</f>
        <v xml:space="preserve">CONDUCTOR DE COBRE PROTEGIDO, DE  16 mm2; MEDIA TENSION                                                                                                                                                                                                   </v>
      </c>
      <c r="D853" s="49">
        <f>+'[31]Cu Prot'!D68</f>
        <v>3.14</v>
      </c>
      <c r="E853" s="53">
        <f>+'[31]Cu Prot'!E68</f>
        <v>3.34462198469783</v>
      </c>
      <c r="F853" s="53"/>
      <c r="G853" s="49" t="str">
        <f>+'[31]Cu Prot'!F68</f>
        <v>E</v>
      </c>
      <c r="H853" s="49" t="str">
        <f>+'[31]Cu Prot'!G68</f>
        <v/>
      </c>
      <c r="I853" s="49" t="str">
        <f>+'[31]Cu Prot'!H68</f>
        <v>Estimado</v>
      </c>
      <c r="J853" s="49" t="str">
        <f>+'[31]Cu Prot'!I68</f>
        <v/>
      </c>
      <c r="K853" s="49" t="str">
        <f>+'[31]Cu Prot'!J68</f>
        <v/>
      </c>
      <c r="L853" s="49" t="str">
        <f>+'[31]Cu Prot'!K68</f>
        <v/>
      </c>
      <c r="M853" s="49" t="str">
        <f>+'[31]Cu Prot'!L68</f>
        <v/>
      </c>
      <c r="N853" s="49" t="str">
        <f>+'[31]Cu Prot'!M68</f>
        <v/>
      </c>
      <c r="O853" s="49" t="str">
        <f>+'[31]Cu Prot'!N68</f>
        <v>Estimado</v>
      </c>
      <c r="P853" s="49" t="str">
        <f>+'[31]Cu Prot'!O68</f>
        <v/>
      </c>
      <c r="Q853" s="49" t="str">
        <f>+'[31]Cu Prot'!P68</f>
        <v>E</v>
      </c>
      <c r="R853" s="51">
        <f t="shared" si="54"/>
        <v>6.5166237164913987E-2</v>
      </c>
      <c r="S853" s="45" t="str">
        <f t="shared" si="55"/>
        <v>Estimado.rar</v>
      </c>
      <c r="V853" s="46">
        <f t="shared" si="53"/>
        <v>1</v>
      </c>
    </row>
    <row r="854" spans="1:22" s="45" customFormat="1" ht="11.25" hidden="1" customHeight="1" x14ac:dyDescent="0.2">
      <c r="A854" s="47">
        <f t="shared" si="56"/>
        <v>841</v>
      </c>
      <c r="B854" s="48" t="str">
        <f>+'[31]Cu Prot'!B69</f>
        <v>CBD03</v>
      </c>
      <c r="C854" s="49" t="str">
        <f>+'[31]Cu Prot'!C69</f>
        <v xml:space="preserve">CONDUCTOR DE COBRE PROTEGIDO, DE  25 mm2; MEDIA TENSION                                                                                                                                                                                                   </v>
      </c>
      <c r="D854" s="49">
        <f>+'[31]Cu Prot'!D69</f>
        <v>2.92</v>
      </c>
      <c r="E854" s="53">
        <f>+'[31]Cu Prot'!E69</f>
        <v>3.1102854125215487</v>
      </c>
      <c r="F854" s="53"/>
      <c r="G854" s="49" t="str">
        <f>+'[31]Cu Prot'!F69</f>
        <v>E</v>
      </c>
      <c r="H854" s="49" t="str">
        <f>+'[31]Cu Prot'!G69</f>
        <v/>
      </c>
      <c r="I854" s="49" t="str">
        <f>+'[31]Cu Prot'!H69</f>
        <v>Estimado</v>
      </c>
      <c r="J854" s="49" t="str">
        <f>+'[31]Cu Prot'!I69</f>
        <v/>
      </c>
      <c r="K854" s="49" t="str">
        <f>+'[31]Cu Prot'!J69</f>
        <v/>
      </c>
      <c r="L854" s="49" t="str">
        <f>+'[31]Cu Prot'!K69</f>
        <v/>
      </c>
      <c r="M854" s="49" t="str">
        <f>+'[31]Cu Prot'!L69</f>
        <v/>
      </c>
      <c r="N854" s="49" t="str">
        <f>+'[31]Cu Prot'!M69</f>
        <v/>
      </c>
      <c r="O854" s="49" t="str">
        <f>+'[31]Cu Prot'!N69</f>
        <v>Estimado</v>
      </c>
      <c r="P854" s="49" t="str">
        <f>+'[31]Cu Prot'!O69</f>
        <v/>
      </c>
      <c r="Q854" s="49" t="str">
        <f>+'[31]Cu Prot'!P69</f>
        <v>E</v>
      </c>
      <c r="R854" s="51">
        <f t="shared" si="54"/>
        <v>6.5166237164913987E-2</v>
      </c>
      <c r="S854" s="45" t="str">
        <f t="shared" si="55"/>
        <v>Estimado.rar</v>
      </c>
      <c r="V854" s="46">
        <f t="shared" si="53"/>
        <v>1</v>
      </c>
    </row>
    <row r="855" spans="1:22" s="45" customFormat="1" ht="11.25" hidden="1" customHeight="1" x14ac:dyDescent="0.2">
      <c r="A855" s="47">
        <f t="shared" si="56"/>
        <v>842</v>
      </c>
      <c r="B855" s="48" t="str">
        <f>+'[31]Cu Prot'!B70</f>
        <v>CBD04</v>
      </c>
      <c r="C855" s="49" t="str">
        <f>+'[31]Cu Prot'!C70</f>
        <v xml:space="preserve">CONDUCTOR DE COBRE PROTEGIDO, DE  35 mm2; MEDIA TENSION                                                                                                                                                                                                   </v>
      </c>
      <c r="D855" s="49">
        <f>+'[31]Cu Prot'!D70</f>
        <v>3.62</v>
      </c>
      <c r="E855" s="53">
        <f>+'[31]Cu Prot'!E70</f>
        <v>2.93</v>
      </c>
      <c r="F855" s="53"/>
      <c r="G855" s="49" t="str">
        <f>+'[31]Cu Prot'!F70</f>
        <v>S</v>
      </c>
      <c r="H855" s="49">
        <f>+'[31]Cu Prot'!G70</f>
        <v>200</v>
      </c>
      <c r="I855" s="49" t="str">
        <f>+'[31]Cu Prot'!H70</f>
        <v>Orden de Compra OC-4359</v>
      </c>
      <c r="J855" s="49" t="str">
        <f>+'[31]Cu Prot'!I70</f>
        <v>Individual</v>
      </c>
      <c r="K855" s="49" t="str">
        <f>+'[31]Cu Prot'!J70</f>
        <v>ELDU</v>
      </c>
      <c r="L855" s="49" t="str">
        <f>+'[31]Cu Prot'!K70</f>
        <v>MATERIALES GROUP S.A.C</v>
      </c>
      <c r="M855" s="49">
        <f>+'[31]Cu Prot'!L70</f>
        <v>43093</v>
      </c>
      <c r="N855" s="49">
        <f>+'[31]Cu Prot'!M70</f>
        <v>200</v>
      </c>
      <c r="O855" s="49" t="str">
        <f>+'[31]Cu Prot'!N70</f>
        <v>Sustento</v>
      </c>
      <c r="P855" s="49">
        <f>+'[31]Cu Prot'!O70</f>
        <v>200</v>
      </c>
      <c r="Q855" s="49" t="str">
        <f>+'[31]Cu Prot'!P70</f>
        <v>S</v>
      </c>
      <c r="R855" s="51">
        <f t="shared" si="54"/>
        <v>-0.19060773480662985</v>
      </c>
      <c r="S855" s="45" t="str">
        <f t="shared" si="55"/>
        <v>ELDU: Orden de Compra OC-4359</v>
      </c>
      <c r="V855" s="46">
        <f t="shared" si="53"/>
        <v>1</v>
      </c>
    </row>
    <row r="856" spans="1:22" s="45" customFormat="1" ht="11.25" hidden="1" customHeight="1" x14ac:dyDescent="0.2">
      <c r="A856" s="47">
        <f t="shared" si="56"/>
        <v>843</v>
      </c>
      <c r="B856" s="48" t="str">
        <f>+'[31]Cu Prot'!B71</f>
        <v>CBD05</v>
      </c>
      <c r="C856" s="49" t="str">
        <f>+'[31]Cu Prot'!C71</f>
        <v xml:space="preserve">CONDUCTOR DE COBRE PROTEGIDO, DE  50 mm2; MEDIA TENSION                                                                                                                                                                                                   </v>
      </c>
      <c r="D856" s="49">
        <f>+'[31]Cu Prot'!D71</f>
        <v>4.1399999999999997</v>
      </c>
      <c r="E856" s="53">
        <f>+'[31]Cu Prot'!E71</f>
        <v>4.409788221862744</v>
      </c>
      <c r="F856" s="53"/>
      <c r="G856" s="49" t="str">
        <f>+'[31]Cu Prot'!F71</f>
        <v>E</v>
      </c>
      <c r="H856" s="49" t="str">
        <f>+'[31]Cu Prot'!G71</f>
        <v/>
      </c>
      <c r="I856" s="49" t="str">
        <f>+'[31]Cu Prot'!H71</f>
        <v>Estimado</v>
      </c>
      <c r="J856" s="49" t="str">
        <f>+'[31]Cu Prot'!I71</f>
        <v/>
      </c>
      <c r="K856" s="49" t="str">
        <f>+'[31]Cu Prot'!J71</f>
        <v/>
      </c>
      <c r="L856" s="49" t="str">
        <f>+'[31]Cu Prot'!K71</f>
        <v/>
      </c>
      <c r="M856" s="49" t="str">
        <f>+'[31]Cu Prot'!L71</f>
        <v/>
      </c>
      <c r="N856" s="49" t="str">
        <f>+'[31]Cu Prot'!M71</f>
        <v/>
      </c>
      <c r="O856" s="49" t="str">
        <f>+'[31]Cu Prot'!N71</f>
        <v>Estimado</v>
      </c>
      <c r="P856" s="49" t="str">
        <f>+'[31]Cu Prot'!O71</f>
        <v/>
      </c>
      <c r="Q856" s="49" t="str">
        <f>+'[31]Cu Prot'!P71</f>
        <v>E</v>
      </c>
      <c r="R856" s="51">
        <f t="shared" si="54"/>
        <v>6.5166237164913987E-2</v>
      </c>
      <c r="S856" s="45" t="str">
        <f t="shared" si="55"/>
        <v>Estimado.rar</v>
      </c>
      <c r="V856" s="46">
        <f t="shared" si="53"/>
        <v>1</v>
      </c>
    </row>
    <row r="857" spans="1:22" s="45" customFormat="1" ht="11.25" hidden="1" customHeight="1" x14ac:dyDescent="0.2">
      <c r="A857" s="47">
        <f t="shared" si="56"/>
        <v>844</v>
      </c>
      <c r="B857" s="48" t="str">
        <f>+'[31]Cu Prot'!B72</f>
        <v>CBD06</v>
      </c>
      <c r="C857" s="49" t="str">
        <f>+'[31]Cu Prot'!C72</f>
        <v xml:space="preserve">CONDUCTOR DE COBRE PROTEGIDO, DE  70 mm2; MEDIA TENSION                                                                                                                                                                                                   </v>
      </c>
      <c r="D857" s="49">
        <f>+'[31]Cu Prot'!D72</f>
        <v>6.99</v>
      </c>
      <c r="E857" s="53">
        <f>+'[31]Cu Prot'!E72</f>
        <v>7.4455119977827486</v>
      </c>
      <c r="F857" s="53"/>
      <c r="G857" s="49" t="str">
        <f>+'[31]Cu Prot'!F72</f>
        <v>E</v>
      </c>
      <c r="H857" s="49" t="str">
        <f>+'[31]Cu Prot'!G72</f>
        <v/>
      </c>
      <c r="I857" s="49" t="str">
        <f>+'[31]Cu Prot'!H72</f>
        <v>Estimado</v>
      </c>
      <c r="J857" s="49" t="str">
        <f>+'[31]Cu Prot'!I72</f>
        <v/>
      </c>
      <c r="K857" s="49" t="str">
        <f>+'[31]Cu Prot'!J72</f>
        <v/>
      </c>
      <c r="L857" s="49" t="str">
        <f>+'[31]Cu Prot'!K72</f>
        <v/>
      </c>
      <c r="M857" s="49" t="str">
        <f>+'[31]Cu Prot'!L72</f>
        <v/>
      </c>
      <c r="N857" s="49" t="str">
        <f>+'[31]Cu Prot'!M72</f>
        <v/>
      </c>
      <c r="O857" s="49" t="str">
        <f>+'[31]Cu Prot'!N72</f>
        <v>Estimado</v>
      </c>
      <c r="P857" s="49" t="str">
        <f>+'[31]Cu Prot'!O72</f>
        <v/>
      </c>
      <c r="Q857" s="49" t="str">
        <f>+'[31]Cu Prot'!P72</f>
        <v>E</v>
      </c>
      <c r="R857" s="51">
        <f t="shared" si="54"/>
        <v>6.5166237164913987E-2</v>
      </c>
      <c r="S857" s="45" t="str">
        <f t="shared" si="55"/>
        <v>Estimado.rar</v>
      </c>
      <c r="V857" s="46">
        <f t="shared" si="53"/>
        <v>1</v>
      </c>
    </row>
    <row r="858" spans="1:22" s="45" customFormat="1" ht="11.25" hidden="1" customHeight="1" x14ac:dyDescent="0.2">
      <c r="A858" s="47">
        <f t="shared" si="56"/>
        <v>845</v>
      </c>
      <c r="B858" s="48" t="str">
        <f>+'[31]Cu Prot'!B73</f>
        <v>CBD07</v>
      </c>
      <c r="C858" s="49" t="str">
        <f>+'[31]Cu Prot'!C73</f>
        <v xml:space="preserve">CONDUCTOR DE COBRE PROTEGIDO, DE  95 mm2; MEDIA TENSION                                                                                                                                                                                                   </v>
      </c>
      <c r="D858" s="49">
        <f>+'[31]Cu Prot'!D73</f>
        <v>9.51</v>
      </c>
      <c r="E858" s="53">
        <f>+'[31]Cu Prot'!E73</f>
        <v>10.129730915438332</v>
      </c>
      <c r="F858" s="53"/>
      <c r="G858" s="49" t="str">
        <f>+'[31]Cu Prot'!F73</f>
        <v>E</v>
      </c>
      <c r="H858" s="49" t="str">
        <f>+'[31]Cu Prot'!G73</f>
        <v/>
      </c>
      <c r="I858" s="49" t="str">
        <f>+'[31]Cu Prot'!H73</f>
        <v>Estimado</v>
      </c>
      <c r="J858" s="49" t="str">
        <f>+'[31]Cu Prot'!I73</f>
        <v/>
      </c>
      <c r="K858" s="49" t="str">
        <f>+'[31]Cu Prot'!J73</f>
        <v/>
      </c>
      <c r="L858" s="49" t="str">
        <f>+'[31]Cu Prot'!K73</f>
        <v/>
      </c>
      <c r="M858" s="49" t="str">
        <f>+'[31]Cu Prot'!L73</f>
        <v/>
      </c>
      <c r="N858" s="49" t="str">
        <f>+'[31]Cu Prot'!M73</f>
        <v/>
      </c>
      <c r="O858" s="49" t="str">
        <f>+'[31]Cu Prot'!N73</f>
        <v>Estimado</v>
      </c>
      <c r="P858" s="49" t="str">
        <f>+'[31]Cu Prot'!O73</f>
        <v/>
      </c>
      <c r="Q858" s="49" t="str">
        <f>+'[31]Cu Prot'!P73</f>
        <v>E</v>
      </c>
      <c r="R858" s="51">
        <f t="shared" si="54"/>
        <v>6.5166237164913987E-2</v>
      </c>
      <c r="S858" s="45" t="str">
        <f t="shared" si="55"/>
        <v>Estimado.rar</v>
      </c>
      <c r="V858" s="46">
        <f t="shared" si="53"/>
        <v>1</v>
      </c>
    </row>
    <row r="859" spans="1:22" s="45" customFormat="1" ht="11.25" hidden="1" customHeight="1" x14ac:dyDescent="0.2">
      <c r="A859" s="47">
        <f t="shared" si="56"/>
        <v>846</v>
      </c>
      <c r="B859" s="48" t="str">
        <f>+'[31]Cu Prot'!B74</f>
        <v>CBD08</v>
      </c>
      <c r="C859" s="49" t="str">
        <f>+'[31]Cu Prot'!C74</f>
        <v xml:space="preserve">CONDUCTOR DE COBRE PROTEGIDO, DE  120 mm2; MEDIA TENSION                                                                                                                                                                                                  </v>
      </c>
      <c r="D859" s="49">
        <f>+'[31]Cu Prot'!D74</f>
        <v>20.93</v>
      </c>
      <c r="E859" s="53">
        <f>+'[31]Cu Prot'!E74</f>
        <v>22.293929343861649</v>
      </c>
      <c r="F859" s="53"/>
      <c r="G859" s="49" t="str">
        <f>+'[31]Cu Prot'!F74</f>
        <v>E</v>
      </c>
      <c r="H859" s="49" t="str">
        <f>+'[31]Cu Prot'!G74</f>
        <v/>
      </c>
      <c r="I859" s="49" t="str">
        <f>+'[31]Cu Prot'!H74</f>
        <v>Estimado</v>
      </c>
      <c r="J859" s="49" t="str">
        <f>+'[31]Cu Prot'!I74</f>
        <v/>
      </c>
      <c r="K859" s="49" t="str">
        <f>+'[31]Cu Prot'!J74</f>
        <v/>
      </c>
      <c r="L859" s="49" t="str">
        <f>+'[31]Cu Prot'!K74</f>
        <v/>
      </c>
      <c r="M859" s="49" t="str">
        <f>+'[31]Cu Prot'!L74</f>
        <v/>
      </c>
      <c r="N859" s="49" t="str">
        <f>+'[31]Cu Prot'!M74</f>
        <v/>
      </c>
      <c r="O859" s="49" t="str">
        <f>+'[31]Cu Prot'!N74</f>
        <v>Estimado</v>
      </c>
      <c r="P859" s="49" t="str">
        <f>+'[31]Cu Prot'!O74</f>
        <v/>
      </c>
      <c r="Q859" s="49" t="str">
        <f>+'[31]Cu Prot'!P74</f>
        <v>E</v>
      </c>
      <c r="R859" s="51">
        <f t="shared" si="54"/>
        <v>6.5166237164913987E-2</v>
      </c>
      <c r="S859" s="45" t="str">
        <f t="shared" si="55"/>
        <v>Estimado.rar</v>
      </c>
      <c r="V859" s="46">
        <f t="shared" si="53"/>
        <v>1</v>
      </c>
    </row>
    <row r="860" spans="1:22" s="45" customFormat="1" ht="11.25" hidden="1" customHeight="1" x14ac:dyDescent="0.2">
      <c r="A860" s="47">
        <f t="shared" si="56"/>
        <v>847</v>
      </c>
      <c r="B860" s="48" t="str">
        <f>+'[31]Cu Prot'!B75</f>
        <v>CBB01</v>
      </c>
      <c r="C860" s="49" t="str">
        <f>+'[31]Cu Prot'!C75</f>
        <v xml:space="preserve">CONDUCTOR DE COBRE PROTEGIDO, DE  6 mm2, 1 HILO; BAJA TENSION                                                                                                                                                                                             </v>
      </c>
      <c r="D860" s="49">
        <f>+'[31]Cu Prot'!D75</f>
        <v>0.81</v>
      </c>
      <c r="E860" s="53">
        <f>+'[31]Cu Prot'!E75</f>
        <v>0.78</v>
      </c>
      <c r="F860" s="53"/>
      <c r="G860" s="49" t="str">
        <f>+'[31]Cu Prot'!F75</f>
        <v>E</v>
      </c>
      <c r="H860" s="49" t="str">
        <f>+'[31]Cu Prot'!G75</f>
        <v/>
      </c>
      <c r="I860" s="49" t="str">
        <f>+'[31]Cu Prot'!H75</f>
        <v>Estimado</v>
      </c>
      <c r="J860" s="49" t="str">
        <f>+'[31]Cu Prot'!I75</f>
        <v/>
      </c>
      <c r="K860" s="49" t="str">
        <f>+'[31]Cu Prot'!J75</f>
        <v/>
      </c>
      <c r="L860" s="49" t="str">
        <f>+'[31]Cu Prot'!K75</f>
        <v/>
      </c>
      <c r="M860" s="49" t="str">
        <f>+'[31]Cu Prot'!L75</f>
        <v/>
      </c>
      <c r="N860" s="49" t="str">
        <f>+'[31]Cu Prot'!M75</f>
        <v/>
      </c>
      <c r="O860" s="49" t="str">
        <f>+'[31]Cu Prot'!N75</f>
        <v>Estimado</v>
      </c>
      <c r="P860" s="49" t="str">
        <f>+'[31]Cu Prot'!O75</f>
        <v/>
      </c>
      <c r="Q860" s="49" t="str">
        <f>+'[31]Cu Prot'!P75</f>
        <v>E</v>
      </c>
      <c r="R860" s="51">
        <f t="shared" si="54"/>
        <v>-3.703703703703709E-2</v>
      </c>
      <c r="S860" s="45" t="str">
        <f t="shared" si="55"/>
        <v>Estimado.rar</v>
      </c>
      <c r="V860" s="46">
        <f t="shared" si="53"/>
        <v>1</v>
      </c>
    </row>
    <row r="861" spans="1:22" s="45" customFormat="1" ht="11.25" hidden="1" customHeight="1" x14ac:dyDescent="0.2">
      <c r="A861" s="47">
        <f t="shared" si="56"/>
        <v>848</v>
      </c>
      <c r="B861" s="48" t="str">
        <f>+'[31]Cu Prot'!B76</f>
        <v>CBB03</v>
      </c>
      <c r="C861" s="49" t="str">
        <f>+'[31]Cu Prot'!C76</f>
        <v xml:space="preserve">CONDUCTOR DE COBRE PROTEGIDO, DE 10 mm2, 1 HILO; BAJA TENSION                                                                                                                                                                                             </v>
      </c>
      <c r="D861" s="49">
        <f>+'[31]Cu Prot'!D76</f>
        <v>1.24</v>
      </c>
      <c r="E861" s="53">
        <f>+'[31]Cu Prot'!E76</f>
        <v>1.2245321152260762</v>
      </c>
      <c r="F861" s="53"/>
      <c r="G861" s="49" t="str">
        <f>+'[31]Cu Prot'!F76</f>
        <v>E</v>
      </c>
      <c r="H861" s="49" t="str">
        <f>+'[31]Cu Prot'!G76</f>
        <v/>
      </c>
      <c r="I861" s="49" t="str">
        <f>+'[31]Cu Prot'!H76</f>
        <v>Estimado</v>
      </c>
      <c r="J861" s="49" t="str">
        <f>+'[31]Cu Prot'!I76</f>
        <v/>
      </c>
      <c r="K861" s="49" t="str">
        <f>+'[31]Cu Prot'!J76</f>
        <v/>
      </c>
      <c r="L861" s="49" t="str">
        <f>+'[31]Cu Prot'!K76</f>
        <v/>
      </c>
      <c r="M861" s="49" t="str">
        <f>+'[31]Cu Prot'!L76</f>
        <v/>
      </c>
      <c r="N861" s="49" t="str">
        <f>+'[31]Cu Prot'!M76</f>
        <v/>
      </c>
      <c r="O861" s="49" t="str">
        <f>+'[31]Cu Prot'!N76</f>
        <v>Estimado</v>
      </c>
      <c r="P861" s="49" t="str">
        <f>+'[31]Cu Prot'!O76</f>
        <v/>
      </c>
      <c r="Q861" s="49" t="str">
        <f>+'[31]Cu Prot'!P76</f>
        <v>E</v>
      </c>
      <c r="R861" s="51">
        <f t="shared" si="54"/>
        <v>-1.2474100624132123E-2</v>
      </c>
      <c r="S861" s="45" t="str">
        <f t="shared" si="55"/>
        <v>Estimado.rar</v>
      </c>
      <c r="V861" s="46">
        <f t="shared" si="53"/>
        <v>1</v>
      </c>
    </row>
    <row r="862" spans="1:22" s="45" customFormat="1" ht="11.25" hidden="1" customHeight="1" x14ac:dyDescent="0.2">
      <c r="A862" s="47">
        <f t="shared" si="56"/>
        <v>849</v>
      </c>
      <c r="B862" s="48" t="str">
        <f>+'[31]Cu Prot'!B77</f>
        <v>CBB05</v>
      </c>
      <c r="C862" s="49" t="str">
        <f>+'[31]Cu Prot'!C77</f>
        <v xml:space="preserve">CONDUCTOR DE COBRE PROTEGIDO, DE 16 mm2, 1 HILO; BAJA TENSION                                                                                                                                                                                             </v>
      </c>
      <c r="D862" s="49">
        <f>+'[31]Cu Prot'!D77</f>
        <v>1.81</v>
      </c>
      <c r="E862" s="53">
        <f>+'[31]Cu Prot'!E77</f>
        <v>1.8572985525538583</v>
      </c>
      <c r="F862" s="53"/>
      <c r="G862" s="49" t="str">
        <f>+'[31]Cu Prot'!F77</f>
        <v>E</v>
      </c>
      <c r="H862" s="49" t="str">
        <f>+'[31]Cu Prot'!G77</f>
        <v/>
      </c>
      <c r="I862" s="49" t="str">
        <f>+'[31]Cu Prot'!H77</f>
        <v>Estimado</v>
      </c>
      <c r="J862" s="49" t="str">
        <f>+'[31]Cu Prot'!I77</f>
        <v/>
      </c>
      <c r="K862" s="49" t="str">
        <f>+'[31]Cu Prot'!J77</f>
        <v/>
      </c>
      <c r="L862" s="49" t="str">
        <f>+'[31]Cu Prot'!K77</f>
        <v/>
      </c>
      <c r="M862" s="49" t="str">
        <f>+'[31]Cu Prot'!L77</f>
        <v/>
      </c>
      <c r="N862" s="49" t="str">
        <f>+'[31]Cu Prot'!M77</f>
        <v/>
      </c>
      <c r="O862" s="49" t="str">
        <f>+'[31]Cu Prot'!N77</f>
        <v>Estimado</v>
      </c>
      <c r="P862" s="49" t="str">
        <f>+'[31]Cu Prot'!O77</f>
        <v/>
      </c>
      <c r="Q862" s="49" t="str">
        <f>+'[31]Cu Prot'!P77</f>
        <v>E</v>
      </c>
      <c r="R862" s="51">
        <f t="shared" si="54"/>
        <v>2.6131796991081924E-2</v>
      </c>
      <c r="S862" s="45" t="str">
        <f t="shared" si="55"/>
        <v>Estimado.rar</v>
      </c>
      <c r="V862" s="46">
        <f t="shared" si="53"/>
        <v>1</v>
      </c>
    </row>
    <row r="863" spans="1:22" s="45" customFormat="1" ht="11.25" hidden="1" customHeight="1" x14ac:dyDescent="0.2">
      <c r="A863" s="47">
        <f t="shared" si="56"/>
        <v>850</v>
      </c>
      <c r="B863" s="48" t="str">
        <f>+'[31]Cu Prot'!B78</f>
        <v>CBB02</v>
      </c>
      <c r="C863" s="49" t="str">
        <f>+'[31]Cu Prot'!C78</f>
        <v xml:space="preserve">CONDUCTOR DE COBRE PROTEGIDO, DE  6 mm2, 7 HILOS; BAJA TENSION                                                                                                                                                                                            </v>
      </c>
      <c r="D863" s="49">
        <f>+'[31]Cu Prot'!D78</f>
        <v>0.81</v>
      </c>
      <c r="E863" s="53">
        <f>+'[31]Cu Prot'!E78</f>
        <v>0.78</v>
      </c>
      <c r="F863" s="53"/>
      <c r="G863" s="49" t="str">
        <f>+'[31]Cu Prot'!F78</f>
        <v>S</v>
      </c>
      <c r="H863" s="49">
        <f>+'[31]Cu Prot'!G78</f>
        <v>52</v>
      </c>
      <c r="I863" s="49" t="str">
        <f>+'[31]Cu Prot'!H78</f>
        <v>Orden de Compra 4210010136</v>
      </c>
      <c r="J863" s="49" t="str">
        <f>+'[31]Cu Prot'!I78</f>
        <v>Individual</v>
      </c>
      <c r="K863" s="49" t="str">
        <f>+'[31]Cu Prot'!J78</f>
        <v>ELC</v>
      </c>
      <c r="L863" s="49" t="str">
        <f>+'[31]Cu Prot'!K78</f>
        <v>PROMOTORES ELECTRICOS MILAGROS Y CE</v>
      </c>
      <c r="M863" s="49">
        <f>+'[31]Cu Prot'!L78</f>
        <v>43076</v>
      </c>
      <c r="N863" s="49">
        <f>+'[31]Cu Prot'!M78</f>
        <v>52</v>
      </c>
      <c r="O863" s="49" t="str">
        <f>+'[31]Cu Prot'!N78</f>
        <v>Sustento</v>
      </c>
      <c r="P863" s="49">
        <f>+'[31]Cu Prot'!O78</f>
        <v>52</v>
      </c>
      <c r="Q863" s="49" t="str">
        <f>+'[31]Cu Prot'!P78</f>
        <v>S</v>
      </c>
      <c r="R863" s="51">
        <f t="shared" si="54"/>
        <v>-3.703703703703709E-2</v>
      </c>
      <c r="S863" s="45" t="str">
        <f t="shared" si="55"/>
        <v>ELC: Orden de Compra 4210010136</v>
      </c>
      <c r="V863" s="46">
        <f t="shared" si="53"/>
        <v>1</v>
      </c>
    </row>
    <row r="864" spans="1:22" s="45" customFormat="1" ht="11.25" hidden="1" customHeight="1" x14ac:dyDescent="0.2">
      <c r="A864" s="47">
        <f t="shared" si="56"/>
        <v>851</v>
      </c>
      <c r="B864" s="48" t="str">
        <f>+'[31]Cu Prot'!B79</f>
        <v>CBB04</v>
      </c>
      <c r="C864" s="49" t="str">
        <f>+'[31]Cu Prot'!C79</f>
        <v xml:space="preserve">CONDUCTOR DE COBRE PROTEGIDO, DE 10 mm2, 7 HILOS; BAJA TENSION                                                                                                                                                                                            </v>
      </c>
      <c r="D864" s="49">
        <f>+'[31]Cu Prot'!D79</f>
        <v>1.24</v>
      </c>
      <c r="E864" s="53">
        <f>+'[31]Cu Prot'!E79</f>
        <v>1.2245321152260762</v>
      </c>
      <c r="F864" s="53"/>
      <c r="G864" s="49" t="str">
        <f>+'[31]Cu Prot'!F79</f>
        <v>E</v>
      </c>
      <c r="H864" s="49" t="str">
        <f>+'[31]Cu Prot'!G79</f>
        <v/>
      </c>
      <c r="I864" s="49" t="str">
        <f>+'[31]Cu Prot'!H79</f>
        <v>Estimado</v>
      </c>
      <c r="J864" s="49" t="str">
        <f>+'[31]Cu Prot'!I79</f>
        <v/>
      </c>
      <c r="K864" s="49" t="str">
        <f>+'[31]Cu Prot'!J79</f>
        <v/>
      </c>
      <c r="L864" s="49" t="str">
        <f>+'[31]Cu Prot'!K79</f>
        <v/>
      </c>
      <c r="M864" s="49" t="str">
        <f>+'[31]Cu Prot'!L79</f>
        <v/>
      </c>
      <c r="N864" s="49" t="str">
        <f>+'[31]Cu Prot'!M79</f>
        <v/>
      </c>
      <c r="O864" s="49" t="str">
        <f>+'[31]Cu Prot'!N79</f>
        <v>Estimado</v>
      </c>
      <c r="P864" s="49" t="str">
        <f>+'[31]Cu Prot'!O79</f>
        <v/>
      </c>
      <c r="Q864" s="49" t="str">
        <f>+'[31]Cu Prot'!P79</f>
        <v>E</v>
      </c>
      <c r="R864" s="51">
        <f t="shared" si="54"/>
        <v>-1.2474100624132123E-2</v>
      </c>
      <c r="S864" s="45" t="str">
        <f t="shared" si="55"/>
        <v>Estimado.rar</v>
      </c>
      <c r="V864" s="46">
        <f t="shared" si="53"/>
        <v>1</v>
      </c>
    </row>
    <row r="865" spans="1:22" s="45" customFormat="1" ht="11.25" hidden="1" customHeight="1" x14ac:dyDescent="0.2">
      <c r="A865" s="47">
        <f t="shared" si="56"/>
        <v>852</v>
      </c>
      <c r="B865" s="48" t="str">
        <f>+'[31]Cu Prot'!B80</f>
        <v>CBB06</v>
      </c>
      <c r="C865" s="49" t="str">
        <f>+'[31]Cu Prot'!C80</f>
        <v xml:space="preserve">CONDUCTOR DE COBRE PROTEGIDO, DE 16 mm2, 7 HILOS; BAJA TENSION                                                                                                                                                                                            </v>
      </c>
      <c r="D865" s="49">
        <f>+'[31]Cu Prot'!D80</f>
        <v>1.81</v>
      </c>
      <c r="E865" s="53">
        <f>+'[31]Cu Prot'!E80</f>
        <v>1.8572985525538583</v>
      </c>
      <c r="F865" s="53"/>
      <c r="G865" s="49" t="str">
        <f>+'[31]Cu Prot'!F80</f>
        <v>E</v>
      </c>
      <c r="H865" s="49" t="str">
        <f>+'[31]Cu Prot'!G80</f>
        <v/>
      </c>
      <c r="I865" s="49" t="str">
        <f>+'[31]Cu Prot'!H80</f>
        <v>Estimado</v>
      </c>
      <c r="J865" s="49" t="str">
        <f>+'[31]Cu Prot'!I80</f>
        <v/>
      </c>
      <c r="K865" s="49" t="str">
        <f>+'[31]Cu Prot'!J80</f>
        <v/>
      </c>
      <c r="L865" s="49" t="str">
        <f>+'[31]Cu Prot'!K80</f>
        <v/>
      </c>
      <c r="M865" s="49" t="str">
        <f>+'[31]Cu Prot'!L80</f>
        <v/>
      </c>
      <c r="N865" s="49">
        <f>+'[31]Cu Prot'!M80</f>
        <v>1</v>
      </c>
      <c r="O865" s="49" t="str">
        <f>+'[31]Cu Prot'!N80</f>
        <v>Estimado</v>
      </c>
      <c r="P865" s="49" t="str">
        <f>+'[31]Cu Prot'!O80</f>
        <v/>
      </c>
      <c r="Q865" s="49" t="str">
        <f>+'[31]Cu Prot'!P80</f>
        <v>E</v>
      </c>
      <c r="R865" s="51">
        <f t="shared" si="54"/>
        <v>2.6131796991081924E-2</v>
      </c>
      <c r="S865" s="45" t="str">
        <f t="shared" si="55"/>
        <v>Estimado.rar</v>
      </c>
      <c r="V865" s="46">
        <f t="shared" si="53"/>
        <v>1</v>
      </c>
    </row>
    <row r="866" spans="1:22" s="45" customFormat="1" ht="11.25" hidden="1" customHeight="1" x14ac:dyDescent="0.2">
      <c r="A866" s="47">
        <f t="shared" si="56"/>
        <v>853</v>
      </c>
      <c r="B866" s="48" t="str">
        <f>+'[31]Cu Prot'!B81</f>
        <v>CBB07</v>
      </c>
      <c r="C866" s="49" t="str">
        <f>+'[31]Cu Prot'!C81</f>
        <v xml:space="preserve">CONDUCTOR DE COBRE PROTEGIDO, DE 25 mm2, 7 HILOS; BAJA TENSION                                                                                                                                                                                            </v>
      </c>
      <c r="D866" s="49">
        <f>+'[31]Cu Prot'!D81</f>
        <v>2.83</v>
      </c>
      <c r="E866" s="53">
        <f>+'[31]Cu Prot'!E81</f>
        <v>2.74</v>
      </c>
      <c r="F866" s="53"/>
      <c r="G866" s="49" t="str">
        <f>+'[31]Cu Prot'!F81</f>
        <v>S</v>
      </c>
      <c r="H866" s="49">
        <f>+'[31]Cu Prot'!G81</f>
        <v>50</v>
      </c>
      <c r="I866" s="49" t="str">
        <f>+'[31]Cu Prot'!H81</f>
        <v>Orden de Compra 4210008715</v>
      </c>
      <c r="J866" s="49" t="str">
        <f>+'[31]Cu Prot'!I81</f>
        <v>Individual</v>
      </c>
      <c r="K866" s="49" t="str">
        <f>+'[31]Cu Prot'!J81</f>
        <v>ELC</v>
      </c>
      <c r="L866" s="49" t="str">
        <f>+'[31]Cu Prot'!K81</f>
        <v>PROMOTORES ELECTRICOS MILAGROS Y CE</v>
      </c>
      <c r="M866" s="49">
        <f>+'[31]Cu Prot'!L81</f>
        <v>42517</v>
      </c>
      <c r="N866" s="49">
        <f>+'[31]Cu Prot'!M81</f>
        <v>1</v>
      </c>
      <c r="O866" s="49" t="str">
        <f>+'[31]Cu Prot'!N81</f>
        <v>Sustento</v>
      </c>
      <c r="P866" s="49">
        <f>+'[31]Cu Prot'!O81</f>
        <v>50</v>
      </c>
      <c r="Q866" s="49" t="str">
        <f>+'[31]Cu Prot'!P81</f>
        <v>S</v>
      </c>
      <c r="R866" s="51">
        <f t="shared" si="54"/>
        <v>-3.180212014134276E-2</v>
      </c>
      <c r="S866" s="45" t="str">
        <f t="shared" si="55"/>
        <v>ELC: Orden de Compra 4210008715</v>
      </c>
      <c r="V866" s="46">
        <f t="shared" si="53"/>
        <v>1</v>
      </c>
    </row>
    <row r="867" spans="1:22" s="45" customFormat="1" ht="11.25" hidden="1" customHeight="1" x14ac:dyDescent="0.2">
      <c r="A867" s="47">
        <f t="shared" si="56"/>
        <v>854</v>
      </c>
      <c r="B867" s="48" t="str">
        <f>+'[31]Cu Prot'!B82</f>
        <v>CBB08</v>
      </c>
      <c r="C867" s="49" t="str">
        <f>+'[31]Cu Prot'!C82</f>
        <v xml:space="preserve">CONDUCTOR DE COBRE PROTEGIDO, DE 35 mm2, 7 HILOS; BAJA TENSION                                                                                                                                                                                            </v>
      </c>
      <c r="D867" s="49">
        <f>+'[31]Cu Prot'!D82</f>
        <v>3.28</v>
      </c>
      <c r="E867" s="53">
        <f>+'[31]Cu Prot'!E82</f>
        <v>3.74</v>
      </c>
      <c r="F867" s="53"/>
      <c r="G867" s="49" t="str">
        <f>+'[31]Cu Prot'!F82</f>
        <v>S</v>
      </c>
      <c r="H867" s="49">
        <f>+'[31]Cu Prot'!G82</f>
        <v>18</v>
      </c>
      <c r="I867" s="49" t="str">
        <f>+'[31]Cu Prot'!H82</f>
        <v>Orden de Compra 4210010136</v>
      </c>
      <c r="J867" s="49" t="str">
        <f>+'[31]Cu Prot'!I82</f>
        <v>Individual</v>
      </c>
      <c r="K867" s="49" t="str">
        <f>+'[31]Cu Prot'!J82</f>
        <v>ELC</v>
      </c>
      <c r="L867" s="49" t="str">
        <f>+'[31]Cu Prot'!K82</f>
        <v>PROMOTORES ELECTRICOS MILAGROS Y CE</v>
      </c>
      <c r="M867" s="49">
        <f>+'[31]Cu Prot'!L82</f>
        <v>43076</v>
      </c>
      <c r="N867" s="49">
        <f>+'[31]Cu Prot'!M82</f>
        <v>3</v>
      </c>
      <c r="O867" s="49" t="str">
        <f>+'[31]Cu Prot'!N82</f>
        <v>Sustento</v>
      </c>
      <c r="P867" s="49">
        <f>+'[31]Cu Prot'!O82</f>
        <v>18</v>
      </c>
      <c r="Q867" s="49" t="str">
        <f>+'[31]Cu Prot'!P82</f>
        <v>S</v>
      </c>
      <c r="R867" s="51">
        <f t="shared" si="54"/>
        <v>0.14024390243902451</v>
      </c>
      <c r="S867" s="45" t="str">
        <f t="shared" si="55"/>
        <v>ELC: Orden de Compra 4210010136</v>
      </c>
      <c r="V867" s="46">
        <f t="shared" si="53"/>
        <v>1</v>
      </c>
    </row>
    <row r="868" spans="1:22" s="45" customFormat="1" ht="11.25" hidden="1" customHeight="1" x14ac:dyDescent="0.2">
      <c r="A868" s="47">
        <f t="shared" si="56"/>
        <v>855</v>
      </c>
      <c r="B868" s="48" t="str">
        <f>+'[31]Cu Prot'!B83</f>
        <v>CBB09</v>
      </c>
      <c r="C868" s="49" t="str">
        <f>+'[31]Cu Prot'!C83</f>
        <v xml:space="preserve">CONDUCTOR DE COBRE PROTEGIDO, DE 50 mm2, 7 HILOS; BAJA TENSION                                                                                                                                                                                            </v>
      </c>
      <c r="D868" s="49">
        <f>+'[31]Cu Prot'!D83</f>
        <v>4.8899999999999997</v>
      </c>
      <c r="E868" s="53">
        <f>+'[31]Cu Prot'!E83</f>
        <v>5.0987919854368213</v>
      </c>
      <c r="F868" s="53"/>
      <c r="G868" s="49" t="str">
        <f>+'[31]Cu Prot'!F83</f>
        <v>E</v>
      </c>
      <c r="H868" s="49" t="str">
        <f>+'[31]Cu Prot'!G83</f>
        <v/>
      </c>
      <c r="I868" s="49" t="str">
        <f>+'[31]Cu Prot'!H83</f>
        <v>Estimado</v>
      </c>
      <c r="J868" s="49" t="str">
        <f>+'[31]Cu Prot'!I83</f>
        <v/>
      </c>
      <c r="K868" s="49" t="str">
        <f>+'[31]Cu Prot'!J83</f>
        <v/>
      </c>
      <c r="L868" s="49" t="str">
        <f>+'[31]Cu Prot'!K83</f>
        <v/>
      </c>
      <c r="M868" s="49" t="str">
        <f>+'[31]Cu Prot'!L83</f>
        <v/>
      </c>
      <c r="N868" s="49">
        <f>+'[31]Cu Prot'!M83</f>
        <v>2</v>
      </c>
      <c r="O868" s="49" t="str">
        <f>+'[31]Cu Prot'!N83</f>
        <v>Estimado</v>
      </c>
      <c r="P868" s="49" t="str">
        <f>+'[31]Cu Prot'!O83</f>
        <v/>
      </c>
      <c r="Q868" s="49" t="str">
        <f>+'[31]Cu Prot'!P83</f>
        <v>E</v>
      </c>
      <c r="R868" s="51">
        <f t="shared" si="54"/>
        <v>4.2697747533092301E-2</v>
      </c>
      <c r="S868" s="45" t="str">
        <f t="shared" si="55"/>
        <v>Estimado.rar</v>
      </c>
      <c r="V868" s="46">
        <f t="shared" si="53"/>
        <v>1</v>
      </c>
    </row>
    <row r="869" spans="1:22" s="45" customFormat="1" ht="11.25" hidden="1" customHeight="1" x14ac:dyDescent="0.2">
      <c r="A869" s="47">
        <f t="shared" si="56"/>
        <v>856</v>
      </c>
      <c r="B869" s="48" t="str">
        <f>+'[31]Cu Prot'!B84</f>
        <v>CBB10</v>
      </c>
      <c r="C869" s="49" t="str">
        <f>+'[31]Cu Prot'!C84</f>
        <v xml:space="preserve">CONDUCTOR DE COBRE PROTEGIDO, DE 70 mm2, 19 HILOS; BAJA TENSION                                                                                                                                                                                           </v>
      </c>
      <c r="D869" s="49">
        <f>+'[31]Cu Prot'!D84</f>
        <v>6.31</v>
      </c>
      <c r="E869" s="53">
        <f>+'[31]Cu Prot'!E84</f>
        <v>6.8703770576265741</v>
      </c>
      <c r="F869" s="53"/>
      <c r="G869" s="49" t="str">
        <f>+'[31]Cu Prot'!F84</f>
        <v>E</v>
      </c>
      <c r="H869" s="49" t="str">
        <f>+'[31]Cu Prot'!G84</f>
        <v/>
      </c>
      <c r="I869" s="49" t="str">
        <f>+'[31]Cu Prot'!H84</f>
        <v>Estimado</v>
      </c>
      <c r="J869" s="49" t="str">
        <f>+'[31]Cu Prot'!I84</f>
        <v/>
      </c>
      <c r="K869" s="49" t="str">
        <f>+'[31]Cu Prot'!J84</f>
        <v/>
      </c>
      <c r="L869" s="49" t="str">
        <f>+'[31]Cu Prot'!K84</f>
        <v/>
      </c>
      <c r="M869" s="49" t="str">
        <f>+'[31]Cu Prot'!L84</f>
        <v/>
      </c>
      <c r="N869" s="49" t="str">
        <f>+'[31]Cu Prot'!M84</f>
        <v/>
      </c>
      <c r="O869" s="49" t="str">
        <f>+'[31]Cu Prot'!N84</f>
        <v>Estimado</v>
      </c>
      <c r="P869" s="49" t="str">
        <f>+'[31]Cu Prot'!O84</f>
        <v/>
      </c>
      <c r="Q869" s="49" t="str">
        <f>+'[31]Cu Prot'!P84</f>
        <v>E</v>
      </c>
      <c r="R869" s="51">
        <f t="shared" si="54"/>
        <v>8.8807774584243271E-2</v>
      </c>
      <c r="S869" s="45" t="str">
        <f t="shared" si="55"/>
        <v>Estimado.rar</v>
      </c>
      <c r="V869" s="46">
        <f t="shared" si="53"/>
        <v>1</v>
      </c>
    </row>
    <row r="870" spans="1:22" s="45" customFormat="1" ht="11.25" hidden="1" customHeight="1" x14ac:dyDescent="0.2">
      <c r="A870" s="47">
        <f t="shared" si="56"/>
        <v>857</v>
      </c>
      <c r="B870" s="48" t="str">
        <f>+'[31]Cu Prot'!B85</f>
        <v>CBB11</v>
      </c>
      <c r="C870" s="49" t="str">
        <f>+'[31]Cu Prot'!C85</f>
        <v xml:space="preserve">CONDUCTOR DE COBRE PROTEGIDO, DE 95 mm2; BAJA TENSION                                                                                                                                                                                                     </v>
      </c>
      <c r="D870" s="49">
        <f>+'[31]Cu Prot'!D85</f>
        <v>8.14</v>
      </c>
      <c r="E870" s="53">
        <f>+'[31]Cu Prot'!E85</f>
        <v>9.0058894385897474</v>
      </c>
      <c r="F870" s="53"/>
      <c r="G870" s="49" t="str">
        <f>+'[31]Cu Prot'!F85</f>
        <v>E</v>
      </c>
      <c r="H870" s="49" t="str">
        <f>+'[31]Cu Prot'!G85</f>
        <v/>
      </c>
      <c r="I870" s="49" t="str">
        <f>+'[31]Cu Prot'!H85</f>
        <v>Estimado</v>
      </c>
      <c r="J870" s="49" t="str">
        <f>+'[31]Cu Prot'!I85</f>
        <v/>
      </c>
      <c r="K870" s="49" t="str">
        <f>+'[31]Cu Prot'!J85</f>
        <v/>
      </c>
      <c r="L870" s="49" t="str">
        <f>+'[31]Cu Prot'!K85</f>
        <v/>
      </c>
      <c r="M870" s="49" t="str">
        <f>+'[31]Cu Prot'!L85</f>
        <v/>
      </c>
      <c r="N870" s="49" t="str">
        <f>+'[31]Cu Prot'!M85</f>
        <v/>
      </c>
      <c r="O870" s="49" t="str">
        <f>+'[31]Cu Prot'!N85</f>
        <v>Estimado</v>
      </c>
      <c r="P870" s="49" t="str">
        <f>+'[31]Cu Prot'!O85</f>
        <v/>
      </c>
      <c r="Q870" s="49" t="str">
        <f>+'[31]Cu Prot'!P85</f>
        <v>E</v>
      </c>
      <c r="R870" s="51">
        <f t="shared" si="54"/>
        <v>0.10637462390537422</v>
      </c>
      <c r="S870" s="45" t="str">
        <f t="shared" si="55"/>
        <v>Estimado.rar</v>
      </c>
      <c r="V870" s="46">
        <f t="shared" si="53"/>
        <v>1</v>
      </c>
    </row>
    <row r="871" spans="1:22" s="45" customFormat="1" ht="11.25" hidden="1" customHeight="1" x14ac:dyDescent="0.2">
      <c r="A871" s="47">
        <f t="shared" si="56"/>
        <v>858</v>
      </c>
      <c r="B871" s="48" t="str">
        <f>+'[31]Cu Prot'!B86</f>
        <v>CBB12</v>
      </c>
      <c r="C871" s="49" t="str">
        <f>+'[31]Cu Prot'!C86</f>
        <v xml:space="preserve">CONDUCTOR DE COBRE PROTEGIDO, DE 120 mm2; BAJA TENSION                                                                                                                                                                                                    </v>
      </c>
      <c r="D871" s="49">
        <f>+'[31]Cu Prot'!D86</f>
        <v>9.9</v>
      </c>
      <c r="E871" s="53">
        <f>+'[31]Cu Prot'!E86</f>
        <v>11.077672410419829</v>
      </c>
      <c r="F871" s="53"/>
      <c r="G871" s="49" t="str">
        <f>+'[31]Cu Prot'!F86</f>
        <v>E</v>
      </c>
      <c r="H871" s="49" t="str">
        <f>+'[31]Cu Prot'!G86</f>
        <v/>
      </c>
      <c r="I871" s="49" t="str">
        <f>+'[31]Cu Prot'!H86</f>
        <v>Estimado</v>
      </c>
      <c r="J871" s="49" t="str">
        <f>+'[31]Cu Prot'!I86</f>
        <v/>
      </c>
      <c r="K871" s="49" t="str">
        <f>+'[31]Cu Prot'!J86</f>
        <v/>
      </c>
      <c r="L871" s="49" t="str">
        <f>+'[31]Cu Prot'!K86</f>
        <v/>
      </c>
      <c r="M871" s="49" t="str">
        <f>+'[31]Cu Prot'!L86</f>
        <v/>
      </c>
      <c r="N871" s="49" t="str">
        <f>+'[31]Cu Prot'!M86</f>
        <v/>
      </c>
      <c r="O871" s="49" t="str">
        <f>+'[31]Cu Prot'!N86</f>
        <v>Estimado</v>
      </c>
      <c r="P871" s="49" t="str">
        <f>+'[31]Cu Prot'!O86</f>
        <v/>
      </c>
      <c r="Q871" s="49" t="str">
        <f>+'[31]Cu Prot'!P86</f>
        <v>E</v>
      </c>
      <c r="R871" s="51">
        <f t="shared" si="54"/>
        <v>0.11895680913331597</v>
      </c>
      <c r="S871" s="45" t="str">
        <f t="shared" si="55"/>
        <v>Estimado.rar</v>
      </c>
      <c r="V871" s="46">
        <f t="shared" si="53"/>
        <v>1</v>
      </c>
    </row>
    <row r="872" spans="1:22" s="45" customFormat="1" ht="11.25" hidden="1" customHeight="1" x14ac:dyDescent="0.2">
      <c r="A872" s="47">
        <f t="shared" si="56"/>
        <v>859</v>
      </c>
      <c r="B872" s="48" t="str">
        <f>+'[31]Cu Prot'!B87</f>
        <v>CBB13</v>
      </c>
      <c r="C872" s="49" t="str">
        <f>+'[31]Cu Prot'!C87</f>
        <v xml:space="preserve">CONDUCTOR DE COBRE PROTEGIDO, DE 150 mm2; BAJA TENSION                                                                                                                                                                                                    </v>
      </c>
      <c r="D872" s="49">
        <f>+'[31]Cu Prot'!D87</f>
        <v>11.93</v>
      </c>
      <c r="E872" s="53">
        <f>+'[31]Cu Prot'!E87</f>
        <v>13.500189434337951</v>
      </c>
      <c r="F872" s="53"/>
      <c r="G872" s="49" t="str">
        <f>+'[31]Cu Prot'!F87</f>
        <v>E</v>
      </c>
      <c r="H872" s="49" t="str">
        <f>+'[31]Cu Prot'!G87</f>
        <v/>
      </c>
      <c r="I872" s="49" t="str">
        <f>+'[31]Cu Prot'!H87</f>
        <v>Estimado</v>
      </c>
      <c r="J872" s="49" t="str">
        <f>+'[31]Cu Prot'!I87</f>
        <v/>
      </c>
      <c r="K872" s="49" t="str">
        <f>+'[31]Cu Prot'!J87</f>
        <v/>
      </c>
      <c r="L872" s="49" t="str">
        <f>+'[31]Cu Prot'!K87</f>
        <v/>
      </c>
      <c r="M872" s="49" t="str">
        <f>+'[31]Cu Prot'!L87</f>
        <v/>
      </c>
      <c r="N872" s="49" t="str">
        <f>+'[31]Cu Prot'!M87</f>
        <v/>
      </c>
      <c r="O872" s="49" t="str">
        <f>+'[31]Cu Prot'!N87</f>
        <v>Estimado</v>
      </c>
      <c r="P872" s="49" t="str">
        <f>+'[31]Cu Prot'!O87</f>
        <v/>
      </c>
      <c r="Q872" s="49" t="str">
        <f>+'[31]Cu Prot'!P87</f>
        <v>E</v>
      </c>
      <c r="R872" s="51">
        <f t="shared" si="54"/>
        <v>0.13161688468884747</v>
      </c>
      <c r="S872" s="45" t="str">
        <f t="shared" si="55"/>
        <v>Estimado.rar</v>
      </c>
      <c r="V872" s="46">
        <f t="shared" si="53"/>
        <v>1</v>
      </c>
    </row>
    <row r="873" spans="1:22" s="45" customFormat="1" ht="11.25" hidden="1" customHeight="1" x14ac:dyDescent="0.2">
      <c r="A873" s="47">
        <f t="shared" si="56"/>
        <v>860</v>
      </c>
      <c r="B873" s="48" t="str">
        <f>+'[31]Cu Prot'!B88</f>
        <v>CBB14</v>
      </c>
      <c r="C873" s="49" t="str">
        <f>+'[31]Cu Prot'!C88</f>
        <v xml:space="preserve">CONDUCTOR DE COBRE PROTEGIDO, DE 185 mm2; BAJA TENSION                                                                                                                                                                                                    </v>
      </c>
      <c r="D873" s="49">
        <f>+'[31]Cu Prot'!D88</f>
        <v>14.22</v>
      </c>
      <c r="E873" s="53">
        <f>+'[31]Cu Prot'!E88</f>
        <v>16.257901294797371</v>
      </c>
      <c r="F873" s="53"/>
      <c r="G873" s="49" t="str">
        <f>+'[31]Cu Prot'!F88</f>
        <v>E</v>
      </c>
      <c r="H873" s="49" t="str">
        <f>+'[31]Cu Prot'!G88</f>
        <v/>
      </c>
      <c r="I873" s="49" t="str">
        <f>+'[31]Cu Prot'!H88</f>
        <v>Estimado</v>
      </c>
      <c r="J873" s="49" t="str">
        <f>+'[31]Cu Prot'!I88</f>
        <v/>
      </c>
      <c r="K873" s="49" t="str">
        <f>+'[31]Cu Prot'!J88</f>
        <v/>
      </c>
      <c r="L873" s="49" t="str">
        <f>+'[31]Cu Prot'!K88</f>
        <v/>
      </c>
      <c r="M873" s="49" t="str">
        <f>+'[31]Cu Prot'!L88</f>
        <v/>
      </c>
      <c r="N873" s="49" t="str">
        <f>+'[31]Cu Prot'!M88</f>
        <v/>
      </c>
      <c r="O873" s="49" t="str">
        <f>+'[31]Cu Prot'!N88</f>
        <v>Estimado</v>
      </c>
      <c r="P873" s="49" t="str">
        <f>+'[31]Cu Prot'!O88</f>
        <v/>
      </c>
      <c r="Q873" s="49" t="str">
        <f>+'[31]Cu Prot'!P88</f>
        <v>E</v>
      </c>
      <c r="R873" s="51">
        <f t="shared" si="54"/>
        <v>0.14331232734158728</v>
      </c>
      <c r="S873" s="45" t="str">
        <f t="shared" si="55"/>
        <v>Estimado.rar</v>
      </c>
      <c r="V873" s="46">
        <f t="shared" si="53"/>
        <v>1</v>
      </c>
    </row>
    <row r="874" spans="1:22" s="45" customFormat="1" ht="11.25" hidden="1" customHeight="1" x14ac:dyDescent="0.2">
      <c r="A874" s="47">
        <f t="shared" si="56"/>
        <v>861</v>
      </c>
      <c r="B874" s="74" t="str">
        <f>+[32]Conectores!B103</f>
        <v>FKX01</v>
      </c>
      <c r="C874" s="75" t="str">
        <f>+[32]Conectores!C103</f>
        <v>CONECTOR AL/AL SL 2.11 Y CUBIERTA AISLANTE</v>
      </c>
      <c r="D874" s="75">
        <f>+[32]Conectores!D103</f>
        <v>0.71</v>
      </c>
      <c r="E874" s="75">
        <f>+[32]Conectores!E103</f>
        <v>0.47</v>
      </c>
      <c r="F874" s="75"/>
      <c r="G874" s="75" t="str">
        <f>+[32]Conectores!F103</f>
        <v>S</v>
      </c>
      <c r="H874" s="75">
        <f>+[32]Conectores!G103</f>
        <v>12100</v>
      </c>
      <c r="I874" s="75" t="str">
        <f>+[32]Conectores!H103</f>
        <v>Contrato N°43-2017</v>
      </c>
      <c r="J874" s="75" t="str">
        <f>+[32]Conectores!I103</f>
        <v>Corporativa</v>
      </c>
      <c r="K874" s="75" t="str">
        <f>+[32]Conectores!J103</f>
        <v>ELSE</v>
      </c>
      <c r="L874" s="75" t="str">
        <f>+[32]Conectores!K103</f>
        <v>ING. SERVICIOS VALLADARES SANTIBAÑES HERMANOS S.A</v>
      </c>
      <c r="M874" s="75">
        <f>+[32]Conectores!L103</f>
        <v>42850</v>
      </c>
      <c r="N874" s="75">
        <f>+[32]Conectores!M103</f>
        <v>12100</v>
      </c>
      <c r="O874" s="75" t="str">
        <f>+[32]Conectores!N103</f>
        <v>Sustento</v>
      </c>
      <c r="P874" s="75">
        <f>+[32]Conectores!O103</f>
        <v>12100</v>
      </c>
      <c r="Q874" s="75" t="str">
        <f>+[32]Conectores!P103</f>
        <v>S</v>
      </c>
      <c r="R874" s="51">
        <f t="shared" si="54"/>
        <v>-0.3380281690140845</v>
      </c>
      <c r="S874" s="45" t="str">
        <f t="shared" si="55"/>
        <v>ELSE: Contrato N°43-2017</v>
      </c>
      <c r="V874" s="46">
        <f t="shared" ref="V874:V937" si="57">+COUNTIF($B$3:$B$2619,B874)</f>
        <v>1</v>
      </c>
    </row>
    <row r="875" spans="1:22" s="45" customFormat="1" ht="11.25" hidden="1" customHeight="1" x14ac:dyDescent="0.2">
      <c r="A875" s="47">
        <f t="shared" si="56"/>
        <v>862</v>
      </c>
      <c r="B875" s="74" t="str">
        <f>+[32]Conectores!B104</f>
        <v>FKX02</v>
      </c>
      <c r="C875" s="75" t="str">
        <f>+[32]Conectores!C104</f>
        <v>CONECTOR BIMETALICO AL/CU</v>
      </c>
      <c r="D875" s="75">
        <f>+[32]Conectores!D104</f>
        <v>2.34</v>
      </c>
      <c r="E875" s="75">
        <f>+[32]Conectores!E104</f>
        <v>0.66</v>
      </c>
      <c r="F875" s="75"/>
      <c r="G875" s="75" t="str">
        <f>+[32]Conectores!F104</f>
        <v>S</v>
      </c>
      <c r="H875" s="75">
        <f>+[32]Conectores!G104</f>
        <v>37000</v>
      </c>
      <c r="I875" s="75" t="str">
        <f>+[32]Conectores!H104</f>
        <v>Contrato N°43-2017</v>
      </c>
      <c r="J875" s="75" t="str">
        <f>+[32]Conectores!I104</f>
        <v>Corporativa</v>
      </c>
      <c r="K875" s="75" t="str">
        <f>+[32]Conectores!J104</f>
        <v>ELSE</v>
      </c>
      <c r="L875" s="75" t="str">
        <f>+[32]Conectores!K104</f>
        <v>ING. SERVICIOS VALLADARES SANTIBAÑES HERMANOS S.A</v>
      </c>
      <c r="M875" s="75">
        <f>+[32]Conectores!L104</f>
        <v>42850</v>
      </c>
      <c r="N875" s="75">
        <f>+[32]Conectores!M104</f>
        <v>37000</v>
      </c>
      <c r="O875" s="75" t="str">
        <f>+[32]Conectores!N104</f>
        <v>Sustento</v>
      </c>
      <c r="P875" s="75">
        <f>+[32]Conectores!O104</f>
        <v>37000</v>
      </c>
      <c r="Q875" s="75" t="str">
        <f>+[32]Conectores!P104</f>
        <v>S</v>
      </c>
      <c r="R875" s="51">
        <f t="shared" si="54"/>
        <v>-0.71794871794871784</v>
      </c>
      <c r="S875" s="45" t="str">
        <f t="shared" si="55"/>
        <v>ELSE: Contrato N°43-2017</v>
      </c>
      <c r="V875" s="46">
        <f t="shared" si="57"/>
        <v>1</v>
      </c>
    </row>
    <row r="876" spans="1:22" s="45" customFormat="1" ht="11.25" hidden="1" customHeight="1" x14ac:dyDescent="0.2">
      <c r="A876" s="47">
        <f t="shared" si="56"/>
        <v>863</v>
      </c>
      <c r="B876" s="74" t="str">
        <f>+[32]Conectores!B105</f>
        <v>FKX10</v>
      </c>
      <c r="C876" s="75" t="str">
        <f>+[32]Conectores!C105</f>
        <v>CONECTOR DE DOBLE VIA DE Al - Al APTO PARA CONDUCTOR DE 16 - 120 mm2</v>
      </c>
      <c r="D876" s="75">
        <f>+[32]Conectores!D105</f>
        <v>1.41</v>
      </c>
      <c r="E876" s="75">
        <f>+[32]Conectores!E105</f>
        <v>0.85</v>
      </c>
      <c r="F876" s="75"/>
      <c r="G876" s="75" t="str">
        <f>+[32]Conectores!F105</f>
        <v>S</v>
      </c>
      <c r="H876" s="75">
        <f>+[32]Conectores!G105</f>
        <v>1200</v>
      </c>
      <c r="I876" s="75" t="str">
        <f>+[32]Conectores!H105</f>
        <v>Factura 0001-008875</v>
      </c>
      <c r="J876" s="75" t="str">
        <f>+[32]Conectores!I105</f>
        <v>Individual</v>
      </c>
      <c r="K876" s="75" t="str">
        <f>+[32]Conectores!J105</f>
        <v>ELOR</v>
      </c>
      <c r="L876" s="75" t="str">
        <f>+[32]Conectores!K105</f>
        <v>IVS S.A</v>
      </c>
      <c r="M876" s="75">
        <f>+[32]Conectores!L105</f>
        <v>42699</v>
      </c>
      <c r="N876" s="75">
        <f>+[32]Conectores!M105</f>
        <v>1200</v>
      </c>
      <c r="O876" s="75" t="str">
        <f>+[32]Conectores!N105</f>
        <v>Sustento</v>
      </c>
      <c r="P876" s="75">
        <f>+[32]Conectores!O105</f>
        <v>1200</v>
      </c>
      <c r="Q876" s="75" t="str">
        <f>+[32]Conectores!P105</f>
        <v>S</v>
      </c>
      <c r="R876" s="51">
        <f t="shared" si="54"/>
        <v>-0.3971631205673759</v>
      </c>
      <c r="S876" s="45" t="str">
        <f t="shared" si="55"/>
        <v>ELOR: Factura 0001-008875</v>
      </c>
      <c r="V876" s="46">
        <f t="shared" si="57"/>
        <v>1</v>
      </c>
    </row>
    <row r="877" spans="1:22" s="45" customFormat="1" ht="11.25" hidden="1" customHeight="1" x14ac:dyDescent="0.2">
      <c r="A877" s="47">
        <f t="shared" si="56"/>
        <v>864</v>
      </c>
      <c r="B877" s="74" t="str">
        <f>+[32]Conectores!B106</f>
        <v>CXC40</v>
      </c>
      <c r="C877" s="75" t="str">
        <f>+[32]Conectores!C106</f>
        <v>CONECTOR DERIVACION A COMPRESION PARA CONDUCTOR DE COBRE MT</v>
      </c>
      <c r="D877" s="75">
        <f>+[32]Conectores!D106</f>
        <v>5.3</v>
      </c>
      <c r="E877" s="75">
        <f>+[32]Conectores!E106</f>
        <v>1.83</v>
      </c>
      <c r="F877" s="75"/>
      <c r="G877" s="75" t="str">
        <f>+[32]Conectores!F106</f>
        <v>S</v>
      </c>
      <c r="H877" s="75">
        <f>+[32]Conectores!G106</f>
        <v>3</v>
      </c>
      <c r="I877" s="75" t="str">
        <f>+[32]Conectores!H106</f>
        <v>Orden de Compra 1210014615</v>
      </c>
      <c r="J877" s="75" t="str">
        <f>+[32]Conectores!I106</f>
        <v>Individual</v>
      </c>
      <c r="K877" s="75" t="str">
        <f>+[32]Conectores!J106</f>
        <v>ELNO</v>
      </c>
      <c r="L877" s="75" t="str">
        <f>+[32]Conectores!K106</f>
        <v>BENITES S.R.L.</v>
      </c>
      <c r="M877" s="75">
        <f>+[32]Conectores!L106</f>
        <v>42978</v>
      </c>
      <c r="N877" s="75">
        <f>+[32]Conectores!M106</f>
        <v>3</v>
      </c>
      <c r="O877" s="75" t="str">
        <f>+[32]Conectores!N106</f>
        <v>Sustento</v>
      </c>
      <c r="P877" s="75">
        <f>+[32]Conectores!O106</f>
        <v>3</v>
      </c>
      <c r="Q877" s="75" t="str">
        <f>+[32]Conectores!P106</f>
        <v>S</v>
      </c>
      <c r="R877" s="51">
        <f t="shared" si="54"/>
        <v>-0.65471698113207544</v>
      </c>
      <c r="S877" s="45" t="str">
        <f t="shared" si="55"/>
        <v>ELNO: Orden de Compra 1210014615</v>
      </c>
      <c r="V877" s="46">
        <f t="shared" si="57"/>
        <v>1</v>
      </c>
    </row>
    <row r="878" spans="1:22" s="45" customFormat="1" ht="11.25" hidden="1" customHeight="1" x14ac:dyDescent="0.2">
      <c r="A878" s="47">
        <f t="shared" si="56"/>
        <v>865</v>
      </c>
      <c r="B878" s="74" t="str">
        <f>+[32]Conectores!B107</f>
        <v>CXC30</v>
      </c>
      <c r="C878" s="75" t="str">
        <f>+[32]Conectores!C107</f>
        <v>CONECTOR DERIVACION COMPRESION TIPO H BIMETALICO AA120/AA70-CU16A70MM2</v>
      </c>
      <c r="D878" s="75">
        <f>+[32]Conectores!D107</f>
        <v>1.57</v>
      </c>
      <c r="E878" s="75">
        <f>+[32]Conectores!E107</f>
        <v>1.06</v>
      </c>
      <c r="F878" s="75"/>
      <c r="G878" s="75" t="str">
        <f>+[32]Conectores!F107</f>
        <v>S</v>
      </c>
      <c r="H878" s="75">
        <f>+[32]Conectores!G107</f>
        <v>100</v>
      </c>
      <c r="I878" s="75" t="str">
        <f>+[32]Conectores!H107</f>
        <v>Factura 001-001963</v>
      </c>
      <c r="J878" s="75" t="str">
        <f>+[32]Conectores!I107</f>
        <v>Individual</v>
      </c>
      <c r="K878" s="75" t="str">
        <f>+[32]Conectores!J107</f>
        <v>SERS</v>
      </c>
      <c r="L878" s="75" t="str">
        <f>+[32]Conectores!K107</f>
        <v>ELSERCOR E.I.R.L</v>
      </c>
      <c r="M878" s="75">
        <f>+[32]Conectores!L107</f>
        <v>42849</v>
      </c>
      <c r="N878" s="75">
        <f>+[32]Conectores!M107</f>
        <v>100</v>
      </c>
      <c r="O878" s="75" t="str">
        <f>+[32]Conectores!N107</f>
        <v>Sustento</v>
      </c>
      <c r="P878" s="75">
        <f>+[32]Conectores!O107</f>
        <v>100</v>
      </c>
      <c r="Q878" s="75" t="str">
        <f>+[32]Conectores!P107</f>
        <v>S</v>
      </c>
      <c r="R878" s="51">
        <f t="shared" si="54"/>
        <v>-0.32484076433121023</v>
      </c>
      <c r="S878" s="45" t="str">
        <f t="shared" si="55"/>
        <v>SERS: Factura 001-001963</v>
      </c>
      <c r="V878" s="46">
        <f t="shared" si="57"/>
        <v>1</v>
      </c>
    </row>
    <row r="879" spans="1:22" s="45" customFormat="1" ht="11.25" hidden="1" customHeight="1" x14ac:dyDescent="0.2">
      <c r="A879" s="47">
        <f t="shared" si="56"/>
        <v>866</v>
      </c>
      <c r="B879" s="74" t="str">
        <f>+[32]Conectores!B108</f>
        <v>CXC31</v>
      </c>
      <c r="C879" s="75" t="str">
        <f>+[32]Conectores!C108</f>
        <v>CONECTOR DERIVACION COMPRESION TIPO H BIMETALICO AA120-185/AA120-185MM2</v>
      </c>
      <c r="D879" s="75">
        <f>+[32]Conectores!D108</f>
        <v>8.0399999999999991</v>
      </c>
      <c r="E879" s="75">
        <f>+[32]Conectores!E108</f>
        <v>3.55</v>
      </c>
      <c r="F879" s="75"/>
      <c r="G879" s="75" t="str">
        <f>+[32]Conectores!F108</f>
        <v>S</v>
      </c>
      <c r="H879" s="75">
        <f>+[32]Conectores!G108</f>
        <v>200</v>
      </c>
      <c r="I879" s="75" t="str">
        <f>+[32]Conectores!H108</f>
        <v>Factura 001-001180</v>
      </c>
      <c r="J879" s="75" t="str">
        <f>+[32]Conectores!I108</f>
        <v>Individual</v>
      </c>
      <c r="K879" s="75" t="str">
        <f>+[32]Conectores!J108</f>
        <v>EDPE</v>
      </c>
      <c r="L879" s="75" t="str">
        <f>+[32]Conectores!K108</f>
        <v>LANCO GROUP S.A.C</v>
      </c>
      <c r="M879" s="75">
        <f>+[32]Conectores!L108</f>
        <v>42859</v>
      </c>
      <c r="N879" s="75">
        <f>+[32]Conectores!M108</f>
        <v>200</v>
      </c>
      <c r="O879" s="75" t="str">
        <f>+[32]Conectores!N108</f>
        <v>Sustento</v>
      </c>
      <c r="P879" s="75">
        <f>+[32]Conectores!O108</f>
        <v>200</v>
      </c>
      <c r="Q879" s="75" t="str">
        <f>+[32]Conectores!P108</f>
        <v>S</v>
      </c>
      <c r="R879" s="51">
        <f t="shared" si="54"/>
        <v>-0.558457711442786</v>
      </c>
      <c r="S879" s="45" t="str">
        <f t="shared" si="55"/>
        <v>EDPE: Factura 001-001180</v>
      </c>
      <c r="V879" s="46">
        <f t="shared" si="57"/>
        <v>1</v>
      </c>
    </row>
    <row r="880" spans="1:22" s="45" customFormat="1" ht="11.25" hidden="1" customHeight="1" x14ac:dyDescent="0.2">
      <c r="A880" s="47">
        <f t="shared" si="56"/>
        <v>867</v>
      </c>
      <c r="B880" s="74" t="str">
        <f>+[32]Conectores!B109</f>
        <v>CXC29</v>
      </c>
      <c r="C880" s="75" t="str">
        <f>+[32]Conectores!C109</f>
        <v>CONECTOR DERIVACION COMPRESION TIPO H BIMETALICO AA35-70/AA35-CU16-35MM2</v>
      </c>
      <c r="D880" s="75">
        <f>+[32]Conectores!D109</f>
        <v>1</v>
      </c>
      <c r="E880" s="75">
        <f>+[32]Conectores!E109</f>
        <v>0.72</v>
      </c>
      <c r="F880" s="75"/>
      <c r="G880" s="75" t="str">
        <f>+[32]Conectores!F109</f>
        <v>S</v>
      </c>
      <c r="H880" s="75">
        <f>+[32]Conectores!G109</f>
        <v>600</v>
      </c>
      <c r="I880" s="75" t="str">
        <f>+[32]Conectores!H109</f>
        <v>Factura 001-001180</v>
      </c>
      <c r="J880" s="75" t="str">
        <f>+[32]Conectores!I109</f>
        <v>Individual</v>
      </c>
      <c r="K880" s="75" t="str">
        <f>+[32]Conectores!J109</f>
        <v>EDPE</v>
      </c>
      <c r="L880" s="75" t="str">
        <f>+[32]Conectores!K109</f>
        <v>LANCO GROUP S.A.C</v>
      </c>
      <c r="M880" s="75">
        <f>+[32]Conectores!L109</f>
        <v>42859</v>
      </c>
      <c r="N880" s="75">
        <f>+[32]Conectores!M109</f>
        <v>600</v>
      </c>
      <c r="O880" s="75" t="str">
        <f>+[32]Conectores!N109</f>
        <v>Sustento</v>
      </c>
      <c r="P880" s="75">
        <f>+[32]Conectores!O109</f>
        <v>600</v>
      </c>
      <c r="Q880" s="75" t="str">
        <f>+[32]Conectores!P109</f>
        <v>S</v>
      </c>
      <c r="R880" s="51">
        <f t="shared" si="54"/>
        <v>-0.28000000000000003</v>
      </c>
      <c r="S880" s="45" t="str">
        <f t="shared" si="55"/>
        <v>EDPE: Factura 001-001180</v>
      </c>
      <c r="V880" s="46">
        <f t="shared" si="57"/>
        <v>1</v>
      </c>
    </row>
    <row r="881" spans="1:22" s="45" customFormat="1" ht="11.25" hidden="1" customHeight="1" x14ac:dyDescent="0.2">
      <c r="A881" s="47">
        <f t="shared" si="56"/>
        <v>868</v>
      </c>
      <c r="B881" s="74" t="str">
        <f>+[32]Conectores!B110</f>
        <v>CXC33</v>
      </c>
      <c r="C881" s="75" t="str">
        <f>+[32]Conectores!C110</f>
        <v>CONECTOR DERIVACION TIPO CUÑA</v>
      </c>
      <c r="D881" s="75">
        <f>+[32]Conectores!D110</f>
        <v>0.66</v>
      </c>
      <c r="E881" s="75">
        <f>+[32]Conectores!E110</f>
        <v>0.45</v>
      </c>
      <c r="F881" s="75"/>
      <c r="G881" s="75" t="str">
        <f>+[32]Conectores!F110</f>
        <v>S</v>
      </c>
      <c r="H881" s="75">
        <f>+[32]Conectores!G110</f>
        <v>36</v>
      </c>
      <c r="I881" s="75" t="str">
        <f>+[32]Conectores!H110</f>
        <v>Orden de Compra 2210009086</v>
      </c>
      <c r="J881" s="75" t="str">
        <f>+[32]Conectores!I110</f>
        <v>Individual</v>
      </c>
      <c r="K881" s="75" t="str">
        <f>+[32]Conectores!J110</f>
        <v>ELN</v>
      </c>
      <c r="L881" s="75" t="str">
        <f>+[32]Conectores!K110</f>
        <v>MATERIALES GROUP S.A.C.</v>
      </c>
      <c r="M881" s="75">
        <f>+[32]Conectores!L110</f>
        <v>42985</v>
      </c>
      <c r="N881" s="75">
        <f>+[32]Conectores!M110</f>
        <v>36</v>
      </c>
      <c r="O881" s="75" t="str">
        <f>+[32]Conectores!N110</f>
        <v>Sustento</v>
      </c>
      <c r="P881" s="75">
        <f>+[32]Conectores!O110</f>
        <v>36</v>
      </c>
      <c r="Q881" s="75" t="str">
        <f>+[32]Conectores!P110</f>
        <v>S</v>
      </c>
      <c r="R881" s="51">
        <f t="shared" si="54"/>
        <v>-0.31818181818181823</v>
      </c>
      <c r="S881" s="45" t="str">
        <f t="shared" si="55"/>
        <v>ELN: Orden de Compra 2210009086</v>
      </c>
      <c r="V881" s="46">
        <f t="shared" si="57"/>
        <v>1</v>
      </c>
    </row>
    <row r="882" spans="1:22" s="45" customFormat="1" ht="11.25" hidden="1" customHeight="1" x14ac:dyDescent="0.2">
      <c r="A882" s="47">
        <f t="shared" si="56"/>
        <v>869</v>
      </c>
      <c r="B882" s="74" t="str">
        <f>+[32]Conectores!B111</f>
        <v>CXC32</v>
      </c>
      <c r="C882" s="75" t="str">
        <f>+[32]Conectores!C111</f>
        <v>CONECTOR DERIVACION TIPO PERNO PARTIDO DE BRONCE</v>
      </c>
      <c r="D882" s="75">
        <f>+[32]Conectores!D111</f>
        <v>1.1100000000000001</v>
      </c>
      <c r="E882" s="75">
        <f>+[32]Conectores!E111</f>
        <v>0.97</v>
      </c>
      <c r="F882" s="75"/>
      <c r="G882" s="75" t="str">
        <f>+[32]Conectores!F111</f>
        <v>S</v>
      </c>
      <c r="H882" s="75">
        <f>+[32]Conectores!G111</f>
        <v>984</v>
      </c>
      <c r="I882" s="75" t="str">
        <f>+[32]Conectores!H111</f>
        <v>Factura 0001-008874</v>
      </c>
      <c r="J882" s="75" t="str">
        <f>+[32]Conectores!I111</f>
        <v>Individual</v>
      </c>
      <c r="K882" s="75" t="str">
        <f>+[32]Conectores!J111</f>
        <v>ELOR</v>
      </c>
      <c r="L882" s="75" t="str">
        <f>+[32]Conectores!K111</f>
        <v>IVS S.A</v>
      </c>
      <c r="M882" s="75">
        <f>+[32]Conectores!L111</f>
        <v>42685</v>
      </c>
      <c r="N882" s="75">
        <f>+[32]Conectores!M111</f>
        <v>984</v>
      </c>
      <c r="O882" s="75" t="str">
        <f>+[32]Conectores!N111</f>
        <v>Sustento</v>
      </c>
      <c r="P882" s="75">
        <f>+[32]Conectores!O111</f>
        <v>984</v>
      </c>
      <c r="Q882" s="75" t="str">
        <f>+[32]Conectores!P111</f>
        <v>S</v>
      </c>
      <c r="R882" s="51">
        <f t="shared" si="54"/>
        <v>-0.12612612612612628</v>
      </c>
      <c r="S882" s="45" t="str">
        <f t="shared" si="55"/>
        <v>ELOR: Factura 0001-008874</v>
      </c>
      <c r="V882" s="46">
        <f t="shared" si="57"/>
        <v>1</v>
      </c>
    </row>
    <row r="883" spans="1:22" s="45" customFormat="1" ht="11.25" hidden="1" customHeight="1" x14ac:dyDescent="0.2">
      <c r="A883" s="47">
        <f t="shared" si="56"/>
        <v>870</v>
      </c>
      <c r="B883" s="74" t="str">
        <f>+[32]Conectores!B112</f>
        <v>CXC37</v>
      </c>
      <c r="C883" s="75" t="str">
        <f>+[32]Conectores!C112</f>
        <v>CONECTOR PERFORACION DE AISLAMIENTO BIMETALICO AA16-70/CU1.5-6MM2</v>
      </c>
      <c r="D883" s="75">
        <f>+[32]Conectores!D112</f>
        <v>1.79</v>
      </c>
      <c r="E883" s="75">
        <f>+[32]Conectores!E112</f>
        <v>1.35</v>
      </c>
      <c r="F883" s="75"/>
      <c r="G883" s="75" t="str">
        <f>+[32]Conectores!F112</f>
        <v>S</v>
      </c>
      <c r="H883" s="75">
        <f>+[32]Conectores!G112</f>
        <v>1300</v>
      </c>
      <c r="I883" s="75" t="str">
        <f>+[32]Conectores!H112</f>
        <v>Factura 0001-008874</v>
      </c>
      <c r="J883" s="75" t="str">
        <f>+[32]Conectores!I112</f>
        <v>Individual</v>
      </c>
      <c r="K883" s="75" t="str">
        <f>+[32]Conectores!J112</f>
        <v>ELOR</v>
      </c>
      <c r="L883" s="75" t="str">
        <f>+[32]Conectores!K112</f>
        <v>IVS S.A</v>
      </c>
      <c r="M883" s="75">
        <f>+[32]Conectores!L112</f>
        <v>42685</v>
      </c>
      <c r="N883" s="75">
        <f>+[32]Conectores!M112</f>
        <v>1300</v>
      </c>
      <c r="O883" s="75" t="str">
        <f>+[32]Conectores!N112</f>
        <v>Sustento</v>
      </c>
      <c r="P883" s="75">
        <f>+[32]Conectores!O112</f>
        <v>1300</v>
      </c>
      <c r="Q883" s="75" t="str">
        <f>+[32]Conectores!P112</f>
        <v>S</v>
      </c>
      <c r="R883" s="51">
        <f t="shared" si="54"/>
        <v>-0.24581005586592175</v>
      </c>
      <c r="S883" s="45" t="str">
        <f t="shared" si="55"/>
        <v>ELOR: Factura 0001-008874</v>
      </c>
      <c r="V883" s="46">
        <f t="shared" si="57"/>
        <v>1</v>
      </c>
    </row>
    <row r="884" spans="1:22" s="45" customFormat="1" ht="11.25" hidden="1" customHeight="1" x14ac:dyDescent="0.2">
      <c r="A884" s="47">
        <f t="shared" si="56"/>
        <v>871</v>
      </c>
      <c r="B884" s="74" t="str">
        <f>+[32]Conectores!B113</f>
        <v>CXC35</v>
      </c>
      <c r="C884" s="75" t="str">
        <f>+[32]Conectores!C113</f>
        <v>CONECTOR PERFORACION DE AISLAMIENTO BIMETALICO AA16-70/CU10-16MM2</v>
      </c>
      <c r="D884" s="75">
        <f>+[32]Conectores!D113</f>
        <v>0.95</v>
      </c>
      <c r="E884" s="75">
        <f>+[32]Conectores!E113</f>
        <v>0.76</v>
      </c>
      <c r="F884" s="75"/>
      <c r="G884" s="75" t="str">
        <f>+[32]Conectores!F113</f>
        <v>S</v>
      </c>
      <c r="H884" s="75">
        <f>+[32]Conectores!G113</f>
        <v>2333</v>
      </c>
      <c r="I884" s="75" t="str">
        <f>+[32]Conectores!H113</f>
        <v>Factura 0001-008874</v>
      </c>
      <c r="J884" s="75" t="str">
        <f>+[32]Conectores!I113</f>
        <v>Individual</v>
      </c>
      <c r="K884" s="75" t="str">
        <f>+[32]Conectores!J113</f>
        <v>ELOR</v>
      </c>
      <c r="L884" s="75" t="str">
        <f>+[32]Conectores!K113</f>
        <v>IVS S.A</v>
      </c>
      <c r="M884" s="75">
        <f>+[32]Conectores!L113</f>
        <v>42685</v>
      </c>
      <c r="N884" s="75">
        <f>+[32]Conectores!M113</f>
        <v>2333</v>
      </c>
      <c r="O884" s="75" t="str">
        <f>+[32]Conectores!N113</f>
        <v>Sustento</v>
      </c>
      <c r="P884" s="75">
        <f>+[32]Conectores!O113</f>
        <v>2333</v>
      </c>
      <c r="Q884" s="75" t="str">
        <f>+[32]Conectores!P113</f>
        <v>S</v>
      </c>
      <c r="R884" s="51">
        <f t="shared" si="54"/>
        <v>-0.19999999999999996</v>
      </c>
      <c r="S884" s="45" t="str">
        <f t="shared" si="55"/>
        <v>ELOR: Factura 0001-008874</v>
      </c>
      <c r="V884" s="46">
        <f t="shared" si="57"/>
        <v>1</v>
      </c>
    </row>
    <row r="885" spans="1:22" s="45" customFormat="1" ht="11.25" hidden="1" customHeight="1" x14ac:dyDescent="0.2">
      <c r="A885" s="47">
        <f t="shared" si="56"/>
        <v>872</v>
      </c>
      <c r="B885" s="74" t="str">
        <f>+[32]Conectores!B114</f>
        <v>CXC36</v>
      </c>
      <c r="C885" s="75" t="str">
        <f>+[32]Conectores!C114</f>
        <v>CONECTOR PERFORACION DE AISLAMIENTO BIMETALICO AA25-70/CU25-70MM2</v>
      </c>
      <c r="D885" s="75" t="str">
        <f>+[32]Conectores!D114</f>
        <v>Sin Costo (No Utilizado)</v>
      </c>
      <c r="E885" s="75">
        <f>+[32]Conectores!E114</f>
        <v>0</v>
      </c>
      <c r="F885" s="75"/>
      <c r="G885" s="75" t="str">
        <f>+[32]Conectores!F114</f>
        <v>A</v>
      </c>
      <c r="H885" s="75" t="str">
        <f>+[32]Conectores!G114</f>
        <v/>
      </c>
      <c r="I885" s="75" t="str">
        <f>+[32]Conectores!H114</f>
        <v>Precio Regulado 2012</v>
      </c>
      <c r="J885" s="75" t="str">
        <f>+[32]Conectores!I114</f>
        <v/>
      </c>
      <c r="K885" s="75" t="str">
        <f>+[32]Conectores!J114</f>
        <v/>
      </c>
      <c r="L885" s="75" t="str">
        <f>+[32]Conectores!K114</f>
        <v/>
      </c>
      <c r="M885" s="75" t="str">
        <f>+[32]Conectores!L114</f>
        <v/>
      </c>
      <c r="N885" s="75" t="str">
        <f>+[32]Conectores!M114</f>
        <v/>
      </c>
      <c r="O885" s="75" t="str">
        <f>+[32]Conectores!N114</f>
        <v>Precio regulado 2012</v>
      </c>
      <c r="P885" s="75" t="str">
        <f>+[32]Conectores!O114</f>
        <v/>
      </c>
      <c r="Q885" s="75" t="str">
        <f>+[32]Conectores!P114</f>
        <v>A</v>
      </c>
      <c r="R885" s="51" t="str">
        <f t="shared" si="54"/>
        <v/>
      </c>
      <c r="S885" s="45" t="str">
        <f t="shared" si="55"/>
        <v>Precio regulado 2012</v>
      </c>
      <c r="V885" s="46">
        <f t="shared" si="57"/>
        <v>1</v>
      </c>
    </row>
    <row r="886" spans="1:22" s="45" customFormat="1" ht="11.25" hidden="1" customHeight="1" x14ac:dyDescent="0.2">
      <c r="A886" s="47">
        <f t="shared" si="56"/>
        <v>873</v>
      </c>
      <c r="B886" s="74" t="str">
        <f>+[32]Conectores!B115</f>
        <v>CXC01</v>
      </c>
      <c r="C886" s="75" t="str">
        <f>+[32]Conectores!C115</f>
        <v>CONECTOR TERMINAL A COMPRESION CABLE 10MM2</v>
      </c>
      <c r="D886" s="75">
        <f>+[32]Conectores!D115</f>
        <v>0.55000000000000004</v>
      </c>
      <c r="E886" s="75">
        <f>+[32]Conectores!E115</f>
        <v>0.20540000000000003</v>
      </c>
      <c r="F886" s="75"/>
      <c r="G886" s="75" t="str">
        <f>+[32]Conectores!F115</f>
        <v>E</v>
      </c>
      <c r="H886" s="75" t="str">
        <f>+[32]Conectores!G115</f>
        <v/>
      </c>
      <c r="I886" s="75" t="str">
        <f>+[32]Conectores!H115</f>
        <v>Estimado</v>
      </c>
      <c r="J886" s="75" t="str">
        <f>+[32]Conectores!I115</f>
        <v/>
      </c>
      <c r="K886" s="75" t="str">
        <f>+[32]Conectores!J115</f>
        <v/>
      </c>
      <c r="L886" s="75" t="str">
        <f>+[32]Conectores!K115</f>
        <v/>
      </c>
      <c r="M886" s="75" t="str">
        <f>+[32]Conectores!L115</f>
        <v/>
      </c>
      <c r="N886" s="75" t="str">
        <f>+[32]Conectores!M115</f>
        <v/>
      </c>
      <c r="O886" s="75" t="str">
        <f>+[32]Conectores!N115</f>
        <v>Estimado</v>
      </c>
      <c r="P886" s="75" t="str">
        <f>+[32]Conectores!O115</f>
        <v/>
      </c>
      <c r="Q886" s="75" t="str">
        <f>+[32]Conectores!P115</f>
        <v>E</v>
      </c>
      <c r="R886" s="51">
        <f t="shared" si="54"/>
        <v>-0.62654545454545452</v>
      </c>
      <c r="S886" s="45" t="str">
        <f t="shared" si="55"/>
        <v>Estimado.rar</v>
      </c>
      <c r="V886" s="46">
        <f t="shared" si="57"/>
        <v>1</v>
      </c>
    </row>
    <row r="887" spans="1:22" s="45" customFormat="1" ht="11.25" hidden="1" customHeight="1" x14ac:dyDescent="0.2">
      <c r="A887" s="47">
        <f t="shared" si="56"/>
        <v>874</v>
      </c>
      <c r="B887" s="74" t="str">
        <f>+[32]Conectores!B116</f>
        <v>CXC27</v>
      </c>
      <c r="C887" s="75" t="str">
        <f>+[32]Conectores!C116</f>
        <v>CONECTOR TERMINAL A COMPRESION CABLE 120MM2</v>
      </c>
      <c r="D887" s="75">
        <f>+[32]Conectores!D116</f>
        <v>4.51</v>
      </c>
      <c r="E887" s="75">
        <f>+[32]Conectores!E116</f>
        <v>2.8344000000000005</v>
      </c>
      <c r="F887" s="75"/>
      <c r="G887" s="75" t="str">
        <f>+[32]Conectores!F116</f>
        <v>S</v>
      </c>
      <c r="H887" s="75">
        <f>+[32]Conectores!G116</f>
        <v>250</v>
      </c>
      <c r="I887" s="75" t="str">
        <f>+[32]Conectores!H116</f>
        <v>Factura 001-000780</v>
      </c>
      <c r="J887" s="75" t="str">
        <f>+[32]Conectores!I116</f>
        <v>Individual</v>
      </c>
      <c r="K887" s="75" t="str">
        <f>+[32]Conectores!J116</f>
        <v>ELOR</v>
      </c>
      <c r="L887" s="75" t="str">
        <f>+[32]Conectores!K116</f>
        <v>DIPACO S.A.C.</v>
      </c>
      <c r="M887" s="75">
        <f>+[32]Conectores!L116</f>
        <v>42642</v>
      </c>
      <c r="N887" s="75">
        <f>+[32]Conectores!M116</f>
        <v>250</v>
      </c>
      <c r="O887" s="75" t="str">
        <f>+[32]Conectores!N116</f>
        <v>Sustento</v>
      </c>
      <c r="P887" s="75">
        <f>+[32]Conectores!O116</f>
        <v>250</v>
      </c>
      <c r="Q887" s="75" t="str">
        <f>+[32]Conectores!P116</f>
        <v>S</v>
      </c>
      <c r="R887" s="51">
        <f t="shared" si="54"/>
        <v>-0.37152993348115282</v>
      </c>
      <c r="S887" s="45" t="str">
        <f t="shared" si="55"/>
        <v>ELOR: Factura 001-000780</v>
      </c>
      <c r="V887" s="46">
        <f t="shared" si="57"/>
        <v>1</v>
      </c>
    </row>
    <row r="888" spans="1:22" s="45" customFormat="1" ht="11.25" hidden="1" customHeight="1" x14ac:dyDescent="0.2">
      <c r="A888" s="47">
        <f t="shared" si="56"/>
        <v>875</v>
      </c>
      <c r="B888" s="74" t="str">
        <f>+[32]Conectores!B117</f>
        <v>CXC02</v>
      </c>
      <c r="C888" s="75" t="str">
        <f>+[32]Conectores!C117</f>
        <v>CONECTOR TERMINAL A COMPRESION CABLE 16MM2</v>
      </c>
      <c r="D888" s="75">
        <f>+[32]Conectores!D117</f>
        <v>0.51</v>
      </c>
      <c r="E888" s="75">
        <f>+[32]Conectores!E117</f>
        <v>0.45</v>
      </c>
      <c r="F888" s="75"/>
      <c r="G888" s="75" t="str">
        <f>+[32]Conectores!F117</f>
        <v>S</v>
      </c>
      <c r="H888" s="75">
        <f>+[32]Conectores!G117</f>
        <v>250</v>
      </c>
      <c r="I888" s="75" t="str">
        <f>+[32]Conectores!H117</f>
        <v>Factura 001-000780</v>
      </c>
      <c r="J888" s="75" t="str">
        <f>+[32]Conectores!I117</f>
        <v>Individual</v>
      </c>
      <c r="K888" s="75" t="str">
        <f>+[32]Conectores!J117</f>
        <v>ELOR</v>
      </c>
      <c r="L888" s="75" t="str">
        <f>+[32]Conectores!K117</f>
        <v>DIPACO S.A.C.</v>
      </c>
      <c r="M888" s="75">
        <f>+[32]Conectores!L117</f>
        <v>42642</v>
      </c>
      <c r="N888" s="75">
        <f>+[32]Conectores!M117</f>
        <v>250</v>
      </c>
      <c r="O888" s="75" t="str">
        <f>+[32]Conectores!N117</f>
        <v>Sustento</v>
      </c>
      <c r="P888" s="75">
        <f>+[32]Conectores!O117</f>
        <v>250</v>
      </c>
      <c r="Q888" s="75" t="str">
        <f>+[32]Conectores!P117</f>
        <v>S</v>
      </c>
      <c r="R888" s="51">
        <f t="shared" si="54"/>
        <v>-0.11764705882352944</v>
      </c>
      <c r="S888" s="45" t="str">
        <f t="shared" si="55"/>
        <v>ELOR: Factura 001-000780</v>
      </c>
      <c r="V888" s="46">
        <f t="shared" si="57"/>
        <v>1</v>
      </c>
    </row>
    <row r="889" spans="1:22" s="45" customFormat="1" ht="11.25" hidden="1" customHeight="1" x14ac:dyDescent="0.2">
      <c r="A889" s="47">
        <f t="shared" si="56"/>
        <v>876</v>
      </c>
      <c r="B889" s="74" t="str">
        <f>+[32]Conectores!B118</f>
        <v>CXC05</v>
      </c>
      <c r="C889" s="75" t="str">
        <f>+[32]Conectores!C118</f>
        <v>CONECTOR TERMINAL A COMPRESION CABLE 185MM2</v>
      </c>
      <c r="D889" s="75">
        <f>+[32]Conectores!D118</f>
        <v>6.2</v>
      </c>
      <c r="E889" s="75">
        <f>+[32]Conectores!E118</f>
        <v>4.3879000000000001</v>
      </c>
      <c r="F889" s="75"/>
      <c r="G889" s="75" t="str">
        <f>+[32]Conectores!F118</f>
        <v>E</v>
      </c>
      <c r="H889" s="75" t="str">
        <f>+[32]Conectores!G118</f>
        <v/>
      </c>
      <c r="I889" s="75" t="str">
        <f>+[32]Conectores!H118</f>
        <v>Estimado</v>
      </c>
      <c r="J889" s="75" t="str">
        <f>+[32]Conectores!I118</f>
        <v/>
      </c>
      <c r="K889" s="75" t="str">
        <f>+[32]Conectores!J118</f>
        <v/>
      </c>
      <c r="L889" s="75" t="str">
        <f>+[32]Conectores!K118</f>
        <v/>
      </c>
      <c r="M889" s="75" t="str">
        <f>+[32]Conectores!L118</f>
        <v/>
      </c>
      <c r="N889" s="75" t="str">
        <f>+[32]Conectores!M118</f>
        <v/>
      </c>
      <c r="O889" s="75" t="str">
        <f>+[32]Conectores!N118</f>
        <v>Estimado</v>
      </c>
      <c r="P889" s="75" t="str">
        <f>+[32]Conectores!O118</f>
        <v/>
      </c>
      <c r="Q889" s="75" t="str">
        <f>+[32]Conectores!P118</f>
        <v>E</v>
      </c>
      <c r="R889" s="51">
        <f t="shared" si="54"/>
        <v>-0.29227419354838713</v>
      </c>
      <c r="S889" s="45" t="str">
        <f t="shared" si="55"/>
        <v>Estimado.rar</v>
      </c>
      <c r="V889" s="46">
        <f t="shared" si="57"/>
        <v>1</v>
      </c>
    </row>
    <row r="890" spans="1:22" s="45" customFormat="1" ht="11.25" hidden="1" customHeight="1" x14ac:dyDescent="0.2">
      <c r="A890" s="47">
        <f t="shared" si="56"/>
        <v>877</v>
      </c>
      <c r="B890" s="74" t="str">
        <f>+[32]Conectores!B119</f>
        <v>CXC06</v>
      </c>
      <c r="C890" s="75" t="str">
        <f>+[32]Conectores!C119</f>
        <v>CONECTOR TERMINAL A COMPRESION CABLE 240MM2</v>
      </c>
      <c r="D890" s="75">
        <f>+[32]Conectores!D119</f>
        <v>8.7100000000000009</v>
      </c>
      <c r="E890" s="75">
        <f>+[32]Conectores!E119</f>
        <v>5.7024000000000008</v>
      </c>
      <c r="F890" s="75"/>
      <c r="G890" s="75" t="str">
        <f>+[32]Conectores!F119</f>
        <v>E</v>
      </c>
      <c r="H890" s="75" t="str">
        <f>+[32]Conectores!G119</f>
        <v/>
      </c>
      <c r="I890" s="75" t="str">
        <f>+[32]Conectores!H119</f>
        <v>Estimado</v>
      </c>
      <c r="J890" s="75" t="str">
        <f>+[32]Conectores!I119</f>
        <v/>
      </c>
      <c r="K890" s="75" t="str">
        <f>+[32]Conectores!J119</f>
        <v/>
      </c>
      <c r="L890" s="75" t="str">
        <f>+[32]Conectores!K119</f>
        <v/>
      </c>
      <c r="M890" s="75" t="str">
        <f>+[32]Conectores!L119</f>
        <v/>
      </c>
      <c r="N890" s="75" t="str">
        <f>+[32]Conectores!M119</f>
        <v/>
      </c>
      <c r="O890" s="75" t="str">
        <f>+[32]Conectores!N119</f>
        <v>Estimado</v>
      </c>
      <c r="P890" s="75" t="str">
        <f>+[32]Conectores!O119</f>
        <v/>
      </c>
      <c r="Q890" s="75" t="str">
        <f>+[32]Conectores!P119</f>
        <v>E</v>
      </c>
      <c r="R890" s="51">
        <f t="shared" si="54"/>
        <v>-0.34530424799081516</v>
      </c>
      <c r="S890" s="45" t="str">
        <f t="shared" si="55"/>
        <v>Estimado.rar</v>
      </c>
      <c r="V890" s="46">
        <f t="shared" si="57"/>
        <v>1</v>
      </c>
    </row>
    <row r="891" spans="1:22" s="45" customFormat="1" ht="11.25" hidden="1" customHeight="1" x14ac:dyDescent="0.2">
      <c r="A891" s="47">
        <f t="shared" si="56"/>
        <v>878</v>
      </c>
      <c r="B891" s="74" t="str">
        <f>+[32]Conectores!B120</f>
        <v>CXC03</v>
      </c>
      <c r="C891" s="75" t="str">
        <f>+[32]Conectores!C120</f>
        <v>CONECTOR TERMINAL A COMPRESION CABLE 25MM2</v>
      </c>
      <c r="D891" s="75">
        <f>+[32]Conectores!D120</f>
        <v>1.08</v>
      </c>
      <c r="E891" s="75">
        <f>+[32]Conectores!E120</f>
        <v>0.45</v>
      </c>
      <c r="F891" s="75"/>
      <c r="G891" s="75" t="str">
        <f>+[32]Conectores!F120</f>
        <v>S</v>
      </c>
      <c r="H891" s="75">
        <f>+[32]Conectores!G120</f>
        <v>250</v>
      </c>
      <c r="I891" s="75" t="str">
        <f>+[32]Conectores!H120</f>
        <v>Factura 001-000780</v>
      </c>
      <c r="J891" s="75" t="str">
        <f>+[32]Conectores!I120</f>
        <v>Individual</v>
      </c>
      <c r="K891" s="75" t="str">
        <f>+[32]Conectores!J120</f>
        <v>ELOR</v>
      </c>
      <c r="L891" s="75" t="str">
        <f>+[32]Conectores!K120</f>
        <v>DIPACO S.A.C.</v>
      </c>
      <c r="M891" s="75">
        <f>+[32]Conectores!L120</f>
        <v>42642</v>
      </c>
      <c r="N891" s="75">
        <f>+[32]Conectores!M120</f>
        <v>250</v>
      </c>
      <c r="O891" s="75" t="str">
        <f>+[32]Conectores!N120</f>
        <v>Sustento</v>
      </c>
      <c r="P891" s="75">
        <f>+[32]Conectores!O120</f>
        <v>250</v>
      </c>
      <c r="Q891" s="75" t="str">
        <f>+[32]Conectores!P120</f>
        <v>S</v>
      </c>
      <c r="R891" s="51">
        <f t="shared" si="54"/>
        <v>-0.58333333333333337</v>
      </c>
      <c r="S891" s="45" t="str">
        <f t="shared" si="55"/>
        <v>ELOR: Factura 001-000780</v>
      </c>
      <c r="V891" s="46">
        <f t="shared" si="57"/>
        <v>1</v>
      </c>
    </row>
    <row r="892" spans="1:22" s="45" customFormat="1" ht="11.25" hidden="1" customHeight="1" x14ac:dyDescent="0.2">
      <c r="A892" s="47">
        <f t="shared" si="56"/>
        <v>879</v>
      </c>
      <c r="B892" s="74" t="str">
        <f>+[32]Conectores!B121</f>
        <v>CXC28</v>
      </c>
      <c r="C892" s="75" t="str">
        <f>+[32]Conectores!C121</f>
        <v>CONECTOR TERMINAL A COMPRESION CABLE 300MM2</v>
      </c>
      <c r="D892" s="75">
        <f>+[32]Conectores!D121</f>
        <v>10.84</v>
      </c>
      <c r="E892" s="75">
        <f>+[32]Conectores!E121</f>
        <v>7.1364000000000001</v>
      </c>
      <c r="F892" s="75"/>
      <c r="G892" s="75" t="str">
        <f>+[32]Conectores!F121</f>
        <v>E</v>
      </c>
      <c r="H892" s="75" t="str">
        <f>+[32]Conectores!G121</f>
        <v/>
      </c>
      <c r="I892" s="75" t="str">
        <f>+[32]Conectores!H121</f>
        <v>Estimado</v>
      </c>
      <c r="J892" s="75" t="str">
        <f>+[32]Conectores!I121</f>
        <v/>
      </c>
      <c r="K892" s="75" t="str">
        <f>+[32]Conectores!J121</f>
        <v/>
      </c>
      <c r="L892" s="75" t="str">
        <f>+[32]Conectores!K121</f>
        <v/>
      </c>
      <c r="M892" s="75" t="str">
        <f>+[32]Conectores!L121</f>
        <v/>
      </c>
      <c r="N892" s="75" t="str">
        <f>+[32]Conectores!M121</f>
        <v/>
      </c>
      <c r="O892" s="75" t="str">
        <f>+[32]Conectores!N121</f>
        <v>Estimado</v>
      </c>
      <c r="P892" s="75" t="str">
        <f>+[32]Conectores!O121</f>
        <v/>
      </c>
      <c r="Q892" s="75" t="str">
        <f>+[32]Conectores!P121</f>
        <v>E</v>
      </c>
      <c r="R892" s="51">
        <f t="shared" si="54"/>
        <v>-0.34166051660516605</v>
      </c>
      <c r="S892" s="45" t="str">
        <f t="shared" si="55"/>
        <v>Estimado.rar</v>
      </c>
      <c r="V892" s="46">
        <f t="shared" si="57"/>
        <v>1</v>
      </c>
    </row>
    <row r="893" spans="1:22" s="45" customFormat="1" ht="11.25" hidden="1" customHeight="1" x14ac:dyDescent="0.2">
      <c r="A893" s="47">
        <f t="shared" si="56"/>
        <v>880</v>
      </c>
      <c r="B893" s="74" t="str">
        <f>+[32]Conectores!B122</f>
        <v>CXC04</v>
      </c>
      <c r="C893" s="75" t="str">
        <f>+[32]Conectores!C122</f>
        <v>CONECTOR TERMINAL A COMPRESION CABLE 35MM2</v>
      </c>
      <c r="D893" s="75">
        <f>+[32]Conectores!D122</f>
        <v>1.04</v>
      </c>
      <c r="E893" s="75">
        <f>+[32]Conectores!E122</f>
        <v>0.79</v>
      </c>
      <c r="F893" s="75"/>
      <c r="G893" s="75" t="str">
        <f>+[32]Conectores!F122</f>
        <v>S</v>
      </c>
      <c r="H893" s="75">
        <f>+[32]Conectores!G122</f>
        <v>250</v>
      </c>
      <c r="I893" s="75" t="str">
        <f>+[32]Conectores!H122</f>
        <v>Factura 001-000780</v>
      </c>
      <c r="J893" s="75" t="str">
        <f>+[32]Conectores!I122</f>
        <v>Individual</v>
      </c>
      <c r="K893" s="75" t="str">
        <f>+[32]Conectores!J122</f>
        <v>ELOR</v>
      </c>
      <c r="L893" s="75" t="str">
        <f>+[32]Conectores!K122</f>
        <v>DIPACO S.A.C.</v>
      </c>
      <c r="M893" s="75">
        <f>+[32]Conectores!L122</f>
        <v>42642</v>
      </c>
      <c r="N893" s="75">
        <f>+[32]Conectores!M122</f>
        <v>250</v>
      </c>
      <c r="O893" s="75" t="str">
        <f>+[32]Conectores!N122</f>
        <v>Sustento</v>
      </c>
      <c r="P893" s="75">
        <f>+[32]Conectores!O122</f>
        <v>250</v>
      </c>
      <c r="Q893" s="75" t="str">
        <f>+[32]Conectores!P122</f>
        <v>S</v>
      </c>
      <c r="R893" s="51">
        <f t="shared" si="54"/>
        <v>-0.24038461538461542</v>
      </c>
      <c r="S893" s="45" t="str">
        <f t="shared" si="55"/>
        <v>ELOR: Factura 001-000780</v>
      </c>
      <c r="V893" s="46">
        <f t="shared" si="57"/>
        <v>1</v>
      </c>
    </row>
    <row r="894" spans="1:22" s="45" customFormat="1" ht="11.25" hidden="1" customHeight="1" x14ac:dyDescent="0.2">
      <c r="A894" s="47">
        <f t="shared" si="56"/>
        <v>881</v>
      </c>
      <c r="B894" s="74" t="str">
        <f>+[32]Conectores!B123</f>
        <v>CXC26</v>
      </c>
      <c r="C894" s="75" t="str">
        <f>+[32]Conectores!C123</f>
        <v>CONECTOR TERMINAL A COMPRESION CABLE 70MM2</v>
      </c>
      <c r="D894" s="75">
        <f>+[32]Conectores!D123</f>
        <v>1.99</v>
      </c>
      <c r="E894" s="75">
        <f>+[32]Conectores!E123</f>
        <v>1.66</v>
      </c>
      <c r="F894" s="75"/>
      <c r="G894" s="75" t="str">
        <f>+[32]Conectores!F123</f>
        <v>S</v>
      </c>
      <c r="H894" s="75">
        <f>+[32]Conectores!G123</f>
        <v>250</v>
      </c>
      <c r="I894" s="75" t="str">
        <f>+[32]Conectores!H123</f>
        <v>Factura 001-000780</v>
      </c>
      <c r="J894" s="75" t="str">
        <f>+[32]Conectores!I123</f>
        <v>Individual</v>
      </c>
      <c r="K894" s="75" t="str">
        <f>+[32]Conectores!J123</f>
        <v>ELOR</v>
      </c>
      <c r="L894" s="75" t="str">
        <f>+[32]Conectores!K123</f>
        <v>DIPACO S.A.C.</v>
      </c>
      <c r="M894" s="75">
        <f>+[32]Conectores!L123</f>
        <v>42642</v>
      </c>
      <c r="N894" s="75">
        <f>+[32]Conectores!M123</f>
        <v>250</v>
      </c>
      <c r="O894" s="75" t="str">
        <f>+[32]Conectores!N123</f>
        <v>Sustento</v>
      </c>
      <c r="P894" s="75">
        <f>+[32]Conectores!O123</f>
        <v>250</v>
      </c>
      <c r="Q894" s="75" t="str">
        <f>+[32]Conectores!P123</f>
        <v>S</v>
      </c>
      <c r="R894" s="51">
        <f t="shared" si="54"/>
        <v>-0.16582914572864327</v>
      </c>
      <c r="S894" s="45" t="str">
        <f t="shared" si="55"/>
        <v>ELOR: Factura 001-000780</v>
      </c>
      <c r="V894" s="46">
        <f t="shared" si="57"/>
        <v>1</v>
      </c>
    </row>
    <row r="895" spans="1:22" s="45" customFormat="1" ht="11.25" hidden="1" customHeight="1" x14ac:dyDescent="0.2">
      <c r="A895" s="47">
        <f t="shared" si="56"/>
        <v>882</v>
      </c>
      <c r="B895" s="74" t="str">
        <f>+[32]Conectores!B124</f>
        <v>FKX03</v>
      </c>
      <c r="C895" s="75" t="str">
        <f>+[32]Conectores!C124</f>
        <v>CONECTOR TIPO AB  PARA VARILLA DE PUESTA A TIERRA DE COPPERWELD</v>
      </c>
      <c r="D895" s="75">
        <f>+[32]Conectores!D124</f>
        <v>0.99</v>
      </c>
      <c r="E895" s="75">
        <f>+[32]Conectores!E124</f>
        <v>1.02</v>
      </c>
      <c r="F895" s="75"/>
      <c r="G895" s="75" t="str">
        <f>+[32]Conectores!F124</f>
        <v>S</v>
      </c>
      <c r="H895" s="75">
        <f>+[32]Conectores!G124</f>
        <v>800</v>
      </c>
      <c r="I895" s="75" t="str">
        <f>+[32]Conectores!H124</f>
        <v>Factura 0001-008875</v>
      </c>
      <c r="J895" s="75" t="str">
        <f>+[32]Conectores!I124</f>
        <v>Individual</v>
      </c>
      <c r="K895" s="75" t="str">
        <f>+[32]Conectores!J124</f>
        <v>ELOR</v>
      </c>
      <c r="L895" s="75" t="str">
        <f>+[32]Conectores!K124</f>
        <v>IVS S.A</v>
      </c>
      <c r="M895" s="75">
        <f>+[32]Conectores!L124</f>
        <v>42699</v>
      </c>
      <c r="N895" s="75">
        <f>+[32]Conectores!M124</f>
        <v>800</v>
      </c>
      <c r="O895" s="75" t="str">
        <f>+[32]Conectores!N124</f>
        <v>Sustento</v>
      </c>
      <c r="P895" s="75">
        <f>+[32]Conectores!O124</f>
        <v>800</v>
      </c>
      <c r="Q895" s="75" t="str">
        <f>+[32]Conectores!P124</f>
        <v>S</v>
      </c>
      <c r="R895" s="51">
        <f t="shared" si="54"/>
        <v>3.0303030303030276E-2</v>
      </c>
      <c r="S895" s="45" t="str">
        <f t="shared" si="55"/>
        <v>ELOR: Factura 0001-008875</v>
      </c>
      <c r="V895" s="46">
        <f t="shared" si="57"/>
        <v>1</v>
      </c>
    </row>
    <row r="896" spans="1:22" s="45" customFormat="1" ht="11.25" hidden="1" customHeight="1" x14ac:dyDescent="0.2">
      <c r="A896" s="47">
        <f t="shared" si="56"/>
        <v>883</v>
      </c>
      <c r="B896" s="74" t="str">
        <f>+[32]Conectores!B125</f>
        <v>GXC01</v>
      </c>
      <c r="C896" s="75" t="str">
        <f>+[32]Conectores!C125</f>
        <v>CONECTOR TIPO AB  PARA VARILLA DE PUESTA A TIERRA DE COPPERWELD</v>
      </c>
      <c r="D896" s="75">
        <f>+[32]Conectores!D125</f>
        <v>1</v>
      </c>
      <c r="E896" s="75">
        <f>+[32]Conectores!E125</f>
        <v>0.95</v>
      </c>
      <c r="F896" s="75"/>
      <c r="G896" s="75" t="str">
        <f>+[32]Conectores!F125</f>
        <v>S</v>
      </c>
      <c r="H896" s="75">
        <f>+[32]Conectores!G125</f>
        <v>150</v>
      </c>
      <c r="I896" s="75" t="str">
        <f>+[32]Conectores!H125</f>
        <v>Factura 001-000800</v>
      </c>
      <c r="J896" s="75" t="str">
        <f>+[32]Conectores!I125</f>
        <v>Individual</v>
      </c>
      <c r="K896" s="75" t="str">
        <f>+[32]Conectores!J125</f>
        <v>ELOR</v>
      </c>
      <c r="L896" s="75" t="str">
        <f>+[32]Conectores!K125</f>
        <v>DIPACO S.A.C.</v>
      </c>
      <c r="M896" s="75">
        <f>+[32]Conectores!L125</f>
        <v>42657</v>
      </c>
      <c r="N896" s="75">
        <f>+[32]Conectores!M125</f>
        <v>150</v>
      </c>
      <c r="O896" s="75" t="str">
        <f>+[32]Conectores!N125</f>
        <v>Sustento</v>
      </c>
      <c r="P896" s="75">
        <f>+[32]Conectores!O125</f>
        <v>150</v>
      </c>
      <c r="Q896" s="75" t="str">
        <f>+[32]Conectores!P125</f>
        <v>S</v>
      </c>
      <c r="R896" s="51">
        <f t="shared" si="54"/>
        <v>-5.0000000000000044E-2</v>
      </c>
      <c r="S896" s="45" t="str">
        <f t="shared" si="55"/>
        <v>ELOR: Factura 001-000800</v>
      </c>
      <c r="V896" s="46">
        <f t="shared" si="57"/>
        <v>1</v>
      </c>
    </row>
    <row r="897" spans="1:22" s="45" customFormat="1" ht="11.25" hidden="1" customHeight="1" x14ac:dyDescent="0.2">
      <c r="A897" s="47">
        <f t="shared" si="56"/>
        <v>884</v>
      </c>
      <c r="B897" s="74" t="str">
        <f>+[32]Conectores!B126</f>
        <v>CXC41</v>
      </c>
      <c r="C897" s="75" t="str">
        <f>+[32]Conectores!C126</f>
        <v>CONECTOR TIPO CODO PARA CABLE 25MM2 10KV.</v>
      </c>
      <c r="D897" s="75">
        <f>+[32]Conectores!D126</f>
        <v>59.34</v>
      </c>
      <c r="E897" s="75">
        <f>+[32]Conectores!E126</f>
        <v>97.13</v>
      </c>
      <c r="F897" s="75"/>
      <c r="G897" s="75" t="str">
        <f>+[32]Conectores!F126</f>
        <v>S</v>
      </c>
      <c r="H897" s="75">
        <f>+[32]Conectores!G126</f>
        <v>6</v>
      </c>
      <c r="I897" s="75" t="str">
        <f>+[32]Conectores!H126</f>
        <v>Factura E001-34</v>
      </c>
      <c r="J897" s="75" t="str">
        <f>+[32]Conectores!I126</f>
        <v>Individual</v>
      </c>
      <c r="K897" s="75" t="str">
        <f>+[32]Conectores!J126</f>
        <v>ELOR</v>
      </c>
      <c r="L897" s="75" t="str">
        <f>+[32]Conectores!K126</f>
        <v>CORPORACION RAYMI S.A.C.</v>
      </c>
      <c r="M897" s="75">
        <f>+[32]Conectores!L126</f>
        <v>42696</v>
      </c>
      <c r="N897" s="75">
        <f>+[32]Conectores!M126</f>
        <v>6</v>
      </c>
      <c r="O897" s="75" t="str">
        <f>+[32]Conectores!N126</f>
        <v>Sustento</v>
      </c>
      <c r="P897" s="75">
        <f>+[32]Conectores!O126</f>
        <v>6</v>
      </c>
      <c r="Q897" s="75" t="str">
        <f>+[32]Conectores!P126</f>
        <v>S</v>
      </c>
      <c r="R897" s="51">
        <f t="shared" si="54"/>
        <v>0.63683855746545315</v>
      </c>
      <c r="S897" s="45" t="str">
        <f t="shared" si="55"/>
        <v>ELOR: Factura E001-34</v>
      </c>
      <c r="V897" s="46">
        <f t="shared" si="57"/>
        <v>1</v>
      </c>
    </row>
    <row r="898" spans="1:22" s="45" customFormat="1" ht="11.25" hidden="1" customHeight="1" x14ac:dyDescent="0.2">
      <c r="A898" s="47">
        <f t="shared" si="56"/>
        <v>885</v>
      </c>
      <c r="B898" s="74" t="str">
        <f>+[32]Conectores!B127</f>
        <v>CXC42</v>
      </c>
      <c r="C898" s="75" t="str">
        <f>+[32]Conectores!C127</f>
        <v>CONECTOR TIPO CODO PARA CABLE 35MM2 10KV.</v>
      </c>
      <c r="D898" s="75" t="str">
        <f>+[32]Conectores!D127</f>
        <v>Sin Costo (No Utilizado)</v>
      </c>
      <c r="E898" s="75">
        <f>+[32]Conectores!E127</f>
        <v>0</v>
      </c>
      <c r="F898" s="75"/>
      <c r="G898" s="75" t="str">
        <f>+[32]Conectores!F127</f>
        <v>A</v>
      </c>
      <c r="H898" s="75" t="str">
        <f>+[32]Conectores!G127</f>
        <v/>
      </c>
      <c r="I898" s="75" t="str">
        <f>+[32]Conectores!H127</f>
        <v>Precio Regulado 2012</v>
      </c>
      <c r="J898" s="75" t="str">
        <f>+[32]Conectores!I127</f>
        <v/>
      </c>
      <c r="K898" s="75" t="str">
        <f>+[32]Conectores!J127</f>
        <v/>
      </c>
      <c r="L898" s="75" t="str">
        <f>+[32]Conectores!K127</f>
        <v/>
      </c>
      <c r="M898" s="75" t="str">
        <f>+[32]Conectores!L127</f>
        <v/>
      </c>
      <c r="N898" s="75" t="str">
        <f>+[32]Conectores!M127</f>
        <v/>
      </c>
      <c r="O898" s="75" t="str">
        <f>+[32]Conectores!N127</f>
        <v>Precio regulado 2012</v>
      </c>
      <c r="P898" s="75" t="str">
        <f>+[32]Conectores!O127</f>
        <v/>
      </c>
      <c r="Q898" s="75" t="str">
        <f>+[32]Conectores!P127</f>
        <v>A</v>
      </c>
      <c r="R898" s="51" t="str">
        <f t="shared" si="54"/>
        <v/>
      </c>
      <c r="S898" s="45" t="str">
        <f t="shared" si="55"/>
        <v>Precio regulado 2012</v>
      </c>
      <c r="V898" s="46">
        <f t="shared" si="57"/>
        <v>1</v>
      </c>
    </row>
    <row r="899" spans="1:22" s="45" customFormat="1" ht="11.25" hidden="1" customHeight="1" x14ac:dyDescent="0.2">
      <c r="A899" s="47">
        <f t="shared" si="56"/>
        <v>886</v>
      </c>
      <c r="B899" s="74" t="str">
        <f>+[32]Conectores!B128</f>
        <v>CXC44</v>
      </c>
      <c r="C899" s="75" t="str">
        <f>+[32]Conectores!C128</f>
        <v>CONECTOR TUBULAR A COMPRESIÓN TABICADO DE COBRE 16-70MM2. MT-BT</v>
      </c>
      <c r="D899" s="75" t="str">
        <f>+[32]Conectores!D128</f>
        <v>Sin Costo (No Utilizado)</v>
      </c>
      <c r="E899" s="75">
        <f>+[32]Conectores!E128</f>
        <v>0</v>
      </c>
      <c r="F899" s="75"/>
      <c r="G899" s="75" t="str">
        <f>+[32]Conectores!F128</f>
        <v>A</v>
      </c>
      <c r="H899" s="75" t="str">
        <f>+[32]Conectores!G128</f>
        <v/>
      </c>
      <c r="I899" s="75" t="str">
        <f>+[32]Conectores!H128</f>
        <v>Precio Regulado 2012</v>
      </c>
      <c r="J899" s="75" t="str">
        <f>+[32]Conectores!I128</f>
        <v/>
      </c>
      <c r="K899" s="75" t="str">
        <f>+[32]Conectores!J128</f>
        <v/>
      </c>
      <c r="L899" s="75" t="str">
        <f>+[32]Conectores!K128</f>
        <v/>
      </c>
      <c r="M899" s="75" t="str">
        <f>+[32]Conectores!L128</f>
        <v/>
      </c>
      <c r="N899" s="75" t="str">
        <f>+[32]Conectores!M128</f>
        <v/>
      </c>
      <c r="O899" s="75" t="str">
        <f>+[32]Conectores!N128</f>
        <v>Precio regulado 2012</v>
      </c>
      <c r="P899" s="75" t="str">
        <f>+[32]Conectores!O128</f>
        <v/>
      </c>
      <c r="Q899" s="75" t="str">
        <f>+[32]Conectores!P128</f>
        <v>A</v>
      </c>
      <c r="R899" s="51" t="str">
        <f t="shared" ref="R899:R962" si="58">+IFERROR(E899/D899-1,"")</f>
        <v/>
      </c>
      <c r="S899" s="45" t="str">
        <f t="shared" ref="S899:S962" si="59">+IF(O899="Sustento",K899&amp;": "&amp;I899,IF(O899="Precio regulado 2012",O899,IF(O899="Estimado","Estimado.rar",O899)))</f>
        <v>Precio regulado 2012</v>
      </c>
      <c r="V899" s="46">
        <f t="shared" si="57"/>
        <v>1</v>
      </c>
    </row>
    <row r="900" spans="1:22" s="45" customFormat="1" ht="11.25" hidden="1" customHeight="1" x14ac:dyDescent="0.2">
      <c r="A900" s="47">
        <f t="shared" si="56"/>
        <v>887</v>
      </c>
      <c r="B900" s="74" t="str">
        <f>+[32]Conectores!B129</f>
        <v>CXC43</v>
      </c>
      <c r="C900" s="75" t="str">
        <f>+[32]Conectores!C129</f>
        <v>CONECTOR TUBULAR A COMPRESIÓN TABICADO DE COBRE 35MM2. MT-BT</v>
      </c>
      <c r="D900" s="75" t="str">
        <f>+[32]Conectores!D129</f>
        <v>Sin Costo (No Utilizado)</v>
      </c>
      <c r="E900" s="75">
        <f>+[32]Conectores!E129</f>
        <v>0</v>
      </c>
      <c r="F900" s="75"/>
      <c r="G900" s="75" t="str">
        <f>+[32]Conectores!F129</f>
        <v>A</v>
      </c>
      <c r="H900" s="75" t="str">
        <f>+[32]Conectores!G129</f>
        <v/>
      </c>
      <c r="I900" s="75" t="str">
        <f>+[32]Conectores!H129</f>
        <v>Precio Regulado 2012</v>
      </c>
      <c r="J900" s="75" t="str">
        <f>+[32]Conectores!I129</f>
        <v/>
      </c>
      <c r="K900" s="75" t="str">
        <f>+[32]Conectores!J129</f>
        <v/>
      </c>
      <c r="L900" s="75" t="str">
        <f>+[32]Conectores!K129</f>
        <v/>
      </c>
      <c r="M900" s="75" t="str">
        <f>+[32]Conectores!L129</f>
        <v/>
      </c>
      <c r="N900" s="75" t="str">
        <f>+[32]Conectores!M129</f>
        <v/>
      </c>
      <c r="O900" s="75" t="str">
        <f>+[32]Conectores!N129</f>
        <v>Precio regulado 2012</v>
      </c>
      <c r="P900" s="75" t="str">
        <f>+[32]Conectores!O129</f>
        <v/>
      </c>
      <c r="Q900" s="75" t="str">
        <f>+[32]Conectores!P129</f>
        <v>A</v>
      </c>
      <c r="R900" s="51" t="str">
        <f t="shared" si="58"/>
        <v/>
      </c>
      <c r="S900" s="45" t="str">
        <f t="shared" si="59"/>
        <v>Precio regulado 2012</v>
      </c>
      <c r="V900" s="46">
        <f t="shared" si="57"/>
        <v>1</v>
      </c>
    </row>
    <row r="901" spans="1:22" s="45" customFormat="1" ht="11.25" hidden="1" customHeight="1" x14ac:dyDescent="0.2">
      <c r="A901" s="47">
        <f t="shared" si="56"/>
        <v>888</v>
      </c>
      <c r="B901" s="74" t="str">
        <f>+[32]Conectores!B130</f>
        <v>SCA01</v>
      </c>
      <c r="C901" s="75" t="str">
        <f>+[32]Conectores!C130</f>
        <v>CONECTORES AISLADOS SEPARABLES, 600 A, 2 VIAS</v>
      </c>
      <c r="D901" s="75" t="str">
        <f>+[32]Conectores!D130</f>
        <v>Sin Costo (No Utilizado)</v>
      </c>
      <c r="E901" s="75">
        <f>+[32]Conectores!E130</f>
        <v>0</v>
      </c>
      <c r="F901" s="75"/>
      <c r="G901" s="75" t="str">
        <f>+[32]Conectores!F130</f>
        <v>A</v>
      </c>
      <c r="H901" s="75" t="str">
        <f>+[32]Conectores!G130</f>
        <v/>
      </c>
      <c r="I901" s="75" t="str">
        <f>+[32]Conectores!H130</f>
        <v>Precio Regulado 2012</v>
      </c>
      <c r="J901" s="75" t="str">
        <f>+[32]Conectores!I130</f>
        <v/>
      </c>
      <c r="K901" s="75" t="str">
        <f>+[32]Conectores!J130</f>
        <v/>
      </c>
      <c r="L901" s="75" t="str">
        <f>+[32]Conectores!K130</f>
        <v/>
      </c>
      <c r="M901" s="75" t="str">
        <f>+[32]Conectores!L130</f>
        <v/>
      </c>
      <c r="N901" s="75" t="str">
        <f>+[32]Conectores!M130</f>
        <v/>
      </c>
      <c r="O901" s="75" t="str">
        <f>+[32]Conectores!N130</f>
        <v>Precio regulado 2012</v>
      </c>
      <c r="P901" s="75" t="str">
        <f>+[32]Conectores!O130</f>
        <v/>
      </c>
      <c r="Q901" s="75" t="str">
        <f>+[32]Conectores!P130</f>
        <v>A</v>
      </c>
      <c r="R901" s="51" t="str">
        <f t="shared" si="58"/>
        <v/>
      </c>
      <c r="S901" s="45" t="str">
        <f t="shared" si="59"/>
        <v>Precio regulado 2012</v>
      </c>
      <c r="V901" s="46">
        <f t="shared" si="57"/>
        <v>1</v>
      </c>
    </row>
    <row r="902" spans="1:22" s="45" customFormat="1" ht="11.25" hidden="1" customHeight="1" x14ac:dyDescent="0.2">
      <c r="A902" s="47">
        <f t="shared" si="56"/>
        <v>889</v>
      </c>
      <c r="B902" s="74" t="str">
        <f>+[32]Conectores!B131</f>
        <v>SCA02</v>
      </c>
      <c r="C902" s="75" t="str">
        <f>+[32]Conectores!C131</f>
        <v>CONECTORES AISLADOS SEPARABLES, 600 A, 3 VIAS</v>
      </c>
      <c r="D902" s="75">
        <f>+[32]Conectores!D131</f>
        <v>60.08</v>
      </c>
      <c r="E902" s="75">
        <f>+[32]Conectores!E131</f>
        <v>30.57</v>
      </c>
      <c r="F902" s="75"/>
      <c r="G902" s="75" t="str">
        <f>+[32]Conectores!F131</f>
        <v>S</v>
      </c>
      <c r="H902" s="75">
        <f>+[32]Conectores!G131</f>
        <v>228</v>
      </c>
      <c r="I902" s="75" t="str">
        <f>+[32]Conectores!H131</f>
        <v>Factura F004-00002017</v>
      </c>
      <c r="J902" s="75" t="str">
        <f>+[32]Conectores!I131</f>
        <v>Individual</v>
      </c>
      <c r="K902" s="75" t="str">
        <f>+[32]Conectores!J131</f>
        <v>EDPE</v>
      </c>
      <c r="L902" s="75" t="str">
        <f>+[32]Conectores!K131</f>
        <v>TYCO ELECTRONICS DEL PERU S.A.C</v>
      </c>
      <c r="M902" s="75">
        <f>+[32]Conectores!L131</f>
        <v>43038</v>
      </c>
      <c r="N902" s="75">
        <f>+[32]Conectores!M131</f>
        <v>228</v>
      </c>
      <c r="O902" s="75" t="str">
        <f>+[32]Conectores!N131</f>
        <v>Sustento</v>
      </c>
      <c r="P902" s="75">
        <f>+[32]Conectores!O131</f>
        <v>228</v>
      </c>
      <c r="Q902" s="75" t="str">
        <f>+[32]Conectores!P131</f>
        <v>S</v>
      </c>
      <c r="R902" s="51">
        <f t="shared" si="58"/>
        <v>-0.49117842876165108</v>
      </c>
      <c r="S902" s="45" t="str">
        <f t="shared" si="59"/>
        <v>EDPE: Factura F004-00002017</v>
      </c>
      <c r="V902" s="46">
        <f t="shared" si="57"/>
        <v>1</v>
      </c>
    </row>
    <row r="903" spans="1:22" s="45" customFormat="1" ht="11.25" hidden="1" customHeight="1" x14ac:dyDescent="0.2">
      <c r="A903" s="47">
        <f t="shared" si="56"/>
        <v>890</v>
      </c>
      <c r="B903" s="74" t="str">
        <f>+[32]Conectores!B132</f>
        <v>SCA03</v>
      </c>
      <c r="C903" s="75" t="str">
        <f>+[32]Conectores!C132</f>
        <v>CONECTORES AISLADOS SEPARABLES, 600 A, 4 VIAS</v>
      </c>
      <c r="D903" s="75" t="str">
        <f>+[32]Conectores!D132</f>
        <v>Sin Costo (No Utilizado)</v>
      </c>
      <c r="E903" s="75">
        <f>+[32]Conectores!E132</f>
        <v>0</v>
      </c>
      <c r="F903" s="75"/>
      <c r="G903" s="75" t="str">
        <f>+[32]Conectores!F132</f>
        <v>A</v>
      </c>
      <c r="H903" s="75" t="str">
        <f>+[32]Conectores!G132</f>
        <v/>
      </c>
      <c r="I903" s="75" t="str">
        <f>+[32]Conectores!H132</f>
        <v>Precio Regulado 2012</v>
      </c>
      <c r="J903" s="75" t="str">
        <f>+[32]Conectores!I132</f>
        <v/>
      </c>
      <c r="K903" s="75" t="str">
        <f>+[32]Conectores!J132</f>
        <v/>
      </c>
      <c r="L903" s="75" t="str">
        <f>+[32]Conectores!K132</f>
        <v/>
      </c>
      <c r="M903" s="75" t="str">
        <f>+[32]Conectores!L132</f>
        <v/>
      </c>
      <c r="N903" s="75" t="str">
        <f>+[32]Conectores!M132</f>
        <v/>
      </c>
      <c r="O903" s="75" t="str">
        <f>+[32]Conectores!N132</f>
        <v>Precio regulado 2012</v>
      </c>
      <c r="P903" s="75" t="str">
        <f>+[32]Conectores!O132</f>
        <v/>
      </c>
      <c r="Q903" s="75" t="str">
        <f>+[32]Conectores!P132</f>
        <v>A</v>
      </c>
      <c r="R903" s="51" t="str">
        <f t="shared" si="58"/>
        <v/>
      </c>
      <c r="S903" s="45" t="str">
        <f t="shared" si="59"/>
        <v>Precio regulado 2012</v>
      </c>
      <c r="V903" s="46">
        <f t="shared" si="57"/>
        <v>1</v>
      </c>
    </row>
    <row r="904" spans="1:22" s="45" customFormat="1" ht="11.25" hidden="1" customHeight="1" x14ac:dyDescent="0.2">
      <c r="A904" s="47">
        <f t="shared" si="56"/>
        <v>891</v>
      </c>
      <c r="B904" s="74" t="str">
        <f>+[32]Conectores!B133</f>
        <v>SCA04</v>
      </c>
      <c r="C904" s="75" t="str">
        <f>+[32]Conectores!C133</f>
        <v>CONECTORES AISLADOS SEPARABLES, 600 A, BAJO CARGA, 1 DERIV.</v>
      </c>
      <c r="D904" s="75">
        <f>+[32]Conectores!D133</f>
        <v>103.12</v>
      </c>
      <c r="E904" s="76">
        <f>+[32]Conectores!E133</f>
        <v>106.36733023919614</v>
      </c>
      <c r="F904" s="76"/>
      <c r="G904" s="75" t="str">
        <f>+[32]Conectores!F133</f>
        <v>E</v>
      </c>
      <c r="H904" s="75" t="str">
        <f>+[32]Conectores!G133</f>
        <v/>
      </c>
      <c r="I904" s="75" t="str">
        <f>+[32]Conectores!H133</f>
        <v>Estimado</v>
      </c>
      <c r="J904" s="75" t="str">
        <f>+[32]Conectores!I133</f>
        <v/>
      </c>
      <c r="K904" s="75" t="str">
        <f>+[32]Conectores!J133</f>
        <v/>
      </c>
      <c r="L904" s="75" t="str">
        <f>+[32]Conectores!K133</f>
        <v/>
      </c>
      <c r="M904" s="75" t="str">
        <f>+[32]Conectores!L133</f>
        <v/>
      </c>
      <c r="N904" s="75" t="str">
        <f>+[32]Conectores!M133</f>
        <v/>
      </c>
      <c r="O904" s="75" t="str">
        <f>+[32]Conectores!N133</f>
        <v>Estimado</v>
      </c>
      <c r="P904" s="75" t="str">
        <f>+[32]Conectores!O133</f>
        <v/>
      </c>
      <c r="Q904" s="75" t="str">
        <f>+[32]Conectores!P133</f>
        <v>E</v>
      </c>
      <c r="R904" s="51">
        <f t="shared" si="58"/>
        <v>3.1490789751708048E-2</v>
      </c>
      <c r="S904" s="45" t="str">
        <f t="shared" si="59"/>
        <v>Estimado.rar</v>
      </c>
      <c r="V904" s="46">
        <f t="shared" si="57"/>
        <v>1</v>
      </c>
    </row>
    <row r="905" spans="1:22" s="45" customFormat="1" ht="11.25" hidden="1" customHeight="1" x14ac:dyDescent="0.2">
      <c r="A905" s="47">
        <f t="shared" si="56"/>
        <v>892</v>
      </c>
      <c r="B905" s="74" t="str">
        <f>+[32]Conectores!B134</f>
        <v>SCA05</v>
      </c>
      <c r="C905" s="75" t="str">
        <f>+[32]Conectores!C134</f>
        <v>CONECTORES AISLADOS SEPARABLES, 600 A, BAJO CARGA, 2 DERIV.</v>
      </c>
      <c r="D905" s="75">
        <f>+[32]Conectores!D134</f>
        <v>85.49</v>
      </c>
      <c r="E905" s="76">
        <f>+[32]Conectores!E134</f>
        <v>88.182147615873518</v>
      </c>
      <c r="F905" s="76"/>
      <c r="G905" s="75" t="str">
        <f>+[32]Conectores!F134</f>
        <v>E</v>
      </c>
      <c r="H905" s="75" t="str">
        <f>+[32]Conectores!G134</f>
        <v/>
      </c>
      <c r="I905" s="75" t="str">
        <f>+[32]Conectores!H134</f>
        <v>Estimado</v>
      </c>
      <c r="J905" s="75" t="str">
        <f>+[32]Conectores!I134</f>
        <v/>
      </c>
      <c r="K905" s="75" t="str">
        <f>+[32]Conectores!J134</f>
        <v/>
      </c>
      <c r="L905" s="75" t="str">
        <f>+[32]Conectores!K134</f>
        <v/>
      </c>
      <c r="M905" s="75" t="str">
        <f>+[32]Conectores!L134</f>
        <v/>
      </c>
      <c r="N905" s="75" t="str">
        <f>+[32]Conectores!M134</f>
        <v/>
      </c>
      <c r="O905" s="75" t="str">
        <f>+[32]Conectores!N134</f>
        <v>Estimado</v>
      </c>
      <c r="P905" s="75" t="str">
        <f>+[32]Conectores!O134</f>
        <v/>
      </c>
      <c r="Q905" s="75" t="str">
        <f>+[32]Conectores!P134</f>
        <v>E</v>
      </c>
      <c r="R905" s="51">
        <f t="shared" si="58"/>
        <v>3.1490789751708048E-2</v>
      </c>
      <c r="S905" s="45" t="str">
        <f t="shared" si="59"/>
        <v>Estimado.rar</v>
      </c>
      <c r="V905" s="46">
        <f t="shared" si="57"/>
        <v>1</v>
      </c>
    </row>
    <row r="906" spans="1:22" s="45" customFormat="1" ht="11.25" hidden="1" customHeight="1" x14ac:dyDescent="0.2">
      <c r="A906" s="47">
        <f t="shared" si="56"/>
        <v>893</v>
      </c>
      <c r="B906" s="74" t="str">
        <f>+[32]Conectores!B135</f>
        <v>CXC47</v>
      </c>
      <c r="C906" s="75" t="str">
        <f>+[32]Conectores!C135</f>
        <v>CONECTOR DERIVACION TIPO CUÑA BIMETALICO</v>
      </c>
      <c r="D906" s="75" t="str">
        <f>+[32]Conectores!D135</f>
        <v>Sin Costo (No Utilizado)</v>
      </c>
      <c r="E906" s="76">
        <f>+[32]Conectores!E135</f>
        <v>1.0432098765432098</v>
      </c>
      <c r="F906" s="76"/>
      <c r="G906" s="75" t="str">
        <f>+[32]Conectores!F135</f>
        <v>E</v>
      </c>
      <c r="H906" s="75" t="str">
        <f>+[32]Conectores!G135</f>
        <v/>
      </c>
      <c r="I906" s="75" t="str">
        <f>+[32]Conectores!H135</f>
        <v>Estimado</v>
      </c>
      <c r="J906" s="75" t="str">
        <f>+[32]Conectores!I135</f>
        <v/>
      </c>
      <c r="K906" s="75" t="str">
        <f>+[32]Conectores!J135</f>
        <v/>
      </c>
      <c r="L906" s="75" t="str">
        <f>+[32]Conectores!K135</f>
        <v/>
      </c>
      <c r="M906" s="75" t="str">
        <f>+[32]Conectores!L135</f>
        <v/>
      </c>
      <c r="N906" s="75" t="str">
        <f>+[32]Conectores!M135</f>
        <v/>
      </c>
      <c r="O906" s="75" t="str">
        <f>+[32]Conectores!N135</f>
        <v>Estimado</v>
      </c>
      <c r="P906" s="75" t="str">
        <f>+[32]Conectores!O135</f>
        <v/>
      </c>
      <c r="Q906" s="75" t="str">
        <f>+[32]Conectores!P135</f>
        <v>E</v>
      </c>
      <c r="R906" s="51" t="str">
        <f t="shared" si="58"/>
        <v/>
      </c>
      <c r="S906" s="45" t="str">
        <f t="shared" si="59"/>
        <v>Estimado.rar</v>
      </c>
      <c r="V906" s="46">
        <f t="shared" si="57"/>
        <v>1</v>
      </c>
    </row>
    <row r="907" spans="1:22" s="45" customFormat="1" ht="11.25" hidden="1" customHeight="1" x14ac:dyDescent="0.2">
      <c r="A907" s="47">
        <f>+A905+1</f>
        <v>893</v>
      </c>
      <c r="B907" s="74" t="str">
        <f>+[32]Espigas!B43</f>
        <v>AXC01</v>
      </c>
      <c r="C907" s="75" t="str">
        <f>+[32]Espigas!C43</f>
        <v xml:space="preserve">ESPIGA CORTA DE CRUCETA PARA AISLADOR PIN ANSI 55-4                                                                                                                                                                                                       </v>
      </c>
      <c r="D907" s="75">
        <f>+[32]Espigas!D43</f>
        <v>3.88</v>
      </c>
      <c r="E907" s="76">
        <f>+[32]Espigas!E43</f>
        <v>4.1509439404901025</v>
      </c>
      <c r="F907" s="76"/>
      <c r="G907" s="75" t="str">
        <f>+[32]Espigas!F43</f>
        <v>E</v>
      </c>
      <c r="H907" s="75" t="str">
        <f>+[32]Espigas!G43</f>
        <v/>
      </c>
      <c r="I907" s="75" t="str">
        <f>+[32]Espigas!H43</f>
        <v>Estimado</v>
      </c>
      <c r="J907" s="75" t="str">
        <f>+[32]Espigas!I43</f>
        <v/>
      </c>
      <c r="K907" s="75" t="str">
        <f>+[32]Espigas!J43</f>
        <v/>
      </c>
      <c r="L907" s="75" t="str">
        <f>+[32]Espigas!K43</f>
        <v/>
      </c>
      <c r="M907" s="75" t="str">
        <f>+[32]Espigas!L43</f>
        <v/>
      </c>
      <c r="N907" s="75" t="str">
        <f>+[32]Espigas!M43</f>
        <v/>
      </c>
      <c r="O907" s="75" t="str">
        <f>+[32]Espigas!N43</f>
        <v>Estimado</v>
      </c>
      <c r="P907" s="75" t="str">
        <f>+[32]Espigas!O43</f>
        <v/>
      </c>
      <c r="Q907" s="75" t="str">
        <f>+[32]Espigas!P43</f>
        <v>E</v>
      </c>
      <c r="R907" s="51">
        <f t="shared" si="58"/>
        <v>6.9830912497449216E-2</v>
      </c>
      <c r="S907" s="45" t="str">
        <f t="shared" si="59"/>
        <v>Estimado.rar</v>
      </c>
      <c r="V907" s="46">
        <f t="shared" si="57"/>
        <v>1</v>
      </c>
    </row>
    <row r="908" spans="1:22" s="45" customFormat="1" ht="11.25" hidden="1" customHeight="1" x14ac:dyDescent="0.2">
      <c r="A908" s="47">
        <f t="shared" ref="A908:A971" si="60">+A907+1</f>
        <v>894</v>
      </c>
      <c r="B908" s="74" t="str">
        <f>+[32]Espigas!B44</f>
        <v>AXC02</v>
      </c>
      <c r="C908" s="75" t="str">
        <f>+[32]Espigas!C44</f>
        <v xml:space="preserve">ESPIGA CORTA DE CRUCETA PARA AISLADOR PIN ANSI 55-5                                                                                                                                                                                                       </v>
      </c>
      <c r="D908" s="75">
        <f>+[32]Espigas!D44</f>
        <v>4.29</v>
      </c>
      <c r="E908" s="76">
        <f>+[32]Espigas!E44</f>
        <v>4.5895746146140572</v>
      </c>
      <c r="F908" s="76"/>
      <c r="G908" s="75" t="str">
        <f>+[32]Espigas!F44</f>
        <v>E</v>
      </c>
      <c r="H908" s="75" t="str">
        <f>+[32]Espigas!G44</f>
        <v/>
      </c>
      <c r="I908" s="75" t="str">
        <f>+[32]Espigas!H44</f>
        <v>Estimado</v>
      </c>
      <c r="J908" s="75" t="str">
        <f>+[32]Espigas!I44</f>
        <v/>
      </c>
      <c r="K908" s="75" t="str">
        <f>+[32]Espigas!J44</f>
        <v/>
      </c>
      <c r="L908" s="75" t="str">
        <f>+[32]Espigas!K44</f>
        <v/>
      </c>
      <c r="M908" s="75" t="str">
        <f>+[32]Espigas!L44</f>
        <v/>
      </c>
      <c r="N908" s="75" t="str">
        <f>+[32]Espigas!M44</f>
        <v/>
      </c>
      <c r="O908" s="75" t="str">
        <f>+[32]Espigas!N44</f>
        <v>Estimado</v>
      </c>
      <c r="P908" s="75" t="str">
        <f>+[32]Espigas!O44</f>
        <v/>
      </c>
      <c r="Q908" s="75" t="str">
        <f>+[32]Espigas!P44</f>
        <v>E</v>
      </c>
      <c r="R908" s="51">
        <f t="shared" si="58"/>
        <v>6.9830912497449216E-2</v>
      </c>
      <c r="S908" s="45" t="str">
        <f t="shared" si="59"/>
        <v>Estimado.rar</v>
      </c>
      <c r="V908" s="46">
        <f t="shared" si="57"/>
        <v>1</v>
      </c>
    </row>
    <row r="909" spans="1:22" s="45" customFormat="1" ht="11.25" hidden="1" customHeight="1" x14ac:dyDescent="0.2">
      <c r="A909" s="47">
        <f t="shared" si="60"/>
        <v>895</v>
      </c>
      <c r="B909" s="74" t="str">
        <f>+[32]Espigas!B45</f>
        <v>AXC03</v>
      </c>
      <c r="C909" s="75" t="str">
        <f>+[32]Espigas!C45</f>
        <v xml:space="preserve">ESPIGA CORTA DE CRUCETA PARA AISLADOR PIN ANSI 56-2                                                                                                                                                                                                       </v>
      </c>
      <c r="D909" s="75">
        <f>+[32]Espigas!D45</f>
        <v>4.76</v>
      </c>
      <c r="E909" s="76">
        <f>+[32]Espigas!E45</f>
        <v>3.67</v>
      </c>
      <c r="F909" s="76"/>
      <c r="G909" s="75" t="str">
        <f>+[32]Espigas!F45</f>
        <v>S</v>
      </c>
      <c r="H909" s="75">
        <f>+[32]Espigas!G45</f>
        <v>200</v>
      </c>
      <c r="I909" s="75" t="str">
        <f>+[32]Espigas!H45</f>
        <v>Contrato AD/LO 025-2016-SEAL</v>
      </c>
      <c r="J909" s="75" t="str">
        <f>+[32]Espigas!I45</f>
        <v>Individual</v>
      </c>
      <c r="K909" s="75" t="str">
        <f>+[32]Espigas!J45</f>
        <v>SEAL</v>
      </c>
      <c r="L909" s="75" t="str">
        <f>+[32]Espigas!K45</f>
        <v>SEMAPI E.I.R.L</v>
      </c>
      <c r="M909" s="75">
        <f>+[32]Espigas!L45</f>
        <v>42648</v>
      </c>
      <c r="N909" s="75">
        <f>+[32]Espigas!M45</f>
        <v>3</v>
      </c>
      <c r="O909" s="75" t="str">
        <f>+[32]Espigas!N45</f>
        <v>Sustento</v>
      </c>
      <c r="P909" s="75">
        <f>+[32]Espigas!O45</f>
        <v>200</v>
      </c>
      <c r="Q909" s="75" t="str">
        <f>+[32]Espigas!P45</f>
        <v>S</v>
      </c>
      <c r="R909" s="51">
        <f t="shared" si="58"/>
        <v>-0.22899159663865543</v>
      </c>
      <c r="S909" s="45" t="str">
        <f t="shared" si="59"/>
        <v>SEAL: Contrato AD/LO 025-2016-SEAL</v>
      </c>
      <c r="V909" s="46">
        <f t="shared" si="57"/>
        <v>1</v>
      </c>
    </row>
    <row r="910" spans="1:22" s="45" customFormat="1" ht="11.25" hidden="1" customHeight="1" x14ac:dyDescent="0.2">
      <c r="A910" s="47">
        <f t="shared" si="60"/>
        <v>896</v>
      </c>
      <c r="B910" s="74" t="str">
        <f>+[32]Espigas!B46</f>
        <v>AXC18</v>
      </c>
      <c r="C910" s="75" t="str">
        <f>+[32]Espigas!C46</f>
        <v xml:space="preserve">ESPIGA CORTA DE CRUCETA PARA AISLADOR PIN ANSI 56-3                                                                                                                                                                                                       </v>
      </c>
      <c r="D910" s="75">
        <f>+[32]Espigas!D46</f>
        <v>4.53</v>
      </c>
      <c r="E910" s="75">
        <f>+[32]Espigas!E46</f>
        <v>6.2</v>
      </c>
      <c r="F910" s="75"/>
      <c r="G910" s="75" t="str">
        <f>+[32]Espigas!F46</f>
        <v>S</v>
      </c>
      <c r="H910" s="75">
        <f>+[32]Espigas!G46</f>
        <v>100</v>
      </c>
      <c r="I910" s="75" t="str">
        <f>+[32]Espigas!H46</f>
        <v>Contrato AD/LO 025-2016-SEAL</v>
      </c>
      <c r="J910" s="75" t="str">
        <f>+[32]Espigas!I46</f>
        <v>Individual</v>
      </c>
      <c r="K910" s="75" t="str">
        <f>+[32]Espigas!J46</f>
        <v>SEAL</v>
      </c>
      <c r="L910" s="75" t="str">
        <f>+[32]Espigas!K46</f>
        <v>SEMAPI E.I.R.L</v>
      </c>
      <c r="M910" s="75">
        <f>+[32]Espigas!L46</f>
        <v>42618</v>
      </c>
      <c r="N910" s="75">
        <f>+[32]Espigas!M46</f>
        <v>100</v>
      </c>
      <c r="O910" s="75" t="str">
        <f>+[32]Espigas!N46</f>
        <v>Sustento</v>
      </c>
      <c r="P910" s="75">
        <f>+[32]Espigas!O46</f>
        <v>100</v>
      </c>
      <c r="Q910" s="75" t="str">
        <f>+[32]Espigas!P46</f>
        <v>S</v>
      </c>
      <c r="R910" s="51">
        <f t="shared" si="58"/>
        <v>0.36865342163355397</v>
      </c>
      <c r="S910" s="45" t="str">
        <f t="shared" si="59"/>
        <v>SEAL: Contrato AD/LO 025-2016-SEAL</v>
      </c>
      <c r="V910" s="46">
        <f t="shared" si="57"/>
        <v>1</v>
      </c>
    </row>
    <row r="911" spans="1:22" s="45" customFormat="1" ht="11.25" hidden="1" customHeight="1" x14ac:dyDescent="0.2">
      <c r="A911" s="47">
        <f t="shared" si="60"/>
        <v>897</v>
      </c>
      <c r="B911" s="74" t="str">
        <f>+[32]Espigas!B47</f>
        <v>AXC04</v>
      </c>
      <c r="C911" s="75" t="str">
        <f>+[32]Espigas!C47</f>
        <v xml:space="preserve">ESPIGA CURVA PARA AISLADOR PIN CON ARANDELAS Y TUERCAS                                                                                                                                                                                                    </v>
      </c>
      <c r="D911" s="75">
        <f>+[32]Espigas!D47</f>
        <v>5.64</v>
      </c>
      <c r="E911" s="76">
        <f>+[32]Espigas!E47</f>
        <v>6.0338463464856131</v>
      </c>
      <c r="F911" s="76"/>
      <c r="G911" s="75" t="str">
        <f>+[32]Espigas!F47</f>
        <v>E</v>
      </c>
      <c r="H911" s="75" t="str">
        <f>+[32]Espigas!G47</f>
        <v/>
      </c>
      <c r="I911" s="75" t="str">
        <f>+[32]Espigas!H47</f>
        <v>Estimado</v>
      </c>
      <c r="J911" s="75" t="str">
        <f>+[32]Espigas!I47</f>
        <v/>
      </c>
      <c r="K911" s="75" t="str">
        <f>+[32]Espigas!J47</f>
        <v/>
      </c>
      <c r="L911" s="75" t="str">
        <f>+[32]Espigas!K47</f>
        <v/>
      </c>
      <c r="M911" s="75" t="str">
        <f>+[32]Espigas!L47</f>
        <v/>
      </c>
      <c r="N911" s="75">
        <f>+[32]Espigas!M47</f>
        <v>1</v>
      </c>
      <c r="O911" s="75" t="str">
        <f>+[32]Espigas!N47</f>
        <v>Estimado</v>
      </c>
      <c r="P911" s="75" t="str">
        <f>+[32]Espigas!O47</f>
        <v/>
      </c>
      <c r="Q911" s="75" t="str">
        <f>+[32]Espigas!P47</f>
        <v>E</v>
      </c>
      <c r="R911" s="51">
        <f t="shared" si="58"/>
        <v>6.9830912497449216E-2</v>
      </c>
      <c r="S911" s="45" t="str">
        <f t="shared" si="59"/>
        <v>Estimado.rar</v>
      </c>
      <c r="V911" s="46">
        <f t="shared" si="57"/>
        <v>1</v>
      </c>
    </row>
    <row r="912" spans="1:22" s="45" customFormat="1" ht="11.25" hidden="1" customHeight="1" x14ac:dyDescent="0.2">
      <c r="A912" s="47">
        <f t="shared" si="60"/>
        <v>898</v>
      </c>
      <c r="B912" s="74" t="str">
        <f>+[32]Espigas!B48</f>
        <v>AXC05</v>
      </c>
      <c r="C912" s="75" t="str">
        <f>+[32]Espigas!C48</f>
        <v xml:space="preserve">ESPIGA DE VERTICE DE POSTE DE 1 3/8 PULG. DIAM. PARA AISLADOR PIN                                                                                                                                                                                         </v>
      </c>
      <c r="D912" s="75">
        <f>+[32]Espigas!D48</f>
        <v>3.96</v>
      </c>
      <c r="E912" s="76">
        <f>+[32]Espigas!E48</f>
        <v>6.93</v>
      </c>
      <c r="F912" s="76"/>
      <c r="G912" s="75" t="str">
        <f>+[32]Espigas!F48</f>
        <v>S</v>
      </c>
      <c r="H912" s="75">
        <f>+[32]Espigas!G48</f>
        <v>100</v>
      </c>
      <c r="I912" s="75" t="str">
        <f>+[32]Espigas!H48</f>
        <v>Factura 001-000792</v>
      </c>
      <c r="J912" s="75" t="str">
        <f>+[32]Espigas!I48</f>
        <v>Individual</v>
      </c>
      <c r="K912" s="75" t="str">
        <f>+[32]Espigas!J48</f>
        <v>ELOR</v>
      </c>
      <c r="L912" s="75" t="str">
        <f>+[32]Espigas!K48</f>
        <v>DIPACO S.A.C.</v>
      </c>
      <c r="M912" s="75">
        <f>+[32]Espigas!L48</f>
        <v>42655</v>
      </c>
      <c r="N912" s="75">
        <f>+[32]Espigas!M48</f>
        <v>100</v>
      </c>
      <c r="O912" s="75" t="str">
        <f>+[32]Espigas!N48</f>
        <v>Sustento</v>
      </c>
      <c r="P912" s="75">
        <f>+[32]Espigas!O48</f>
        <v>100</v>
      </c>
      <c r="Q912" s="75" t="str">
        <f>+[32]Espigas!P48</f>
        <v>S</v>
      </c>
      <c r="R912" s="51">
        <f t="shared" si="58"/>
        <v>0.75</v>
      </c>
      <c r="S912" s="45" t="str">
        <f t="shared" si="59"/>
        <v>ELOR: Factura 001-000792</v>
      </c>
      <c r="V912" s="46">
        <f t="shared" si="57"/>
        <v>1</v>
      </c>
    </row>
    <row r="913" spans="1:22" s="45" customFormat="1" ht="11.25" hidden="1" customHeight="1" x14ac:dyDescent="0.2">
      <c r="A913" s="47">
        <f t="shared" si="60"/>
        <v>899</v>
      </c>
      <c r="B913" s="74" t="str">
        <f>+[32]Espigas!B49</f>
        <v>AXC06</v>
      </c>
      <c r="C913" s="75" t="str">
        <f>+[32]Espigas!C49</f>
        <v xml:space="preserve">ESPIGA DE VERTICE DE POSTE DE 1 PULG. DIAM. PARA AISLADOR PIN                                                                                                                                                                                             </v>
      </c>
      <c r="D913" s="75">
        <f>+[32]Espigas!D49</f>
        <v>3.96</v>
      </c>
      <c r="E913" s="76">
        <f>+[32]Espigas!E49</f>
        <v>8.7100000000000009</v>
      </c>
      <c r="F913" s="76"/>
      <c r="G913" s="75" t="str">
        <f>+[32]Espigas!F49</f>
        <v>S</v>
      </c>
      <c r="H913" s="75">
        <f>+[32]Espigas!G49</f>
        <v>60</v>
      </c>
      <c r="I913" s="75" t="str">
        <f>+[32]Espigas!H49</f>
        <v>Contrato AD/LO 025-2016-SEAL</v>
      </c>
      <c r="J913" s="75" t="str">
        <f>+[32]Espigas!I49</f>
        <v>Individual</v>
      </c>
      <c r="K913" s="75" t="str">
        <f>+[32]Espigas!J49</f>
        <v>SEAL</v>
      </c>
      <c r="L913" s="75" t="str">
        <f>+[32]Espigas!K49</f>
        <v>SEMAPI E.I.R.L</v>
      </c>
      <c r="M913" s="75">
        <f>+[32]Espigas!L49</f>
        <v>42618</v>
      </c>
      <c r="N913" s="75">
        <f>+[32]Espigas!M49</f>
        <v>2</v>
      </c>
      <c r="O913" s="75" t="str">
        <f>+[32]Espigas!N49</f>
        <v>Sustento</v>
      </c>
      <c r="P913" s="75">
        <f>+[32]Espigas!O49</f>
        <v>60</v>
      </c>
      <c r="Q913" s="75" t="str">
        <f>+[32]Espigas!P49</f>
        <v>S</v>
      </c>
      <c r="R913" s="51">
        <f t="shared" si="58"/>
        <v>1.1994949494949498</v>
      </c>
      <c r="S913" s="45" t="str">
        <f t="shared" si="59"/>
        <v>SEAL: Contrato AD/LO 025-2016-SEAL</v>
      </c>
      <c r="V913" s="46">
        <f t="shared" si="57"/>
        <v>1</v>
      </c>
    </row>
    <row r="914" spans="1:22" s="45" customFormat="1" ht="11.25" hidden="1" customHeight="1" x14ac:dyDescent="0.2">
      <c r="A914" s="47">
        <f t="shared" si="60"/>
        <v>900</v>
      </c>
      <c r="B914" s="74" t="str">
        <f>+[32]Espigas!B50</f>
        <v>AXC07</v>
      </c>
      <c r="C914" s="75" t="str">
        <f>+[32]Espigas!C50</f>
        <v xml:space="preserve">ESPIGA LARGA DE CRUCETA PARA AISLADOR PIN 5/8 DIAM. x 11 3/4  LONG.                                                                                                                                                                                       </v>
      </c>
      <c r="D914" s="75">
        <f>+[32]Espigas!D50</f>
        <v>4.29</v>
      </c>
      <c r="E914" s="76">
        <f>+[32]Espigas!E50</f>
        <v>4.5895746146140572</v>
      </c>
      <c r="F914" s="76"/>
      <c r="G914" s="75" t="str">
        <f>+[32]Espigas!F50</f>
        <v>E</v>
      </c>
      <c r="H914" s="75" t="str">
        <f>+[32]Espigas!G50</f>
        <v/>
      </c>
      <c r="I914" s="75" t="str">
        <f>+[32]Espigas!H50</f>
        <v>Estimado</v>
      </c>
      <c r="J914" s="75" t="str">
        <f>+[32]Espigas!I50</f>
        <v/>
      </c>
      <c r="K914" s="75" t="str">
        <f>+[32]Espigas!J50</f>
        <v/>
      </c>
      <c r="L914" s="75" t="str">
        <f>+[32]Espigas!K50</f>
        <v/>
      </c>
      <c r="M914" s="75" t="str">
        <f>+[32]Espigas!L50</f>
        <v/>
      </c>
      <c r="N914" s="75" t="str">
        <f>+[32]Espigas!M50</f>
        <v/>
      </c>
      <c r="O914" s="75" t="str">
        <f>+[32]Espigas!N50</f>
        <v>Estimado</v>
      </c>
      <c r="P914" s="75" t="str">
        <f>+[32]Espigas!O50</f>
        <v/>
      </c>
      <c r="Q914" s="75" t="str">
        <f>+[32]Espigas!P50</f>
        <v>E</v>
      </c>
      <c r="R914" s="51">
        <f t="shared" si="58"/>
        <v>6.9830912497449216E-2</v>
      </c>
      <c r="S914" s="45" t="str">
        <f t="shared" si="59"/>
        <v>Estimado.rar</v>
      </c>
      <c r="V914" s="46">
        <f t="shared" si="57"/>
        <v>1</v>
      </c>
    </row>
    <row r="915" spans="1:22" s="45" customFormat="1" ht="11.25" hidden="1" customHeight="1" x14ac:dyDescent="0.2">
      <c r="A915" s="47">
        <f t="shared" si="60"/>
        <v>901</v>
      </c>
      <c r="B915" s="74" t="str">
        <f>+[32]Espigas!B51</f>
        <v>AXC08</v>
      </c>
      <c r="C915" s="75" t="str">
        <f>+[32]Espigas!C51</f>
        <v xml:space="preserve">ESPIGA LARGA DE CRUCETA PARA AISLADOR PIN ANSI 55-4 (5/8 DIA. X 10 3/4 LONG.)                                                                                                                                                                             </v>
      </c>
      <c r="D915" s="75">
        <f>+[32]Espigas!D51</f>
        <v>3.88</v>
      </c>
      <c r="E915" s="76">
        <f>+[32]Espigas!E51</f>
        <v>4.1509439404901025</v>
      </c>
      <c r="F915" s="76"/>
      <c r="G915" s="75" t="str">
        <f>+[32]Espigas!F51</f>
        <v>E</v>
      </c>
      <c r="H915" s="75" t="str">
        <f>+[32]Espigas!G51</f>
        <v/>
      </c>
      <c r="I915" s="75" t="str">
        <f>+[32]Espigas!H51</f>
        <v>Estimado</v>
      </c>
      <c r="J915" s="75" t="str">
        <f>+[32]Espigas!I51</f>
        <v/>
      </c>
      <c r="K915" s="75" t="str">
        <f>+[32]Espigas!J51</f>
        <v/>
      </c>
      <c r="L915" s="75" t="str">
        <f>+[32]Espigas!K51</f>
        <v/>
      </c>
      <c r="M915" s="75" t="str">
        <f>+[32]Espigas!L51</f>
        <v/>
      </c>
      <c r="N915" s="75" t="str">
        <f>+[32]Espigas!M51</f>
        <v/>
      </c>
      <c r="O915" s="75" t="str">
        <f>+[32]Espigas!N51</f>
        <v>Estimado</v>
      </c>
      <c r="P915" s="75" t="str">
        <f>+[32]Espigas!O51</f>
        <v/>
      </c>
      <c r="Q915" s="75" t="str">
        <f>+[32]Espigas!P51</f>
        <v>E</v>
      </c>
      <c r="R915" s="51">
        <f t="shared" si="58"/>
        <v>6.9830912497449216E-2</v>
      </c>
      <c r="S915" s="45" t="str">
        <f t="shared" si="59"/>
        <v>Estimado.rar</v>
      </c>
      <c r="V915" s="46">
        <f t="shared" si="57"/>
        <v>1</v>
      </c>
    </row>
    <row r="916" spans="1:22" s="45" customFormat="1" ht="11.25" hidden="1" customHeight="1" x14ac:dyDescent="0.2">
      <c r="A916" s="47">
        <f t="shared" si="60"/>
        <v>902</v>
      </c>
      <c r="B916" s="74" t="str">
        <f>+[32]Espigas!B52</f>
        <v>AXC09</v>
      </c>
      <c r="C916" s="75" t="str">
        <f>+[32]Espigas!C52</f>
        <v xml:space="preserve">ESPIGA LARGA DE CRUCETA PARA AISLADOR PIN ANSI 55-5 (5/8 DIAM. x 11 3/4  LONG.)                                                                                                                                                                           </v>
      </c>
      <c r="D916" s="75">
        <f>+[32]Espigas!D52</f>
        <v>4.29</v>
      </c>
      <c r="E916" s="76">
        <f>+[32]Espigas!E52</f>
        <v>4.5895746146140572</v>
      </c>
      <c r="F916" s="76"/>
      <c r="G916" s="75" t="str">
        <f>+[32]Espigas!F52</f>
        <v>E</v>
      </c>
      <c r="H916" s="75" t="str">
        <f>+[32]Espigas!G52</f>
        <v/>
      </c>
      <c r="I916" s="75" t="str">
        <f>+[32]Espigas!H52</f>
        <v>Estimado</v>
      </c>
      <c r="J916" s="75" t="str">
        <f>+[32]Espigas!I52</f>
        <v/>
      </c>
      <c r="K916" s="75" t="str">
        <f>+[32]Espigas!J52</f>
        <v/>
      </c>
      <c r="L916" s="75" t="str">
        <f>+[32]Espigas!K52</f>
        <v/>
      </c>
      <c r="M916" s="75" t="str">
        <f>+[32]Espigas!L52</f>
        <v/>
      </c>
      <c r="N916" s="75" t="str">
        <f>+[32]Espigas!M52</f>
        <v/>
      </c>
      <c r="O916" s="75" t="str">
        <f>+[32]Espigas!N52</f>
        <v>Estimado</v>
      </c>
      <c r="P916" s="75" t="str">
        <f>+[32]Espigas!O52</f>
        <v/>
      </c>
      <c r="Q916" s="75" t="str">
        <f>+[32]Espigas!P52</f>
        <v>E</v>
      </c>
      <c r="R916" s="51">
        <f t="shared" si="58"/>
        <v>6.9830912497449216E-2</v>
      </c>
      <c r="S916" s="45" t="str">
        <f t="shared" si="59"/>
        <v>Estimado.rar</v>
      </c>
      <c r="V916" s="46">
        <f t="shared" si="57"/>
        <v>1</v>
      </c>
    </row>
    <row r="917" spans="1:22" s="45" customFormat="1" ht="11.25" hidden="1" customHeight="1" x14ac:dyDescent="0.2">
      <c r="A917" s="47">
        <f t="shared" si="60"/>
        <v>903</v>
      </c>
      <c r="B917" s="74" t="str">
        <f>+[32]Espigas!B53</f>
        <v>AXC19</v>
      </c>
      <c r="C917" s="75" t="str">
        <f>+[32]Espigas!C53</f>
        <v>SOPORTE LATERAL PARA AISLADOR PIN POLIMÉRICO</v>
      </c>
      <c r="D917" s="75" t="str">
        <f>+[32]Espigas!D53</f>
        <v>NUEVO</v>
      </c>
      <c r="E917" s="76">
        <f>+[32]Espigas!E53</f>
        <v>10.887500000000001</v>
      </c>
      <c r="F917" s="76"/>
      <c r="G917" s="75" t="str">
        <f>+[32]Espigas!F53</f>
        <v>E</v>
      </c>
      <c r="H917" s="75" t="str">
        <f>+[32]Espigas!G53</f>
        <v/>
      </c>
      <c r="I917" s="75" t="str">
        <f>+[32]Espigas!H53</f>
        <v>Estimado</v>
      </c>
      <c r="J917" s="75" t="str">
        <f>+[32]Espigas!I53</f>
        <v/>
      </c>
      <c r="K917" s="75" t="str">
        <f>+[32]Espigas!J53</f>
        <v/>
      </c>
      <c r="L917" s="75" t="str">
        <f>+[32]Espigas!K53</f>
        <v/>
      </c>
      <c r="M917" s="75" t="str">
        <f>+[32]Espigas!L53</f>
        <v/>
      </c>
      <c r="N917" s="75" t="str">
        <f>+[32]Espigas!M53</f>
        <v/>
      </c>
      <c r="O917" s="75" t="str">
        <f>+[32]Espigas!N53</f>
        <v>Estimado</v>
      </c>
      <c r="P917" s="75" t="str">
        <f>+[32]Espigas!O53</f>
        <v/>
      </c>
      <c r="Q917" s="75" t="str">
        <f>+[32]Espigas!P53</f>
        <v>E</v>
      </c>
      <c r="R917" s="51" t="str">
        <f t="shared" si="58"/>
        <v/>
      </c>
      <c r="S917" s="45" t="str">
        <f t="shared" si="59"/>
        <v>Estimado.rar</v>
      </c>
      <c r="V917" s="46">
        <f t="shared" si="57"/>
        <v>1</v>
      </c>
    </row>
    <row r="918" spans="1:22" s="45" customFormat="1" ht="11.25" hidden="1" customHeight="1" x14ac:dyDescent="0.2">
      <c r="A918" s="47">
        <f t="shared" si="60"/>
        <v>904</v>
      </c>
      <c r="B918" s="74" t="str">
        <f>+[32]Portalinea!B27</f>
        <v>AXP16</v>
      </c>
      <c r="C918" s="75" t="str">
        <f>+[32]Portalinea!C27</f>
        <v xml:space="preserve">PORTALINEA BIPOLAR PARA AISLADOR ANSI 53-1                                                                                                                                                                                                                </v>
      </c>
      <c r="D918" s="75">
        <f>+[32]Portalinea!D27</f>
        <v>2.4500000000000002</v>
      </c>
      <c r="E918" s="75">
        <f>+[32]Portalinea!E27</f>
        <v>2.640325993001964</v>
      </c>
      <c r="F918" s="75"/>
      <c r="G918" s="75" t="str">
        <f>+[32]Portalinea!F27</f>
        <v>E</v>
      </c>
      <c r="H918" s="75" t="str">
        <f>+[32]Portalinea!G27</f>
        <v/>
      </c>
      <c r="I918" s="75" t="str">
        <f>+[32]Portalinea!H27</f>
        <v>Estimado</v>
      </c>
      <c r="J918" s="75" t="str">
        <f>+[32]Portalinea!I27</f>
        <v/>
      </c>
      <c r="K918" s="75" t="str">
        <f>+[32]Portalinea!J27</f>
        <v/>
      </c>
      <c r="L918" s="75" t="str">
        <f>+[32]Portalinea!K27</f>
        <v/>
      </c>
      <c r="M918" s="75" t="str">
        <f>+[32]Portalinea!L27</f>
        <v/>
      </c>
      <c r="N918" s="75">
        <f>+[32]Portalinea!M27</f>
        <v>1</v>
      </c>
      <c r="O918" s="75" t="str">
        <f>+[32]Portalinea!N27</f>
        <v>Estimado</v>
      </c>
      <c r="P918" s="75" t="str">
        <f>+[32]Portalinea!O27</f>
        <v/>
      </c>
      <c r="Q918" s="75" t="str">
        <f>+[32]Portalinea!P27</f>
        <v>E</v>
      </c>
      <c r="R918" s="51">
        <f t="shared" si="58"/>
        <v>7.7684078776311782E-2</v>
      </c>
      <c r="S918" s="45" t="str">
        <f t="shared" si="59"/>
        <v>Estimado.rar</v>
      </c>
      <c r="V918" s="46">
        <f t="shared" si="57"/>
        <v>1</v>
      </c>
    </row>
    <row r="919" spans="1:22" s="45" customFormat="1" ht="11.25" hidden="1" customHeight="1" x14ac:dyDescent="0.2">
      <c r="A919" s="47">
        <f t="shared" si="60"/>
        <v>905</v>
      </c>
      <c r="B919" s="74" t="str">
        <f>+[32]Portalinea!B28</f>
        <v>AXP17</v>
      </c>
      <c r="C919" s="75" t="str">
        <f>+[32]Portalinea!C28</f>
        <v xml:space="preserve">PORTALINEA PENTAPOLAR PARA AISLADOR ANSI 53-1                                                                                                                                                                                                             </v>
      </c>
      <c r="D919" s="75">
        <f>+[32]Portalinea!D28</f>
        <v>4.68</v>
      </c>
      <c r="E919" s="75">
        <f>+[32]Portalinea!E28</f>
        <v>4.9000000000000004</v>
      </c>
      <c r="F919" s="75"/>
      <c r="G919" s="75" t="str">
        <f>+[32]Portalinea!F28</f>
        <v>S</v>
      </c>
      <c r="H919" s="75">
        <f>+[32]Portalinea!G28</f>
        <v>10</v>
      </c>
      <c r="I919" s="75" t="str">
        <f>+[32]Portalinea!H28</f>
        <v>Factura 001-001964</v>
      </c>
      <c r="J919" s="75" t="str">
        <f>+[32]Portalinea!I28</f>
        <v>Individual</v>
      </c>
      <c r="K919" s="75" t="str">
        <f>+[32]Portalinea!J28</f>
        <v>SERS</v>
      </c>
      <c r="L919" s="75" t="str">
        <f>+[32]Portalinea!K28</f>
        <v>ELSERCOR E.I.R.L</v>
      </c>
      <c r="M919" s="75">
        <f>+[32]Portalinea!L28</f>
        <v>42849</v>
      </c>
      <c r="N919" s="75">
        <f>+[32]Portalinea!M28</f>
        <v>1</v>
      </c>
      <c r="O919" s="75" t="str">
        <f>+[32]Portalinea!N28</f>
        <v>Sustento</v>
      </c>
      <c r="P919" s="75">
        <f>+[32]Portalinea!O28</f>
        <v>10</v>
      </c>
      <c r="Q919" s="75" t="str">
        <f>+[32]Portalinea!P28</f>
        <v>S</v>
      </c>
      <c r="R919" s="51">
        <f t="shared" si="58"/>
        <v>4.7008547008547064E-2</v>
      </c>
      <c r="S919" s="45" t="str">
        <f t="shared" si="59"/>
        <v>SERS: Factura 001-001964</v>
      </c>
      <c r="V919" s="46">
        <f t="shared" si="57"/>
        <v>1</v>
      </c>
    </row>
    <row r="920" spans="1:22" s="45" customFormat="1" ht="11.25" hidden="1" customHeight="1" x14ac:dyDescent="0.2">
      <c r="A920" s="47">
        <f t="shared" si="60"/>
        <v>906</v>
      </c>
      <c r="B920" s="74" t="str">
        <f>+[32]Portalinea!B29</f>
        <v>AXP18</v>
      </c>
      <c r="C920" s="75" t="str">
        <f>+[32]Portalinea!C29</f>
        <v xml:space="preserve">PORTALINEA TETRAPOLAR PARA AISLADOR ANSI 53-1                                                                                                                                                                                                             </v>
      </c>
      <c r="D920" s="75">
        <f>+[32]Portalinea!D29</f>
        <v>4.01</v>
      </c>
      <c r="E920" s="75">
        <f>+[32]Portalinea!E29</f>
        <v>4.32151315589301</v>
      </c>
      <c r="F920" s="75"/>
      <c r="G920" s="75" t="str">
        <f>+[32]Portalinea!F29</f>
        <v>E</v>
      </c>
      <c r="H920" s="75" t="str">
        <f>+[32]Portalinea!G29</f>
        <v/>
      </c>
      <c r="I920" s="75" t="str">
        <f>+[32]Portalinea!H29</f>
        <v>Estimado</v>
      </c>
      <c r="J920" s="75" t="str">
        <f>+[32]Portalinea!I29</f>
        <v/>
      </c>
      <c r="K920" s="75" t="str">
        <f>+[32]Portalinea!J29</f>
        <v/>
      </c>
      <c r="L920" s="75" t="str">
        <f>+[32]Portalinea!K29</f>
        <v/>
      </c>
      <c r="M920" s="75" t="str">
        <f>+[32]Portalinea!L29</f>
        <v/>
      </c>
      <c r="N920" s="75">
        <f>+[32]Portalinea!M29</f>
        <v>1</v>
      </c>
      <c r="O920" s="75" t="str">
        <f>+[32]Portalinea!N29</f>
        <v>Estimado</v>
      </c>
      <c r="P920" s="75" t="str">
        <f>+[32]Portalinea!O29</f>
        <v/>
      </c>
      <c r="Q920" s="75" t="str">
        <f>+[32]Portalinea!P29</f>
        <v>E</v>
      </c>
      <c r="R920" s="51">
        <f t="shared" si="58"/>
        <v>7.7684078776311782E-2</v>
      </c>
      <c r="S920" s="45" t="str">
        <f t="shared" si="59"/>
        <v>Estimado.rar</v>
      </c>
      <c r="V920" s="46">
        <f t="shared" si="57"/>
        <v>1</v>
      </c>
    </row>
    <row r="921" spans="1:22" s="45" customFormat="1" ht="11.25" hidden="1" customHeight="1" x14ac:dyDescent="0.2">
      <c r="A921" s="47">
        <f t="shared" si="60"/>
        <v>907</v>
      </c>
      <c r="B921" s="74" t="str">
        <f>+[32]Portalinea!B30</f>
        <v>AXP19</v>
      </c>
      <c r="C921" s="75" t="str">
        <f>+[32]Portalinea!C30</f>
        <v xml:space="preserve">PORTALINEA TRIPOLAR PARA AISLADOR ANSI 53-1                                                                                                                                                                                                               </v>
      </c>
      <c r="D921" s="75">
        <f>+[32]Portalinea!D30</f>
        <v>3.68</v>
      </c>
      <c r="E921" s="75">
        <f>+[32]Portalinea!E30</f>
        <v>3.9658774098968275</v>
      </c>
      <c r="F921" s="75"/>
      <c r="G921" s="75" t="str">
        <f>+[32]Portalinea!F30</f>
        <v>E</v>
      </c>
      <c r="H921" s="75" t="str">
        <f>+[32]Portalinea!G30</f>
        <v/>
      </c>
      <c r="I921" s="75" t="str">
        <f>+[32]Portalinea!H30</f>
        <v>Estimado</v>
      </c>
      <c r="J921" s="75" t="str">
        <f>+[32]Portalinea!I30</f>
        <v/>
      </c>
      <c r="K921" s="75" t="str">
        <f>+[32]Portalinea!J30</f>
        <v/>
      </c>
      <c r="L921" s="75" t="str">
        <f>+[32]Portalinea!K30</f>
        <v/>
      </c>
      <c r="M921" s="75" t="str">
        <f>+[32]Portalinea!L30</f>
        <v/>
      </c>
      <c r="N921" s="75" t="str">
        <f>+[32]Portalinea!M30</f>
        <v/>
      </c>
      <c r="O921" s="75" t="str">
        <f>+[32]Portalinea!N30</f>
        <v>Estimado</v>
      </c>
      <c r="P921" s="75" t="str">
        <f>+[32]Portalinea!O30</f>
        <v/>
      </c>
      <c r="Q921" s="75" t="str">
        <f>+[32]Portalinea!P30</f>
        <v>E</v>
      </c>
      <c r="R921" s="51">
        <f t="shared" si="58"/>
        <v>7.7684078776311782E-2</v>
      </c>
      <c r="S921" s="45" t="str">
        <f t="shared" si="59"/>
        <v>Estimado.rar</v>
      </c>
      <c r="V921" s="46">
        <f t="shared" si="57"/>
        <v>1</v>
      </c>
    </row>
    <row r="922" spans="1:22" s="45" customFormat="1" ht="11.25" hidden="1" customHeight="1" x14ac:dyDescent="0.2">
      <c r="A922" s="47">
        <f t="shared" si="60"/>
        <v>908</v>
      </c>
      <c r="B922" s="74" t="str">
        <f>+[32]Portalinea!B31</f>
        <v>AXP20</v>
      </c>
      <c r="C922" s="75" t="str">
        <f>+[32]Portalinea!C31</f>
        <v xml:space="preserve">PORTALINEA UNIPOLAR PARA AISLADOR ANSI 53-1                                                                                                                                                                                                               </v>
      </c>
      <c r="D922" s="75">
        <f>+[32]Portalinea!D31</f>
        <v>0.8</v>
      </c>
      <c r="E922" s="75">
        <f>+[32]Portalinea!E31</f>
        <v>0.91</v>
      </c>
      <c r="F922" s="75"/>
      <c r="G922" s="75" t="str">
        <f>+[32]Portalinea!F31</f>
        <v>S</v>
      </c>
      <c r="H922" s="75">
        <f>+[32]Portalinea!G31</f>
        <v>4600</v>
      </c>
      <c r="I922" s="75" t="str">
        <f>+[32]Portalinea!H31</f>
        <v>Contrato N°43-2017</v>
      </c>
      <c r="J922" s="75" t="str">
        <f>+[32]Portalinea!I31</f>
        <v>Corporativa</v>
      </c>
      <c r="K922" s="75" t="str">
        <f>+[32]Portalinea!J31</f>
        <v>ELSE</v>
      </c>
      <c r="L922" s="75" t="str">
        <f>+[32]Portalinea!K31</f>
        <v>ING. SERVICIOS VALLADARES SANTIBAÑES HERMANOS S.A</v>
      </c>
      <c r="M922" s="75">
        <f>+[32]Portalinea!L31</f>
        <v>42850</v>
      </c>
      <c r="N922" s="75">
        <f>+[32]Portalinea!M31</f>
        <v>1</v>
      </c>
      <c r="O922" s="75" t="str">
        <f>+[32]Portalinea!N31</f>
        <v>Sustento</v>
      </c>
      <c r="P922" s="75">
        <f>+[32]Portalinea!O31</f>
        <v>4600</v>
      </c>
      <c r="Q922" s="75" t="str">
        <f>+[32]Portalinea!P31</f>
        <v>S</v>
      </c>
      <c r="R922" s="51">
        <f t="shared" si="58"/>
        <v>0.13749999999999996</v>
      </c>
      <c r="S922" s="45" t="str">
        <f t="shared" si="59"/>
        <v>ELSE: Contrato N°43-2017</v>
      </c>
      <c r="V922" s="46">
        <f t="shared" si="57"/>
        <v>1</v>
      </c>
    </row>
    <row r="923" spans="1:22" s="45" customFormat="1" ht="11.25" hidden="1" customHeight="1" x14ac:dyDescent="0.2">
      <c r="A923" s="47">
        <f t="shared" si="60"/>
        <v>909</v>
      </c>
      <c r="B923" s="74" t="str">
        <f>+[32]Portalinea!B32</f>
        <v>AXP21</v>
      </c>
      <c r="C923" s="75" t="str">
        <f>+[32]Portalinea!C32</f>
        <v xml:space="preserve">PORTALINEA UNIPOLAR PARA AISLADOR ANSI 53-1, TIPO CLEVIS                                                                                                                                                                                                  </v>
      </c>
      <c r="D923" s="75">
        <f>+[32]Portalinea!D32</f>
        <v>0.9</v>
      </c>
      <c r="E923" s="75">
        <f>+[32]Portalinea!E32</f>
        <v>0.96991567089868058</v>
      </c>
      <c r="F923" s="75"/>
      <c r="G923" s="75" t="str">
        <f>+[32]Portalinea!F32</f>
        <v>E</v>
      </c>
      <c r="H923" s="75" t="str">
        <f>+[32]Portalinea!G32</f>
        <v/>
      </c>
      <c r="I923" s="75" t="str">
        <f>+[32]Portalinea!H32</f>
        <v>Estimado</v>
      </c>
      <c r="J923" s="75" t="str">
        <f>+[32]Portalinea!I32</f>
        <v/>
      </c>
      <c r="K923" s="75" t="str">
        <f>+[32]Portalinea!J32</f>
        <v/>
      </c>
      <c r="L923" s="75" t="str">
        <f>+[32]Portalinea!K32</f>
        <v/>
      </c>
      <c r="M923" s="75" t="str">
        <f>+[32]Portalinea!L32</f>
        <v/>
      </c>
      <c r="N923" s="75">
        <f>+[32]Portalinea!M32</f>
        <v>3</v>
      </c>
      <c r="O923" s="75" t="str">
        <f>+[32]Portalinea!N32</f>
        <v>Estimado</v>
      </c>
      <c r="P923" s="75" t="str">
        <f>+[32]Portalinea!O32</f>
        <v/>
      </c>
      <c r="Q923" s="75" t="str">
        <f>+[32]Portalinea!P32</f>
        <v>E</v>
      </c>
      <c r="R923" s="51">
        <f t="shared" si="58"/>
        <v>7.7684078776311782E-2</v>
      </c>
      <c r="S923" s="45" t="str">
        <f t="shared" si="59"/>
        <v>Estimado.rar</v>
      </c>
      <c r="V923" s="46">
        <f t="shared" si="57"/>
        <v>1</v>
      </c>
    </row>
    <row r="924" spans="1:22" s="45" customFormat="1" ht="11.25" hidden="1" customHeight="1" x14ac:dyDescent="0.2">
      <c r="A924" s="47">
        <f t="shared" si="60"/>
        <v>910</v>
      </c>
      <c r="B924" s="74" t="str">
        <f>+[32]Portalinea!B33</f>
        <v>AXP22</v>
      </c>
      <c r="C924" s="75" t="str">
        <f>+[32]Portalinea!C33</f>
        <v xml:space="preserve">PORTALINEA UNIPOLAR PARA AISLADOR ANSI 53-2, TIPO CLEVIS                                                                                                                                                                                                  </v>
      </c>
      <c r="D924" s="75">
        <f>+[32]Portalinea!D33</f>
        <v>1.03</v>
      </c>
      <c r="E924" s="75">
        <f>+[32]Portalinea!E33</f>
        <v>1.08</v>
      </c>
      <c r="F924" s="75"/>
      <c r="G924" s="75" t="str">
        <f>+[32]Portalinea!F33</f>
        <v>S</v>
      </c>
      <c r="H924" s="75">
        <f>+[32]Portalinea!G33</f>
        <v>3720</v>
      </c>
      <c r="I924" s="75" t="str">
        <f>+[32]Portalinea!H33</f>
        <v>Contrato N°43-2017</v>
      </c>
      <c r="J924" s="75" t="str">
        <f>+[32]Portalinea!I33</f>
        <v>Corporativa</v>
      </c>
      <c r="K924" s="75" t="str">
        <f>+[32]Portalinea!J33</f>
        <v>ELSE</v>
      </c>
      <c r="L924" s="75" t="str">
        <f>+[32]Portalinea!K33</f>
        <v>ING. SERVICIOS VALLADARES SANTIBAÑES HERMANOS S.A</v>
      </c>
      <c r="M924" s="75">
        <f>+[32]Portalinea!L33</f>
        <v>42850</v>
      </c>
      <c r="N924" s="75">
        <f>+[32]Portalinea!M33</f>
        <v>2</v>
      </c>
      <c r="O924" s="75" t="str">
        <f>+[32]Portalinea!N33</f>
        <v>Sustento</v>
      </c>
      <c r="P924" s="75">
        <f>+[32]Portalinea!O33</f>
        <v>3720</v>
      </c>
      <c r="Q924" s="75" t="str">
        <f>+[32]Portalinea!P33</f>
        <v>S</v>
      </c>
      <c r="R924" s="51">
        <f t="shared" si="58"/>
        <v>4.8543689320388328E-2</v>
      </c>
      <c r="S924" s="45" t="str">
        <f t="shared" si="59"/>
        <v>ELSE: Contrato N°43-2017</v>
      </c>
      <c r="V924" s="46">
        <f t="shared" si="57"/>
        <v>1</v>
      </c>
    </row>
    <row r="925" spans="1:22" s="45" customFormat="1" ht="11.25" hidden="1" customHeight="1" x14ac:dyDescent="0.2">
      <c r="A925" s="47">
        <f t="shared" si="60"/>
        <v>911</v>
      </c>
      <c r="B925" s="74" t="str">
        <f>+[32]Riostras!B37</f>
        <v>PCB10</v>
      </c>
      <c r="C925" s="75" t="str">
        <f>+[32]Riostras!C37</f>
        <v xml:space="preserve">RIOSTRA DE PERFIL ANGULAR DE Fo.Go DE 1 1/2 x 1 1/2 x 3/16 x 0.80m.                                                                                                                                                                                       </v>
      </c>
      <c r="D925" s="75">
        <f>+[32]Riostras!D37</f>
        <v>4.38</v>
      </c>
      <c r="E925" s="75">
        <f>+[32]Riostras!E37</f>
        <v>3.6445318352059921</v>
      </c>
      <c r="F925" s="75"/>
      <c r="G925" s="75" t="str">
        <f>+[32]Riostras!F37</f>
        <v>E</v>
      </c>
      <c r="H925" s="75" t="str">
        <f>+[32]Riostras!G37</f>
        <v/>
      </c>
      <c r="I925" s="75" t="str">
        <f>+[32]Riostras!H37</f>
        <v>Estimado</v>
      </c>
      <c r="J925" s="75" t="str">
        <f>+[32]Riostras!I37</f>
        <v/>
      </c>
      <c r="K925" s="75" t="str">
        <f>+[32]Riostras!J37</f>
        <v/>
      </c>
      <c r="L925" s="75" t="str">
        <f>+[32]Riostras!K37</f>
        <v/>
      </c>
      <c r="M925" s="75" t="str">
        <f>+[32]Riostras!L37</f>
        <v/>
      </c>
      <c r="N925" s="75" t="str">
        <f>+[32]Riostras!M37</f>
        <v/>
      </c>
      <c r="O925" s="75" t="str">
        <f>+[32]Riostras!N37</f>
        <v>Estimado</v>
      </c>
      <c r="P925" s="75" t="str">
        <f>+[32]Riostras!O37</f>
        <v/>
      </c>
      <c r="Q925" s="75" t="str">
        <f>+[32]Riostras!P37</f>
        <v>E</v>
      </c>
      <c r="R925" s="51">
        <f t="shared" si="58"/>
        <v>-0.16791510611735339</v>
      </c>
      <c r="S925" s="45" t="str">
        <f t="shared" si="59"/>
        <v>Estimado.rar</v>
      </c>
      <c r="V925" s="46">
        <f t="shared" si="57"/>
        <v>1</v>
      </c>
    </row>
    <row r="926" spans="1:22" s="45" customFormat="1" ht="11.25" hidden="1" customHeight="1" x14ac:dyDescent="0.2">
      <c r="A926" s="47">
        <f t="shared" si="60"/>
        <v>912</v>
      </c>
      <c r="B926" s="74" t="str">
        <f>+[32]Riostras!B38</f>
        <v>PCB13</v>
      </c>
      <c r="C926" s="75" t="str">
        <f>+[32]Riostras!C38</f>
        <v xml:space="preserve">RIOSTRA DE PERFIL ANGULAR DE Fo.Go DE 2 1/2 x 2 1/2 x 1/4 x 2.50m                                                                                                                                                                                         </v>
      </c>
      <c r="D926" s="75">
        <f>+[32]Riostras!D38</f>
        <v>26.49</v>
      </c>
      <c r="E926" s="75">
        <f>+[32]Riostras!E38</f>
        <v>22.041928838951307</v>
      </c>
      <c r="F926" s="75"/>
      <c r="G926" s="75" t="str">
        <f>+[32]Riostras!F38</f>
        <v>E</v>
      </c>
      <c r="H926" s="75" t="str">
        <f>+[32]Riostras!G38</f>
        <v/>
      </c>
      <c r="I926" s="75" t="str">
        <f>+[32]Riostras!H38</f>
        <v>Estimado</v>
      </c>
      <c r="J926" s="75" t="str">
        <f>+[32]Riostras!I38</f>
        <v/>
      </c>
      <c r="K926" s="75" t="str">
        <f>+[32]Riostras!J38</f>
        <v/>
      </c>
      <c r="L926" s="75" t="str">
        <f>+[32]Riostras!K38</f>
        <v/>
      </c>
      <c r="M926" s="75" t="str">
        <f>+[32]Riostras!L38</f>
        <v/>
      </c>
      <c r="N926" s="75" t="str">
        <f>+[32]Riostras!M38</f>
        <v/>
      </c>
      <c r="O926" s="75" t="str">
        <f>+[32]Riostras!N38</f>
        <v>Estimado</v>
      </c>
      <c r="P926" s="75" t="str">
        <f>+[32]Riostras!O38</f>
        <v/>
      </c>
      <c r="Q926" s="75" t="str">
        <f>+[32]Riostras!P38</f>
        <v>E</v>
      </c>
      <c r="R926" s="51">
        <f t="shared" si="58"/>
        <v>-0.16791510611735339</v>
      </c>
      <c r="S926" s="45" t="str">
        <f t="shared" si="59"/>
        <v>Estimado.rar</v>
      </c>
      <c r="V926" s="46">
        <f t="shared" si="57"/>
        <v>1</v>
      </c>
    </row>
    <row r="927" spans="1:22" s="45" customFormat="1" ht="11.25" hidden="1" customHeight="1" x14ac:dyDescent="0.2">
      <c r="A927" s="47">
        <f t="shared" si="60"/>
        <v>913</v>
      </c>
      <c r="B927" s="74" t="str">
        <f>+[32]Riostras!B39</f>
        <v>PCB11</v>
      </c>
      <c r="C927" s="75" t="str">
        <f>+[32]Riostras!C39</f>
        <v xml:space="preserve">RIOSTRA DE PERFIL ANGULAR DE Fo.Go DE 2 x 2 x 3/16 x 0.80m                                                                                                                                                                                                </v>
      </c>
      <c r="D927" s="75">
        <f>+[32]Riostras!D39</f>
        <v>7.84</v>
      </c>
      <c r="E927" s="75">
        <f>+[32]Riostras!E39</f>
        <v>9.26</v>
      </c>
      <c r="F927" s="75"/>
      <c r="G927" s="75" t="str">
        <f>+[32]Riostras!F39</f>
        <v>S</v>
      </c>
      <c r="H927" s="75">
        <f>+[32]Riostras!G39</f>
        <v>250</v>
      </c>
      <c r="I927" s="75" t="str">
        <f>+[32]Riostras!H39</f>
        <v>Orden de Compra 1210013431</v>
      </c>
      <c r="J927" s="75" t="str">
        <f>+[32]Riostras!I39</f>
        <v>Individual</v>
      </c>
      <c r="K927" s="75" t="str">
        <f>+[32]Riostras!J39</f>
        <v>ELNO</v>
      </c>
      <c r="L927" s="75" t="str">
        <f>+[32]Riostras!K39</f>
        <v>MATERIALES GROUP S.A.C.</v>
      </c>
      <c r="M927" s="75">
        <f>+[32]Riostras!L39</f>
        <v>42583</v>
      </c>
      <c r="N927" s="75">
        <f>+[32]Riostras!M39</f>
        <v>250</v>
      </c>
      <c r="O927" s="75" t="str">
        <f>+[32]Riostras!N39</f>
        <v>Sustento</v>
      </c>
      <c r="P927" s="75">
        <f>+[32]Riostras!O39</f>
        <v>250</v>
      </c>
      <c r="Q927" s="75" t="str">
        <f>+[32]Riostras!P39</f>
        <v>S</v>
      </c>
      <c r="R927" s="51">
        <f t="shared" si="58"/>
        <v>0.18112244897959173</v>
      </c>
      <c r="S927" s="45" t="str">
        <f t="shared" si="59"/>
        <v>ELNO: Orden de Compra 1210013431</v>
      </c>
      <c r="V927" s="46">
        <f t="shared" si="57"/>
        <v>1</v>
      </c>
    </row>
    <row r="928" spans="1:22" s="45" customFormat="1" ht="11.25" hidden="1" customHeight="1" x14ac:dyDescent="0.2">
      <c r="A928" s="47">
        <f t="shared" si="60"/>
        <v>914</v>
      </c>
      <c r="B928" s="74" t="str">
        <f>+[32]Riostras!B40</f>
        <v>PCB12</v>
      </c>
      <c r="C928" s="75" t="str">
        <f>+[32]Riostras!C40</f>
        <v xml:space="preserve">RIOSTRA DE PERFIL ANGULAR DE Fo.Go DE 2 x 2 x 3/16 x 1.00m                                                                                                                                                                                                </v>
      </c>
      <c r="D928" s="75">
        <f>+[32]Riostras!D40</f>
        <v>8.58</v>
      </c>
      <c r="E928" s="75">
        <f>+[32]Riostras!E40</f>
        <v>6.48</v>
      </c>
      <c r="F928" s="75"/>
      <c r="G928" s="75" t="str">
        <f>+[32]Riostras!F40</f>
        <v>S</v>
      </c>
      <c r="H928" s="75">
        <f>+[32]Riostras!G40</f>
        <v>212</v>
      </c>
      <c r="I928" s="75" t="str">
        <f>+[32]Riostras!H40</f>
        <v>Orden de Compra 1214000855</v>
      </c>
      <c r="J928" s="75" t="str">
        <f>+[32]Riostras!I40</f>
        <v>Individual</v>
      </c>
      <c r="K928" s="75" t="str">
        <f>+[32]Riostras!J40</f>
        <v>ELNO</v>
      </c>
      <c r="L928" s="75" t="str">
        <f>+[32]Riostras!K40</f>
        <v>MATERIALES GROUP S.A.C.</v>
      </c>
      <c r="M928" s="75">
        <f>+[32]Riostras!L40</f>
        <v>43034</v>
      </c>
      <c r="N928" s="75">
        <f>+[32]Riostras!M40</f>
        <v>212</v>
      </c>
      <c r="O928" s="75" t="str">
        <f>+[32]Riostras!N40</f>
        <v>Sustento</v>
      </c>
      <c r="P928" s="75">
        <f>+[32]Riostras!O40</f>
        <v>212</v>
      </c>
      <c r="Q928" s="75" t="str">
        <f>+[32]Riostras!P40</f>
        <v>S</v>
      </c>
      <c r="R928" s="51">
        <f t="shared" si="58"/>
        <v>-0.24475524475524468</v>
      </c>
      <c r="S928" s="45" t="str">
        <f t="shared" si="59"/>
        <v>ELNO: Orden de Compra 1214000855</v>
      </c>
      <c r="V928" s="46">
        <f t="shared" si="57"/>
        <v>1</v>
      </c>
    </row>
    <row r="929" spans="1:22" s="45" customFormat="1" ht="11.25" hidden="1" customHeight="1" x14ac:dyDescent="0.2">
      <c r="A929" s="47">
        <f t="shared" si="60"/>
        <v>915</v>
      </c>
      <c r="B929" s="74" t="str">
        <f>+[32]Riostras!B41</f>
        <v>PCB14</v>
      </c>
      <c r="C929" s="75" t="str">
        <f>+[32]Riostras!C41</f>
        <v xml:space="preserve">RIOSTRA DE PERFIL ANGULAR DE Fo.Go DE 3 x 3 x 1/4 x 2.50m                                                                                                                                                                                                 </v>
      </c>
      <c r="D929" s="75">
        <f>+[32]Riostras!D41</f>
        <v>20.68</v>
      </c>
      <c r="E929" s="75">
        <f>+[32]Riostras!E41</f>
        <v>19.04</v>
      </c>
      <c r="F929" s="75"/>
      <c r="G929" s="75" t="str">
        <f>+[32]Riostras!F41</f>
        <v>S</v>
      </c>
      <c r="H929" s="75">
        <f>+[32]Riostras!G41</f>
        <v>500</v>
      </c>
      <c r="I929" s="75" t="str">
        <f>+[32]Riostras!H41</f>
        <v>Orden de Compra 4210008883</v>
      </c>
      <c r="J929" s="75" t="str">
        <f>+[32]Riostras!I41</f>
        <v>Individual</v>
      </c>
      <c r="K929" s="75" t="str">
        <f>+[32]Riostras!J41</f>
        <v>ELC</v>
      </c>
      <c r="L929" s="75" t="str">
        <f>+[32]Riostras!K41</f>
        <v>MATERIALES GROUP S.A.C.</v>
      </c>
      <c r="M929" s="75">
        <f>+[32]Riostras!L41</f>
        <v>42593</v>
      </c>
      <c r="N929" s="75">
        <f>+[32]Riostras!M41</f>
        <v>500</v>
      </c>
      <c r="O929" s="75" t="str">
        <f>+[32]Riostras!N41</f>
        <v>Sustento</v>
      </c>
      <c r="P929" s="75">
        <f>+[32]Riostras!O41</f>
        <v>500</v>
      </c>
      <c r="Q929" s="75" t="str">
        <f>+[32]Riostras!P41</f>
        <v>S</v>
      </c>
      <c r="R929" s="51">
        <f t="shared" si="58"/>
        <v>-7.9303675048355893E-2</v>
      </c>
      <c r="S929" s="45" t="str">
        <f t="shared" si="59"/>
        <v>ELC: Orden de Compra 4210008883</v>
      </c>
      <c r="V929" s="46">
        <f t="shared" si="57"/>
        <v>1</v>
      </c>
    </row>
    <row r="930" spans="1:22" s="45" customFormat="1" ht="11.25" hidden="1" customHeight="1" x14ac:dyDescent="0.2">
      <c r="A930" s="47">
        <f t="shared" si="60"/>
        <v>916</v>
      </c>
      <c r="B930" s="74" t="str">
        <f>+[32]Riostras!B42</f>
        <v>PCB05</v>
      </c>
      <c r="C930" s="75" t="str">
        <f>+[32]Riostras!C42</f>
        <v xml:space="preserve">RIOSTRA PERFIL ANGULAR DE Fo Go DE  1/2 X 1/2 X 3/16 X 1300 MM.                                                                                                                                                                                           </v>
      </c>
      <c r="D930" s="75">
        <f>+[32]Riostras!D42</f>
        <v>7.18</v>
      </c>
      <c r="E930" s="75">
        <f>+[32]Riostras!E42</f>
        <v>10.41</v>
      </c>
      <c r="F930" s="75"/>
      <c r="G930" s="75" t="str">
        <f>+[32]Riostras!F42</f>
        <v>S</v>
      </c>
      <c r="H930" s="75">
        <f>+[32]Riostras!G42</f>
        <v>100</v>
      </c>
      <c r="I930" s="75" t="str">
        <f>+[32]Riostras!H42</f>
        <v>Orden de Compra 2210008559</v>
      </c>
      <c r="J930" s="75" t="str">
        <f>+[32]Riostras!I42</f>
        <v>Individual</v>
      </c>
      <c r="K930" s="75" t="str">
        <f>+[32]Riostras!J42</f>
        <v>ELN</v>
      </c>
      <c r="L930" s="75" t="str">
        <f>+[32]Riostras!K42</f>
        <v>MATERIALES GROUP S.A.C.</v>
      </c>
      <c r="M930" s="75">
        <f>+[32]Riostras!L42</f>
        <v>42752</v>
      </c>
      <c r="N930" s="75">
        <f>+[32]Riostras!M42</f>
        <v>100</v>
      </c>
      <c r="O930" s="75" t="str">
        <f>+[32]Riostras!N42</f>
        <v>Sustento</v>
      </c>
      <c r="P930" s="75">
        <f>+[32]Riostras!O42</f>
        <v>100</v>
      </c>
      <c r="Q930" s="75" t="str">
        <f>+[32]Riostras!P42</f>
        <v>S</v>
      </c>
      <c r="R930" s="51">
        <f t="shared" si="58"/>
        <v>0.44986072423398338</v>
      </c>
      <c r="S930" s="45" t="str">
        <f t="shared" si="59"/>
        <v>ELN: Orden de Compra 2210008559</v>
      </c>
      <c r="V930" s="46">
        <f t="shared" si="57"/>
        <v>1</v>
      </c>
    </row>
    <row r="931" spans="1:22" s="45" customFormat="1" ht="11.25" hidden="1" customHeight="1" x14ac:dyDescent="0.2">
      <c r="A931" s="47">
        <f t="shared" si="60"/>
        <v>917</v>
      </c>
      <c r="B931" s="74" t="str">
        <f>+[32]Riostras!B43</f>
        <v>PCB06</v>
      </c>
      <c r="C931" s="75" t="str">
        <f>+[32]Riostras!C43</f>
        <v xml:space="preserve">RIOSTRA PERFIL ANGULAR DE Fo Go DE 1 1/2 X 1 1/2 X 3/16 X  600 MM.                                                                                                                                                                                        </v>
      </c>
      <c r="D931" s="75">
        <f>+[32]Riostras!D43</f>
        <v>3.18</v>
      </c>
      <c r="E931" s="75">
        <f>+[32]Riostras!E43</f>
        <v>2.6460299625468164</v>
      </c>
      <c r="F931" s="75"/>
      <c r="G931" s="75" t="str">
        <f>+[32]Riostras!F43</f>
        <v>E</v>
      </c>
      <c r="H931" s="75" t="str">
        <f>+[32]Riostras!G43</f>
        <v/>
      </c>
      <c r="I931" s="75" t="str">
        <f>+[32]Riostras!H43</f>
        <v>Estimado</v>
      </c>
      <c r="J931" s="75" t="str">
        <f>+[32]Riostras!I43</f>
        <v/>
      </c>
      <c r="K931" s="75" t="str">
        <f>+[32]Riostras!J43</f>
        <v/>
      </c>
      <c r="L931" s="75" t="str">
        <f>+[32]Riostras!K43</f>
        <v/>
      </c>
      <c r="M931" s="75" t="str">
        <f>+[32]Riostras!L43</f>
        <v/>
      </c>
      <c r="N931" s="75" t="str">
        <f>+[32]Riostras!M43</f>
        <v/>
      </c>
      <c r="O931" s="75" t="str">
        <f>+[32]Riostras!N43</f>
        <v>Estimado</v>
      </c>
      <c r="P931" s="75" t="str">
        <f>+[32]Riostras!O43</f>
        <v/>
      </c>
      <c r="Q931" s="75" t="str">
        <f>+[32]Riostras!P43</f>
        <v>E</v>
      </c>
      <c r="R931" s="51">
        <f t="shared" si="58"/>
        <v>-0.16791510611735339</v>
      </c>
      <c r="S931" s="45" t="str">
        <f t="shared" si="59"/>
        <v>Estimado.rar</v>
      </c>
      <c r="V931" s="46">
        <f t="shared" si="57"/>
        <v>1</v>
      </c>
    </row>
    <row r="932" spans="1:22" s="45" customFormat="1" ht="11.25" hidden="1" customHeight="1" x14ac:dyDescent="0.2">
      <c r="A932" s="47">
        <f t="shared" si="60"/>
        <v>918</v>
      </c>
      <c r="B932" s="74" t="str">
        <f>+[32]Riostras!B44</f>
        <v>PCB07</v>
      </c>
      <c r="C932" s="75" t="str">
        <f>+[32]Riostras!C44</f>
        <v xml:space="preserve">RIOSTRA PERFIL ANGULAR DE Fo Go DE 1 1/2 X 1 1/2 X 3/16 X 1300 MM.                                                                                                                                                                                        </v>
      </c>
      <c r="D932" s="75">
        <f>+[32]Riostras!D44</f>
        <v>7.18</v>
      </c>
      <c r="E932" s="75">
        <f>+[32]Riostras!E44</f>
        <v>5.9743695380774025</v>
      </c>
      <c r="F932" s="75"/>
      <c r="G932" s="75" t="str">
        <f>+[32]Riostras!F44</f>
        <v>E</v>
      </c>
      <c r="H932" s="75" t="str">
        <f>+[32]Riostras!G44</f>
        <v/>
      </c>
      <c r="I932" s="75" t="str">
        <f>+[32]Riostras!H44</f>
        <v>Estimado</v>
      </c>
      <c r="J932" s="75" t="str">
        <f>+[32]Riostras!I44</f>
        <v/>
      </c>
      <c r="K932" s="75" t="str">
        <f>+[32]Riostras!J44</f>
        <v/>
      </c>
      <c r="L932" s="75" t="str">
        <f>+[32]Riostras!K44</f>
        <v/>
      </c>
      <c r="M932" s="75" t="str">
        <f>+[32]Riostras!L44</f>
        <v/>
      </c>
      <c r="N932" s="75" t="str">
        <f>+[32]Riostras!M44</f>
        <v/>
      </c>
      <c r="O932" s="75" t="str">
        <f>+[32]Riostras!N44</f>
        <v>Estimado</v>
      </c>
      <c r="P932" s="75" t="str">
        <f>+[32]Riostras!O44</f>
        <v/>
      </c>
      <c r="Q932" s="75" t="str">
        <f>+[32]Riostras!P44</f>
        <v>E</v>
      </c>
      <c r="R932" s="51">
        <f t="shared" si="58"/>
        <v>-0.16791510611735339</v>
      </c>
      <c r="S932" s="45" t="str">
        <f t="shared" si="59"/>
        <v>Estimado.rar</v>
      </c>
      <c r="V932" s="46">
        <f t="shared" si="57"/>
        <v>1</v>
      </c>
    </row>
    <row r="933" spans="1:22" s="45" customFormat="1" ht="11.25" hidden="1" customHeight="1" x14ac:dyDescent="0.2">
      <c r="A933" s="47">
        <f t="shared" si="60"/>
        <v>919</v>
      </c>
      <c r="B933" s="74" t="str">
        <f>+[32]Riostras!B45</f>
        <v>PCB08</v>
      </c>
      <c r="C933" s="75" t="str">
        <f>+[32]Riostras!C45</f>
        <v xml:space="preserve">RIOSTRA PERFIL ANGULAR DE Fo Go DE 1 1/2 X 1 1/2 X 3/16 X 1500 MM.                                                                                                                                                                                        </v>
      </c>
      <c r="D933" s="75">
        <f>+[32]Riostras!D45</f>
        <v>11.71</v>
      </c>
      <c r="E933" s="75">
        <f>+[32]Riostras!E45</f>
        <v>9.7437141073657934</v>
      </c>
      <c r="F933" s="75"/>
      <c r="G933" s="75" t="str">
        <f>+[32]Riostras!F45</f>
        <v>E</v>
      </c>
      <c r="H933" s="75" t="str">
        <f>+[32]Riostras!G45</f>
        <v/>
      </c>
      <c r="I933" s="75" t="str">
        <f>+[32]Riostras!H45</f>
        <v>Estimado</v>
      </c>
      <c r="J933" s="75" t="str">
        <f>+[32]Riostras!I45</f>
        <v/>
      </c>
      <c r="K933" s="75" t="str">
        <f>+[32]Riostras!J45</f>
        <v/>
      </c>
      <c r="L933" s="75" t="str">
        <f>+[32]Riostras!K45</f>
        <v/>
      </c>
      <c r="M933" s="75" t="str">
        <f>+[32]Riostras!L45</f>
        <v/>
      </c>
      <c r="N933" s="75" t="str">
        <f>+[32]Riostras!M45</f>
        <v/>
      </c>
      <c r="O933" s="75" t="str">
        <f>+[32]Riostras!N45</f>
        <v>Estimado</v>
      </c>
      <c r="P933" s="75" t="str">
        <f>+[32]Riostras!O45</f>
        <v/>
      </c>
      <c r="Q933" s="75" t="str">
        <f>+[32]Riostras!P45</f>
        <v>E</v>
      </c>
      <c r="R933" s="51">
        <f t="shared" si="58"/>
        <v>-0.16791510611735327</v>
      </c>
      <c r="S933" s="45" t="str">
        <f t="shared" si="59"/>
        <v>Estimado.rar</v>
      </c>
      <c r="V933" s="46">
        <f t="shared" si="57"/>
        <v>1</v>
      </c>
    </row>
    <row r="934" spans="1:22" s="45" customFormat="1" ht="11.25" hidden="1" customHeight="1" x14ac:dyDescent="0.2">
      <c r="A934" s="47">
        <f t="shared" si="60"/>
        <v>920</v>
      </c>
      <c r="B934" s="48" t="str">
        <f>+[33]OTROS!B75</f>
        <v>IAA02</v>
      </c>
      <c r="C934" s="49" t="str">
        <f>+[33]OTROS!C75</f>
        <v xml:space="preserve">ARENA                                                                                                                                                                                                                                                     </v>
      </c>
      <c r="D934" s="49">
        <f>+[33]OTROS!D75</f>
        <v>29.28</v>
      </c>
      <c r="E934" s="53">
        <f>+[33]OTROS!E75</f>
        <v>12.704791344667697</v>
      </c>
      <c r="F934" s="53"/>
      <c r="G934" s="49" t="str">
        <f>+[33]OTROS!F75</f>
        <v>S</v>
      </c>
      <c r="H934" s="49" t="str">
        <f>+[33]OTROS!G75</f>
        <v>NA</v>
      </c>
      <c r="I934" s="49" t="str">
        <f>+[33]OTROS!H75</f>
        <v xml:space="preserve">CAPECO (NOV. 2017) </v>
      </c>
      <c r="J934" s="49" t="str">
        <f>+[33]OTROS!I75</f>
        <v>CAPECO (NOV. 2017)</v>
      </c>
      <c r="K934" s="49" t="str">
        <f>+[33]OTROS!J75</f>
        <v>CAPECO (NOV. 2017)</v>
      </c>
      <c r="L934" s="49" t="str">
        <f>+[33]OTROS!K75</f>
        <v>CAPECO (NOV. 2017)</v>
      </c>
      <c r="M934" s="49">
        <f>+[33]OTROS!L75</f>
        <v>43069</v>
      </c>
      <c r="N934" s="49" t="str">
        <f>+[33]OTROS!M75</f>
        <v>NA</v>
      </c>
      <c r="O934" s="49" t="str">
        <f>+[33]OTROS!N75</f>
        <v>Sustento</v>
      </c>
      <c r="P934" s="49" t="str">
        <f>+[33]OTROS!O75</f>
        <v>NA</v>
      </c>
      <c r="Q934" s="49" t="str">
        <f>+[33]OTROS!P75</f>
        <v>S</v>
      </c>
      <c r="R934" s="51">
        <f t="shared" si="58"/>
        <v>-0.56609319178047479</v>
      </c>
      <c r="S934" s="45" t="str">
        <f t="shared" si="59"/>
        <v xml:space="preserve">CAPECO (NOV. 2017): CAPECO (NOV. 2017) </v>
      </c>
      <c r="V934" s="46">
        <f t="shared" si="57"/>
        <v>1</v>
      </c>
    </row>
    <row r="935" spans="1:22" s="45" customFormat="1" ht="11.25" hidden="1" customHeight="1" x14ac:dyDescent="0.2">
      <c r="A935" s="47">
        <f t="shared" si="60"/>
        <v>921</v>
      </c>
      <c r="B935" s="48" t="str">
        <f>+[33]OTROS!B76</f>
        <v>IAA14</v>
      </c>
      <c r="C935" s="49" t="str">
        <f>+[33]OTROS!C76</f>
        <v xml:space="preserve">ASFALTO                                                                                                                                                                                                                                                   </v>
      </c>
      <c r="D935" s="49">
        <f>+[33]OTROS!D76</f>
        <v>157.61000000000001</v>
      </c>
      <c r="E935" s="71">
        <f>+[33]OTROS!E76</f>
        <v>308.54089221071013</v>
      </c>
      <c r="F935" s="71"/>
      <c r="G935" s="49" t="str">
        <f>+[33]OTROS!F76</f>
        <v>S</v>
      </c>
      <c r="H935" s="49" t="str">
        <f>+[33]OTROS!G76</f>
        <v>NA</v>
      </c>
      <c r="I935" s="49" t="str">
        <f>+[33]OTROS!H76</f>
        <v xml:space="preserve">CAPECO (DIC. 2017) </v>
      </c>
      <c r="J935" s="49" t="str">
        <f>+[33]OTROS!I76</f>
        <v xml:space="preserve">CAPECO (DIC. 2017) </v>
      </c>
      <c r="K935" s="49" t="str">
        <f>+[33]OTROS!J76</f>
        <v xml:space="preserve">CAPECO (DIC. 2017) </v>
      </c>
      <c r="L935" s="49" t="str">
        <f>+[33]OTROS!K76</f>
        <v xml:space="preserve">CAPECO (DIC. 2017) </v>
      </c>
      <c r="M935" s="49">
        <f>+[33]OTROS!L76</f>
        <v>43100</v>
      </c>
      <c r="N935" s="49" t="str">
        <f>+[33]OTROS!M76</f>
        <v>NA</v>
      </c>
      <c r="O935" s="49" t="str">
        <f>+[33]OTROS!N76</f>
        <v>Sustento</v>
      </c>
      <c r="P935" s="49" t="str">
        <f>+[33]OTROS!O76</f>
        <v>NA</v>
      </c>
      <c r="Q935" s="49" t="str">
        <f>+[33]OTROS!P76</f>
        <v>S</v>
      </c>
      <c r="R935" s="51">
        <f t="shared" si="58"/>
        <v>0.95762256335708451</v>
      </c>
      <c r="S935" s="45" t="str">
        <f t="shared" si="59"/>
        <v xml:space="preserve">CAPECO (DIC. 2017) : CAPECO (DIC. 2017) </v>
      </c>
      <c r="V935" s="46">
        <f t="shared" si="57"/>
        <v>1</v>
      </c>
    </row>
    <row r="936" spans="1:22" s="45" customFormat="1" ht="11.25" hidden="1" customHeight="1" x14ac:dyDescent="0.2">
      <c r="A936" s="47">
        <f t="shared" si="60"/>
        <v>922</v>
      </c>
      <c r="B936" s="48" t="str">
        <f>+[33]OTROS!B77</f>
        <v>IAA04</v>
      </c>
      <c r="C936" s="49" t="str">
        <f>+[33]OTROS!C77</f>
        <v xml:space="preserve">CEMENTO                                                                                                                                                                                                                                                   </v>
      </c>
      <c r="D936" s="49">
        <f>+[33]OTROS!D77</f>
        <v>8.5299999999999994</v>
      </c>
      <c r="E936" s="53">
        <f>+[33]OTROS!E77</f>
        <v>7.38</v>
      </c>
      <c r="F936" s="53"/>
      <c r="G936" s="49" t="str">
        <f>+[33]OTROS!F77</f>
        <v>S</v>
      </c>
      <c r="H936" s="49">
        <f>+[33]OTROS!G77</f>
        <v>2</v>
      </c>
      <c r="I936" s="49" t="str">
        <f>+[33]OTROS!H77</f>
        <v>Factura 0001-003964</v>
      </c>
      <c r="J936" s="49" t="str">
        <f>+[33]OTROS!I77</f>
        <v>Individual</v>
      </c>
      <c r="K936" s="49" t="str">
        <f>+[33]OTROS!J77</f>
        <v>SERS</v>
      </c>
      <c r="L936" s="49" t="str">
        <f>+[33]OTROS!K77</f>
        <v>PJJR E.I.R.L</v>
      </c>
      <c r="M936" s="49">
        <f>+[33]OTROS!L77</f>
        <v>42829</v>
      </c>
      <c r="N936" s="49">
        <f>+[33]OTROS!M77</f>
        <v>2</v>
      </c>
      <c r="O936" s="49" t="str">
        <f>+[33]OTROS!N77</f>
        <v>Sustento</v>
      </c>
      <c r="P936" s="49">
        <f>+[33]OTROS!O77</f>
        <v>2</v>
      </c>
      <c r="Q936" s="49" t="str">
        <f>+[33]OTROS!P77</f>
        <v>S</v>
      </c>
      <c r="R936" s="51">
        <f t="shared" si="58"/>
        <v>-0.13481828839390386</v>
      </c>
      <c r="S936" s="45" t="str">
        <f t="shared" si="59"/>
        <v>SERS: Factura 0001-003964</v>
      </c>
      <c r="V936" s="46">
        <f t="shared" si="57"/>
        <v>1</v>
      </c>
    </row>
    <row r="937" spans="1:22" s="45" customFormat="1" ht="11.25" hidden="1" customHeight="1" x14ac:dyDescent="0.2">
      <c r="A937" s="47">
        <f t="shared" si="60"/>
        <v>923</v>
      </c>
      <c r="B937" s="48" t="str">
        <f>+[33]OTROS!B78</f>
        <v>IAA01</v>
      </c>
      <c r="C937" s="49" t="str">
        <f>+[33]OTROS!C78</f>
        <v xml:space="preserve">LADRILLO                                                                                                                                                                                                                                                  </v>
      </c>
      <c r="D937" s="49">
        <f>+[33]OTROS!D78</f>
        <v>0.27</v>
      </c>
      <c r="E937" s="53">
        <f>+[33]OTROS!E78</f>
        <v>0.28596918335901389</v>
      </c>
      <c r="F937" s="53"/>
      <c r="G937" s="49" t="str">
        <f>+[33]OTROS!F78</f>
        <v>S</v>
      </c>
      <c r="H937" s="49" t="str">
        <f>+[33]OTROS!G78</f>
        <v>NA</v>
      </c>
      <c r="I937" s="49" t="str">
        <f>+[33]OTROS!H78</f>
        <v xml:space="preserve">CAPECO (DIC. 2017) </v>
      </c>
      <c r="J937" s="49" t="str">
        <f>+[33]OTROS!I78</f>
        <v>CAPECO (DIC. 2017)</v>
      </c>
      <c r="K937" s="49" t="str">
        <f>+[33]OTROS!J78</f>
        <v>CAPECO (DIC. 2017)</v>
      </c>
      <c r="L937" s="49" t="str">
        <f>+[33]OTROS!K78</f>
        <v>CAPECO (DIC. 2017)</v>
      </c>
      <c r="M937" s="49">
        <f>+[33]OTROS!L78</f>
        <v>43100</v>
      </c>
      <c r="N937" s="49" t="str">
        <f>+[33]OTROS!M78</f>
        <v>NA</v>
      </c>
      <c r="O937" s="49" t="str">
        <f>+[33]OTROS!N78</f>
        <v>Sustento</v>
      </c>
      <c r="P937" s="49" t="str">
        <f>+[33]OTROS!O78</f>
        <v>NA</v>
      </c>
      <c r="Q937" s="49" t="str">
        <f>+[33]OTROS!P78</f>
        <v>S</v>
      </c>
      <c r="R937" s="51">
        <f t="shared" si="58"/>
        <v>5.9145123551903156E-2</v>
      </c>
      <c r="S937" s="45" t="str">
        <f t="shared" si="59"/>
        <v xml:space="preserve">CAPECO (DIC. 2017): CAPECO (DIC. 2017) </v>
      </c>
      <c r="V937" s="46">
        <f t="shared" si="57"/>
        <v>1</v>
      </c>
    </row>
    <row r="938" spans="1:22" s="45" customFormat="1" ht="11.25" hidden="1" customHeight="1" x14ac:dyDescent="0.2">
      <c r="A938" s="47">
        <f t="shared" si="60"/>
        <v>924</v>
      </c>
      <c r="B938" s="48" t="str">
        <f>+[33]OTROS!B79</f>
        <v>IAA03</v>
      </c>
      <c r="C938" s="49" t="str">
        <f>+[33]OTROS!C79</f>
        <v xml:space="preserve">PIEDRA                                                                                                                                                                                                                                                    </v>
      </c>
      <c r="D938" s="49">
        <f>+[33]OTROS!D79</f>
        <v>16.170000000000002</v>
      </c>
      <c r="E938" s="53">
        <f>+[33]OTROS!E79</f>
        <v>15.53013910355487</v>
      </c>
      <c r="F938" s="53"/>
      <c r="G938" s="49" t="str">
        <f>+[33]OTROS!F79</f>
        <v>S</v>
      </c>
      <c r="H938" s="49" t="str">
        <f>+[33]OTROS!G79</f>
        <v>NA</v>
      </c>
      <c r="I938" s="49" t="str">
        <f>+[33]OTROS!H79</f>
        <v xml:space="preserve">CAPECO (NOV. 2017) </v>
      </c>
      <c r="J938" s="49" t="str">
        <f>+[33]OTROS!I79</f>
        <v>CAPECO (NOV. 2017)</v>
      </c>
      <c r="K938" s="49" t="str">
        <f>+[33]OTROS!J79</f>
        <v>CAPECO (NOV. 2017)</v>
      </c>
      <c r="L938" s="49" t="str">
        <f>+[33]OTROS!K79</f>
        <v>CAPECO (NOV. 2017)</v>
      </c>
      <c r="M938" s="49">
        <f>+[33]OTROS!L79</f>
        <v>43069</v>
      </c>
      <c r="N938" s="49" t="str">
        <f>+[33]OTROS!M79</f>
        <v>NA</v>
      </c>
      <c r="O938" s="49" t="str">
        <f>+[33]OTROS!N79</f>
        <v>Sustento</v>
      </c>
      <c r="P938" s="49" t="str">
        <f>+[33]OTROS!O79</f>
        <v>NA</v>
      </c>
      <c r="Q938" s="49" t="str">
        <f>+[33]OTROS!P79</f>
        <v>S</v>
      </c>
      <c r="R938" s="51">
        <f t="shared" si="58"/>
        <v>-3.9570865581022407E-2</v>
      </c>
      <c r="S938" s="45" t="str">
        <f t="shared" si="59"/>
        <v xml:space="preserve">CAPECO (NOV. 2017): CAPECO (NOV. 2017) </v>
      </c>
      <c r="V938" s="46">
        <f t="shared" ref="V938:V1001" si="61">+COUNTIF($B$3:$B$2619,B938)</f>
        <v>1</v>
      </c>
    </row>
    <row r="939" spans="1:22" s="45" customFormat="1" ht="11.25" hidden="1" customHeight="1" x14ac:dyDescent="0.2">
      <c r="A939" s="47">
        <f t="shared" si="60"/>
        <v>925</v>
      </c>
      <c r="B939" s="48" t="str">
        <f>+[33]OTROS!B80</f>
        <v>IAA15</v>
      </c>
      <c r="C939" s="49" t="str">
        <f>+[33]OTROS!C80</f>
        <v>AGUA</v>
      </c>
      <c r="D939" s="49">
        <f>+[33]OTROS!D80</f>
        <v>3.82</v>
      </c>
      <c r="E939" s="53">
        <f>+[33]OTROS!E80</f>
        <v>1.6149815043156595</v>
      </c>
      <c r="F939" s="53"/>
      <c r="G939" s="49" t="str">
        <f>+[33]OTROS!F80</f>
        <v>S</v>
      </c>
      <c r="H939" s="49" t="str">
        <f>+[33]OTROS!G80</f>
        <v>NA</v>
      </c>
      <c r="I939" s="49" t="str">
        <f>+[33]OTROS!H80</f>
        <v xml:space="preserve">Revista Constructivo Diciembre 2017 </v>
      </c>
      <c r="J939" s="49" t="str">
        <f>+[33]OTROS!I80</f>
        <v>Revista Constructivo Diciembre 2017</v>
      </c>
      <c r="K939" s="49" t="str">
        <f>+[33]OTROS!J80</f>
        <v>Revista Constructivo Diciembre 2017</v>
      </c>
      <c r="L939" s="49" t="str">
        <f>+[33]OTROS!K80</f>
        <v>Revista Constructivo Diciembre 2017</v>
      </c>
      <c r="M939" s="49">
        <f>+[33]OTROS!L80</f>
        <v>43100</v>
      </c>
      <c r="N939" s="49" t="str">
        <f>+[33]OTROS!M80</f>
        <v>NA</v>
      </c>
      <c r="O939" s="49" t="str">
        <f>+[33]OTROS!N80</f>
        <v>Sustento</v>
      </c>
      <c r="P939" s="49" t="str">
        <f>+[33]OTROS!O80</f>
        <v>NA</v>
      </c>
      <c r="Q939" s="49" t="str">
        <f>+[33]OTROS!P80</f>
        <v>S</v>
      </c>
      <c r="R939" s="51">
        <f t="shared" si="58"/>
        <v>-0.57722997269223575</v>
      </c>
      <c r="S939" s="45" t="str">
        <f t="shared" si="59"/>
        <v xml:space="preserve">Revista Constructivo Diciembre 2017: Revista Constructivo Diciembre 2017 </v>
      </c>
      <c r="V939" s="46">
        <f t="shared" si="61"/>
        <v>1</v>
      </c>
    </row>
    <row r="940" spans="1:22" s="45" customFormat="1" ht="11.25" hidden="1" customHeight="1" x14ac:dyDescent="0.2">
      <c r="A940" s="47">
        <f t="shared" si="60"/>
        <v>926</v>
      </c>
      <c r="B940" s="48" t="str">
        <f>+[33]OTROS!B81</f>
        <v>IAA16</v>
      </c>
      <c r="C940" s="49" t="str">
        <f>+[33]OTROS!C81</f>
        <v>AFIRMADO 40 MM FIRTH ZONAS I, II</v>
      </c>
      <c r="D940" s="49">
        <f>+[33]OTROS!D81</f>
        <v>8.75</v>
      </c>
      <c r="E940" s="53">
        <f>+[33]OTROS!E81</f>
        <v>7.2419106317411401</v>
      </c>
      <c r="F940" s="53"/>
      <c r="G940" s="49" t="str">
        <f>+[33]OTROS!F81</f>
        <v>S</v>
      </c>
      <c r="H940" s="49" t="str">
        <f>+[33]OTROS!G81</f>
        <v>NA</v>
      </c>
      <c r="I940" s="49" t="str">
        <f>+[33]OTROS!H81</f>
        <v xml:space="preserve">Revista Constructivo Diciembre 2017 </v>
      </c>
      <c r="J940" s="49" t="str">
        <f>+[33]OTROS!I81</f>
        <v>Revista Constructivo Diciembre 2017</v>
      </c>
      <c r="K940" s="49" t="str">
        <f>+[33]OTROS!J81</f>
        <v>Revista Constructivo Diciembre 2017</v>
      </c>
      <c r="L940" s="49" t="str">
        <f>+[33]OTROS!K81</f>
        <v>Revista Constructivo Diciembre 2017</v>
      </c>
      <c r="M940" s="49">
        <f>+[33]OTROS!L81</f>
        <v>43100</v>
      </c>
      <c r="N940" s="49" t="str">
        <f>+[33]OTROS!M81</f>
        <v>NA</v>
      </c>
      <c r="O940" s="49" t="str">
        <f>+[33]OTROS!N81</f>
        <v>Sustento</v>
      </c>
      <c r="P940" s="49" t="str">
        <f>+[33]OTROS!O81</f>
        <v>NA</v>
      </c>
      <c r="Q940" s="49" t="str">
        <f>+[33]OTROS!P81</f>
        <v>S</v>
      </c>
      <c r="R940" s="51">
        <f t="shared" si="58"/>
        <v>-0.17235307065815542</v>
      </c>
      <c r="S940" s="45" t="str">
        <f t="shared" si="59"/>
        <v xml:space="preserve">Revista Constructivo Diciembre 2017: Revista Constructivo Diciembre 2017 </v>
      </c>
      <c r="V940" s="46">
        <f t="shared" si="61"/>
        <v>1</v>
      </c>
    </row>
    <row r="941" spans="1:22" s="45" customFormat="1" ht="11.25" hidden="1" customHeight="1" x14ac:dyDescent="0.2">
      <c r="A941" s="47">
        <f t="shared" si="60"/>
        <v>927</v>
      </c>
      <c r="B941" s="48" t="str">
        <f>+[33]OTROS!B82</f>
        <v>IAA17</v>
      </c>
      <c r="C941" s="49" t="str">
        <f>+[33]OTROS!C82</f>
        <v>ASFALTO LIQUIDO DE CURADO RAPIDO RC-250</v>
      </c>
      <c r="D941" s="49">
        <f>+[33]OTROS!D82</f>
        <v>4.8899999999999997</v>
      </c>
      <c r="E941" s="53">
        <f>+[33]OTROS!E82</f>
        <v>2.5824345146379044</v>
      </c>
      <c r="F941" s="53"/>
      <c r="G941" s="49" t="str">
        <f>+[33]OTROS!F82</f>
        <v>S</v>
      </c>
      <c r="H941" s="49" t="str">
        <f>+[33]OTROS!G82</f>
        <v>NA</v>
      </c>
      <c r="I941" s="49" t="str">
        <f>+[33]OTROS!H82</f>
        <v xml:space="preserve">Revista Constructivo Diciembre 2017 </v>
      </c>
      <c r="J941" s="49" t="str">
        <f>+[33]OTROS!I82</f>
        <v>Revista Constructivo Diciembre 2017</v>
      </c>
      <c r="K941" s="49" t="str">
        <f>+[33]OTROS!J82</f>
        <v>Revista Constructivo Diciembre 2017</v>
      </c>
      <c r="L941" s="49" t="str">
        <f>+[33]OTROS!K82</f>
        <v>Revista Constructivo Diciembre 2017</v>
      </c>
      <c r="M941" s="49">
        <f>+[33]OTROS!L82</f>
        <v>43100</v>
      </c>
      <c r="N941" s="49" t="str">
        <f>+[33]OTROS!M82</f>
        <v>NA</v>
      </c>
      <c r="O941" s="49" t="str">
        <f>+[33]OTROS!N82</f>
        <v>Sustento</v>
      </c>
      <c r="P941" s="49" t="str">
        <f>+[33]OTROS!O82</f>
        <v>NA</v>
      </c>
      <c r="Q941" s="49" t="str">
        <f>+[33]OTROS!P82</f>
        <v>S</v>
      </c>
      <c r="R941" s="51">
        <f t="shared" si="58"/>
        <v>-0.47189478228263715</v>
      </c>
      <c r="S941" s="45" t="str">
        <f t="shared" si="59"/>
        <v xml:space="preserve">Revista Constructivo Diciembre 2017: Revista Constructivo Diciembre 2017 </v>
      </c>
      <c r="V941" s="46">
        <f t="shared" si="61"/>
        <v>1</v>
      </c>
    </row>
    <row r="942" spans="1:22" s="45" customFormat="1" ht="11.25" hidden="1" customHeight="1" x14ac:dyDescent="0.2">
      <c r="A942" s="47">
        <f t="shared" si="60"/>
        <v>928</v>
      </c>
      <c r="B942" s="48" t="str">
        <f>+[33]OTROS!B83</f>
        <v>IAA06</v>
      </c>
      <c r="C942" s="49" t="str">
        <f>+[33]OTROS!C83</f>
        <v xml:space="preserve">FIERRO DE CONSTRUCCION                                                                                                                                                                                                                                    </v>
      </c>
      <c r="D942" s="49">
        <f>+[33]OTROS!D83</f>
        <v>1.19</v>
      </c>
      <c r="E942" s="53">
        <f>+[33]OTROS!E83</f>
        <v>0.70972797527047904</v>
      </c>
      <c r="F942" s="53"/>
      <c r="G942" s="49" t="str">
        <f>+[33]OTROS!F83</f>
        <v>S</v>
      </c>
      <c r="H942" s="49" t="str">
        <f>+[33]OTROS!G83</f>
        <v>NA</v>
      </c>
      <c r="I942" s="49" t="str">
        <f>+[33]OTROS!H83</f>
        <v xml:space="preserve">CAPECO (NOV. 2017) </v>
      </c>
      <c r="J942" s="49" t="str">
        <f>+[33]OTROS!I83</f>
        <v>CAPECO (NOV. 2017)</v>
      </c>
      <c r="K942" s="49" t="str">
        <f>+[33]OTROS!J83</f>
        <v>CAPECO (NOV. 2017)</v>
      </c>
      <c r="L942" s="49" t="str">
        <f>+[33]OTROS!K83</f>
        <v>CAPECO (NOV. 2017)</v>
      </c>
      <c r="M942" s="49">
        <f>+[33]OTROS!L83</f>
        <v>43069</v>
      </c>
      <c r="N942" s="49" t="str">
        <f>+[33]OTROS!M83</f>
        <v>NA</v>
      </c>
      <c r="O942" s="49" t="str">
        <f>+[33]OTROS!N83</f>
        <v>Sustento</v>
      </c>
      <c r="P942" s="49" t="str">
        <f>+[33]OTROS!O83</f>
        <v>NA</v>
      </c>
      <c r="Q942" s="49" t="str">
        <f>+[33]OTROS!P83</f>
        <v>S</v>
      </c>
      <c r="R942" s="51">
        <f t="shared" si="58"/>
        <v>-0.40358993674749655</v>
      </c>
      <c r="S942" s="45" t="str">
        <f t="shared" si="59"/>
        <v xml:space="preserve">CAPECO (NOV. 2017): CAPECO (NOV. 2017) </v>
      </c>
      <c r="V942" s="46">
        <f t="shared" si="61"/>
        <v>1</v>
      </c>
    </row>
    <row r="943" spans="1:22" s="45" customFormat="1" ht="11.25" hidden="1" customHeight="1" x14ac:dyDescent="0.2">
      <c r="A943" s="47">
        <f t="shared" si="60"/>
        <v>929</v>
      </c>
      <c r="B943" s="48" t="str">
        <f>+[33]OTROS!B84</f>
        <v>IAA05</v>
      </c>
      <c r="C943" s="49" t="str">
        <f>+[33]OTROS!C84</f>
        <v xml:space="preserve">TERRENO (SUBESTACION DE DISTRIBUCION)                                                                                                                                                                                                                     </v>
      </c>
      <c r="D943" s="49">
        <f>+[33]OTROS!D84</f>
        <v>62.18</v>
      </c>
      <c r="E943" s="53">
        <f>+[33]OTROS!E84</f>
        <v>92.714513122630805</v>
      </c>
      <c r="F943" s="53"/>
      <c r="G943" s="49" t="str">
        <f>+[33]OTROS!F84</f>
        <v>E</v>
      </c>
      <c r="H943" s="49" t="str">
        <f>+[33]OTROS!G84</f>
        <v/>
      </c>
      <c r="I943" s="49" t="str">
        <f>+[33]OTROS!H84</f>
        <v>Estimado</v>
      </c>
      <c r="J943" s="49" t="str">
        <f>+[33]OTROS!I84</f>
        <v/>
      </c>
      <c r="K943" s="49" t="str">
        <f>+[33]OTROS!J84</f>
        <v/>
      </c>
      <c r="L943" s="49" t="str">
        <f>+[33]OTROS!K84</f>
        <v/>
      </c>
      <c r="M943" s="49" t="str">
        <f>+[33]OTROS!L84</f>
        <v/>
      </c>
      <c r="N943" s="49" t="str">
        <f>+[33]OTROS!M84</f>
        <v/>
      </c>
      <c r="O943" s="49" t="str">
        <f>+[33]OTROS!N84</f>
        <v>Estimado</v>
      </c>
      <c r="P943" s="49" t="str">
        <f>+[33]OTROS!O84</f>
        <v/>
      </c>
      <c r="Q943" s="49" t="str">
        <f>+[33]OTROS!P84</f>
        <v>E</v>
      </c>
      <c r="R943" s="51">
        <f t="shared" si="58"/>
        <v>0.49106647028997763</v>
      </c>
      <c r="S943" s="45" t="str">
        <f t="shared" si="59"/>
        <v>Estimado.rar</v>
      </c>
      <c r="V943" s="46">
        <f t="shared" si="61"/>
        <v>1</v>
      </c>
    </row>
    <row r="944" spans="1:22" s="45" customFormat="1" ht="11.25" hidden="1" customHeight="1" x14ac:dyDescent="0.2">
      <c r="A944" s="47">
        <f t="shared" si="60"/>
        <v>930</v>
      </c>
      <c r="B944" s="48" t="str">
        <f>+[33]OTROS!B85</f>
        <v>GXX06</v>
      </c>
      <c r="C944" s="49" t="str">
        <f>+[33]OTROS!C85</f>
        <v xml:space="preserve">BOVEDA CONCRETO CON TAPA PARA ELECTRODO DE PUESTA A TIERRA                                                                                                                                                                                                </v>
      </c>
      <c r="D944" s="49">
        <f>+[33]OTROS!D85</f>
        <v>8.8000000000000007</v>
      </c>
      <c r="E944" s="53">
        <f>+[33]OTROS!E85</f>
        <v>6.47</v>
      </c>
      <c r="F944" s="53"/>
      <c r="G944" s="49" t="str">
        <f>+[33]OTROS!F85</f>
        <v>S</v>
      </c>
      <c r="H944" s="49">
        <f>+[33]OTROS!G85</f>
        <v>500</v>
      </c>
      <c r="I944" s="49" t="str">
        <f>+[33]OTROS!H85</f>
        <v>Factura F001-00000047</v>
      </c>
      <c r="J944" s="49" t="str">
        <f>+[33]OTROS!I85</f>
        <v>Individual</v>
      </c>
      <c r="K944" s="49" t="str">
        <f>+[33]OTROS!J85</f>
        <v>EDPE</v>
      </c>
      <c r="L944" s="49" t="str">
        <f>+[33]OTROS!K85</f>
        <v>ESCARSA</v>
      </c>
      <c r="M944" s="49">
        <f>+[33]OTROS!L85</f>
        <v>42954</v>
      </c>
      <c r="N944" s="49">
        <f>+[33]OTROS!M85</f>
        <v>500</v>
      </c>
      <c r="O944" s="49" t="str">
        <f>+[33]OTROS!N85</f>
        <v>Sustento</v>
      </c>
      <c r="P944" s="49">
        <f>+[33]OTROS!O85</f>
        <v>500</v>
      </c>
      <c r="Q944" s="49" t="str">
        <f>+[33]OTROS!P85</f>
        <v>S</v>
      </c>
      <c r="R944" s="51">
        <f t="shared" si="58"/>
        <v>-0.26477272727272738</v>
      </c>
      <c r="S944" s="45" t="str">
        <f t="shared" si="59"/>
        <v>EDPE: Factura F001-00000047</v>
      </c>
      <c r="V944" s="46">
        <f t="shared" si="61"/>
        <v>1</v>
      </c>
    </row>
    <row r="945" spans="1:22" s="45" customFormat="1" ht="11.25" hidden="1" customHeight="1" x14ac:dyDescent="0.2">
      <c r="A945" s="47">
        <f t="shared" si="60"/>
        <v>931</v>
      </c>
      <c r="B945" s="48" t="str">
        <f>+[33]OTROS!B86</f>
        <v>CXX11</v>
      </c>
      <c r="C945" s="49" t="str">
        <f>+[33]OTROS!C86</f>
        <v xml:space="preserve">DUCTOS DE CONCRETO                                                                                                                                                                                                                                        </v>
      </c>
      <c r="D945" s="49">
        <f>+[33]OTROS!D86</f>
        <v>5.17</v>
      </c>
      <c r="E945" s="53">
        <f>+[33]OTROS!E86</f>
        <v>7.7</v>
      </c>
      <c r="F945" s="53"/>
      <c r="G945" s="49" t="str">
        <f>+[33]OTROS!F86</f>
        <v>S</v>
      </c>
      <c r="H945" s="49" t="str">
        <f>+[33]OTROS!G86</f>
        <v>NA</v>
      </c>
      <c r="I945" s="49" t="str">
        <f>+[33]OTROS!H86</f>
        <v>Cotización ENEL (Magra)</v>
      </c>
      <c r="J945" s="49" t="str">
        <f>+[33]OTROS!I86</f>
        <v>Cotización ENEL (Magra)</v>
      </c>
      <c r="K945" s="49" t="str">
        <f>+[33]OTROS!J86</f>
        <v>Cotización ENEL (Magra)</v>
      </c>
      <c r="L945" s="49" t="str">
        <f>+[33]OTROS!K86</f>
        <v>Cotización ENEL (Magra)</v>
      </c>
      <c r="M945" s="49">
        <f>+[33]OTROS!L86</f>
        <v>43194</v>
      </c>
      <c r="N945" s="49" t="str">
        <f>+[33]OTROS!M86</f>
        <v>NA</v>
      </c>
      <c r="O945" s="49" t="str">
        <f>+[33]OTROS!N86</f>
        <v>Sustento</v>
      </c>
      <c r="P945" s="49" t="str">
        <f>+[33]OTROS!O86</f>
        <v>NA</v>
      </c>
      <c r="Q945" s="49" t="str">
        <f>+[33]OTROS!P86</f>
        <v>S</v>
      </c>
      <c r="R945" s="51">
        <f t="shared" si="58"/>
        <v>0.48936170212765973</v>
      </c>
      <c r="S945" s="45" t="str">
        <f t="shared" si="59"/>
        <v>Cotización ENEL (Magra): Cotización ENEL (Magra)</v>
      </c>
      <c r="V945" s="46">
        <f t="shared" si="61"/>
        <v>1</v>
      </c>
    </row>
    <row r="946" spans="1:22" s="45" customFormat="1" ht="11.25" hidden="1" customHeight="1" x14ac:dyDescent="0.2">
      <c r="A946" s="47">
        <f t="shared" si="60"/>
        <v>932</v>
      </c>
      <c r="B946" s="48" t="str">
        <f>+[33]OTROS!B87</f>
        <v>SSA10</v>
      </c>
      <c r="C946" s="49" t="str">
        <f>+[33]OTROS!C87</f>
        <v xml:space="preserve">DERIVACION TRIFASICA TIPO BOVEDA 10 KV                                                                                                                                                                                                                    </v>
      </c>
      <c r="D946" s="49">
        <f>+[33]OTROS!D87</f>
        <v>371.01</v>
      </c>
      <c r="E946" s="53">
        <f>+[33]OTROS!E87</f>
        <v>383.36296642772129</v>
      </c>
      <c r="F946" s="53"/>
      <c r="G946" s="49" t="str">
        <f>+[33]OTROS!F87</f>
        <v>E</v>
      </c>
      <c r="H946" s="49" t="str">
        <f>+[33]OTROS!G87</f>
        <v/>
      </c>
      <c r="I946" s="49" t="str">
        <f>+[33]OTROS!H87</f>
        <v>Estimado</v>
      </c>
      <c r="J946" s="49" t="str">
        <f>+[33]OTROS!I87</f>
        <v/>
      </c>
      <c r="K946" s="49" t="str">
        <f>+[33]OTROS!J87</f>
        <v/>
      </c>
      <c r="L946" s="49" t="str">
        <f>+[33]OTROS!K87</f>
        <v/>
      </c>
      <c r="M946" s="49" t="str">
        <f>+[33]OTROS!L87</f>
        <v/>
      </c>
      <c r="N946" s="49" t="str">
        <f>+[33]OTROS!M87</f>
        <v/>
      </c>
      <c r="O946" s="49" t="str">
        <f>+[33]OTROS!N87</f>
        <v>Estimado</v>
      </c>
      <c r="P946" s="49" t="str">
        <f>+[33]OTROS!O87</f>
        <v/>
      </c>
      <c r="Q946" s="49" t="str">
        <f>+[33]OTROS!P87</f>
        <v>E</v>
      </c>
      <c r="R946" s="51">
        <f t="shared" si="58"/>
        <v>3.3295508012509911E-2</v>
      </c>
      <c r="S946" s="45" t="str">
        <f t="shared" si="59"/>
        <v>Estimado.rar</v>
      </c>
      <c r="V946" s="46">
        <f t="shared" si="61"/>
        <v>1</v>
      </c>
    </row>
    <row r="947" spans="1:22" s="45" customFormat="1" ht="11.25" hidden="1" customHeight="1" x14ac:dyDescent="0.2">
      <c r="A947" s="47">
        <f t="shared" si="60"/>
        <v>933</v>
      </c>
      <c r="B947" s="48" t="str">
        <f>+[33]OTROS!B88</f>
        <v>SSA11</v>
      </c>
      <c r="C947" s="49" t="str">
        <f>+[33]OTROS!C88</f>
        <v xml:space="preserve">DERIVACION TRIFASICA TIPO PEDESTAL 10 KV                                                                                                                                                                                                                  </v>
      </c>
      <c r="D947" s="49">
        <f>+[33]OTROS!D88</f>
        <v>337.48</v>
      </c>
      <c r="E947" s="53">
        <f>+[33]OTROS!E88</f>
        <v>348.71656804406189</v>
      </c>
      <c r="F947" s="53"/>
      <c r="G947" s="49" t="str">
        <f>+[33]OTROS!F88</f>
        <v>E</v>
      </c>
      <c r="H947" s="49" t="str">
        <f>+[33]OTROS!G88</f>
        <v/>
      </c>
      <c r="I947" s="49" t="str">
        <f>+[33]OTROS!H88</f>
        <v>Estimado</v>
      </c>
      <c r="J947" s="49" t="str">
        <f>+[33]OTROS!I88</f>
        <v/>
      </c>
      <c r="K947" s="49" t="str">
        <f>+[33]OTROS!J88</f>
        <v/>
      </c>
      <c r="L947" s="49" t="str">
        <f>+[33]OTROS!K88</f>
        <v/>
      </c>
      <c r="M947" s="49" t="str">
        <f>+[33]OTROS!L88</f>
        <v/>
      </c>
      <c r="N947" s="49" t="str">
        <f>+[33]OTROS!M88</f>
        <v/>
      </c>
      <c r="O947" s="49" t="str">
        <f>+[33]OTROS!N88</f>
        <v>Estimado</v>
      </c>
      <c r="P947" s="49" t="str">
        <f>+[33]OTROS!O88</f>
        <v/>
      </c>
      <c r="Q947" s="49" t="str">
        <f>+[33]OTROS!P88</f>
        <v>E</v>
      </c>
      <c r="R947" s="51">
        <f t="shared" si="58"/>
        <v>3.3295508012509911E-2</v>
      </c>
      <c r="S947" s="45" t="str">
        <f t="shared" si="59"/>
        <v>Estimado.rar</v>
      </c>
      <c r="V947" s="46">
        <f t="shared" si="61"/>
        <v>1</v>
      </c>
    </row>
    <row r="948" spans="1:22" s="45" customFormat="1" ht="11.25" hidden="1" customHeight="1" x14ac:dyDescent="0.2">
      <c r="A948" s="47">
        <f t="shared" si="60"/>
        <v>934</v>
      </c>
      <c r="B948" s="48" t="str">
        <f>+[33]OTROS!B89</f>
        <v>LEC05</v>
      </c>
      <c r="C948" s="49" t="str">
        <f>+[33]OTROS!C89</f>
        <v xml:space="preserve">CELULA FOTOELECTRICA, 1000 W, 220 V.                                                                                                                                                                                                                      </v>
      </c>
      <c r="D948" s="49">
        <f>+[33]OTROS!D89</f>
        <v>3.52</v>
      </c>
      <c r="E948" s="53">
        <f>+[33]OTROS!E89</f>
        <v>7.61</v>
      </c>
      <c r="F948" s="53"/>
      <c r="G948" s="49" t="str">
        <f>+[33]OTROS!F89</f>
        <v>S</v>
      </c>
      <c r="H948" s="49">
        <f>+[33]OTROS!G89</f>
        <v>3200</v>
      </c>
      <c r="I948" s="49" t="str">
        <f>+[33]OTROS!H89</f>
        <v>Orden de Compra 4210008470</v>
      </c>
      <c r="J948" s="49" t="str">
        <f>+[33]OTROS!I89</f>
        <v>Individual</v>
      </c>
      <c r="K948" s="49" t="str">
        <f>+[33]OTROS!J89</f>
        <v>ELC</v>
      </c>
      <c r="L948" s="49" t="str">
        <f>+[33]OTROS!K89</f>
        <v>PANAPEX S.A.</v>
      </c>
      <c r="M948" s="49">
        <f>+[33]OTROS!L89</f>
        <v>42437</v>
      </c>
      <c r="N948" s="49">
        <f>+[33]OTROS!M89</f>
        <v>3200</v>
      </c>
      <c r="O948" s="49" t="str">
        <f>+[33]OTROS!N89</f>
        <v>Sustento</v>
      </c>
      <c r="P948" s="49">
        <f>+[33]OTROS!O89</f>
        <v>3200</v>
      </c>
      <c r="Q948" s="49" t="str">
        <f>+[33]OTROS!P89</f>
        <v>S</v>
      </c>
      <c r="R948" s="51">
        <f t="shared" si="58"/>
        <v>1.1619318181818183</v>
      </c>
      <c r="S948" s="45" t="str">
        <f t="shared" si="59"/>
        <v>ELC: Orden de Compra 4210008470</v>
      </c>
      <c r="V948" s="46">
        <f t="shared" si="61"/>
        <v>1</v>
      </c>
    </row>
    <row r="949" spans="1:22" s="45" customFormat="1" ht="11.25" hidden="1" customHeight="1" x14ac:dyDescent="0.2">
      <c r="A949" s="47">
        <f t="shared" si="60"/>
        <v>935</v>
      </c>
      <c r="B949" s="48" t="str">
        <f>+[33]OTROS!B90</f>
        <v>DXA28</v>
      </c>
      <c r="C949" s="49" t="str">
        <f>+[33]OTROS!C90</f>
        <v xml:space="preserve">MEDIDOR TRIFASICO ELECTRONICO 3 HILOS 220V 15/90A                                                                                                                                                                                                         </v>
      </c>
      <c r="D949" s="49">
        <f>+[33]OTROS!D90</f>
        <v>43.81</v>
      </c>
      <c r="E949" s="53">
        <f>+[33]OTROS!E90</f>
        <v>35.15</v>
      </c>
      <c r="F949" s="53"/>
      <c r="G949" s="49" t="str">
        <f>+[33]OTROS!F90</f>
        <v>S</v>
      </c>
      <c r="H949" s="49">
        <f>+[33]OTROS!G90</f>
        <v>3560</v>
      </c>
      <c r="I949" s="49" t="str">
        <f>+[33]OTROS!H90</f>
        <v>Factura 002-0003551</v>
      </c>
      <c r="J949" s="49" t="str">
        <f>+[33]OTROS!I90</f>
        <v>Individual</v>
      </c>
      <c r="K949" s="49" t="str">
        <f>+[33]OTROS!J90</f>
        <v>EDPE</v>
      </c>
      <c r="L949" s="49" t="str">
        <f>+[33]OTROS!K90</f>
        <v>PANAPEX S.A</v>
      </c>
      <c r="M949" s="49">
        <f>+[33]OTROS!L90</f>
        <v>42732</v>
      </c>
      <c r="N949" s="49">
        <f>+[33]OTROS!M90</f>
        <v>3560</v>
      </c>
      <c r="O949" s="49" t="str">
        <f>+[33]OTROS!N90</f>
        <v>Sustento</v>
      </c>
      <c r="P949" s="49">
        <f>+[33]OTROS!O90</f>
        <v>3560</v>
      </c>
      <c r="Q949" s="49" t="str">
        <f>+[33]OTROS!P90</f>
        <v>S</v>
      </c>
      <c r="R949" s="51">
        <f t="shared" si="58"/>
        <v>-0.19767176443734313</v>
      </c>
      <c r="S949" s="45" t="str">
        <f t="shared" si="59"/>
        <v>EDPE: Factura 002-0003551</v>
      </c>
      <c r="V949" s="46">
        <f t="shared" si="61"/>
        <v>1</v>
      </c>
    </row>
    <row r="950" spans="1:22" s="45" customFormat="1" ht="11.25" hidden="1" customHeight="1" x14ac:dyDescent="0.2">
      <c r="A950" s="47">
        <f t="shared" si="60"/>
        <v>936</v>
      </c>
      <c r="B950" s="48" t="str">
        <f>+[33]OTROS!B91</f>
        <v>SAB04</v>
      </c>
      <c r="C950" s="49" t="str">
        <f>+[33]OTROS!C91</f>
        <v xml:space="preserve">REGULADOR DE TENSION, MONOFASICO, 15 KV, In = 200 A CON CONTROL ELECTRONICO                                                                                                                                                                               </v>
      </c>
      <c r="D950" s="49">
        <f>+[33]OTROS!D91</f>
        <v>12071.14</v>
      </c>
      <c r="E950" s="53">
        <f>+[33]OTROS!E91</f>
        <v>15509.84</v>
      </c>
      <c r="F950" s="53"/>
      <c r="G950" s="49" t="str">
        <f>+[33]OTROS!F91</f>
        <v>S</v>
      </c>
      <c r="H950" s="49" t="str">
        <f>+[33]OTROS!G91</f>
        <v>DGER/MEM</v>
      </c>
      <c r="I950" s="49" t="str">
        <f>+[33]OTROS!H91</f>
        <v xml:space="preserve">DGER/MEM </v>
      </c>
      <c r="J950" s="49" t="str">
        <f>+[33]OTROS!I91</f>
        <v>DGER/MEM</v>
      </c>
      <c r="K950" s="49" t="str">
        <f>+[33]OTROS!J91</f>
        <v>DGER/MEM</v>
      </c>
      <c r="L950" s="49" t="str">
        <f>+[33]OTROS!K91</f>
        <v>DGER/MEM</v>
      </c>
      <c r="M950" s="49">
        <f>+[33]OTROS!L91</f>
        <v>43038</v>
      </c>
      <c r="N950" s="49" t="str">
        <f>+[33]OTROS!M91</f>
        <v>DGER/MEM</v>
      </c>
      <c r="O950" s="49" t="str">
        <f>+[33]OTROS!N91</f>
        <v>Sustento</v>
      </c>
      <c r="P950" s="49" t="str">
        <f>+[33]OTROS!O91</f>
        <v>DGER/MEM</v>
      </c>
      <c r="Q950" s="49" t="str">
        <f>+[33]OTROS!P91</f>
        <v>S</v>
      </c>
      <c r="R950" s="51">
        <f t="shared" si="58"/>
        <v>0.28486953179235774</v>
      </c>
      <c r="S950" s="45" t="str">
        <f t="shared" si="59"/>
        <v xml:space="preserve">DGER/MEM: DGER/MEM </v>
      </c>
      <c r="V950" s="46">
        <f t="shared" si="61"/>
        <v>1</v>
      </c>
    </row>
    <row r="951" spans="1:22" s="45" customFormat="1" ht="11.25" hidden="1" customHeight="1" x14ac:dyDescent="0.2">
      <c r="A951" s="47">
        <f t="shared" si="60"/>
        <v>937</v>
      </c>
      <c r="B951" s="48" t="str">
        <f>+[33]OTROS!B92</f>
        <v>LEC11</v>
      </c>
      <c r="C951" s="49" t="str">
        <f>+[33]OTROS!C92</f>
        <v xml:space="preserve">RELOJ TEMPORIZADOR PARA ENCENDIDO                                                                                                                                                                                                                         </v>
      </c>
      <c r="D951" s="49">
        <f>+[33]OTROS!D92</f>
        <v>18.62</v>
      </c>
      <c r="E951" s="53">
        <f>+[33]OTROS!E92</f>
        <v>18.62</v>
      </c>
      <c r="F951" s="53"/>
      <c r="G951" s="49" t="str">
        <f>+[33]OTROS!F92</f>
        <v>E</v>
      </c>
      <c r="H951" s="49" t="str">
        <f>+[33]OTROS!G92</f>
        <v/>
      </c>
      <c r="I951" s="49" t="str">
        <f>+[33]OTROS!H92</f>
        <v>Estimado</v>
      </c>
      <c r="J951" s="49" t="str">
        <f>+[33]OTROS!I92</f>
        <v/>
      </c>
      <c r="K951" s="49" t="str">
        <f>+[33]OTROS!J92</f>
        <v/>
      </c>
      <c r="L951" s="49" t="str">
        <f>+[33]OTROS!K92</f>
        <v/>
      </c>
      <c r="M951" s="49" t="str">
        <f>+[33]OTROS!L92</f>
        <v/>
      </c>
      <c r="N951" s="49" t="str">
        <f>+[33]OTROS!M92</f>
        <v/>
      </c>
      <c r="O951" s="49" t="str">
        <f>+[33]OTROS!N92</f>
        <v>Estimado</v>
      </c>
      <c r="P951" s="49" t="str">
        <f>+[33]OTROS!O92</f>
        <v/>
      </c>
      <c r="Q951" s="49" t="str">
        <f>+[33]OTROS!P92</f>
        <v>E</v>
      </c>
      <c r="R951" s="51">
        <f t="shared" si="58"/>
        <v>0</v>
      </c>
      <c r="S951" s="45" t="str">
        <f t="shared" si="59"/>
        <v>Estimado.rar</v>
      </c>
      <c r="V951" s="46">
        <f t="shared" si="61"/>
        <v>1</v>
      </c>
    </row>
    <row r="952" spans="1:22" s="45" customFormat="1" ht="11.25" hidden="1" customHeight="1" x14ac:dyDescent="0.2">
      <c r="A952" s="47">
        <f t="shared" si="60"/>
        <v>938</v>
      </c>
      <c r="B952" s="48" t="str">
        <f>+[33]OTROS!B93</f>
        <v>SAA06</v>
      </c>
      <c r="C952" s="49" t="str">
        <f>+[33]OTROS!C93</f>
        <v xml:space="preserve">CARPINTERIA METALICA PARA S.E. CONVENCIONAL A NIVEL                                                                                                                                                                                                       </v>
      </c>
      <c r="D952" s="49">
        <f>+[33]OTROS!D93</f>
        <v>568.17999999999995</v>
      </c>
      <c r="E952" s="53">
        <f>+[33]OTROS!E93</f>
        <v>667.14362154804155</v>
      </c>
      <c r="F952" s="53"/>
      <c r="G952" s="49" t="str">
        <f>+[33]OTROS!F93</f>
        <v>E</v>
      </c>
      <c r="H952" s="49" t="str">
        <f>+[33]OTROS!G93</f>
        <v/>
      </c>
      <c r="I952" s="49" t="str">
        <f>+[33]OTROS!H93</f>
        <v>Estimado</v>
      </c>
      <c r="J952" s="49" t="str">
        <f>+[33]OTROS!I93</f>
        <v/>
      </c>
      <c r="K952" s="49" t="str">
        <f>+[33]OTROS!J93</f>
        <v/>
      </c>
      <c r="L952" s="49" t="str">
        <f>+[33]OTROS!K93</f>
        <v/>
      </c>
      <c r="M952" s="49" t="str">
        <f>+[33]OTROS!L93</f>
        <v/>
      </c>
      <c r="N952" s="49" t="str">
        <f>+[33]OTROS!M93</f>
        <v/>
      </c>
      <c r="O952" s="49" t="str">
        <f>+[33]OTROS!N93</f>
        <v>Estimado</v>
      </c>
      <c r="P952" s="49" t="str">
        <f>+[33]OTROS!O93</f>
        <v/>
      </c>
      <c r="Q952" s="49" t="str">
        <f>+[33]OTROS!P93</f>
        <v>E</v>
      </c>
      <c r="R952" s="51">
        <f t="shared" si="58"/>
        <v>0.17417653128945343</v>
      </c>
      <c r="S952" s="45" t="str">
        <f t="shared" si="59"/>
        <v>Estimado.rar</v>
      </c>
      <c r="V952" s="46">
        <f t="shared" si="61"/>
        <v>1</v>
      </c>
    </row>
    <row r="953" spans="1:22" s="45" customFormat="1" ht="11.25" hidden="1" customHeight="1" x14ac:dyDescent="0.2">
      <c r="A953" s="47">
        <f t="shared" si="60"/>
        <v>939</v>
      </c>
      <c r="B953" s="48" t="str">
        <f>+[33]OTROS!B94</f>
        <v>SAA07</v>
      </c>
      <c r="C953" s="49" t="str">
        <f>+[33]OTROS!C94</f>
        <v xml:space="preserve">CARPINTERIA METALICA PARA S.E. CONVENCIONAL SUBTERRANEA                                                                                                                                                                                                   </v>
      </c>
      <c r="D953" s="49">
        <f>+[33]OTROS!D94</f>
        <v>1009.54</v>
      </c>
      <c r="E953" s="53">
        <f>+[33]OTROS!E94</f>
        <v>1185.3781753979547</v>
      </c>
      <c r="F953" s="53"/>
      <c r="G953" s="49" t="str">
        <f>+[33]OTROS!F94</f>
        <v>E</v>
      </c>
      <c r="H953" s="49" t="str">
        <f>+[33]OTROS!G94</f>
        <v/>
      </c>
      <c r="I953" s="49" t="str">
        <f>+[33]OTROS!H94</f>
        <v>Estimado</v>
      </c>
      <c r="J953" s="49" t="str">
        <f>+[33]OTROS!I94</f>
        <v/>
      </c>
      <c r="K953" s="49" t="str">
        <f>+[33]OTROS!J94</f>
        <v/>
      </c>
      <c r="L953" s="49" t="str">
        <f>+[33]OTROS!K94</f>
        <v/>
      </c>
      <c r="M953" s="49" t="str">
        <f>+[33]OTROS!L94</f>
        <v/>
      </c>
      <c r="N953" s="49" t="str">
        <f>+[33]OTROS!M94</f>
        <v/>
      </c>
      <c r="O953" s="49" t="str">
        <f>+[33]OTROS!N94</f>
        <v>Estimado</v>
      </c>
      <c r="P953" s="49" t="str">
        <f>+[33]OTROS!O94</f>
        <v/>
      </c>
      <c r="Q953" s="49" t="str">
        <f>+[33]OTROS!P94</f>
        <v>E</v>
      </c>
      <c r="R953" s="51">
        <f t="shared" si="58"/>
        <v>0.17417653128945343</v>
      </c>
      <c r="S953" s="45" t="str">
        <f t="shared" si="59"/>
        <v>Estimado.rar</v>
      </c>
      <c r="V953" s="46">
        <f t="shared" si="61"/>
        <v>1</v>
      </c>
    </row>
    <row r="954" spans="1:22" s="45" customFormat="1" ht="11.25" hidden="1" customHeight="1" x14ac:dyDescent="0.2">
      <c r="A954" s="47">
        <f t="shared" si="60"/>
        <v>940</v>
      </c>
      <c r="B954" s="48" t="str">
        <f>+[33]OTROS!B95</f>
        <v>RXX02</v>
      </c>
      <c r="C954" s="49" t="str">
        <f>+[33]OTROS!C95</f>
        <v xml:space="preserve">CANALETA DE ACERO GALVANIZADO PARA PROTECCION DE RETENIDA                                                                                                                                                                                                 </v>
      </c>
      <c r="D954" s="49">
        <f>+[33]OTROS!D95</f>
        <v>6.38</v>
      </c>
      <c r="E954" s="53">
        <f>+[33]OTROS!E95</f>
        <v>5</v>
      </c>
      <c r="F954" s="53"/>
      <c r="G954" s="49" t="str">
        <f>+[33]OTROS!F95</f>
        <v>S</v>
      </c>
      <c r="H954" s="49">
        <f>+[33]OTROS!G95</f>
        <v>1450</v>
      </c>
      <c r="I954" s="49" t="str">
        <f>+[33]OTROS!H95</f>
        <v>Contrato N°43-2017</v>
      </c>
      <c r="J954" s="49" t="str">
        <f>+[33]OTROS!I95</f>
        <v>Corporativa</v>
      </c>
      <c r="K954" s="49" t="str">
        <f>+[33]OTROS!J95</f>
        <v>ELSE</v>
      </c>
      <c r="L954" s="49" t="str">
        <f>+[33]OTROS!K95</f>
        <v>ING. SERVICIOS VALLADARES SANTIBAÑES HERMANOS S.A</v>
      </c>
      <c r="M954" s="49">
        <f>+[33]OTROS!L95</f>
        <v>42850</v>
      </c>
      <c r="N954" s="49">
        <f>+[33]OTROS!M95</f>
        <v>1450</v>
      </c>
      <c r="O954" s="49" t="str">
        <f>+[33]OTROS!N95</f>
        <v>Sustento</v>
      </c>
      <c r="P954" s="49">
        <f>+[33]OTROS!O95</f>
        <v>1450</v>
      </c>
      <c r="Q954" s="49" t="str">
        <f>+[33]OTROS!P95</f>
        <v>S</v>
      </c>
      <c r="R954" s="51">
        <f t="shared" si="58"/>
        <v>-0.21630094043887149</v>
      </c>
      <c r="S954" s="45" t="str">
        <f t="shared" si="59"/>
        <v>ELSE: Contrato N°43-2017</v>
      </c>
      <c r="V954" s="46">
        <f t="shared" si="61"/>
        <v>1</v>
      </c>
    </row>
    <row r="955" spans="1:22" s="45" customFormat="1" ht="11.25" hidden="1" customHeight="1" x14ac:dyDescent="0.2">
      <c r="A955" s="47">
        <f t="shared" si="60"/>
        <v>941</v>
      </c>
      <c r="B955" s="48" t="str">
        <f>+[33]OTROS!B96</f>
        <v>RXX10</v>
      </c>
      <c r="C955" s="49" t="str">
        <f>+[33]OTROS!C96</f>
        <v xml:space="preserve">ESLABON ANGULAR DE ACERO GALVANIZADO 50x110mm. AGUJERO 17.5MM - DAC                                                                                                                                                                                       </v>
      </c>
      <c r="D955" s="49">
        <f>+[33]OTROS!D96</f>
        <v>0.61</v>
      </c>
      <c r="E955" s="53">
        <f>+[33]OTROS!E96</f>
        <v>0.5075717852684144</v>
      </c>
      <c r="F955" s="53"/>
      <c r="G955" s="49" t="str">
        <f>+[33]OTROS!F96</f>
        <v>E</v>
      </c>
      <c r="H955" s="49" t="str">
        <f>+[33]OTROS!G96</f>
        <v/>
      </c>
      <c r="I955" s="49" t="str">
        <f>+[33]OTROS!H96</f>
        <v>Estimado</v>
      </c>
      <c r="J955" s="49" t="str">
        <f>+[33]OTROS!I96</f>
        <v/>
      </c>
      <c r="K955" s="49" t="str">
        <f>+[33]OTROS!J96</f>
        <v/>
      </c>
      <c r="L955" s="49" t="str">
        <f>+[33]OTROS!K96</f>
        <v/>
      </c>
      <c r="M955" s="49" t="str">
        <f>+[33]OTROS!L96</f>
        <v/>
      </c>
      <c r="N955" s="49" t="str">
        <f>+[33]OTROS!M96</f>
        <v/>
      </c>
      <c r="O955" s="49" t="str">
        <f>+[33]OTROS!N96</f>
        <v>Estimado</v>
      </c>
      <c r="P955" s="49" t="str">
        <f>+[33]OTROS!O96</f>
        <v/>
      </c>
      <c r="Q955" s="49" t="str">
        <f>+[33]OTROS!P96</f>
        <v>E</v>
      </c>
      <c r="R955" s="51">
        <f t="shared" si="58"/>
        <v>-0.16791510611735339</v>
      </c>
      <c r="S955" s="45" t="str">
        <f t="shared" si="59"/>
        <v>Estimado.rar</v>
      </c>
      <c r="V955" s="46">
        <f t="shared" si="61"/>
        <v>1</v>
      </c>
    </row>
    <row r="956" spans="1:22" s="45" customFormat="1" ht="11.25" hidden="1" customHeight="1" x14ac:dyDescent="0.2">
      <c r="A956" s="47">
        <f t="shared" si="60"/>
        <v>942</v>
      </c>
      <c r="B956" s="48" t="str">
        <f>+[33]OTROS!B97</f>
        <v>FTC01</v>
      </c>
      <c r="C956" s="49" t="str">
        <f>+[33]OTROS!C97</f>
        <v xml:space="preserve">CONTRATUERCA CUADRADA PARA PERNO DE 5/8                                                                                                                                                                                                                   </v>
      </c>
      <c r="D956" s="49">
        <f>+[33]OTROS!D97</f>
        <v>0.41</v>
      </c>
      <c r="E956" s="53">
        <f>+[33]OTROS!E97</f>
        <v>1.27</v>
      </c>
      <c r="F956" s="53"/>
      <c r="G956" s="49" t="str">
        <f>+[33]OTROS!F97</f>
        <v>S</v>
      </c>
      <c r="H956" s="49">
        <f>+[33]OTROS!G97</f>
        <v>1407</v>
      </c>
      <c r="I956" s="49" t="str">
        <f>+[33]OTROS!H97</f>
        <v>Orden de Compra 4214000544</v>
      </c>
      <c r="J956" s="49" t="str">
        <f>+[33]OTROS!I97</f>
        <v>Individual</v>
      </c>
      <c r="K956" s="49" t="str">
        <f>+[33]OTROS!J97</f>
        <v>ELC</v>
      </c>
      <c r="L956" s="49" t="str">
        <f>+[33]OTROS!K97</f>
        <v>MATERIALES GROUP S.A.C.</v>
      </c>
      <c r="M956" s="49">
        <f>+[33]OTROS!L97</f>
        <v>42992</v>
      </c>
      <c r="N956" s="49">
        <f>+[33]OTROS!M97</f>
        <v>1407</v>
      </c>
      <c r="O956" s="49" t="str">
        <f>+[33]OTROS!N97</f>
        <v>Sustento</v>
      </c>
      <c r="P956" s="49">
        <f>+[33]OTROS!O97</f>
        <v>1407</v>
      </c>
      <c r="Q956" s="49" t="str">
        <f>+[33]OTROS!P97</f>
        <v>S</v>
      </c>
      <c r="R956" s="51">
        <f t="shared" si="58"/>
        <v>2.0975609756097562</v>
      </c>
      <c r="S956" s="45" t="str">
        <f t="shared" si="59"/>
        <v>ELC: Orden de Compra 4214000544</v>
      </c>
      <c r="V956" s="46">
        <f t="shared" si="61"/>
        <v>1</v>
      </c>
    </row>
    <row r="957" spans="1:22" s="45" customFormat="1" ht="11.25" hidden="1" customHeight="1" x14ac:dyDescent="0.2">
      <c r="A957" s="47">
        <f t="shared" si="60"/>
        <v>943</v>
      </c>
      <c r="B957" s="48" t="str">
        <f>+[33]OTROS!B98</f>
        <v>FTC03</v>
      </c>
      <c r="C957" s="49" t="str">
        <f>+[33]OTROS!C98</f>
        <v xml:space="preserve">CONTRATUERCA PARA PERNO DE 1/2 DIAM.                                                                                                                                                                                                                      </v>
      </c>
      <c r="D957" s="49">
        <f>+[33]OTROS!D98</f>
        <v>0.32</v>
      </c>
      <c r="E957" s="53">
        <f>+[33]OTROS!E98</f>
        <v>0.26626716604244693</v>
      </c>
      <c r="F957" s="53"/>
      <c r="G957" s="49" t="str">
        <f>+[33]OTROS!F98</f>
        <v>E</v>
      </c>
      <c r="H957" s="49" t="str">
        <f>+[33]OTROS!G98</f>
        <v/>
      </c>
      <c r="I957" s="49" t="str">
        <f>+[33]OTROS!H98</f>
        <v>Estimado</v>
      </c>
      <c r="J957" s="49" t="str">
        <f>+[33]OTROS!I98</f>
        <v/>
      </c>
      <c r="K957" s="49" t="str">
        <f>+[33]OTROS!J98</f>
        <v/>
      </c>
      <c r="L957" s="49" t="str">
        <f>+[33]OTROS!K98</f>
        <v/>
      </c>
      <c r="M957" s="49" t="str">
        <f>+[33]OTROS!L98</f>
        <v/>
      </c>
      <c r="N957" s="49" t="str">
        <f>+[33]OTROS!M98</f>
        <v/>
      </c>
      <c r="O957" s="49" t="str">
        <f>+[33]OTROS!N98</f>
        <v>Estimado</v>
      </c>
      <c r="P957" s="49" t="str">
        <f>+[33]OTROS!O98</f>
        <v/>
      </c>
      <c r="Q957" s="49" t="str">
        <f>+[33]OTROS!P98</f>
        <v>E</v>
      </c>
      <c r="R957" s="51">
        <f t="shared" si="58"/>
        <v>-0.16791510611735339</v>
      </c>
      <c r="S957" s="45" t="str">
        <f t="shared" si="59"/>
        <v>Estimado.rar</v>
      </c>
      <c r="V957" s="46">
        <f t="shared" si="61"/>
        <v>1</v>
      </c>
    </row>
    <row r="958" spans="1:22" s="45" customFormat="1" ht="11.25" hidden="1" customHeight="1" x14ac:dyDescent="0.2">
      <c r="A958" s="47">
        <f t="shared" si="60"/>
        <v>944</v>
      </c>
      <c r="B958" s="48" t="str">
        <f>+[33]OTROS!B99</f>
        <v>FTC02</v>
      </c>
      <c r="C958" s="49" t="str">
        <f>+[33]OTROS!C99</f>
        <v xml:space="preserve">CONTRATUERCA PARA PERNO DE 3/4 DIAM.                                                                                                                                                                                                                      </v>
      </c>
      <c r="D958" s="49">
        <f>+[33]OTROS!D99</f>
        <v>0.82</v>
      </c>
      <c r="E958" s="53">
        <f>+[33]OTROS!E99</f>
        <v>0.68230961298377013</v>
      </c>
      <c r="F958" s="53"/>
      <c r="G958" s="49" t="str">
        <f>+[33]OTROS!F99</f>
        <v>E</v>
      </c>
      <c r="H958" s="49" t="str">
        <f>+[33]OTROS!G99</f>
        <v/>
      </c>
      <c r="I958" s="49" t="str">
        <f>+[33]OTROS!H99</f>
        <v>Estimado</v>
      </c>
      <c r="J958" s="49" t="str">
        <f>+[33]OTROS!I99</f>
        <v/>
      </c>
      <c r="K958" s="49" t="str">
        <f>+[33]OTROS!J99</f>
        <v/>
      </c>
      <c r="L958" s="49" t="str">
        <f>+[33]OTROS!K99</f>
        <v/>
      </c>
      <c r="M958" s="49" t="str">
        <f>+[33]OTROS!L99</f>
        <v/>
      </c>
      <c r="N958" s="49" t="str">
        <f>+[33]OTROS!M99</f>
        <v/>
      </c>
      <c r="O958" s="49" t="str">
        <f>+[33]OTROS!N99</f>
        <v>Estimado</v>
      </c>
      <c r="P958" s="49" t="str">
        <f>+[33]OTROS!O99</f>
        <v/>
      </c>
      <c r="Q958" s="49" t="str">
        <f>+[33]OTROS!P99</f>
        <v>E</v>
      </c>
      <c r="R958" s="51">
        <f t="shared" si="58"/>
        <v>-0.1679151061173535</v>
      </c>
      <c r="S958" s="45" t="str">
        <f t="shared" si="59"/>
        <v>Estimado.rar</v>
      </c>
      <c r="V958" s="46">
        <f t="shared" si="61"/>
        <v>1</v>
      </c>
    </row>
    <row r="959" spans="1:22" s="45" customFormat="1" ht="11.25" hidden="1" customHeight="1" x14ac:dyDescent="0.2">
      <c r="A959" s="47">
        <f t="shared" si="60"/>
        <v>945</v>
      </c>
      <c r="B959" s="48" t="str">
        <f>+[33]OTROS!B100</f>
        <v>LRB01</v>
      </c>
      <c r="C959" s="49" t="str">
        <f>+[33]OTROS!C100</f>
        <v xml:space="preserve">CORONA METALICA PARA 06 REFLECTORES                                                                                                                                                                                                                       </v>
      </c>
      <c r="D959" s="49">
        <f>+[33]OTROS!D100</f>
        <v>538.16</v>
      </c>
      <c r="E959" s="53">
        <f>+[33]OTROS!E100</f>
        <v>447.79480649188508</v>
      </c>
      <c r="F959" s="53"/>
      <c r="G959" s="49" t="str">
        <f>+[33]OTROS!F100</f>
        <v>E</v>
      </c>
      <c r="H959" s="49" t="str">
        <f>+[33]OTROS!G100</f>
        <v/>
      </c>
      <c r="I959" s="49" t="str">
        <f>+[33]OTROS!H100</f>
        <v>Estimado</v>
      </c>
      <c r="J959" s="49" t="str">
        <f>+[33]OTROS!I100</f>
        <v/>
      </c>
      <c r="K959" s="49" t="str">
        <f>+[33]OTROS!J100</f>
        <v/>
      </c>
      <c r="L959" s="49" t="str">
        <f>+[33]OTROS!K100</f>
        <v/>
      </c>
      <c r="M959" s="49" t="str">
        <f>+[33]OTROS!L100</f>
        <v/>
      </c>
      <c r="N959" s="49" t="str">
        <f>+[33]OTROS!M100</f>
        <v/>
      </c>
      <c r="O959" s="49" t="str">
        <f>+[33]OTROS!N100</f>
        <v>Estimado</v>
      </c>
      <c r="P959" s="49" t="str">
        <f>+[33]OTROS!O100</f>
        <v/>
      </c>
      <c r="Q959" s="49" t="str">
        <f>+[33]OTROS!P100</f>
        <v>E</v>
      </c>
      <c r="R959" s="51">
        <f t="shared" si="58"/>
        <v>-0.16791510611735339</v>
      </c>
      <c r="S959" s="45" t="str">
        <f t="shared" si="59"/>
        <v>Estimado.rar</v>
      </c>
      <c r="V959" s="46">
        <f t="shared" si="61"/>
        <v>1</v>
      </c>
    </row>
    <row r="960" spans="1:22" s="45" customFormat="1" ht="11.25" hidden="1" customHeight="1" x14ac:dyDescent="0.2">
      <c r="A960" s="47">
        <f t="shared" si="60"/>
        <v>946</v>
      </c>
      <c r="B960" s="48" t="str">
        <f>+[33]OTROS!B101</f>
        <v>LRB02</v>
      </c>
      <c r="C960" s="49" t="str">
        <f>+[33]OTROS!C101</f>
        <v xml:space="preserve">CORONA METALICA PARA 08 REFLECTORES                                                                                                                                                                                                                       </v>
      </c>
      <c r="D960" s="49">
        <f>+[33]OTROS!D101</f>
        <v>617.14</v>
      </c>
      <c r="E960" s="53">
        <f>+[33]OTROS!E101</f>
        <v>513.51287141073647</v>
      </c>
      <c r="F960" s="53"/>
      <c r="G960" s="49" t="str">
        <f>+[33]OTROS!F101</f>
        <v>E</v>
      </c>
      <c r="H960" s="49" t="str">
        <f>+[33]OTROS!G101</f>
        <v/>
      </c>
      <c r="I960" s="49" t="str">
        <f>+[33]OTROS!H101</f>
        <v>Estimado</v>
      </c>
      <c r="J960" s="49" t="str">
        <f>+[33]OTROS!I101</f>
        <v/>
      </c>
      <c r="K960" s="49" t="str">
        <f>+[33]OTROS!J101</f>
        <v/>
      </c>
      <c r="L960" s="49" t="str">
        <f>+[33]OTROS!K101</f>
        <v/>
      </c>
      <c r="M960" s="49" t="str">
        <f>+[33]OTROS!L101</f>
        <v/>
      </c>
      <c r="N960" s="49" t="str">
        <f>+[33]OTROS!M101</f>
        <v/>
      </c>
      <c r="O960" s="49" t="str">
        <f>+[33]OTROS!N101</f>
        <v>Estimado</v>
      </c>
      <c r="P960" s="49" t="str">
        <f>+[33]OTROS!O101</f>
        <v/>
      </c>
      <c r="Q960" s="49" t="str">
        <f>+[33]OTROS!P101</f>
        <v>E</v>
      </c>
      <c r="R960" s="51">
        <f t="shared" si="58"/>
        <v>-0.1679151061173535</v>
      </c>
      <c r="S960" s="45" t="str">
        <f t="shared" si="59"/>
        <v>Estimado.rar</v>
      </c>
      <c r="V960" s="46">
        <f t="shared" si="61"/>
        <v>1</v>
      </c>
    </row>
    <row r="961" spans="1:22" s="45" customFormat="1" ht="11.25" hidden="1" customHeight="1" x14ac:dyDescent="0.2">
      <c r="A961" s="47">
        <f t="shared" si="60"/>
        <v>947</v>
      </c>
      <c r="B961" s="48" t="str">
        <f>+[33]OTROS!B102</f>
        <v>LRB03</v>
      </c>
      <c r="C961" s="49" t="str">
        <f>+[33]OTROS!C102</f>
        <v xml:space="preserve">CORONA METALICA PARA 10 REFLECTORES                                                                                                                                                                                                                       </v>
      </c>
      <c r="D961" s="49">
        <f>+[33]OTROS!D102</f>
        <v>777.16</v>
      </c>
      <c r="E961" s="53">
        <f>+[33]OTROS!E102</f>
        <v>646.66309612983764</v>
      </c>
      <c r="F961" s="53"/>
      <c r="G961" s="49" t="str">
        <f>+[33]OTROS!F102</f>
        <v>E</v>
      </c>
      <c r="H961" s="49" t="str">
        <f>+[33]OTROS!G102</f>
        <v/>
      </c>
      <c r="I961" s="49" t="str">
        <f>+[33]OTROS!H102</f>
        <v>Estimado</v>
      </c>
      <c r="J961" s="49" t="str">
        <f>+[33]OTROS!I102</f>
        <v/>
      </c>
      <c r="K961" s="49" t="str">
        <f>+[33]OTROS!J102</f>
        <v/>
      </c>
      <c r="L961" s="49" t="str">
        <f>+[33]OTROS!K102</f>
        <v/>
      </c>
      <c r="M961" s="49" t="str">
        <f>+[33]OTROS!L102</f>
        <v/>
      </c>
      <c r="N961" s="49" t="str">
        <f>+[33]OTROS!M102</f>
        <v/>
      </c>
      <c r="O961" s="49" t="str">
        <f>+[33]OTROS!N102</f>
        <v>Estimado</v>
      </c>
      <c r="P961" s="49" t="str">
        <f>+[33]OTROS!O102</f>
        <v/>
      </c>
      <c r="Q961" s="49" t="str">
        <f>+[33]OTROS!P102</f>
        <v>E</v>
      </c>
      <c r="R961" s="51">
        <f t="shared" si="58"/>
        <v>-0.16791510611735339</v>
      </c>
      <c r="S961" s="45" t="str">
        <f t="shared" si="59"/>
        <v>Estimado.rar</v>
      </c>
      <c r="V961" s="46">
        <f t="shared" si="61"/>
        <v>1</v>
      </c>
    </row>
    <row r="962" spans="1:22" s="45" customFormat="1" ht="11.25" hidden="1" customHeight="1" x14ac:dyDescent="0.2">
      <c r="A962" s="47">
        <f t="shared" si="60"/>
        <v>948</v>
      </c>
      <c r="B962" s="48" t="str">
        <f>+[33]OTROS!B103</f>
        <v>FFS02</v>
      </c>
      <c r="C962" s="49" t="str">
        <f>+[33]OTROS!C103</f>
        <v xml:space="preserve">TIRAFONDO DE 100 mm LONG.; 13 mm DIAM.                                                                                                                                                                                                                    </v>
      </c>
      <c r="D962" s="49">
        <f>+[33]OTROS!D103</f>
        <v>0.47</v>
      </c>
      <c r="E962" s="53">
        <f>+[33]OTROS!E103</f>
        <v>0.86</v>
      </c>
      <c r="F962" s="53"/>
      <c r="G962" s="49" t="str">
        <f>+[33]OTROS!F103</f>
        <v>S</v>
      </c>
      <c r="H962" s="49">
        <f>+[33]OTROS!G103</f>
        <v>50</v>
      </c>
      <c r="I962" s="49" t="str">
        <f>+[33]OTROS!H103</f>
        <v>Factura 001-000793</v>
      </c>
      <c r="J962" s="49" t="str">
        <f>+[33]OTROS!I103</f>
        <v>Individual</v>
      </c>
      <c r="K962" s="49" t="str">
        <f>+[33]OTROS!J103</f>
        <v>ELOR</v>
      </c>
      <c r="L962" s="49" t="str">
        <f>+[33]OTROS!K103</f>
        <v>DIPACO S.A.C.</v>
      </c>
      <c r="M962" s="49">
        <f>+[33]OTROS!L103</f>
        <v>42655</v>
      </c>
      <c r="N962" s="49">
        <f>+[33]OTROS!M103</f>
        <v>50</v>
      </c>
      <c r="O962" s="49" t="str">
        <f>+[33]OTROS!N103</f>
        <v>Sustento</v>
      </c>
      <c r="P962" s="49">
        <f>+[33]OTROS!O103</f>
        <v>50</v>
      </c>
      <c r="Q962" s="49" t="str">
        <f>+[33]OTROS!P103</f>
        <v>S</v>
      </c>
      <c r="R962" s="51">
        <f t="shared" si="58"/>
        <v>0.82978723404255317</v>
      </c>
      <c r="S962" s="45" t="str">
        <f t="shared" si="59"/>
        <v>ELOR: Factura 001-000793</v>
      </c>
      <c r="V962" s="46">
        <f t="shared" si="61"/>
        <v>1</v>
      </c>
    </row>
    <row r="963" spans="1:22" s="45" customFormat="1" ht="11.25" hidden="1" customHeight="1" x14ac:dyDescent="0.2">
      <c r="A963" s="47">
        <f t="shared" si="60"/>
        <v>949</v>
      </c>
      <c r="B963" s="67" t="str">
        <f>+[33]OTROS!B104</f>
        <v>FXF05</v>
      </c>
      <c r="C963" s="49" t="str">
        <f>+[33]OTROS!C104</f>
        <v xml:space="preserve">HEBILLA PARA FLEJE DE ACERO INOXIDABLE DE 13 mm DE ANCHO                                                                                                                                                                                                  </v>
      </c>
      <c r="D963" s="49">
        <f>+[33]OTROS!D104</f>
        <v>0.26</v>
      </c>
      <c r="E963" s="53">
        <f>+[33]OTROS!E104</f>
        <v>0.21634207240948813</v>
      </c>
      <c r="F963" s="53"/>
      <c r="G963" s="49" t="str">
        <f>+[33]OTROS!F104</f>
        <v>E</v>
      </c>
      <c r="H963" s="49" t="str">
        <f>+[33]OTROS!G104</f>
        <v/>
      </c>
      <c r="I963" s="49" t="str">
        <f>+[33]OTROS!H104</f>
        <v>Estimado</v>
      </c>
      <c r="J963" s="49" t="str">
        <f>+[33]OTROS!I104</f>
        <v/>
      </c>
      <c r="K963" s="49" t="str">
        <f>+[33]OTROS!J104</f>
        <v/>
      </c>
      <c r="L963" s="49" t="str">
        <f>+[33]OTROS!K104</f>
        <v/>
      </c>
      <c r="M963" s="49" t="str">
        <f>+[33]OTROS!L104</f>
        <v/>
      </c>
      <c r="N963" s="49" t="str">
        <f>+[33]OTROS!M104</f>
        <v/>
      </c>
      <c r="O963" s="49" t="str">
        <f>+[33]OTROS!N104</f>
        <v>Estimado</v>
      </c>
      <c r="P963" s="49" t="str">
        <f>+[33]OTROS!O104</f>
        <v/>
      </c>
      <c r="Q963" s="49" t="str">
        <f>+[33]OTROS!P104</f>
        <v>E</v>
      </c>
      <c r="R963" s="51">
        <f t="shared" ref="R963:R1026" si="62">+IFERROR(E963/D963-1,"")</f>
        <v>-0.16791510611735339</v>
      </c>
      <c r="S963" s="45" t="str">
        <f t="shared" ref="S963:S1026" si="63">+IF(O963="Sustento",K963&amp;": "&amp;I963,IF(O963="Precio regulado 2012",O963,IF(O963="Estimado","Estimado.rar",O963)))</f>
        <v>Estimado.rar</v>
      </c>
      <c r="V963" s="46">
        <f t="shared" si="61"/>
        <v>1</v>
      </c>
    </row>
    <row r="964" spans="1:22" s="45" customFormat="1" ht="11.25" hidden="1" customHeight="1" x14ac:dyDescent="0.2">
      <c r="A964" s="47">
        <f t="shared" si="60"/>
        <v>950</v>
      </c>
      <c r="B964" s="67" t="str">
        <f>+[33]OTROS!B105</f>
        <v>FXF06</v>
      </c>
      <c r="C964" s="49" t="str">
        <f>+[33]OTROS!C105</f>
        <v>HEBILLA PARA FLEJE DE ACERO INOXIDABLE DE 19 mm DE ANCHO</v>
      </c>
      <c r="D964" s="49">
        <f>+[33]OTROS!D105</f>
        <v>0.25</v>
      </c>
      <c r="E964" s="53">
        <f>+[33]OTROS!E105</f>
        <v>7.0000000000000007E-2</v>
      </c>
      <c r="F964" s="53"/>
      <c r="G964" s="49" t="str">
        <f>+[33]OTROS!F105</f>
        <v>S</v>
      </c>
      <c r="H964" s="49">
        <f>+[33]OTROS!G105</f>
        <v>21400</v>
      </c>
      <c r="I964" s="49" t="str">
        <f>+[33]OTROS!H105</f>
        <v>Contrato N°43-2017</v>
      </c>
      <c r="J964" s="49" t="str">
        <f>+[33]OTROS!I105</f>
        <v>Corporativa</v>
      </c>
      <c r="K964" s="49" t="str">
        <f>+[33]OTROS!J105</f>
        <v>ELSE</v>
      </c>
      <c r="L964" s="49" t="str">
        <f>+[33]OTROS!K105</f>
        <v>ING. SERVICIOS VALLADARES SANTIBAÑES HERMANOS S.A</v>
      </c>
      <c r="M964" s="49">
        <f>+[33]OTROS!L105</f>
        <v>42850</v>
      </c>
      <c r="N964" s="49">
        <f>+[33]OTROS!M105</f>
        <v>21400</v>
      </c>
      <c r="O964" s="49" t="str">
        <f>+[33]OTROS!N105</f>
        <v>Sustento</v>
      </c>
      <c r="P964" s="49">
        <f>+[33]OTROS!O105</f>
        <v>21400</v>
      </c>
      <c r="Q964" s="49" t="str">
        <f>+[33]OTROS!P105</f>
        <v>S</v>
      </c>
      <c r="R964" s="51">
        <f t="shared" si="62"/>
        <v>-0.72</v>
      </c>
      <c r="S964" s="45" t="str">
        <f t="shared" si="63"/>
        <v>ELSE: Contrato N°43-2017</v>
      </c>
      <c r="V964" s="46">
        <f t="shared" si="61"/>
        <v>1</v>
      </c>
    </row>
    <row r="965" spans="1:22" s="45" customFormat="1" ht="11.25" hidden="1" customHeight="1" x14ac:dyDescent="0.2">
      <c r="A965" s="47">
        <f t="shared" si="60"/>
        <v>951</v>
      </c>
      <c r="B965" s="48" t="str">
        <f>+[33]OTROS!B106</f>
        <v>FKC02</v>
      </c>
      <c r="C965" s="49" t="str">
        <f>+[33]OTROS!C106</f>
        <v xml:space="preserve">CORREA PLASTICA DE AMARRE                                                                                                                                                                                                                                 </v>
      </c>
      <c r="D965" s="49">
        <f>+[33]OTROS!D106</f>
        <v>0.05</v>
      </c>
      <c r="E965" s="53">
        <f>+[33]OTROS!E106</f>
        <v>7.0000000000000007E-2</v>
      </c>
      <c r="F965" s="53"/>
      <c r="G965" s="49" t="str">
        <f>+[33]OTROS!F106</f>
        <v>S</v>
      </c>
      <c r="H965" s="49">
        <f>+[33]OTROS!G106</f>
        <v>14300</v>
      </c>
      <c r="I965" s="49" t="str">
        <f>+[33]OTROS!H106</f>
        <v>Contrato N°43-2017</v>
      </c>
      <c r="J965" s="49" t="str">
        <f>+[33]OTROS!I106</f>
        <v>Corporativa</v>
      </c>
      <c r="K965" s="49" t="str">
        <f>+[33]OTROS!J106</f>
        <v>ELSE</v>
      </c>
      <c r="L965" s="49" t="str">
        <f>+[33]OTROS!K106</f>
        <v>ING. SERVICIOS VALLADARES SANTIBAÑES HERMANOS S.A</v>
      </c>
      <c r="M965" s="49">
        <f>+[33]OTROS!L106</f>
        <v>42850</v>
      </c>
      <c r="N965" s="49">
        <f>+[33]OTROS!M106</f>
        <v>14300</v>
      </c>
      <c r="O965" s="49" t="str">
        <f>+[33]OTROS!N106</f>
        <v>Sustento</v>
      </c>
      <c r="P965" s="49">
        <f>+[33]OTROS!O106</f>
        <v>14300</v>
      </c>
      <c r="Q965" s="49" t="str">
        <f>+[33]OTROS!P106</f>
        <v>S</v>
      </c>
      <c r="R965" s="51">
        <f t="shared" si="62"/>
        <v>0.40000000000000013</v>
      </c>
      <c r="S965" s="45" t="str">
        <f t="shared" si="63"/>
        <v>ELSE: Contrato N°43-2017</v>
      </c>
      <c r="V965" s="46">
        <f t="shared" si="61"/>
        <v>1</v>
      </c>
    </row>
    <row r="966" spans="1:22" s="45" customFormat="1" ht="11.25" hidden="1" customHeight="1" x14ac:dyDescent="0.2">
      <c r="A966" s="47">
        <f t="shared" si="60"/>
        <v>952</v>
      </c>
      <c r="B966" s="48" t="str">
        <f>+[33]OTROS!B107</f>
        <v>GXP01</v>
      </c>
      <c r="C966" s="49" t="str">
        <f>+[33]OTROS!C107</f>
        <v xml:space="preserve">PLANCHA DE COBRE PARA LINEA A TIERRA                                                                                                                                                                                                                      </v>
      </c>
      <c r="D966" s="49">
        <f>+[33]OTROS!D107</f>
        <v>1.42</v>
      </c>
      <c r="E966" s="53">
        <f>+[33]OTROS!E107</f>
        <v>1.2</v>
      </c>
      <c r="F966" s="53"/>
      <c r="G966" s="49" t="str">
        <f>+[33]OTROS!F107</f>
        <v>S</v>
      </c>
      <c r="H966" s="49">
        <f>+[33]OTROS!G107</f>
        <v>320</v>
      </c>
      <c r="I966" s="49" t="str">
        <f>+[33]OTROS!H107</f>
        <v>Orden de Compra 4214000544</v>
      </c>
      <c r="J966" s="49" t="str">
        <f>+[33]OTROS!I107</f>
        <v>Individual</v>
      </c>
      <c r="K966" s="49" t="str">
        <f>+[33]OTROS!J107</f>
        <v>ELC</v>
      </c>
      <c r="L966" s="49" t="str">
        <f>+[33]OTROS!K107</f>
        <v>MATERIALES GROUP S.A.C.</v>
      </c>
      <c r="M966" s="49">
        <f>+[33]OTROS!L107</f>
        <v>42992</v>
      </c>
      <c r="N966" s="49">
        <f>+[33]OTROS!M107</f>
        <v>320</v>
      </c>
      <c r="O966" s="49" t="str">
        <f>+[33]OTROS!N107</f>
        <v>Sustento</v>
      </c>
      <c r="P966" s="49">
        <f>+[33]OTROS!O107</f>
        <v>320</v>
      </c>
      <c r="Q966" s="49" t="str">
        <f>+[33]OTROS!P107</f>
        <v>S</v>
      </c>
      <c r="R966" s="51">
        <f t="shared" si="62"/>
        <v>-0.15492957746478875</v>
      </c>
      <c r="S966" s="45" t="str">
        <f t="shared" si="63"/>
        <v>ELC: Orden de Compra 4214000544</v>
      </c>
      <c r="V966" s="46">
        <f t="shared" si="61"/>
        <v>1</v>
      </c>
    </row>
    <row r="967" spans="1:22" s="45" customFormat="1" ht="11.25" hidden="1" customHeight="1" x14ac:dyDescent="0.2">
      <c r="A967" s="47">
        <f t="shared" si="60"/>
        <v>953</v>
      </c>
      <c r="B967" s="48" t="str">
        <f>+[33]OTROS!B108</f>
        <v>GXS01</v>
      </c>
      <c r="C967" s="49" t="str">
        <f>+[33]OTROS!C108</f>
        <v xml:space="preserve">SALES, GELS                                                                                                                                                                                                                                               </v>
      </c>
      <c r="D967" s="49">
        <f>+[33]OTROS!D108</f>
        <v>13.87</v>
      </c>
      <c r="E967" s="53">
        <f>+[33]OTROS!E108</f>
        <v>12</v>
      </c>
      <c r="F967" s="53"/>
      <c r="G967" s="49" t="str">
        <f>+[33]OTROS!F108</f>
        <v>S</v>
      </c>
      <c r="H967" s="49">
        <f>+[33]OTROS!G108</f>
        <v>1000</v>
      </c>
      <c r="I967" s="49" t="str">
        <f>+[33]OTROS!H108</f>
        <v>Factura 001-0004941</v>
      </c>
      <c r="J967" s="49" t="str">
        <f>+[33]OTROS!I108</f>
        <v>Individual</v>
      </c>
      <c r="K967" s="49" t="str">
        <f>+[33]OTROS!J108</f>
        <v>EDPE</v>
      </c>
      <c r="L967" s="49" t="str">
        <f>+[33]OTROS!K108</f>
        <v>PRATSEEL S.R.L.</v>
      </c>
      <c r="M967" s="49">
        <f>+[33]OTROS!L108</f>
        <v>43031</v>
      </c>
      <c r="N967" s="49">
        <f>+[33]OTROS!M108</f>
        <v>1000</v>
      </c>
      <c r="O967" s="49" t="str">
        <f>+[33]OTROS!N108</f>
        <v>Sustento</v>
      </c>
      <c r="P967" s="49">
        <f>+[33]OTROS!O108</f>
        <v>1000</v>
      </c>
      <c r="Q967" s="49" t="str">
        <f>+[33]OTROS!P108</f>
        <v>S</v>
      </c>
      <c r="R967" s="51">
        <f t="shared" si="62"/>
        <v>-0.13482335976928617</v>
      </c>
      <c r="S967" s="45" t="str">
        <f t="shared" si="63"/>
        <v>EDPE: Factura 001-0004941</v>
      </c>
      <c r="V967" s="46">
        <f t="shared" si="61"/>
        <v>1</v>
      </c>
    </row>
    <row r="968" spans="1:22" s="45" customFormat="1" ht="11.25" hidden="1" customHeight="1" x14ac:dyDescent="0.2">
      <c r="A968" s="47">
        <f t="shared" si="60"/>
        <v>954</v>
      </c>
      <c r="B968" s="48" t="str">
        <f>+[33]OTROS!B109</f>
        <v>IAA21</v>
      </c>
      <c r="C968" s="49" t="str">
        <f>+[33]OTROS!C109</f>
        <v>TERRENO (SUBESTACION DE DISTRIBUCION) S1</v>
      </c>
      <c r="D968" s="49">
        <f>+[33]OTROS!D109</f>
        <v>1242.51</v>
      </c>
      <c r="E968" s="53">
        <f>+[33]OTROS!E109</f>
        <v>2163.6999999999998</v>
      </c>
      <c r="F968" s="53"/>
      <c r="G968" s="49" t="str">
        <f>+[33]OTROS!F109</f>
        <v>E</v>
      </c>
      <c r="H968" s="49" t="str">
        <f>+[33]OTROS!G109</f>
        <v/>
      </c>
      <c r="I968" s="49" t="str">
        <f>+[33]OTROS!H109</f>
        <v>Estimado</v>
      </c>
      <c r="J968" s="49" t="str">
        <f>+[33]OTROS!I109</f>
        <v/>
      </c>
      <c r="K968" s="49" t="str">
        <f>+[33]OTROS!J109</f>
        <v/>
      </c>
      <c r="L968" s="49" t="str">
        <f>+[33]OTROS!K109</f>
        <v/>
      </c>
      <c r="M968" s="49" t="str">
        <f>+[33]OTROS!L109</f>
        <v/>
      </c>
      <c r="N968" s="49" t="str">
        <f>+[33]OTROS!M109</f>
        <v/>
      </c>
      <c r="O968" s="49" t="str">
        <f>+[33]OTROS!N109</f>
        <v>Estimado</v>
      </c>
      <c r="P968" s="49" t="str">
        <f>+[33]OTROS!O109</f>
        <v/>
      </c>
      <c r="Q968" s="49" t="str">
        <f>+[33]OTROS!P109</f>
        <v>E</v>
      </c>
      <c r="R968" s="51">
        <f t="shared" si="62"/>
        <v>0.74139443545725969</v>
      </c>
      <c r="S968" s="45" t="str">
        <f t="shared" si="63"/>
        <v>Estimado.rar</v>
      </c>
      <c r="V968" s="46">
        <f t="shared" si="61"/>
        <v>1</v>
      </c>
    </row>
    <row r="969" spans="1:22" s="45" customFormat="1" ht="11.25" hidden="1" customHeight="1" x14ac:dyDescent="0.2">
      <c r="A969" s="47">
        <f t="shared" si="60"/>
        <v>955</v>
      </c>
      <c r="B969" s="48" t="str">
        <f>+[34]Contactores!B24</f>
        <v>LEC12</v>
      </c>
      <c r="C969" s="49" t="str">
        <f>+[34]Contactores!C24</f>
        <v xml:space="preserve">CONTACTOR ELECTROMAGNETICO TRIPOLAR 125 AMP.                                                                                                                                                                                                              </v>
      </c>
      <c r="D969" s="49">
        <f>+[34]Contactores!D24</f>
        <v>51.41</v>
      </c>
      <c r="E969" s="53">
        <f>+[34]Contactores!E24</f>
        <v>75.86</v>
      </c>
      <c r="F969" s="53"/>
      <c r="G969" s="49" t="str">
        <f>+[34]Contactores!F24</f>
        <v>S</v>
      </c>
      <c r="H969" s="49">
        <f>+[34]Contactores!G24</f>
        <v>24</v>
      </c>
      <c r="I969" s="49" t="str">
        <f>+[34]Contactores!H24</f>
        <v>Orden de Compra OC-20121</v>
      </c>
      <c r="J969" s="49" t="str">
        <f>+[34]Contactores!I24</f>
        <v>Individual</v>
      </c>
      <c r="K969" s="49" t="str">
        <f>+[34]Contactores!J24</f>
        <v>ELDU</v>
      </c>
      <c r="L969" s="49" t="str">
        <f>+[34]Contactores!K24</f>
        <v>COMERCIALIZADORA DE FABRIC. ELECT. SAC</v>
      </c>
      <c r="M969" s="49">
        <f>+[34]Contactores!L24</f>
        <v>42830</v>
      </c>
      <c r="N969" s="49">
        <f>+[34]Contactores!M24</f>
        <v>454</v>
      </c>
      <c r="O969" s="49" t="str">
        <f>+[34]Contactores!N24</f>
        <v>Sustento</v>
      </c>
      <c r="P969" s="49">
        <f>+[34]Contactores!O24</f>
        <v>24</v>
      </c>
      <c r="Q969" s="49" t="str">
        <f>+[34]Contactores!P24</f>
        <v>S</v>
      </c>
      <c r="R969" s="51">
        <f t="shared" si="62"/>
        <v>0.47558840692472293</v>
      </c>
      <c r="S969" s="45" t="str">
        <f t="shared" si="63"/>
        <v>ELDU: Orden de Compra OC-20121</v>
      </c>
      <c r="V969" s="46">
        <f t="shared" si="61"/>
        <v>1</v>
      </c>
    </row>
    <row r="970" spans="1:22" s="45" customFormat="1" ht="11.25" hidden="1" customHeight="1" x14ac:dyDescent="0.2">
      <c r="A970" s="47">
        <f t="shared" si="60"/>
        <v>956</v>
      </c>
      <c r="B970" s="48" t="str">
        <f>+[34]Contactores!B25</f>
        <v>LEC06</v>
      </c>
      <c r="C970" s="49" t="str">
        <f>+[34]Contactores!C25</f>
        <v xml:space="preserve">CONTACTOR ELECTROMAGNETICO TRIPOLAR DE 15 AMP.                                                                                                                                                                                                            </v>
      </c>
      <c r="D970" s="49">
        <f>+[34]Contactores!D25</f>
        <v>11.45</v>
      </c>
      <c r="E970" s="53">
        <f>+[34]Contactores!E25</f>
        <v>5.7330891667042527</v>
      </c>
      <c r="F970" s="53"/>
      <c r="G970" s="49" t="str">
        <f>+[34]Contactores!F25</f>
        <v>E</v>
      </c>
      <c r="H970" s="49" t="str">
        <f>+[34]Contactores!G25</f>
        <v/>
      </c>
      <c r="I970" s="49" t="str">
        <f>+[34]Contactores!H25</f>
        <v>Estimado</v>
      </c>
      <c r="J970" s="49" t="str">
        <f>+[34]Contactores!I25</f>
        <v/>
      </c>
      <c r="K970" s="49" t="str">
        <f>+[34]Contactores!J25</f>
        <v/>
      </c>
      <c r="L970" s="49" t="str">
        <f>+[34]Contactores!K25</f>
        <v/>
      </c>
      <c r="M970" s="49" t="str">
        <f>+[34]Contactores!L25</f>
        <v/>
      </c>
      <c r="N970" s="49" t="str">
        <f>+[34]Contactores!M25</f>
        <v/>
      </c>
      <c r="O970" s="49" t="str">
        <f>+[34]Contactores!N25</f>
        <v>Estimado</v>
      </c>
      <c r="P970" s="49" t="str">
        <f>+[34]Contactores!O25</f>
        <v/>
      </c>
      <c r="Q970" s="49" t="str">
        <f>+[34]Contactores!P25</f>
        <v>E</v>
      </c>
      <c r="R970" s="51">
        <f t="shared" si="62"/>
        <v>-0.4992935225585805</v>
      </c>
      <c r="S970" s="45" t="str">
        <f t="shared" si="63"/>
        <v>Estimado.rar</v>
      </c>
      <c r="V970" s="46">
        <f t="shared" si="61"/>
        <v>1</v>
      </c>
    </row>
    <row r="971" spans="1:22" s="45" customFormat="1" ht="11.25" hidden="1" customHeight="1" x14ac:dyDescent="0.2">
      <c r="A971" s="47">
        <f t="shared" si="60"/>
        <v>957</v>
      </c>
      <c r="B971" s="48" t="str">
        <f>+[34]Contactores!B26</f>
        <v>LEC07</v>
      </c>
      <c r="C971" s="49" t="str">
        <f>+[34]Contactores!C26</f>
        <v xml:space="preserve">CONTACTOR ELECTROMAGNETICO TRIPOLAR DE 30 AMP.                                                                                                                                                                                                            </v>
      </c>
      <c r="D971" s="49">
        <f>+[34]Contactores!D26</f>
        <v>10.23</v>
      </c>
      <c r="E971" s="53">
        <f>+[34]Contactores!E26</f>
        <v>7.3</v>
      </c>
      <c r="F971" s="53"/>
      <c r="G971" s="49" t="str">
        <f>+[34]Contactores!F26</f>
        <v>S</v>
      </c>
      <c r="H971" s="49">
        <f>+[34]Contactores!G26</f>
        <v>500</v>
      </c>
      <c r="I971" s="49" t="str">
        <f>+[34]Contactores!H26</f>
        <v>Factura 0002-007292/G-130-2017</v>
      </c>
      <c r="J971" s="49" t="str">
        <f>+[34]Contactores!I26</f>
        <v>Corporativa</v>
      </c>
      <c r="K971" s="49" t="str">
        <f>+[34]Contactores!J26</f>
        <v>ELOR</v>
      </c>
      <c r="L971" s="49" t="str">
        <f>+[34]Contactores!K26</f>
        <v xml:space="preserve">STRONGER S.A.C. </v>
      </c>
      <c r="M971" s="49">
        <f>+[34]Contactores!L26</f>
        <v>43050</v>
      </c>
      <c r="N971" s="49">
        <f>+[34]Contactores!M26</f>
        <v>37</v>
      </c>
      <c r="O971" s="49" t="str">
        <f>+[34]Contactores!N26</f>
        <v>Sustento</v>
      </c>
      <c r="P971" s="49">
        <f>+[34]Contactores!O26</f>
        <v>500</v>
      </c>
      <c r="Q971" s="49" t="str">
        <f>+[34]Contactores!P26</f>
        <v>S</v>
      </c>
      <c r="R971" s="51">
        <f t="shared" si="62"/>
        <v>-0.28641251221896391</v>
      </c>
      <c r="S971" s="45" t="str">
        <f t="shared" si="63"/>
        <v>ELOR: Factura 0002-007292/G-130-2017</v>
      </c>
      <c r="V971" s="46">
        <f t="shared" si="61"/>
        <v>1</v>
      </c>
    </row>
    <row r="972" spans="1:22" s="45" customFormat="1" ht="11.25" hidden="1" customHeight="1" x14ac:dyDescent="0.2">
      <c r="A972" s="47">
        <f t="shared" ref="A972:A1035" si="64">+A971+1</f>
        <v>958</v>
      </c>
      <c r="B972" s="48" t="str">
        <f>+[34]Contactores!B27</f>
        <v>LEC08</v>
      </c>
      <c r="C972" s="49" t="str">
        <f>+[34]Contactores!C27</f>
        <v xml:space="preserve">CONTACTOR ELECTROMAGNETICO TRIPOLAR DE 50 AMP.                                                                                                                                                                                                            </v>
      </c>
      <c r="D972" s="49">
        <f>+[34]Contactores!D27</f>
        <v>11.11</v>
      </c>
      <c r="E972" s="53">
        <f>+[34]Contactores!E27</f>
        <v>13.7</v>
      </c>
      <c r="F972" s="53"/>
      <c r="G972" s="49" t="str">
        <f>+[34]Contactores!F27</f>
        <v>S</v>
      </c>
      <c r="H972" s="49">
        <f>+[34]Contactores!G27</f>
        <v>400</v>
      </c>
      <c r="I972" s="49" t="str">
        <f>+[34]Contactores!H27</f>
        <v>Factura 0002-007292/G-130-2017</v>
      </c>
      <c r="J972" s="49" t="str">
        <f>+[34]Contactores!I27</f>
        <v>Corporativa</v>
      </c>
      <c r="K972" s="49" t="str">
        <f>+[34]Contactores!J27</f>
        <v>ELOR</v>
      </c>
      <c r="L972" s="49" t="str">
        <f>+[34]Contactores!K27</f>
        <v xml:space="preserve">STRONGER S.A.C. </v>
      </c>
      <c r="M972" s="49">
        <f>+[34]Contactores!L27</f>
        <v>43050</v>
      </c>
      <c r="N972" s="49">
        <f>+[34]Contactores!M27</f>
        <v>37</v>
      </c>
      <c r="O972" s="49" t="str">
        <f>+[34]Contactores!N27</f>
        <v>Sustento</v>
      </c>
      <c r="P972" s="49">
        <f>+[34]Contactores!O27</f>
        <v>400</v>
      </c>
      <c r="Q972" s="49" t="str">
        <f>+[34]Contactores!P27</f>
        <v>S</v>
      </c>
      <c r="R972" s="51">
        <f t="shared" si="62"/>
        <v>0.23312331233123307</v>
      </c>
      <c r="S972" s="45" t="str">
        <f t="shared" si="63"/>
        <v>ELOR: Factura 0002-007292/G-130-2017</v>
      </c>
      <c r="V972" s="46">
        <f t="shared" si="61"/>
        <v>1</v>
      </c>
    </row>
    <row r="973" spans="1:22" s="45" customFormat="1" ht="11.25" hidden="1" customHeight="1" x14ac:dyDescent="0.2">
      <c r="A973" s="47">
        <f t="shared" si="64"/>
        <v>959</v>
      </c>
      <c r="B973" s="48" t="str">
        <f>+[34]Contactores!B28</f>
        <v>LEC09</v>
      </c>
      <c r="C973" s="49" t="str">
        <f>+[34]Contactores!C28</f>
        <v xml:space="preserve">CONTACTOR ELECTROMAGNETICO TRIPOLAR DE 63 AMP.                                                                                                                                                                                                            </v>
      </c>
      <c r="D973" s="49">
        <f>+[34]Contactores!D28</f>
        <v>26.71</v>
      </c>
      <c r="E973" s="53">
        <f>+[34]Contactores!E28</f>
        <v>15.5</v>
      </c>
      <c r="F973" s="53"/>
      <c r="G973" s="49" t="str">
        <f>+[34]Contactores!F28</f>
        <v>S</v>
      </c>
      <c r="H973" s="49">
        <f>+[34]Contactores!G28</f>
        <v>500</v>
      </c>
      <c r="I973" s="49" t="str">
        <f>+[34]Contactores!H28</f>
        <v>Factura 0002-007292/G-130-2017</v>
      </c>
      <c r="J973" s="49" t="str">
        <f>+[34]Contactores!I28</f>
        <v>Corporativa</v>
      </c>
      <c r="K973" s="49" t="str">
        <f>+[34]Contactores!J28</f>
        <v>ELOR</v>
      </c>
      <c r="L973" s="49" t="str">
        <f>+[34]Contactores!K28</f>
        <v xml:space="preserve">STRONGER S.A.C. </v>
      </c>
      <c r="M973" s="49">
        <f>+[34]Contactores!L28</f>
        <v>43050</v>
      </c>
      <c r="N973" s="49">
        <f>+[34]Contactores!M28</f>
        <v>37</v>
      </c>
      <c r="O973" s="49" t="str">
        <f>+[34]Contactores!N28</f>
        <v>Sustento</v>
      </c>
      <c r="P973" s="49">
        <f>+[34]Contactores!O28</f>
        <v>500</v>
      </c>
      <c r="Q973" s="49" t="str">
        <f>+[34]Contactores!P28</f>
        <v>S</v>
      </c>
      <c r="R973" s="51">
        <f t="shared" si="62"/>
        <v>-0.41969299887682521</v>
      </c>
      <c r="S973" s="45" t="str">
        <f t="shared" si="63"/>
        <v>ELOR: Factura 0002-007292/G-130-2017</v>
      </c>
      <c r="V973" s="46">
        <f t="shared" si="61"/>
        <v>1</v>
      </c>
    </row>
    <row r="974" spans="1:22" s="45" customFormat="1" ht="11.25" hidden="1" customHeight="1" x14ac:dyDescent="0.2">
      <c r="A974" s="47">
        <f t="shared" si="64"/>
        <v>960</v>
      </c>
      <c r="B974" s="48" t="str">
        <f>+[34]Contactores!B29</f>
        <v>LEC10</v>
      </c>
      <c r="C974" s="49" t="str">
        <f>+[34]Contactores!C29</f>
        <v xml:space="preserve">CONTACTOR ELECTROMAGNETICO TRIPOLAR DE 80 AMP.                                                                                                                                                                                                            </v>
      </c>
      <c r="D974" s="49">
        <f>+[34]Contactores!D29</f>
        <v>59.99</v>
      </c>
      <c r="E974" s="53">
        <f>+[34]Contactores!E29</f>
        <v>66.45</v>
      </c>
      <c r="F974" s="53"/>
      <c r="G974" s="49" t="str">
        <f>+[34]Contactores!F29</f>
        <v>S</v>
      </c>
      <c r="H974" s="49">
        <f>+[34]Contactores!G29</f>
        <v>30</v>
      </c>
      <c r="I974" s="49" t="str">
        <f>+[34]Contactores!H29</f>
        <v>Factura 001-0000008</v>
      </c>
      <c r="J974" s="49" t="str">
        <f>+[34]Contactores!I29</f>
        <v>Individual</v>
      </c>
      <c r="K974" s="49" t="str">
        <f>+[34]Contactores!J29</f>
        <v>ELOR</v>
      </c>
      <c r="L974" s="49" t="str">
        <f>+[34]Contactores!K29</f>
        <v>INGENIERIA Y CONSTRUCCIONES E.I.R.L.</v>
      </c>
      <c r="M974" s="49">
        <f>+[34]Contactores!L29</f>
        <v>42621</v>
      </c>
      <c r="N974" s="49">
        <f>+[34]Contactores!M29</f>
        <v>36</v>
      </c>
      <c r="O974" s="49" t="str">
        <f>+[34]Contactores!N29</f>
        <v>Sustento</v>
      </c>
      <c r="P974" s="49">
        <f>+[34]Contactores!O29</f>
        <v>30</v>
      </c>
      <c r="Q974" s="49" t="str">
        <f>+[34]Contactores!P29</f>
        <v>S</v>
      </c>
      <c r="R974" s="51">
        <f t="shared" si="62"/>
        <v>0.10768461410235042</v>
      </c>
      <c r="S974" s="45" t="str">
        <f t="shared" si="63"/>
        <v>ELOR: Factura 001-0000008</v>
      </c>
      <c r="V974" s="46">
        <f t="shared" si="61"/>
        <v>1</v>
      </c>
    </row>
    <row r="975" spans="1:22" s="45" customFormat="1" ht="11.25" hidden="1" customHeight="1" x14ac:dyDescent="0.2">
      <c r="A975" s="47">
        <f t="shared" si="64"/>
        <v>961</v>
      </c>
      <c r="B975" s="48" t="str">
        <f>+[34]Fusibles!B218</f>
        <v>SFE04</v>
      </c>
      <c r="C975" s="49" t="str">
        <f>+[34]Fusibles!C218</f>
        <v xml:space="preserve">FUSIBLE EXPULSION, UNIPOLAR, 50 A, EXTERIOR                                                                                                                                                                                                               </v>
      </c>
      <c r="D975" s="49">
        <f>+[34]Fusibles!D218</f>
        <v>5.44</v>
      </c>
      <c r="E975" s="53">
        <f>+[34]Fusibles!E218</f>
        <v>5.4402565440364139</v>
      </c>
      <c r="F975" s="53"/>
      <c r="G975" s="49" t="str">
        <f>+[34]Fusibles!F218</f>
        <v>E</v>
      </c>
      <c r="H975" s="49" t="str">
        <f>+[34]Fusibles!G218</f>
        <v/>
      </c>
      <c r="I975" s="49" t="str">
        <f>+[34]Fusibles!H218</f>
        <v>Estimado</v>
      </c>
      <c r="J975" s="49" t="str">
        <f>+[34]Fusibles!I218</f>
        <v/>
      </c>
      <c r="K975" s="49" t="str">
        <f>+[34]Fusibles!J218</f>
        <v/>
      </c>
      <c r="L975" s="49" t="str">
        <f>+[34]Fusibles!K218</f>
        <v/>
      </c>
      <c r="M975" s="49" t="str">
        <f>+[34]Fusibles!L218</f>
        <v/>
      </c>
      <c r="N975" s="49" t="str">
        <f>+[34]Fusibles!M218</f>
        <v/>
      </c>
      <c r="O975" s="49" t="str">
        <f>+[34]Fusibles!N218</f>
        <v>Estimado</v>
      </c>
      <c r="P975" s="49" t="str">
        <f>+[34]Fusibles!O218</f>
        <v/>
      </c>
      <c r="Q975" s="49" t="str">
        <f>+[34]Fusibles!P218</f>
        <v>E</v>
      </c>
      <c r="R975" s="51">
        <f t="shared" si="62"/>
        <v>4.7158830223104076E-5</v>
      </c>
      <c r="S975" s="45" t="str">
        <f t="shared" si="63"/>
        <v>Estimado.rar</v>
      </c>
      <c r="V975" s="46">
        <f t="shared" si="61"/>
        <v>1</v>
      </c>
    </row>
    <row r="976" spans="1:22" s="45" customFormat="1" ht="11.25" hidden="1" customHeight="1" x14ac:dyDescent="0.2">
      <c r="A976" s="47">
        <f t="shared" si="64"/>
        <v>962</v>
      </c>
      <c r="B976" s="48" t="str">
        <f>+[34]Fusibles!B219</f>
        <v>SFE05</v>
      </c>
      <c r="C976" s="49" t="str">
        <f>+[34]Fusibles!C219</f>
        <v xml:space="preserve">FUSIBLE EXPULSION, UNIPOLAR, 100 A, EXTERIOR                                                                                                                                                                                                              </v>
      </c>
      <c r="D976" s="49">
        <f>+[34]Fusibles!D219</f>
        <v>6.85</v>
      </c>
      <c r="E976" s="53">
        <f>+[34]Fusibles!E219</f>
        <v>6.8503230379870281</v>
      </c>
      <c r="F976" s="53"/>
      <c r="G976" s="49" t="str">
        <f>+[34]Fusibles!F219</f>
        <v>E</v>
      </c>
      <c r="H976" s="49" t="str">
        <f>+[34]Fusibles!G219</f>
        <v/>
      </c>
      <c r="I976" s="49" t="str">
        <f>+[34]Fusibles!H219</f>
        <v>Estimado</v>
      </c>
      <c r="J976" s="49" t="str">
        <f>+[34]Fusibles!I219</f>
        <v/>
      </c>
      <c r="K976" s="49" t="str">
        <f>+[34]Fusibles!J219</f>
        <v/>
      </c>
      <c r="L976" s="49" t="str">
        <f>+[34]Fusibles!K219</f>
        <v/>
      </c>
      <c r="M976" s="49" t="str">
        <f>+[34]Fusibles!L219</f>
        <v/>
      </c>
      <c r="N976" s="49" t="str">
        <f>+[34]Fusibles!M219</f>
        <v/>
      </c>
      <c r="O976" s="49" t="str">
        <f>+[34]Fusibles!N219</f>
        <v>Estimado</v>
      </c>
      <c r="P976" s="49" t="str">
        <f>+[34]Fusibles!O219</f>
        <v/>
      </c>
      <c r="Q976" s="49" t="str">
        <f>+[34]Fusibles!P219</f>
        <v>E</v>
      </c>
      <c r="R976" s="51">
        <f t="shared" si="62"/>
        <v>4.7158830223104076E-5</v>
      </c>
      <c r="S976" s="45" t="str">
        <f t="shared" si="63"/>
        <v>Estimado.rar</v>
      </c>
      <c r="V976" s="46">
        <f t="shared" si="61"/>
        <v>1</v>
      </c>
    </row>
    <row r="977" spans="1:22" s="45" customFormat="1" ht="11.25" hidden="1" customHeight="1" x14ac:dyDescent="0.2">
      <c r="A977" s="47">
        <f t="shared" si="64"/>
        <v>963</v>
      </c>
      <c r="B977" s="48" t="str">
        <f>+[34]Fusibles!B220</f>
        <v>SFE06</v>
      </c>
      <c r="C977" s="49" t="str">
        <f>+[34]Fusibles!C220</f>
        <v xml:space="preserve">FUSIBLE EXPULSION, UNIPOLAR, 200 A, EXTERIOR                                                                                                                                                                                                              </v>
      </c>
      <c r="D977" s="49">
        <f>+[34]Fusibles!D220</f>
        <v>11.17</v>
      </c>
      <c r="E977" s="53">
        <f>+[34]Fusibles!E220</f>
        <v>11.170526764133593</v>
      </c>
      <c r="F977" s="53"/>
      <c r="G977" s="49" t="str">
        <f>+[34]Fusibles!F220</f>
        <v>E</v>
      </c>
      <c r="H977" s="49" t="str">
        <f>+[34]Fusibles!G220</f>
        <v/>
      </c>
      <c r="I977" s="49" t="str">
        <f>+[34]Fusibles!H220</f>
        <v>Estimado</v>
      </c>
      <c r="J977" s="49" t="str">
        <f>+[34]Fusibles!I220</f>
        <v/>
      </c>
      <c r="K977" s="49" t="str">
        <f>+[34]Fusibles!J220</f>
        <v/>
      </c>
      <c r="L977" s="49" t="str">
        <f>+[34]Fusibles!K220</f>
        <v/>
      </c>
      <c r="M977" s="49" t="str">
        <f>+[34]Fusibles!L220</f>
        <v/>
      </c>
      <c r="N977" s="49" t="str">
        <f>+[34]Fusibles!M220</f>
        <v/>
      </c>
      <c r="O977" s="49" t="str">
        <f>+[34]Fusibles!N220</f>
        <v>Estimado</v>
      </c>
      <c r="P977" s="49" t="str">
        <f>+[34]Fusibles!O220</f>
        <v/>
      </c>
      <c r="Q977" s="49" t="str">
        <f>+[34]Fusibles!P220</f>
        <v>E</v>
      </c>
      <c r="R977" s="51">
        <f t="shared" si="62"/>
        <v>4.7158830223104076E-5</v>
      </c>
      <c r="S977" s="45" t="str">
        <f t="shared" si="63"/>
        <v>Estimado.rar</v>
      </c>
      <c r="V977" s="46">
        <f t="shared" si="61"/>
        <v>1</v>
      </c>
    </row>
    <row r="978" spans="1:22" s="45" customFormat="1" ht="11.25" hidden="1" customHeight="1" x14ac:dyDescent="0.2">
      <c r="A978" s="47">
        <f t="shared" si="64"/>
        <v>964</v>
      </c>
      <c r="B978" s="48" t="str">
        <f>+[34]Fusibles!B221</f>
        <v>SFE07</v>
      </c>
      <c r="C978" s="49" t="str">
        <f>+[34]Fusibles!C221</f>
        <v xml:space="preserve">FUSIBLE  DE EXPULSION 20A TIPO K 10 Y 22.9KV                                                                                                                                                                                                              </v>
      </c>
      <c r="D978" s="49">
        <f>+[34]Fusibles!D221</f>
        <v>4.38</v>
      </c>
      <c r="E978" s="53">
        <f>+[34]Fusibles!E221</f>
        <v>4.3802065556763772</v>
      </c>
      <c r="F978" s="53"/>
      <c r="G978" s="49" t="str">
        <f>+[34]Fusibles!F221</f>
        <v>E</v>
      </c>
      <c r="H978" s="49" t="str">
        <f>+[34]Fusibles!G221</f>
        <v/>
      </c>
      <c r="I978" s="49" t="str">
        <f>+[34]Fusibles!H221</f>
        <v>Estimado</v>
      </c>
      <c r="J978" s="49" t="str">
        <f>+[34]Fusibles!I221</f>
        <v/>
      </c>
      <c r="K978" s="49" t="str">
        <f>+[34]Fusibles!J221</f>
        <v/>
      </c>
      <c r="L978" s="49" t="str">
        <f>+[34]Fusibles!K221</f>
        <v/>
      </c>
      <c r="M978" s="49" t="str">
        <f>+[34]Fusibles!L221</f>
        <v/>
      </c>
      <c r="N978" s="49" t="str">
        <f>+[34]Fusibles!M221</f>
        <v/>
      </c>
      <c r="O978" s="49" t="str">
        <f>+[34]Fusibles!N221</f>
        <v>Estimado</v>
      </c>
      <c r="P978" s="49" t="str">
        <f>+[34]Fusibles!O221</f>
        <v/>
      </c>
      <c r="Q978" s="49" t="str">
        <f>+[34]Fusibles!P221</f>
        <v>E</v>
      </c>
      <c r="R978" s="51">
        <f t="shared" si="62"/>
        <v>4.7158830223104076E-5</v>
      </c>
      <c r="S978" s="45" t="str">
        <f t="shared" si="63"/>
        <v>Estimado.rar</v>
      </c>
      <c r="V978" s="46">
        <f t="shared" si="61"/>
        <v>1</v>
      </c>
    </row>
    <row r="979" spans="1:22" s="45" customFormat="1" ht="11.25" hidden="1" customHeight="1" x14ac:dyDescent="0.2">
      <c r="A979" s="47">
        <f t="shared" si="64"/>
        <v>965</v>
      </c>
      <c r="B979" s="48" t="str">
        <f>+[34]Fusibles!B222</f>
        <v>SFE20</v>
      </c>
      <c r="C979" s="49" t="str">
        <f>+[34]Fusibles!C222</f>
        <v xml:space="preserve">FUSIBLE LIMITADOR DE CORRIENTE 10KV 8A INTERIOR                                                                                                                                                                                                           </v>
      </c>
      <c r="D979" s="49">
        <f>+[34]Fusibles!D222</f>
        <v>34.72</v>
      </c>
      <c r="E979" s="53">
        <f>+[34]Fusibles!E222</f>
        <v>34.723950177372409</v>
      </c>
      <c r="F979" s="53"/>
      <c r="G979" s="49" t="str">
        <f>+[34]Fusibles!F222</f>
        <v>E</v>
      </c>
      <c r="H979" s="49" t="str">
        <f>+[34]Fusibles!G222</f>
        <v/>
      </c>
      <c r="I979" s="49" t="str">
        <f>+[34]Fusibles!H222</f>
        <v>Estimado</v>
      </c>
      <c r="J979" s="49" t="str">
        <f>+[34]Fusibles!I222</f>
        <v/>
      </c>
      <c r="K979" s="49" t="str">
        <f>+[34]Fusibles!J222</f>
        <v/>
      </c>
      <c r="L979" s="49" t="str">
        <f>+[34]Fusibles!K222</f>
        <v/>
      </c>
      <c r="M979" s="49" t="str">
        <f>+[34]Fusibles!L222</f>
        <v/>
      </c>
      <c r="N979" s="49" t="str">
        <f>+[34]Fusibles!M222</f>
        <v/>
      </c>
      <c r="O979" s="49" t="str">
        <f>+[34]Fusibles!N222</f>
        <v>Estimado</v>
      </c>
      <c r="P979" s="49" t="str">
        <f>+[34]Fusibles!O222</f>
        <v/>
      </c>
      <c r="Q979" s="49" t="str">
        <f>+[34]Fusibles!P222</f>
        <v>E</v>
      </c>
      <c r="R979" s="51">
        <f t="shared" si="62"/>
        <v>1.137723897584042E-4</v>
      </c>
      <c r="S979" s="45" t="str">
        <f t="shared" si="63"/>
        <v>Estimado.rar</v>
      </c>
      <c r="V979" s="46">
        <f t="shared" si="61"/>
        <v>1</v>
      </c>
    </row>
    <row r="980" spans="1:22" s="45" customFormat="1" ht="11.25" hidden="1" customHeight="1" x14ac:dyDescent="0.2">
      <c r="A980" s="47">
        <f t="shared" si="64"/>
        <v>966</v>
      </c>
      <c r="B980" s="48" t="str">
        <f>+[34]Fusibles!B223</f>
        <v>SFE21</v>
      </c>
      <c r="C980" s="49" t="str">
        <f>+[34]Fusibles!C223</f>
        <v xml:space="preserve">FUSIBLE LIMITADOR DE CORRIENTE 10KV 12A INTERIOR                                                                                                                                                                                                          </v>
      </c>
      <c r="D980" s="49">
        <f>+[34]Fusibles!D223</f>
        <v>37.700000000000003</v>
      </c>
      <c r="E980" s="53">
        <f>+[34]Fusibles!E223</f>
        <v>37.698391702160791</v>
      </c>
      <c r="F980" s="53"/>
      <c r="G980" s="49" t="str">
        <f>+[34]Fusibles!F223</f>
        <v>E</v>
      </c>
      <c r="H980" s="49" t="str">
        <f>+[34]Fusibles!G223</f>
        <v/>
      </c>
      <c r="I980" s="49" t="str">
        <f>+[34]Fusibles!H223</f>
        <v>Estimado</v>
      </c>
      <c r="J980" s="49" t="str">
        <f>+[34]Fusibles!I223</f>
        <v/>
      </c>
      <c r="K980" s="49" t="str">
        <f>+[34]Fusibles!J223</f>
        <v/>
      </c>
      <c r="L980" s="49" t="str">
        <f>+[34]Fusibles!K223</f>
        <v/>
      </c>
      <c r="M980" s="49" t="str">
        <f>+[34]Fusibles!L223</f>
        <v/>
      </c>
      <c r="N980" s="49" t="str">
        <f>+[34]Fusibles!M223</f>
        <v/>
      </c>
      <c r="O980" s="49" t="str">
        <f>+[34]Fusibles!N223</f>
        <v>Estimado</v>
      </c>
      <c r="P980" s="49" t="str">
        <f>+[34]Fusibles!O223</f>
        <v/>
      </c>
      <c r="Q980" s="49" t="str">
        <f>+[34]Fusibles!P223</f>
        <v>E</v>
      </c>
      <c r="R980" s="51">
        <f t="shared" si="62"/>
        <v>-4.2660420138229682E-5</v>
      </c>
      <c r="S980" s="45" t="str">
        <f t="shared" si="63"/>
        <v>Estimado.rar</v>
      </c>
      <c r="V980" s="46">
        <f t="shared" si="61"/>
        <v>1</v>
      </c>
    </row>
    <row r="981" spans="1:22" s="45" customFormat="1" ht="11.25" hidden="1" customHeight="1" x14ac:dyDescent="0.2">
      <c r="A981" s="47">
        <f t="shared" si="64"/>
        <v>967</v>
      </c>
      <c r="B981" s="48" t="str">
        <f>+[34]Fusibles!B224</f>
        <v>SFE08</v>
      </c>
      <c r="C981" s="49" t="str">
        <f>+[34]Fusibles!C224</f>
        <v xml:space="preserve">FUSIBLE LIMITADOR DE CORRIENTE 10KV 20A INTERIOR                                                                                                                                                                                                          </v>
      </c>
      <c r="D981" s="49">
        <f>+[34]Fusibles!D224</f>
        <v>41.81</v>
      </c>
      <c r="E981" s="53">
        <f>+[34]Fusibles!E224</f>
        <v>41.811097179569231</v>
      </c>
      <c r="F981" s="53"/>
      <c r="G981" s="49" t="str">
        <f>+[34]Fusibles!F224</f>
        <v>E</v>
      </c>
      <c r="H981" s="49" t="str">
        <f>+[34]Fusibles!G224</f>
        <v/>
      </c>
      <c r="I981" s="49" t="str">
        <f>+[34]Fusibles!H224</f>
        <v>Estimado</v>
      </c>
      <c r="J981" s="49" t="str">
        <f>+[34]Fusibles!I224</f>
        <v/>
      </c>
      <c r="K981" s="49" t="str">
        <f>+[34]Fusibles!J224</f>
        <v/>
      </c>
      <c r="L981" s="49" t="str">
        <f>+[34]Fusibles!K224</f>
        <v/>
      </c>
      <c r="M981" s="49" t="str">
        <f>+[34]Fusibles!L224</f>
        <v/>
      </c>
      <c r="N981" s="49" t="str">
        <f>+[34]Fusibles!M224</f>
        <v/>
      </c>
      <c r="O981" s="49" t="str">
        <f>+[34]Fusibles!N224</f>
        <v>Estimado</v>
      </c>
      <c r="P981" s="49" t="str">
        <f>+[34]Fusibles!O224</f>
        <v/>
      </c>
      <c r="Q981" s="49" t="str">
        <f>+[34]Fusibles!P224</f>
        <v>E</v>
      </c>
      <c r="R981" s="51">
        <f t="shared" si="62"/>
        <v>2.624203705403616E-5</v>
      </c>
      <c r="S981" s="45" t="str">
        <f t="shared" si="63"/>
        <v>Estimado.rar</v>
      </c>
      <c r="V981" s="46">
        <f t="shared" si="61"/>
        <v>1</v>
      </c>
    </row>
    <row r="982" spans="1:22" s="45" customFormat="1" ht="11.25" hidden="1" customHeight="1" x14ac:dyDescent="0.2">
      <c r="A982" s="47">
        <f t="shared" si="64"/>
        <v>968</v>
      </c>
      <c r="B982" s="48" t="str">
        <f>+[34]Fusibles!B225</f>
        <v>SFE09</v>
      </c>
      <c r="C982" s="49" t="str">
        <f>+[34]Fusibles!C225</f>
        <v xml:space="preserve">FUSIBLE LIMITADOR DE CORRIENTE 10KV 30A INTERIOR                                                                                                                                                                                                          </v>
      </c>
      <c r="D982" s="49">
        <f>+[34]Fusibles!D225</f>
        <v>45.39</v>
      </c>
      <c r="E982" s="53">
        <f>+[34]Fusibles!E225</f>
        <v>45.392621257694259</v>
      </c>
      <c r="F982" s="53"/>
      <c r="G982" s="49" t="str">
        <f>+[34]Fusibles!F225</f>
        <v>E</v>
      </c>
      <c r="H982" s="49" t="str">
        <f>+[34]Fusibles!G225</f>
        <v/>
      </c>
      <c r="I982" s="49" t="str">
        <f>+[34]Fusibles!H225</f>
        <v>Estimado</v>
      </c>
      <c r="J982" s="49" t="str">
        <f>+[34]Fusibles!I225</f>
        <v/>
      </c>
      <c r="K982" s="49" t="str">
        <f>+[34]Fusibles!J225</f>
        <v/>
      </c>
      <c r="L982" s="49" t="str">
        <f>+[34]Fusibles!K225</f>
        <v/>
      </c>
      <c r="M982" s="49" t="str">
        <f>+[34]Fusibles!L225</f>
        <v/>
      </c>
      <c r="N982" s="49" t="str">
        <f>+[34]Fusibles!M225</f>
        <v/>
      </c>
      <c r="O982" s="49" t="str">
        <f>+[34]Fusibles!N225</f>
        <v>Estimado</v>
      </c>
      <c r="P982" s="49" t="str">
        <f>+[34]Fusibles!O225</f>
        <v/>
      </c>
      <c r="Q982" s="49" t="str">
        <f>+[34]Fusibles!P225</f>
        <v>E</v>
      </c>
      <c r="R982" s="51">
        <f t="shared" si="62"/>
        <v>5.7749673810558733E-5</v>
      </c>
      <c r="S982" s="45" t="str">
        <f t="shared" si="63"/>
        <v>Estimado.rar</v>
      </c>
      <c r="V982" s="46">
        <f t="shared" si="61"/>
        <v>1</v>
      </c>
    </row>
    <row r="983" spans="1:22" s="45" customFormat="1" ht="11.25" hidden="1" customHeight="1" x14ac:dyDescent="0.2">
      <c r="A983" s="47">
        <f t="shared" si="64"/>
        <v>969</v>
      </c>
      <c r="B983" s="48" t="str">
        <f>+[34]Fusibles!B226</f>
        <v>SFE22</v>
      </c>
      <c r="C983" s="49" t="str">
        <f>+[34]Fusibles!C226</f>
        <v xml:space="preserve">FUSIBLE LIMITADOR DE CORRIENTE 10KV 40A INTERIOR                                                                                                                                                                                                          </v>
      </c>
      <c r="D983" s="49">
        <f>+[34]Fusibles!D226</f>
        <v>48.12</v>
      </c>
      <c r="E983" s="53">
        <f>+[34]Fusibles!E226</f>
        <v>48.118307623098836</v>
      </c>
      <c r="F983" s="53"/>
      <c r="G983" s="49" t="str">
        <f>+[34]Fusibles!F226</f>
        <v>E</v>
      </c>
      <c r="H983" s="49" t="str">
        <f>+[34]Fusibles!G226</f>
        <v/>
      </c>
      <c r="I983" s="49" t="str">
        <f>+[34]Fusibles!H226</f>
        <v>Estimado</v>
      </c>
      <c r="J983" s="49" t="str">
        <f>+[34]Fusibles!I226</f>
        <v/>
      </c>
      <c r="K983" s="49" t="str">
        <f>+[34]Fusibles!J226</f>
        <v/>
      </c>
      <c r="L983" s="49" t="str">
        <f>+[34]Fusibles!K226</f>
        <v/>
      </c>
      <c r="M983" s="49" t="str">
        <f>+[34]Fusibles!L226</f>
        <v/>
      </c>
      <c r="N983" s="49" t="str">
        <f>+[34]Fusibles!M226</f>
        <v/>
      </c>
      <c r="O983" s="49" t="str">
        <f>+[34]Fusibles!N226</f>
        <v>Estimado</v>
      </c>
      <c r="P983" s="49" t="str">
        <f>+[34]Fusibles!O226</f>
        <v/>
      </c>
      <c r="Q983" s="49" t="str">
        <f>+[34]Fusibles!P226</f>
        <v>E</v>
      </c>
      <c r="R983" s="51">
        <f t="shared" si="62"/>
        <v>-3.5169927289246949E-5</v>
      </c>
      <c r="S983" s="45" t="str">
        <f t="shared" si="63"/>
        <v>Estimado.rar</v>
      </c>
      <c r="V983" s="46">
        <f t="shared" si="61"/>
        <v>1</v>
      </c>
    </row>
    <row r="984" spans="1:22" s="45" customFormat="1" ht="11.25" hidden="1" customHeight="1" x14ac:dyDescent="0.2">
      <c r="A984" s="47">
        <f t="shared" si="64"/>
        <v>970</v>
      </c>
      <c r="B984" s="48" t="str">
        <f>+[34]Fusibles!B227</f>
        <v>SFE10</v>
      </c>
      <c r="C984" s="49" t="str">
        <f>+[34]Fusibles!C227</f>
        <v xml:space="preserve">FUSIBLE LIMITADOR DE CORRIENTE 10KV 50A INTERIOR                                                                                                                                                                                                          </v>
      </c>
      <c r="D984" s="49">
        <f>+[34]Fusibles!D227</f>
        <v>50.34</v>
      </c>
      <c r="E984" s="53">
        <f>+[34]Fusibles!E227</f>
        <v>50.344728593078159</v>
      </c>
      <c r="F984" s="53"/>
      <c r="G984" s="49" t="str">
        <f>+[34]Fusibles!F227</f>
        <v>E</v>
      </c>
      <c r="H984" s="49" t="str">
        <f>+[34]Fusibles!G227</f>
        <v/>
      </c>
      <c r="I984" s="49" t="str">
        <f>+[34]Fusibles!H227</f>
        <v>Estimado</v>
      </c>
      <c r="J984" s="49" t="str">
        <f>+[34]Fusibles!I227</f>
        <v/>
      </c>
      <c r="K984" s="49" t="str">
        <f>+[34]Fusibles!J227</f>
        <v/>
      </c>
      <c r="L984" s="49" t="str">
        <f>+[34]Fusibles!K227</f>
        <v/>
      </c>
      <c r="M984" s="49" t="str">
        <f>+[34]Fusibles!L227</f>
        <v/>
      </c>
      <c r="N984" s="49" t="str">
        <f>+[34]Fusibles!M227</f>
        <v/>
      </c>
      <c r="O984" s="49" t="str">
        <f>+[34]Fusibles!N227</f>
        <v>Estimado</v>
      </c>
      <c r="P984" s="49" t="str">
        <f>+[34]Fusibles!O227</f>
        <v/>
      </c>
      <c r="Q984" s="49" t="str">
        <f>+[34]Fusibles!P227</f>
        <v>E</v>
      </c>
      <c r="R984" s="51">
        <f t="shared" si="62"/>
        <v>9.3933116371847092E-5</v>
      </c>
      <c r="S984" s="45" t="str">
        <f t="shared" si="63"/>
        <v>Estimado.rar</v>
      </c>
      <c r="V984" s="46">
        <f t="shared" si="61"/>
        <v>1</v>
      </c>
    </row>
    <row r="985" spans="1:22" s="45" customFormat="1" ht="11.25" hidden="1" customHeight="1" x14ac:dyDescent="0.2">
      <c r="A985" s="47">
        <f t="shared" si="64"/>
        <v>971</v>
      </c>
      <c r="B985" s="48" t="str">
        <f>+[34]Fusibles!B228</f>
        <v>SFE11</v>
      </c>
      <c r="C985" s="49" t="str">
        <f>+[34]Fusibles!C228</f>
        <v xml:space="preserve">FUSIBLE LIMITADOR DE CORRIENTE 10KV 63A INTERIOR                                                                                                                                                                                                          </v>
      </c>
      <c r="D985" s="49">
        <f>+[34]Fusibles!D228</f>
        <v>52.76</v>
      </c>
      <c r="E985" s="53">
        <f>+[34]Fusibles!E228</f>
        <v>52.759310769085552</v>
      </c>
      <c r="F985" s="53"/>
      <c r="G985" s="49" t="str">
        <f>+[34]Fusibles!F228</f>
        <v>E</v>
      </c>
      <c r="H985" s="49" t="str">
        <f>+[34]Fusibles!G228</f>
        <v/>
      </c>
      <c r="I985" s="49" t="str">
        <f>+[34]Fusibles!H228</f>
        <v>Estimado</v>
      </c>
      <c r="J985" s="49" t="str">
        <f>+[34]Fusibles!I228</f>
        <v/>
      </c>
      <c r="K985" s="49" t="str">
        <f>+[34]Fusibles!J228</f>
        <v/>
      </c>
      <c r="L985" s="49" t="str">
        <f>+[34]Fusibles!K228</f>
        <v/>
      </c>
      <c r="M985" s="49" t="str">
        <f>+[34]Fusibles!L228</f>
        <v/>
      </c>
      <c r="N985" s="49" t="str">
        <f>+[34]Fusibles!M228</f>
        <v/>
      </c>
      <c r="O985" s="49" t="str">
        <f>+[34]Fusibles!N228</f>
        <v>Estimado</v>
      </c>
      <c r="P985" s="49" t="str">
        <f>+[34]Fusibles!O228</f>
        <v/>
      </c>
      <c r="Q985" s="49" t="str">
        <f>+[34]Fusibles!P228</f>
        <v>E</v>
      </c>
      <c r="R985" s="51">
        <f t="shared" si="62"/>
        <v>-1.3063512404265509E-5</v>
      </c>
      <c r="S985" s="45" t="str">
        <f t="shared" si="63"/>
        <v>Estimado.rar</v>
      </c>
      <c r="V985" s="46">
        <f t="shared" si="61"/>
        <v>1</v>
      </c>
    </row>
    <row r="986" spans="1:22" s="45" customFormat="1" ht="11.25" hidden="1" customHeight="1" x14ac:dyDescent="0.2">
      <c r="A986" s="47">
        <f t="shared" si="64"/>
        <v>972</v>
      </c>
      <c r="B986" s="48" t="str">
        <f>+[34]Fusibles!B229</f>
        <v>SFE19</v>
      </c>
      <c r="C986" s="49" t="str">
        <f>+[34]Fusibles!C229</f>
        <v xml:space="preserve">FUSIBLE LIMITADOR DE CORRIENTE 10KV 80A INTERIOR                                                                                                                                                                                                          </v>
      </c>
      <c r="D986" s="49">
        <f>+[34]Fusibles!D229</f>
        <v>55.38</v>
      </c>
      <c r="E986" s="53">
        <f>+[34]Fusibles!E229</f>
        <v>55.376961732603505</v>
      </c>
      <c r="F986" s="53"/>
      <c r="G986" s="49" t="str">
        <f>+[34]Fusibles!F229</f>
        <v>E</v>
      </c>
      <c r="H986" s="49" t="str">
        <f>+[34]Fusibles!G229</f>
        <v/>
      </c>
      <c r="I986" s="49" t="str">
        <f>+[34]Fusibles!H229</f>
        <v>Estimado</v>
      </c>
      <c r="J986" s="49" t="str">
        <f>+[34]Fusibles!I229</f>
        <v/>
      </c>
      <c r="K986" s="49" t="str">
        <f>+[34]Fusibles!J229</f>
        <v/>
      </c>
      <c r="L986" s="49" t="str">
        <f>+[34]Fusibles!K229</f>
        <v/>
      </c>
      <c r="M986" s="49" t="str">
        <f>+[34]Fusibles!L229</f>
        <v/>
      </c>
      <c r="N986" s="49" t="str">
        <f>+[34]Fusibles!M229</f>
        <v/>
      </c>
      <c r="O986" s="49" t="str">
        <f>+[34]Fusibles!N229</f>
        <v>Estimado</v>
      </c>
      <c r="P986" s="49" t="str">
        <f>+[34]Fusibles!O229</f>
        <v/>
      </c>
      <c r="Q986" s="49" t="str">
        <f>+[34]Fusibles!P229</f>
        <v>E</v>
      </c>
      <c r="R986" s="51">
        <f t="shared" si="62"/>
        <v>-5.4862177618186792E-5</v>
      </c>
      <c r="S986" s="45" t="str">
        <f t="shared" si="63"/>
        <v>Estimado.rar</v>
      </c>
      <c r="V986" s="46">
        <f t="shared" si="61"/>
        <v>1</v>
      </c>
    </row>
    <row r="987" spans="1:22" s="45" customFormat="1" ht="11.25" hidden="1" customHeight="1" x14ac:dyDescent="0.2">
      <c r="A987" s="47">
        <f t="shared" si="64"/>
        <v>973</v>
      </c>
      <c r="B987" s="48" t="str">
        <f>+[34]Fusibles!B230</f>
        <v>SFE12</v>
      </c>
      <c r="C987" s="49" t="str">
        <f>+[34]Fusibles!C230</f>
        <v xml:space="preserve">FUSIBLE LIMITADOR DE CORRIENTE 10KV 100A INTERIOR                                                                                                                                                                                                         </v>
      </c>
      <c r="D987" s="49">
        <f>+[34]Fusibles!D230</f>
        <v>57.93</v>
      </c>
      <c r="E987" s="53">
        <f>+[34]Fusibles!E230</f>
        <v>57.939238648511193</v>
      </c>
      <c r="F987" s="53"/>
      <c r="G987" s="49" t="str">
        <f>+[34]Fusibles!F230</f>
        <v>E</v>
      </c>
      <c r="H987" s="49" t="str">
        <f>+[34]Fusibles!G230</f>
        <v/>
      </c>
      <c r="I987" s="49" t="str">
        <f>+[34]Fusibles!H230</f>
        <v>Estimado</v>
      </c>
      <c r="J987" s="49" t="str">
        <f>+[34]Fusibles!I230</f>
        <v/>
      </c>
      <c r="K987" s="49" t="str">
        <f>+[34]Fusibles!J230</f>
        <v/>
      </c>
      <c r="L987" s="49" t="str">
        <f>+[34]Fusibles!K230</f>
        <v/>
      </c>
      <c r="M987" s="49" t="str">
        <f>+[34]Fusibles!L230</f>
        <v/>
      </c>
      <c r="N987" s="49" t="str">
        <f>+[34]Fusibles!M230</f>
        <v/>
      </c>
      <c r="O987" s="49" t="str">
        <f>+[34]Fusibles!N230</f>
        <v>Estimado</v>
      </c>
      <c r="P987" s="49" t="str">
        <f>+[34]Fusibles!O230</f>
        <v/>
      </c>
      <c r="Q987" s="49" t="str">
        <f>+[34]Fusibles!P230</f>
        <v>E</v>
      </c>
      <c r="R987" s="51">
        <f t="shared" si="62"/>
        <v>1.5947951857753218E-4</v>
      </c>
      <c r="S987" s="45" t="str">
        <f t="shared" si="63"/>
        <v>Estimado.rar</v>
      </c>
      <c r="V987" s="46">
        <f t="shared" si="61"/>
        <v>1</v>
      </c>
    </row>
    <row r="988" spans="1:22" s="45" customFormat="1" ht="11.25" hidden="1" customHeight="1" x14ac:dyDescent="0.2">
      <c r="A988" s="47">
        <f t="shared" si="64"/>
        <v>974</v>
      </c>
      <c r="B988" s="48" t="str">
        <f>+[34]Fusibles!B231</f>
        <v>SFE13</v>
      </c>
      <c r="C988" s="49" t="str">
        <f>+[34]Fusibles!C231</f>
        <v xml:space="preserve">FUSIBLE LIMITADOR DE CORRIENTE 10KV 125A INTERIOR                                                                                                                                                                                                         </v>
      </c>
      <c r="D988" s="49">
        <f>+[34]Fusibles!D231</f>
        <v>60.61</v>
      </c>
      <c r="E988" s="53">
        <f>+[34]Fusibles!E231</f>
        <v>60.620071418484962</v>
      </c>
      <c r="F988" s="53"/>
      <c r="G988" s="49" t="str">
        <f>+[34]Fusibles!F231</f>
        <v>E</v>
      </c>
      <c r="H988" s="49" t="str">
        <f>+[34]Fusibles!G231</f>
        <v/>
      </c>
      <c r="I988" s="49" t="str">
        <f>+[34]Fusibles!H231</f>
        <v>Estimado</v>
      </c>
      <c r="J988" s="49" t="str">
        <f>+[34]Fusibles!I231</f>
        <v/>
      </c>
      <c r="K988" s="49" t="str">
        <f>+[34]Fusibles!J231</f>
        <v/>
      </c>
      <c r="L988" s="49" t="str">
        <f>+[34]Fusibles!K231</f>
        <v/>
      </c>
      <c r="M988" s="49" t="str">
        <f>+[34]Fusibles!L231</f>
        <v/>
      </c>
      <c r="N988" s="49" t="str">
        <f>+[34]Fusibles!M231</f>
        <v/>
      </c>
      <c r="O988" s="49" t="str">
        <f>+[34]Fusibles!N231</f>
        <v>Estimado</v>
      </c>
      <c r="P988" s="49" t="str">
        <f>+[34]Fusibles!O231</f>
        <v/>
      </c>
      <c r="Q988" s="49" t="str">
        <f>+[34]Fusibles!P231</f>
        <v>E</v>
      </c>
      <c r="R988" s="51">
        <f t="shared" si="62"/>
        <v>1.6616760410759213E-4</v>
      </c>
      <c r="S988" s="45" t="str">
        <f t="shared" si="63"/>
        <v>Estimado.rar</v>
      </c>
      <c r="V988" s="46">
        <f t="shared" si="61"/>
        <v>1</v>
      </c>
    </row>
    <row r="989" spans="1:22" s="45" customFormat="1" ht="11.25" hidden="1" customHeight="1" x14ac:dyDescent="0.2">
      <c r="A989" s="47">
        <f t="shared" si="64"/>
        <v>975</v>
      </c>
      <c r="B989" s="48" t="str">
        <f>+[34]Fusibles!B232</f>
        <v>SFE14</v>
      </c>
      <c r="C989" s="49" t="str">
        <f>+[34]Fusibles!C232</f>
        <v xml:space="preserve">FUSIBLE LIMITADOR DE CORRIENTE 22,9 KV 10A INTERIOR                                                                                                                                                                                                       </v>
      </c>
      <c r="D989" s="49">
        <f>+[34]Fusibles!D232</f>
        <v>73.489999999999995</v>
      </c>
      <c r="E989" s="53">
        <f>+[34]Fusibles!E232</f>
        <v>73.489999999999995</v>
      </c>
      <c r="F989" s="53"/>
      <c r="G989" s="49" t="str">
        <f>+[34]Fusibles!F232</f>
        <v>E</v>
      </c>
      <c r="H989" s="49" t="str">
        <f>+[34]Fusibles!G232</f>
        <v/>
      </c>
      <c r="I989" s="49" t="str">
        <f>+[34]Fusibles!H232</f>
        <v>Estimado</v>
      </c>
      <c r="J989" s="49" t="str">
        <f>+[34]Fusibles!I232</f>
        <v/>
      </c>
      <c r="K989" s="49" t="str">
        <f>+[34]Fusibles!J232</f>
        <v/>
      </c>
      <c r="L989" s="49" t="str">
        <f>+[34]Fusibles!K232</f>
        <v/>
      </c>
      <c r="M989" s="49" t="str">
        <f>+[34]Fusibles!L232</f>
        <v/>
      </c>
      <c r="N989" s="49" t="str">
        <f>+[34]Fusibles!M232</f>
        <v/>
      </c>
      <c r="O989" s="49" t="str">
        <f>+[34]Fusibles!N232</f>
        <v>Estimado</v>
      </c>
      <c r="P989" s="49" t="str">
        <f>+[34]Fusibles!O232</f>
        <v/>
      </c>
      <c r="Q989" s="49" t="str">
        <f>+[34]Fusibles!P232</f>
        <v>E</v>
      </c>
      <c r="R989" s="51">
        <f t="shared" si="62"/>
        <v>0</v>
      </c>
      <c r="S989" s="45" t="str">
        <f t="shared" si="63"/>
        <v>Estimado.rar</v>
      </c>
      <c r="V989" s="46">
        <f t="shared" si="61"/>
        <v>1</v>
      </c>
    </row>
    <row r="990" spans="1:22" s="45" customFormat="1" ht="11.25" hidden="1" customHeight="1" x14ac:dyDescent="0.2">
      <c r="A990" s="47">
        <f t="shared" si="64"/>
        <v>976</v>
      </c>
      <c r="B990" s="48" t="str">
        <f>+[34]Fusibles!B233</f>
        <v>SFE15</v>
      </c>
      <c r="C990" s="49" t="str">
        <f>+[34]Fusibles!C233</f>
        <v xml:space="preserve">FUSIBLE LIMITADOR DE CORRIENTE 22,9 KV 16A INTERIOR                                                                                                                                                                                                       </v>
      </c>
      <c r="D990" s="49">
        <f>+[34]Fusibles!D233</f>
        <v>73.489999999999995</v>
      </c>
      <c r="E990" s="53">
        <f>+[34]Fusibles!E233</f>
        <v>73.489999999999995</v>
      </c>
      <c r="F990" s="53"/>
      <c r="G990" s="49" t="str">
        <f>+[34]Fusibles!F233</f>
        <v>E</v>
      </c>
      <c r="H990" s="49" t="str">
        <f>+[34]Fusibles!G233</f>
        <v/>
      </c>
      <c r="I990" s="49" t="str">
        <f>+[34]Fusibles!H233</f>
        <v>Estimado</v>
      </c>
      <c r="J990" s="49" t="str">
        <f>+[34]Fusibles!I233</f>
        <v/>
      </c>
      <c r="K990" s="49" t="str">
        <f>+[34]Fusibles!J233</f>
        <v/>
      </c>
      <c r="L990" s="49" t="str">
        <f>+[34]Fusibles!K233</f>
        <v/>
      </c>
      <c r="M990" s="49" t="str">
        <f>+[34]Fusibles!L233</f>
        <v/>
      </c>
      <c r="N990" s="49" t="str">
        <f>+[34]Fusibles!M233</f>
        <v/>
      </c>
      <c r="O990" s="49" t="str">
        <f>+[34]Fusibles!N233</f>
        <v>Estimado</v>
      </c>
      <c r="P990" s="49" t="str">
        <f>+[34]Fusibles!O233</f>
        <v/>
      </c>
      <c r="Q990" s="49" t="str">
        <f>+[34]Fusibles!P233</f>
        <v>E</v>
      </c>
      <c r="R990" s="51">
        <f t="shared" si="62"/>
        <v>0</v>
      </c>
      <c r="S990" s="45" t="str">
        <f t="shared" si="63"/>
        <v>Estimado.rar</v>
      </c>
      <c r="V990" s="46">
        <f t="shared" si="61"/>
        <v>1</v>
      </c>
    </row>
    <row r="991" spans="1:22" s="45" customFormat="1" ht="11.25" hidden="1" customHeight="1" x14ac:dyDescent="0.2">
      <c r="A991" s="47">
        <f t="shared" si="64"/>
        <v>977</v>
      </c>
      <c r="B991" s="48" t="str">
        <f>+[34]Fusibles!B234</f>
        <v>SFE16</v>
      </c>
      <c r="C991" s="49" t="str">
        <f>+[34]Fusibles!C234</f>
        <v xml:space="preserve">FUSIBLE LIMITADOR DE CORRIENTE 22,9 KV 30A INTERIOR                                                                                                                                                                                                       </v>
      </c>
      <c r="D991" s="49">
        <f>+[34]Fusibles!D234</f>
        <v>82.72</v>
      </c>
      <c r="E991" s="53">
        <f>+[34]Fusibles!E234</f>
        <v>82.72</v>
      </c>
      <c r="F991" s="53"/>
      <c r="G991" s="49" t="str">
        <f>+[34]Fusibles!F234</f>
        <v>E</v>
      </c>
      <c r="H991" s="49" t="str">
        <f>+[34]Fusibles!G234</f>
        <v/>
      </c>
      <c r="I991" s="49" t="str">
        <f>+[34]Fusibles!H234</f>
        <v>Estimado</v>
      </c>
      <c r="J991" s="49" t="str">
        <f>+[34]Fusibles!I234</f>
        <v/>
      </c>
      <c r="K991" s="49" t="str">
        <f>+[34]Fusibles!J234</f>
        <v/>
      </c>
      <c r="L991" s="49" t="str">
        <f>+[34]Fusibles!K234</f>
        <v/>
      </c>
      <c r="M991" s="49" t="str">
        <f>+[34]Fusibles!L234</f>
        <v/>
      </c>
      <c r="N991" s="49" t="str">
        <f>+[34]Fusibles!M234</f>
        <v/>
      </c>
      <c r="O991" s="49" t="str">
        <f>+[34]Fusibles!N234</f>
        <v>Estimado</v>
      </c>
      <c r="P991" s="49" t="str">
        <f>+[34]Fusibles!O234</f>
        <v/>
      </c>
      <c r="Q991" s="49" t="str">
        <f>+[34]Fusibles!P234</f>
        <v>E</v>
      </c>
      <c r="R991" s="51">
        <f t="shared" si="62"/>
        <v>0</v>
      </c>
      <c r="S991" s="45" t="str">
        <f t="shared" si="63"/>
        <v>Estimado.rar</v>
      </c>
      <c r="V991" s="46">
        <f t="shared" si="61"/>
        <v>1</v>
      </c>
    </row>
    <row r="992" spans="1:22" s="45" customFormat="1" ht="11.25" hidden="1" customHeight="1" x14ac:dyDescent="0.2">
      <c r="A992" s="47">
        <f t="shared" si="64"/>
        <v>978</v>
      </c>
      <c r="B992" s="48" t="str">
        <f>+[34]Fusibles!B235</f>
        <v>SFE17</v>
      </c>
      <c r="C992" s="49" t="str">
        <f>+[34]Fusibles!C235</f>
        <v xml:space="preserve">FUSIBLE LIMITADOR DE CORRIENTE 22,9 KV 100A INTERIOR                                                                                                                                                                                                      </v>
      </c>
      <c r="D992" s="49">
        <f>+[34]Fusibles!D235</f>
        <v>98.58</v>
      </c>
      <c r="E992" s="53">
        <f>+[34]Fusibles!E235</f>
        <v>98.58</v>
      </c>
      <c r="F992" s="53"/>
      <c r="G992" s="49" t="str">
        <f>+[34]Fusibles!F235</f>
        <v>E</v>
      </c>
      <c r="H992" s="49" t="str">
        <f>+[34]Fusibles!G235</f>
        <v/>
      </c>
      <c r="I992" s="49" t="str">
        <f>+[34]Fusibles!H235</f>
        <v>Estimado</v>
      </c>
      <c r="J992" s="49" t="str">
        <f>+[34]Fusibles!I235</f>
        <v/>
      </c>
      <c r="K992" s="49" t="str">
        <f>+[34]Fusibles!J235</f>
        <v/>
      </c>
      <c r="L992" s="49" t="str">
        <f>+[34]Fusibles!K235</f>
        <v/>
      </c>
      <c r="M992" s="49" t="str">
        <f>+[34]Fusibles!L235</f>
        <v/>
      </c>
      <c r="N992" s="49" t="str">
        <f>+[34]Fusibles!M235</f>
        <v/>
      </c>
      <c r="O992" s="49" t="str">
        <f>+[34]Fusibles!N235</f>
        <v>Estimado</v>
      </c>
      <c r="P992" s="49" t="str">
        <f>+[34]Fusibles!O235</f>
        <v/>
      </c>
      <c r="Q992" s="49" t="str">
        <f>+[34]Fusibles!P235</f>
        <v>E</v>
      </c>
      <c r="R992" s="51">
        <f t="shared" si="62"/>
        <v>0</v>
      </c>
      <c r="S992" s="45" t="str">
        <f t="shared" si="63"/>
        <v>Estimado.rar</v>
      </c>
      <c r="V992" s="46">
        <f t="shared" si="61"/>
        <v>1</v>
      </c>
    </row>
    <row r="993" spans="1:22" s="45" customFormat="1" ht="11.25" hidden="1" customHeight="1" x14ac:dyDescent="0.2">
      <c r="A993" s="47">
        <f t="shared" si="64"/>
        <v>979</v>
      </c>
      <c r="B993" s="48" t="str">
        <f>+[34]Fusibles!B236</f>
        <v>SFE18</v>
      </c>
      <c r="C993" s="49" t="str">
        <f>+[34]Fusibles!C236</f>
        <v xml:space="preserve">FUSIBLE LIMITADOR DE CORRIENTE 22,9 KV 125A INTERIOR                                                                                                                                                                                                      </v>
      </c>
      <c r="D993" s="49">
        <f>+[34]Fusibles!D236</f>
        <v>82.85</v>
      </c>
      <c r="E993" s="53">
        <f>+[34]Fusibles!E236</f>
        <v>107.705</v>
      </c>
      <c r="F993" s="53"/>
      <c r="G993" s="49" t="str">
        <f>+[34]Fusibles!F236</f>
        <v>E</v>
      </c>
      <c r="H993" s="49" t="str">
        <f>+[34]Fusibles!G236</f>
        <v/>
      </c>
      <c r="I993" s="49" t="str">
        <f>+[34]Fusibles!H236</f>
        <v>Estimado</v>
      </c>
      <c r="J993" s="49" t="str">
        <f>+[34]Fusibles!I236</f>
        <v/>
      </c>
      <c r="K993" s="49" t="str">
        <f>+[34]Fusibles!J236</f>
        <v/>
      </c>
      <c r="L993" s="49" t="str">
        <f>+[34]Fusibles!K236</f>
        <v/>
      </c>
      <c r="M993" s="49" t="str">
        <f>+[34]Fusibles!L236</f>
        <v/>
      </c>
      <c r="N993" s="49" t="str">
        <f>+[34]Fusibles!M236</f>
        <v/>
      </c>
      <c r="O993" s="49" t="str">
        <f>+[34]Fusibles!N236</f>
        <v>Estimado</v>
      </c>
      <c r="P993" s="49" t="str">
        <f>+[34]Fusibles!O236</f>
        <v/>
      </c>
      <c r="Q993" s="49" t="str">
        <f>+[34]Fusibles!P236</f>
        <v>E</v>
      </c>
      <c r="R993" s="51">
        <f t="shared" si="62"/>
        <v>0.30000000000000004</v>
      </c>
      <c r="S993" s="45" t="str">
        <f t="shared" si="63"/>
        <v>Estimado.rar</v>
      </c>
      <c r="V993" s="46">
        <f t="shared" si="61"/>
        <v>1</v>
      </c>
    </row>
    <row r="994" spans="1:22" s="45" customFormat="1" ht="11.25" hidden="1" customHeight="1" x14ac:dyDescent="0.2">
      <c r="A994" s="47">
        <f t="shared" si="64"/>
        <v>980</v>
      </c>
      <c r="B994" s="48" t="str">
        <f>+[34]Fusibles!B237</f>
        <v>SFB40</v>
      </c>
      <c r="C994" s="49" t="str">
        <f>+[34]Fusibles!C237</f>
        <v xml:space="preserve">FUSIBLE LIMITADOR DE CORRIENTE TIPO: NH TAMAÑO-1 220V. 40A.                                                                                                                                                                                               </v>
      </c>
      <c r="D994" s="49" t="str">
        <f>+[34]Fusibles!D237</f>
        <v>Sin Costo (No Utilizado)</v>
      </c>
      <c r="E994" s="53">
        <f>+[34]Fusibles!E237</f>
        <v>0</v>
      </c>
      <c r="F994" s="53"/>
      <c r="G994" s="49" t="str">
        <f>+[34]Fusibles!F237</f>
        <v>A</v>
      </c>
      <c r="H994" s="49" t="str">
        <f>+[34]Fusibles!G237</f>
        <v/>
      </c>
      <c r="I994" s="49" t="str">
        <f>+[34]Fusibles!H237</f>
        <v>Precio Regulado 2012</v>
      </c>
      <c r="J994" s="49" t="str">
        <f>+[34]Fusibles!I237</f>
        <v/>
      </c>
      <c r="K994" s="49" t="str">
        <f>+[34]Fusibles!J237</f>
        <v/>
      </c>
      <c r="L994" s="49" t="str">
        <f>+[34]Fusibles!K237</f>
        <v/>
      </c>
      <c r="M994" s="49" t="str">
        <f>+[34]Fusibles!L237</f>
        <v/>
      </c>
      <c r="N994" s="49" t="str">
        <f>+[34]Fusibles!M237</f>
        <v/>
      </c>
      <c r="O994" s="49" t="str">
        <f>+[34]Fusibles!N237</f>
        <v>Precio regulado 2012</v>
      </c>
      <c r="P994" s="49" t="str">
        <f>+[34]Fusibles!O237</f>
        <v/>
      </c>
      <c r="Q994" s="49" t="str">
        <f>+[34]Fusibles!P237</f>
        <v>A</v>
      </c>
      <c r="R994" s="51" t="str">
        <f t="shared" si="62"/>
        <v/>
      </c>
      <c r="S994" s="45" t="str">
        <f t="shared" si="63"/>
        <v>Precio regulado 2012</v>
      </c>
      <c r="V994" s="46">
        <f t="shared" si="61"/>
        <v>1</v>
      </c>
    </row>
    <row r="995" spans="1:22" s="45" customFormat="1" ht="11.25" hidden="1" customHeight="1" x14ac:dyDescent="0.2">
      <c r="A995" s="47">
        <f t="shared" si="64"/>
        <v>981</v>
      </c>
      <c r="B995" s="48" t="str">
        <f>+[34]Fusibles!B238</f>
        <v>SFB41</v>
      </c>
      <c r="C995" s="49" t="str">
        <f>+[34]Fusibles!C238</f>
        <v xml:space="preserve">FUSIBLE LIMITADOR DE CORRIENTE TIPO: NH TAMAÑO-1 220V. 63A.                                                                                                                                                                                               </v>
      </c>
      <c r="D995" s="49">
        <f>+[34]Fusibles!D238</f>
        <v>7.52</v>
      </c>
      <c r="E995" s="53">
        <f>+[34]Fusibles!E238</f>
        <v>2.6219999999999999</v>
      </c>
      <c r="F995" s="53"/>
      <c r="G995" s="49" t="str">
        <f>+[34]Fusibles!F238</f>
        <v>E</v>
      </c>
      <c r="H995" s="49" t="str">
        <f>+[34]Fusibles!G238</f>
        <v/>
      </c>
      <c r="I995" s="49" t="str">
        <f>+[34]Fusibles!H238</f>
        <v>Estimado</v>
      </c>
      <c r="J995" s="49" t="str">
        <f>+[34]Fusibles!I238</f>
        <v/>
      </c>
      <c r="K995" s="49" t="str">
        <f>+[34]Fusibles!J238</f>
        <v/>
      </c>
      <c r="L995" s="49" t="str">
        <f>+[34]Fusibles!K238</f>
        <v/>
      </c>
      <c r="M995" s="49" t="str">
        <f>+[34]Fusibles!L238</f>
        <v/>
      </c>
      <c r="N995" s="49" t="str">
        <f>+[34]Fusibles!M238</f>
        <v/>
      </c>
      <c r="O995" s="49" t="str">
        <f>+[34]Fusibles!N238</f>
        <v>Estimado</v>
      </c>
      <c r="P995" s="49" t="str">
        <f>+[34]Fusibles!O238</f>
        <v/>
      </c>
      <c r="Q995" s="49" t="str">
        <f>+[34]Fusibles!P238</f>
        <v>E</v>
      </c>
      <c r="R995" s="51">
        <f t="shared" si="62"/>
        <v>-0.65132978723404256</v>
      </c>
      <c r="S995" s="45" t="str">
        <f t="shared" si="63"/>
        <v>Estimado.rar</v>
      </c>
      <c r="V995" s="46">
        <f t="shared" si="61"/>
        <v>1</v>
      </c>
    </row>
    <row r="996" spans="1:22" s="45" customFormat="1" ht="11.25" hidden="1" customHeight="1" x14ac:dyDescent="0.2">
      <c r="A996" s="47">
        <f t="shared" si="64"/>
        <v>982</v>
      </c>
      <c r="B996" s="48" t="str">
        <f>+[34]Fusibles!B239</f>
        <v>SFB42</v>
      </c>
      <c r="C996" s="49" t="str">
        <f>+[34]Fusibles!C239</f>
        <v xml:space="preserve">FUSIBLE LIMITADOR DE CORRIENTE TIPO: NH TAMAÑO-1 220V. 80A.                                                                                                                                                                                               </v>
      </c>
      <c r="D996" s="49">
        <f>+[34]Fusibles!D239</f>
        <v>2.76</v>
      </c>
      <c r="E996" s="53">
        <f>+[34]Fusibles!E239</f>
        <v>2.76</v>
      </c>
      <c r="F996" s="53"/>
      <c r="G996" s="49" t="str">
        <f>+[34]Fusibles!F239</f>
        <v>E</v>
      </c>
      <c r="H996" s="49" t="str">
        <f>+[34]Fusibles!G239</f>
        <v/>
      </c>
      <c r="I996" s="49" t="str">
        <f>+[34]Fusibles!H239</f>
        <v>Estimado</v>
      </c>
      <c r="J996" s="49" t="str">
        <f>+[34]Fusibles!I239</f>
        <v/>
      </c>
      <c r="K996" s="49" t="str">
        <f>+[34]Fusibles!J239</f>
        <v/>
      </c>
      <c r="L996" s="49" t="str">
        <f>+[34]Fusibles!K239</f>
        <v/>
      </c>
      <c r="M996" s="49" t="str">
        <f>+[34]Fusibles!L239</f>
        <v/>
      </c>
      <c r="N996" s="49" t="str">
        <f>+[34]Fusibles!M239</f>
        <v/>
      </c>
      <c r="O996" s="49" t="str">
        <f>+[34]Fusibles!N239</f>
        <v>Estimado</v>
      </c>
      <c r="P996" s="49" t="str">
        <f>+[34]Fusibles!O239</f>
        <v/>
      </c>
      <c r="Q996" s="49" t="str">
        <f>+[34]Fusibles!P239</f>
        <v>E</v>
      </c>
      <c r="R996" s="51">
        <f t="shared" si="62"/>
        <v>0</v>
      </c>
      <c r="S996" s="45" t="str">
        <f t="shared" si="63"/>
        <v>Estimado.rar</v>
      </c>
      <c r="V996" s="46">
        <f t="shared" si="61"/>
        <v>1</v>
      </c>
    </row>
    <row r="997" spans="1:22" s="45" customFormat="1" ht="11.25" hidden="1" customHeight="1" x14ac:dyDescent="0.2">
      <c r="A997" s="47">
        <f t="shared" si="64"/>
        <v>983</v>
      </c>
      <c r="B997" s="48" t="str">
        <f>+[34]Fusibles!B240</f>
        <v>SFB43</v>
      </c>
      <c r="C997" s="49" t="str">
        <f>+[34]Fusibles!C240</f>
        <v xml:space="preserve">FUSIBLE LIMITADOR DE CORRIENTE TIPO: NH TAMAÑO-1 220V. 100A.                                                                                                                                                                                              </v>
      </c>
      <c r="D997" s="49">
        <f>+[34]Fusibles!D240</f>
        <v>3.4</v>
      </c>
      <c r="E997" s="53">
        <f>+[34]Fusibles!E240</f>
        <v>3.4</v>
      </c>
      <c r="F997" s="53"/>
      <c r="G997" s="49" t="str">
        <f>+[34]Fusibles!F240</f>
        <v>E</v>
      </c>
      <c r="H997" s="49" t="str">
        <f>+[34]Fusibles!G240</f>
        <v/>
      </c>
      <c r="I997" s="49" t="str">
        <f>+[34]Fusibles!H240</f>
        <v>Estimado</v>
      </c>
      <c r="J997" s="49" t="str">
        <f>+[34]Fusibles!I240</f>
        <v/>
      </c>
      <c r="K997" s="49" t="str">
        <f>+[34]Fusibles!J240</f>
        <v/>
      </c>
      <c r="L997" s="49" t="str">
        <f>+[34]Fusibles!K240</f>
        <v/>
      </c>
      <c r="M997" s="49" t="str">
        <f>+[34]Fusibles!L240</f>
        <v/>
      </c>
      <c r="N997" s="49" t="str">
        <f>+[34]Fusibles!M240</f>
        <v/>
      </c>
      <c r="O997" s="49" t="str">
        <f>+[34]Fusibles!N240</f>
        <v>Estimado</v>
      </c>
      <c r="P997" s="49" t="str">
        <f>+[34]Fusibles!O240</f>
        <v/>
      </c>
      <c r="Q997" s="49" t="str">
        <f>+[34]Fusibles!P240</f>
        <v>E</v>
      </c>
      <c r="R997" s="51">
        <f t="shared" si="62"/>
        <v>0</v>
      </c>
      <c r="S997" s="45" t="str">
        <f t="shared" si="63"/>
        <v>Estimado.rar</v>
      </c>
      <c r="V997" s="46">
        <f t="shared" si="61"/>
        <v>1</v>
      </c>
    </row>
    <row r="998" spans="1:22" s="45" customFormat="1" ht="11.25" hidden="1" customHeight="1" x14ac:dyDescent="0.2">
      <c r="A998" s="47">
        <f t="shared" si="64"/>
        <v>984</v>
      </c>
      <c r="B998" s="48" t="str">
        <f>+[34]Fusibles!B241</f>
        <v>SFB52</v>
      </c>
      <c r="C998" s="49" t="str">
        <f>+[34]Fusibles!C241</f>
        <v xml:space="preserve">FUSIBLE LIMITADOR DE CORRIENTE TIPO: NH TAMAÑO-1 220V. 160A.                                                                                                                                                                                              </v>
      </c>
      <c r="D998" s="49">
        <f>+[34]Fusibles!D241</f>
        <v>3.59</v>
      </c>
      <c r="E998" s="53">
        <f>+[34]Fusibles!E241</f>
        <v>4.0999999999999996</v>
      </c>
      <c r="F998" s="53"/>
      <c r="G998" s="49" t="str">
        <f>+[34]Fusibles!F241</f>
        <v>S</v>
      </c>
      <c r="H998" s="49">
        <f>+[34]Fusibles!G241</f>
        <v>10</v>
      </c>
      <c r="I998" s="49" t="str">
        <f>+[34]Fusibles!H241</f>
        <v>Orden de Compra OC-1764</v>
      </c>
      <c r="J998" s="49" t="str">
        <f>+[34]Fusibles!I241</f>
        <v>Individual</v>
      </c>
      <c r="K998" s="49" t="str">
        <f>+[34]Fusibles!J241</f>
        <v>ELDU</v>
      </c>
      <c r="L998" s="49" t="str">
        <f>+[34]Fusibles!K241</f>
        <v>REPRESENTACIONES COMERCIALES R &amp; M E.I.R.L</v>
      </c>
      <c r="M998" s="49">
        <f>+[34]Fusibles!L241</f>
        <v>42614</v>
      </c>
      <c r="N998" s="49">
        <f>+[34]Fusibles!M241</f>
        <v>212</v>
      </c>
      <c r="O998" s="49" t="str">
        <f>+[34]Fusibles!N241</f>
        <v>Sustento</v>
      </c>
      <c r="P998" s="49">
        <f>+[34]Fusibles!O241</f>
        <v>10</v>
      </c>
      <c r="Q998" s="49" t="str">
        <f>+[34]Fusibles!P241</f>
        <v>S</v>
      </c>
      <c r="R998" s="51">
        <f t="shared" si="62"/>
        <v>0.14206128133704721</v>
      </c>
      <c r="S998" s="45" t="str">
        <f t="shared" si="63"/>
        <v>ELDU: Orden de Compra OC-1764</v>
      </c>
      <c r="V998" s="46">
        <f t="shared" si="61"/>
        <v>1</v>
      </c>
    </row>
    <row r="999" spans="1:22" s="45" customFormat="1" ht="11.25" hidden="1" customHeight="1" x14ac:dyDescent="0.2">
      <c r="A999" s="47">
        <f t="shared" si="64"/>
        <v>985</v>
      </c>
      <c r="B999" s="48" t="str">
        <f>+[34]Fusibles!B242</f>
        <v>SFB69</v>
      </c>
      <c r="C999" s="49" t="str">
        <f>+[34]Fusibles!C242</f>
        <v xml:space="preserve">FUSIBLE LIMITADOR DE CORRIENTE TIPO: NH TAMAÑO-2 220V. 160A.                                                                                                                                                                                              </v>
      </c>
      <c r="D999" s="49" t="str">
        <f>+[34]Fusibles!D242</f>
        <v>Sin Costo (No Utilizado)</v>
      </c>
      <c r="E999" s="53">
        <f>+[34]Fusibles!E242</f>
        <v>0</v>
      </c>
      <c r="F999" s="53"/>
      <c r="G999" s="49" t="str">
        <f>+[34]Fusibles!F242</f>
        <v>A</v>
      </c>
      <c r="H999" s="49" t="str">
        <f>+[34]Fusibles!G242</f>
        <v/>
      </c>
      <c r="I999" s="49" t="str">
        <f>+[34]Fusibles!H242</f>
        <v>Precio Regulado 2012</v>
      </c>
      <c r="J999" s="49" t="str">
        <f>+[34]Fusibles!I242</f>
        <v/>
      </c>
      <c r="K999" s="49" t="str">
        <f>+[34]Fusibles!J242</f>
        <v/>
      </c>
      <c r="L999" s="49" t="str">
        <f>+[34]Fusibles!K242</f>
        <v/>
      </c>
      <c r="M999" s="49" t="str">
        <f>+[34]Fusibles!L242</f>
        <v/>
      </c>
      <c r="N999" s="49" t="str">
        <f>+[34]Fusibles!M242</f>
        <v/>
      </c>
      <c r="O999" s="49" t="str">
        <f>+[34]Fusibles!N242</f>
        <v>Precio regulado 2012</v>
      </c>
      <c r="P999" s="49" t="str">
        <f>+[34]Fusibles!O242</f>
        <v/>
      </c>
      <c r="Q999" s="49" t="str">
        <f>+[34]Fusibles!P242</f>
        <v>A</v>
      </c>
      <c r="R999" s="51" t="str">
        <f t="shared" si="62"/>
        <v/>
      </c>
      <c r="S999" s="45" t="str">
        <f t="shared" si="63"/>
        <v>Precio regulado 2012</v>
      </c>
      <c r="V999" s="46">
        <f t="shared" si="61"/>
        <v>1</v>
      </c>
    </row>
    <row r="1000" spans="1:22" s="45" customFormat="1" ht="11.25" hidden="1" customHeight="1" x14ac:dyDescent="0.2">
      <c r="A1000" s="47">
        <f t="shared" si="64"/>
        <v>986</v>
      </c>
      <c r="B1000" s="48" t="str">
        <f>+[34]Fusibles!B243</f>
        <v>SFB70</v>
      </c>
      <c r="C1000" s="49" t="str">
        <f>+[34]Fusibles!C243</f>
        <v xml:space="preserve">FUSIBLE LIMITADOR DE CORRIENTE TIPO: NH TAMAÑO-2 220V. 250A.                                                                                                                                                                                              </v>
      </c>
      <c r="D1000" s="49">
        <f>+[34]Fusibles!D243</f>
        <v>8.0299999999999994</v>
      </c>
      <c r="E1000" s="53">
        <f>+[34]Fusibles!E243</f>
        <v>8.0299999999999994</v>
      </c>
      <c r="F1000" s="53"/>
      <c r="G1000" s="49" t="str">
        <f>+[34]Fusibles!F243</f>
        <v>E</v>
      </c>
      <c r="H1000" s="49" t="str">
        <f>+[34]Fusibles!G243</f>
        <v/>
      </c>
      <c r="I1000" s="49" t="str">
        <f>+[34]Fusibles!H243</f>
        <v>Estimado</v>
      </c>
      <c r="J1000" s="49" t="str">
        <f>+[34]Fusibles!I243</f>
        <v/>
      </c>
      <c r="K1000" s="49" t="str">
        <f>+[34]Fusibles!J243</f>
        <v/>
      </c>
      <c r="L1000" s="49" t="str">
        <f>+[34]Fusibles!K243</f>
        <v/>
      </c>
      <c r="M1000" s="49" t="str">
        <f>+[34]Fusibles!L243</f>
        <v/>
      </c>
      <c r="N1000" s="49" t="str">
        <f>+[34]Fusibles!M243</f>
        <v/>
      </c>
      <c r="O1000" s="49" t="str">
        <f>+[34]Fusibles!N243</f>
        <v>Estimado</v>
      </c>
      <c r="P1000" s="49" t="str">
        <f>+[34]Fusibles!O243</f>
        <v/>
      </c>
      <c r="Q1000" s="49" t="str">
        <f>+[34]Fusibles!P243</f>
        <v>E</v>
      </c>
      <c r="R1000" s="51">
        <f t="shared" si="62"/>
        <v>0</v>
      </c>
      <c r="S1000" s="45" t="str">
        <f t="shared" si="63"/>
        <v>Estimado.rar</v>
      </c>
      <c r="V1000" s="46">
        <f t="shared" si="61"/>
        <v>1</v>
      </c>
    </row>
    <row r="1001" spans="1:22" s="45" customFormat="1" ht="11.25" hidden="1" customHeight="1" x14ac:dyDescent="0.2">
      <c r="A1001" s="47">
        <f t="shared" si="64"/>
        <v>987</v>
      </c>
      <c r="B1001" s="48" t="str">
        <f>+[34]Fusibles!B244</f>
        <v>SFB66</v>
      </c>
      <c r="C1001" s="49" t="str">
        <f>+[34]Fusibles!C244</f>
        <v xml:space="preserve">FUSIBLE LIMITADOR DE CORRIENTE TIPO: NH TAMAÑO-2 220V. 315A.                                                                                                                                                                                              </v>
      </c>
      <c r="D1001" s="49">
        <f>+[34]Fusibles!D244</f>
        <v>24.54</v>
      </c>
      <c r="E1001" s="53">
        <f>+[34]Fusibles!E244</f>
        <v>10.117799999999999</v>
      </c>
      <c r="F1001" s="53"/>
      <c r="G1001" s="49" t="str">
        <f>+[34]Fusibles!F244</f>
        <v>E</v>
      </c>
      <c r="H1001" s="49" t="str">
        <f>+[34]Fusibles!G244</f>
        <v/>
      </c>
      <c r="I1001" s="49" t="str">
        <f>+[34]Fusibles!H244</f>
        <v>Estimado</v>
      </c>
      <c r="J1001" s="49" t="str">
        <f>+[34]Fusibles!I244</f>
        <v/>
      </c>
      <c r="K1001" s="49" t="str">
        <f>+[34]Fusibles!J244</f>
        <v/>
      </c>
      <c r="L1001" s="49" t="str">
        <f>+[34]Fusibles!K244</f>
        <v/>
      </c>
      <c r="M1001" s="49" t="str">
        <f>+[34]Fusibles!L244</f>
        <v/>
      </c>
      <c r="N1001" s="49" t="str">
        <f>+[34]Fusibles!M244</f>
        <v/>
      </c>
      <c r="O1001" s="49" t="str">
        <f>+[34]Fusibles!N244</f>
        <v>Estimado</v>
      </c>
      <c r="P1001" s="49" t="str">
        <f>+[34]Fusibles!O244</f>
        <v/>
      </c>
      <c r="Q1001" s="49" t="str">
        <f>+[34]Fusibles!P244</f>
        <v>E</v>
      </c>
      <c r="R1001" s="51">
        <f t="shared" si="62"/>
        <v>-0.58770171149144257</v>
      </c>
      <c r="S1001" s="45" t="str">
        <f t="shared" si="63"/>
        <v>Estimado.rar</v>
      </c>
      <c r="V1001" s="46">
        <f t="shared" si="61"/>
        <v>1</v>
      </c>
    </row>
    <row r="1002" spans="1:22" s="45" customFormat="1" ht="11.25" hidden="1" customHeight="1" x14ac:dyDescent="0.2">
      <c r="A1002" s="47">
        <f t="shared" si="64"/>
        <v>988</v>
      </c>
      <c r="B1002" s="48" t="str">
        <f>+[34]Fusibles!B245</f>
        <v>SFB72</v>
      </c>
      <c r="C1002" s="49" t="str">
        <f>+[34]Fusibles!C245</f>
        <v xml:space="preserve">FUSIBLE LIMITADOR DE CORRIENTE TIPO: NH TAMAÑO-3 220V. 100A.                                                                                                                                                                                              </v>
      </c>
      <c r="D1002" s="49" t="str">
        <f>+[34]Fusibles!D245</f>
        <v>Sin Costo (No Utilizado)</v>
      </c>
      <c r="E1002" s="53">
        <f>+[34]Fusibles!E245</f>
        <v>0</v>
      </c>
      <c r="F1002" s="53"/>
      <c r="G1002" s="49" t="str">
        <f>+[34]Fusibles!F245</f>
        <v>A</v>
      </c>
      <c r="H1002" s="49" t="str">
        <f>+[34]Fusibles!G245</f>
        <v/>
      </c>
      <c r="I1002" s="49" t="str">
        <f>+[34]Fusibles!H245</f>
        <v>Precio Regulado 2012</v>
      </c>
      <c r="J1002" s="49" t="str">
        <f>+[34]Fusibles!I245</f>
        <v/>
      </c>
      <c r="K1002" s="49" t="str">
        <f>+[34]Fusibles!J245</f>
        <v/>
      </c>
      <c r="L1002" s="49" t="str">
        <f>+[34]Fusibles!K245</f>
        <v/>
      </c>
      <c r="M1002" s="49" t="str">
        <f>+[34]Fusibles!L245</f>
        <v/>
      </c>
      <c r="N1002" s="49" t="str">
        <f>+[34]Fusibles!M245</f>
        <v/>
      </c>
      <c r="O1002" s="49" t="str">
        <f>+[34]Fusibles!N245</f>
        <v>Precio regulado 2012</v>
      </c>
      <c r="P1002" s="49" t="str">
        <f>+[34]Fusibles!O245</f>
        <v/>
      </c>
      <c r="Q1002" s="49" t="str">
        <f>+[34]Fusibles!P245</f>
        <v>A</v>
      </c>
      <c r="R1002" s="51" t="str">
        <f t="shared" si="62"/>
        <v/>
      </c>
      <c r="S1002" s="45" t="str">
        <f t="shared" si="63"/>
        <v>Precio regulado 2012</v>
      </c>
      <c r="V1002" s="46">
        <f t="shared" ref="V1002:V1065" si="65">+COUNTIF($B$3:$B$2619,B1002)</f>
        <v>1</v>
      </c>
    </row>
    <row r="1003" spans="1:22" s="45" customFormat="1" ht="11.25" hidden="1" customHeight="1" x14ac:dyDescent="0.2">
      <c r="A1003" s="47">
        <f t="shared" si="64"/>
        <v>989</v>
      </c>
      <c r="B1003" s="48" t="str">
        <f>+[34]Fusibles!B246</f>
        <v>SFB68</v>
      </c>
      <c r="C1003" s="49" t="str">
        <f>+[34]Fusibles!C246</f>
        <v xml:space="preserve">FUSIBLE LIMITADOR DE CORRIENTE TIPO: NH TAMAÑ0-3 220V. 315A.                                                                                                                                                                                              </v>
      </c>
      <c r="D1003" s="49">
        <f>+[34]Fusibles!D246</f>
        <v>11.25</v>
      </c>
      <c r="E1003" s="53">
        <f>+[34]Fusibles!E246</f>
        <v>11.25</v>
      </c>
      <c r="F1003" s="53"/>
      <c r="G1003" s="49" t="str">
        <f>+[34]Fusibles!F246</f>
        <v>E</v>
      </c>
      <c r="H1003" s="49" t="str">
        <f>+[34]Fusibles!G246</f>
        <v/>
      </c>
      <c r="I1003" s="49" t="str">
        <f>+[34]Fusibles!H246</f>
        <v>Estimado</v>
      </c>
      <c r="J1003" s="49" t="str">
        <f>+[34]Fusibles!I246</f>
        <v/>
      </c>
      <c r="K1003" s="49" t="str">
        <f>+[34]Fusibles!J246</f>
        <v/>
      </c>
      <c r="L1003" s="49" t="str">
        <f>+[34]Fusibles!K246</f>
        <v/>
      </c>
      <c r="M1003" s="49" t="str">
        <f>+[34]Fusibles!L246</f>
        <v/>
      </c>
      <c r="N1003" s="49" t="str">
        <f>+[34]Fusibles!M246</f>
        <v/>
      </c>
      <c r="O1003" s="49" t="str">
        <f>+[34]Fusibles!N246</f>
        <v>Estimado</v>
      </c>
      <c r="P1003" s="49" t="str">
        <f>+[34]Fusibles!O246</f>
        <v/>
      </c>
      <c r="Q1003" s="49" t="str">
        <f>+[34]Fusibles!P246</f>
        <v>E</v>
      </c>
      <c r="R1003" s="51">
        <f t="shared" si="62"/>
        <v>0</v>
      </c>
      <c r="S1003" s="45" t="str">
        <f t="shared" si="63"/>
        <v>Estimado.rar</v>
      </c>
      <c r="V1003" s="46">
        <f t="shared" si="65"/>
        <v>1</v>
      </c>
    </row>
    <row r="1004" spans="1:22" s="45" customFormat="1" ht="11.25" hidden="1" customHeight="1" x14ac:dyDescent="0.2">
      <c r="A1004" s="47">
        <f t="shared" si="64"/>
        <v>990</v>
      </c>
      <c r="B1004" s="48" t="str">
        <f>+[34]Fusibles!B247</f>
        <v>SFB71</v>
      </c>
      <c r="C1004" s="49" t="str">
        <f>+[34]Fusibles!C247</f>
        <v xml:space="preserve">FUSIBLE LIMITADOR DE CORRIENTE TIPO: NH TAMAÑO-3 220V. 630A.                                                                                                                                                                                              </v>
      </c>
      <c r="D1004" s="49">
        <f>+[34]Fusibles!D247</f>
        <v>11.01</v>
      </c>
      <c r="E1004" s="53">
        <f>+[34]Fusibles!E247</f>
        <v>16.875</v>
      </c>
      <c r="F1004" s="53"/>
      <c r="G1004" s="49" t="str">
        <f>+[34]Fusibles!F247</f>
        <v>E</v>
      </c>
      <c r="H1004" s="49" t="str">
        <f>+[34]Fusibles!G247</f>
        <v/>
      </c>
      <c r="I1004" s="49" t="str">
        <f>+[34]Fusibles!H247</f>
        <v>Estimado</v>
      </c>
      <c r="J1004" s="49" t="str">
        <f>+[34]Fusibles!I247</f>
        <v/>
      </c>
      <c r="K1004" s="49" t="str">
        <f>+[34]Fusibles!J247</f>
        <v/>
      </c>
      <c r="L1004" s="49" t="str">
        <f>+[34]Fusibles!K247</f>
        <v/>
      </c>
      <c r="M1004" s="49" t="str">
        <f>+[34]Fusibles!L247</f>
        <v/>
      </c>
      <c r="N1004" s="49" t="str">
        <f>+[34]Fusibles!M247</f>
        <v/>
      </c>
      <c r="O1004" s="49" t="str">
        <f>+[34]Fusibles!N247</f>
        <v>Estimado</v>
      </c>
      <c r="P1004" s="49" t="str">
        <f>+[34]Fusibles!O247</f>
        <v/>
      </c>
      <c r="Q1004" s="49" t="str">
        <f>+[34]Fusibles!P247</f>
        <v>E</v>
      </c>
      <c r="R1004" s="51">
        <f t="shared" si="62"/>
        <v>0.53269754768392374</v>
      </c>
      <c r="S1004" s="45" t="str">
        <f t="shared" si="63"/>
        <v>Estimado.rar</v>
      </c>
      <c r="V1004" s="46">
        <f t="shared" si="65"/>
        <v>1</v>
      </c>
    </row>
    <row r="1005" spans="1:22" s="45" customFormat="1" ht="11.25" hidden="1" customHeight="1" x14ac:dyDescent="0.2">
      <c r="A1005" s="47">
        <f t="shared" si="64"/>
        <v>991</v>
      </c>
      <c r="B1005" s="48" t="str">
        <f>+[34]Fusibles!B248</f>
        <v>SFE01</v>
      </c>
      <c r="C1005" s="49" t="str">
        <f>+[34]Fusibles!C248</f>
        <v xml:space="preserve">FUSIBLE LIMITADOR, UNIPOLAR, 50 A, EXTERIOR                                                                                                                                                                                                               </v>
      </c>
      <c r="D1005" s="49">
        <f>+[34]Fusibles!D248</f>
        <v>2.7</v>
      </c>
      <c r="E1005" s="53">
        <f>+[34]Fusibles!E248</f>
        <v>2.7004305947001597</v>
      </c>
      <c r="F1005" s="53"/>
      <c r="G1005" s="49" t="str">
        <f>+[34]Fusibles!F248</f>
        <v>E</v>
      </c>
      <c r="H1005" s="49" t="str">
        <f>+[34]Fusibles!G248</f>
        <v/>
      </c>
      <c r="I1005" s="49" t="str">
        <f>+[34]Fusibles!H248</f>
        <v>Estimado</v>
      </c>
      <c r="J1005" s="49" t="str">
        <f>+[34]Fusibles!I248</f>
        <v/>
      </c>
      <c r="K1005" s="49" t="str">
        <f>+[34]Fusibles!J248</f>
        <v/>
      </c>
      <c r="L1005" s="49" t="str">
        <f>+[34]Fusibles!K248</f>
        <v/>
      </c>
      <c r="M1005" s="49" t="str">
        <f>+[34]Fusibles!L248</f>
        <v/>
      </c>
      <c r="N1005" s="49" t="str">
        <f>+[34]Fusibles!M248</f>
        <v/>
      </c>
      <c r="O1005" s="49" t="str">
        <f>+[34]Fusibles!N248</f>
        <v>Estimado</v>
      </c>
      <c r="P1005" s="49" t="str">
        <f>+[34]Fusibles!O248</f>
        <v/>
      </c>
      <c r="Q1005" s="49" t="str">
        <f>+[34]Fusibles!P248</f>
        <v>E</v>
      </c>
      <c r="R1005" s="51">
        <f t="shared" si="62"/>
        <v>1.5947951857753218E-4</v>
      </c>
      <c r="S1005" s="45" t="str">
        <f t="shared" si="63"/>
        <v>Estimado.rar</v>
      </c>
      <c r="V1005" s="46">
        <f t="shared" si="65"/>
        <v>1</v>
      </c>
    </row>
    <row r="1006" spans="1:22" s="45" customFormat="1" ht="11.25" hidden="1" customHeight="1" x14ac:dyDescent="0.2">
      <c r="A1006" s="47">
        <f t="shared" si="64"/>
        <v>992</v>
      </c>
      <c r="B1006" s="48" t="str">
        <f>+[34]Fusibles!B249</f>
        <v>SFE02</v>
      </c>
      <c r="C1006" s="49" t="str">
        <f>+[34]Fusibles!C249</f>
        <v xml:space="preserve">FUSIBLE LIMITADOR, UNIPOLAR, 100 A, EXTERIOR                                                                                                                                                                                                              </v>
      </c>
      <c r="D1006" s="49">
        <f>+[34]Fusibles!D249</f>
        <v>7.15</v>
      </c>
      <c r="E1006" s="53">
        <f>+[34]Fusibles!E249</f>
        <v>7.15114027855783</v>
      </c>
      <c r="F1006" s="53"/>
      <c r="G1006" s="49" t="str">
        <f>+[34]Fusibles!F249</f>
        <v>E</v>
      </c>
      <c r="H1006" s="49" t="str">
        <f>+[34]Fusibles!G249</f>
        <v/>
      </c>
      <c r="I1006" s="49" t="str">
        <f>+[34]Fusibles!H249</f>
        <v>Estimado</v>
      </c>
      <c r="J1006" s="49" t="str">
        <f>+[34]Fusibles!I249</f>
        <v/>
      </c>
      <c r="K1006" s="49" t="str">
        <f>+[34]Fusibles!J249</f>
        <v/>
      </c>
      <c r="L1006" s="49" t="str">
        <f>+[34]Fusibles!K249</f>
        <v/>
      </c>
      <c r="M1006" s="49" t="str">
        <f>+[34]Fusibles!L249</f>
        <v/>
      </c>
      <c r="N1006" s="49" t="str">
        <f>+[34]Fusibles!M249</f>
        <v/>
      </c>
      <c r="O1006" s="49" t="str">
        <f>+[34]Fusibles!N249</f>
        <v>Estimado</v>
      </c>
      <c r="P1006" s="49" t="str">
        <f>+[34]Fusibles!O249</f>
        <v/>
      </c>
      <c r="Q1006" s="49" t="str">
        <f>+[34]Fusibles!P249</f>
        <v>E</v>
      </c>
      <c r="R1006" s="51">
        <f t="shared" si="62"/>
        <v>1.5947951857753218E-4</v>
      </c>
      <c r="S1006" s="45" t="str">
        <f t="shared" si="63"/>
        <v>Estimado.rar</v>
      </c>
      <c r="V1006" s="46">
        <f t="shared" si="65"/>
        <v>1</v>
      </c>
    </row>
    <row r="1007" spans="1:22" s="45" customFormat="1" ht="11.25" hidden="1" customHeight="1" x14ac:dyDescent="0.2">
      <c r="A1007" s="47">
        <f t="shared" si="64"/>
        <v>993</v>
      </c>
      <c r="B1007" s="48" t="str">
        <f>+[34]Fusibles!B250</f>
        <v>SFE03</v>
      </c>
      <c r="C1007" s="49" t="str">
        <f>+[34]Fusibles!C250</f>
        <v xml:space="preserve">FUSIBLE LIMITADOR, UNIPOLAR, 200 A, EXTERIOR                                                                                                                                                                                                              </v>
      </c>
      <c r="D1007" s="49">
        <f>+[34]Fusibles!D250</f>
        <v>14.05</v>
      </c>
      <c r="E1007" s="53">
        <f>+[34]Fusibles!E250</f>
        <v>14.052240687236015</v>
      </c>
      <c r="F1007" s="53"/>
      <c r="G1007" s="49" t="str">
        <f>+[34]Fusibles!F250</f>
        <v>E</v>
      </c>
      <c r="H1007" s="49" t="str">
        <f>+[34]Fusibles!G250</f>
        <v/>
      </c>
      <c r="I1007" s="49" t="str">
        <f>+[34]Fusibles!H250</f>
        <v>Estimado</v>
      </c>
      <c r="J1007" s="49" t="str">
        <f>+[34]Fusibles!I250</f>
        <v/>
      </c>
      <c r="K1007" s="49" t="str">
        <f>+[34]Fusibles!J250</f>
        <v/>
      </c>
      <c r="L1007" s="49" t="str">
        <f>+[34]Fusibles!K250</f>
        <v/>
      </c>
      <c r="M1007" s="49" t="str">
        <f>+[34]Fusibles!L250</f>
        <v/>
      </c>
      <c r="N1007" s="49" t="str">
        <f>+[34]Fusibles!M250</f>
        <v/>
      </c>
      <c r="O1007" s="49" t="str">
        <f>+[34]Fusibles!N250</f>
        <v>Estimado</v>
      </c>
      <c r="P1007" s="49" t="str">
        <f>+[34]Fusibles!O250</f>
        <v/>
      </c>
      <c r="Q1007" s="49" t="str">
        <f>+[34]Fusibles!P250</f>
        <v>E</v>
      </c>
      <c r="R1007" s="51">
        <f t="shared" si="62"/>
        <v>1.5947951857753218E-4</v>
      </c>
      <c r="S1007" s="45" t="str">
        <f t="shared" si="63"/>
        <v>Estimado.rar</v>
      </c>
      <c r="V1007" s="46">
        <f t="shared" si="65"/>
        <v>1</v>
      </c>
    </row>
    <row r="1008" spans="1:22" s="45" customFormat="1" ht="11.25" hidden="1" customHeight="1" x14ac:dyDescent="0.2">
      <c r="A1008" s="47">
        <f t="shared" si="64"/>
        <v>994</v>
      </c>
      <c r="B1008" s="48" t="str">
        <f>+[34]Fusibles!B251</f>
        <v>SFM02</v>
      </c>
      <c r="C1008" s="49" t="str">
        <f>+[34]Fusibles!C251</f>
        <v xml:space="preserve">FUSIBLES TIPO CHICOTE  10 - 15 KV,2H                                                                                                                                                                                                                      </v>
      </c>
      <c r="D1008" s="49">
        <f>+[34]Fusibles!D251</f>
        <v>1.93</v>
      </c>
      <c r="E1008" s="53">
        <f>+[34]Fusibles!E251</f>
        <v>0.93</v>
      </c>
      <c r="F1008" s="53"/>
      <c r="G1008" s="49" t="str">
        <f>+[34]Fusibles!F251</f>
        <v>S</v>
      </c>
      <c r="H1008" s="49">
        <f>+[34]Fusibles!G251</f>
        <v>400</v>
      </c>
      <c r="I1008" s="49" t="str">
        <f>+[34]Fusibles!H251</f>
        <v>Factura 0002-007292/G-130-2017</v>
      </c>
      <c r="J1008" s="49" t="str">
        <f>+[34]Fusibles!I251</f>
        <v>Corporativa</v>
      </c>
      <c r="K1008" s="49" t="str">
        <f>+[34]Fusibles!J251</f>
        <v>ELOR</v>
      </c>
      <c r="L1008" s="49" t="str">
        <f>+[34]Fusibles!K251</f>
        <v xml:space="preserve">STRONGER S.A.C. </v>
      </c>
      <c r="M1008" s="49">
        <f>+[34]Fusibles!L251</f>
        <v>43050</v>
      </c>
      <c r="N1008" s="49">
        <f>+[34]Fusibles!M251</f>
        <v>37</v>
      </c>
      <c r="O1008" s="49" t="str">
        <f>+[34]Fusibles!N251</f>
        <v>Sustento</v>
      </c>
      <c r="P1008" s="49">
        <f>+[34]Fusibles!O251</f>
        <v>400</v>
      </c>
      <c r="Q1008" s="49" t="str">
        <f>+[34]Fusibles!P251</f>
        <v>S</v>
      </c>
      <c r="R1008" s="51">
        <f t="shared" si="62"/>
        <v>-0.51813471502590669</v>
      </c>
      <c r="S1008" s="45" t="str">
        <f t="shared" si="63"/>
        <v>ELOR: Factura 0002-007292/G-130-2017</v>
      </c>
      <c r="V1008" s="46">
        <f t="shared" si="65"/>
        <v>1</v>
      </c>
    </row>
    <row r="1009" spans="1:22" s="45" customFormat="1" ht="11.25" hidden="1" customHeight="1" x14ac:dyDescent="0.2">
      <c r="A1009" s="47">
        <f t="shared" si="64"/>
        <v>995</v>
      </c>
      <c r="B1009" s="48" t="str">
        <f>+[34]Fusibles!B252</f>
        <v>SFM03</v>
      </c>
      <c r="C1009" s="49" t="str">
        <f>+[34]Fusibles!C252</f>
        <v xml:space="preserve">FUSIBLES TIPO CHICOTE  10 - 15 KV., 3 H                                                                                                                                                                                                                   </v>
      </c>
      <c r="D1009" s="49">
        <f>+[34]Fusibles!D252</f>
        <v>0.57999999999999996</v>
      </c>
      <c r="E1009" s="53">
        <f>+[34]Fusibles!E252</f>
        <v>1.76</v>
      </c>
      <c r="F1009" s="53"/>
      <c r="G1009" s="49" t="str">
        <f>+[34]Fusibles!F252</f>
        <v>S</v>
      </c>
      <c r="H1009" s="49">
        <f>+[34]Fusibles!G252</f>
        <v>500</v>
      </c>
      <c r="I1009" s="49" t="str">
        <f>+[34]Fusibles!H252</f>
        <v>Factura 001-0000010</v>
      </c>
      <c r="J1009" s="49" t="str">
        <f>+[34]Fusibles!I252</f>
        <v>Individual</v>
      </c>
      <c r="K1009" s="49" t="str">
        <f>+[34]Fusibles!J252</f>
        <v>ELOR</v>
      </c>
      <c r="L1009" s="49" t="str">
        <f>+[34]Fusibles!K252</f>
        <v>INGENIERIA Y CONSTRUCCIONES E.I.R.L.</v>
      </c>
      <c r="M1009" s="49">
        <f>+[34]Fusibles!L252</f>
        <v>42625</v>
      </c>
      <c r="N1009" s="49">
        <f>+[34]Fusibles!M252</f>
        <v>34</v>
      </c>
      <c r="O1009" s="49" t="str">
        <f>+[34]Fusibles!N252</f>
        <v>Sustento</v>
      </c>
      <c r="P1009" s="49">
        <f>+[34]Fusibles!O252</f>
        <v>500</v>
      </c>
      <c r="Q1009" s="49" t="str">
        <f>+[34]Fusibles!P252</f>
        <v>S</v>
      </c>
      <c r="R1009" s="51">
        <f t="shared" si="62"/>
        <v>2.0344827586206899</v>
      </c>
      <c r="S1009" s="45" t="str">
        <f t="shared" si="63"/>
        <v>ELOR: Factura 001-0000010</v>
      </c>
      <c r="V1009" s="46">
        <f t="shared" si="65"/>
        <v>1</v>
      </c>
    </row>
    <row r="1010" spans="1:22" s="45" customFormat="1" ht="11.25" hidden="1" customHeight="1" x14ac:dyDescent="0.2">
      <c r="A1010" s="47">
        <f t="shared" si="64"/>
        <v>996</v>
      </c>
      <c r="B1010" s="48" t="str">
        <f>+[34]Fusibles!B253</f>
        <v>SFM04</v>
      </c>
      <c r="C1010" s="49" t="str">
        <f>+[34]Fusibles!C253</f>
        <v xml:space="preserve">FUSIBLES TIPO CHICOTE  10 - 15 KV,5 H                                                                                                                                                                                                                     </v>
      </c>
      <c r="D1010" s="49">
        <f>+[34]Fusibles!D253</f>
        <v>0.57999999999999996</v>
      </c>
      <c r="E1010" s="53">
        <f>+[34]Fusibles!E253</f>
        <v>0.96</v>
      </c>
      <c r="F1010" s="53"/>
      <c r="G1010" s="49" t="str">
        <f>+[34]Fusibles!F253</f>
        <v>S</v>
      </c>
      <c r="H1010" s="49">
        <f>+[34]Fusibles!G253</f>
        <v>500</v>
      </c>
      <c r="I1010" s="49" t="str">
        <f>+[34]Fusibles!H253</f>
        <v>Factura 0002-007292/G-130-2017</v>
      </c>
      <c r="J1010" s="49" t="str">
        <f>+[34]Fusibles!I253</f>
        <v>Corporativa</v>
      </c>
      <c r="K1010" s="49" t="str">
        <f>+[34]Fusibles!J253</f>
        <v>ELOR</v>
      </c>
      <c r="L1010" s="49" t="str">
        <f>+[34]Fusibles!K253</f>
        <v xml:space="preserve">STRONGER S.A.C. </v>
      </c>
      <c r="M1010" s="49">
        <f>+[34]Fusibles!L253</f>
        <v>43050</v>
      </c>
      <c r="N1010" s="49">
        <f>+[34]Fusibles!M253</f>
        <v>37</v>
      </c>
      <c r="O1010" s="49" t="str">
        <f>+[34]Fusibles!N253</f>
        <v>Sustento</v>
      </c>
      <c r="P1010" s="49">
        <f>+[34]Fusibles!O253</f>
        <v>500</v>
      </c>
      <c r="Q1010" s="49" t="str">
        <f>+[34]Fusibles!P253</f>
        <v>S</v>
      </c>
      <c r="R1010" s="51">
        <f t="shared" si="62"/>
        <v>0.65517241379310343</v>
      </c>
      <c r="S1010" s="45" t="str">
        <f t="shared" si="63"/>
        <v>ELOR: Factura 0002-007292/G-130-2017</v>
      </c>
      <c r="V1010" s="46">
        <f t="shared" si="65"/>
        <v>1</v>
      </c>
    </row>
    <row r="1011" spans="1:22" s="45" customFormat="1" ht="11.25" hidden="1" customHeight="1" x14ac:dyDescent="0.2">
      <c r="A1011" s="47">
        <f t="shared" si="64"/>
        <v>997</v>
      </c>
      <c r="B1011" s="48" t="str">
        <f>+[34]Fusibles!B254</f>
        <v>SFM20</v>
      </c>
      <c r="C1011" s="49" t="str">
        <f>+[34]Fusibles!C254</f>
        <v xml:space="preserve">FUSIBLES TIPO CHICOTE  10 - 15 KV., 6 K                                                                                                                                                                                                                   </v>
      </c>
      <c r="D1011" s="49">
        <f>+[34]Fusibles!D254</f>
        <v>0.73</v>
      </c>
      <c r="E1011" s="53">
        <f>+[34]Fusibles!E254</f>
        <v>1.08</v>
      </c>
      <c r="F1011" s="53"/>
      <c r="G1011" s="49" t="str">
        <f>+[34]Fusibles!F254</f>
        <v>S</v>
      </c>
      <c r="H1011" s="49">
        <f>+[34]Fusibles!G254</f>
        <v>6</v>
      </c>
      <c r="I1011" s="49" t="str">
        <f>+[34]Fusibles!H254</f>
        <v>Orden de Compra OC-348114</v>
      </c>
      <c r="J1011" s="49" t="str">
        <f>+[34]Fusibles!I254</f>
        <v>Individual</v>
      </c>
      <c r="K1011" s="49" t="str">
        <f>+[34]Fusibles!J254</f>
        <v>ELDU</v>
      </c>
      <c r="L1011" s="49" t="str">
        <f>+[34]Fusibles!K254</f>
        <v>INDUSTRIA METAL MECANICA LUREN &amp; COMERCIO S.A.C.</v>
      </c>
      <c r="M1011" s="49">
        <f>+[34]Fusibles!L254</f>
        <v>43012</v>
      </c>
      <c r="N1011" s="49">
        <f>+[34]Fusibles!M254</f>
        <v>402</v>
      </c>
      <c r="O1011" s="49" t="str">
        <f>+[34]Fusibles!N254</f>
        <v>Sustento</v>
      </c>
      <c r="P1011" s="49">
        <f>+[34]Fusibles!O254</f>
        <v>6</v>
      </c>
      <c r="Q1011" s="49" t="str">
        <f>+[34]Fusibles!P254</f>
        <v>S</v>
      </c>
      <c r="R1011" s="51">
        <f t="shared" si="62"/>
        <v>0.47945205479452069</v>
      </c>
      <c r="S1011" s="45" t="str">
        <f t="shared" si="63"/>
        <v>ELDU: Orden de Compra OC-348114</v>
      </c>
      <c r="V1011" s="46">
        <f t="shared" si="65"/>
        <v>1</v>
      </c>
    </row>
    <row r="1012" spans="1:22" s="45" customFormat="1" ht="11.25" hidden="1" customHeight="1" x14ac:dyDescent="0.2">
      <c r="A1012" s="47">
        <f t="shared" si="64"/>
        <v>998</v>
      </c>
      <c r="B1012" s="48" t="str">
        <f>+[34]Fusibles!B255</f>
        <v>SFM21</v>
      </c>
      <c r="C1012" s="49" t="str">
        <f>+[34]Fusibles!C255</f>
        <v xml:space="preserve">FUSIBLES TIPO CHICOTE  10 - 15 KV., 8 K                                                                                                                                                                                                                   </v>
      </c>
      <c r="D1012" s="49">
        <f>+[34]Fusibles!D255</f>
        <v>0.73</v>
      </c>
      <c r="E1012" s="53">
        <f>+[34]Fusibles!E255</f>
        <v>1.18</v>
      </c>
      <c r="F1012" s="53"/>
      <c r="G1012" s="49" t="str">
        <f>+[34]Fusibles!F255</f>
        <v>S</v>
      </c>
      <c r="H1012" s="49">
        <f>+[34]Fusibles!G255</f>
        <v>600</v>
      </c>
      <c r="I1012" s="49" t="str">
        <f>+[34]Fusibles!H255</f>
        <v>Orden de Compra 4210008778</v>
      </c>
      <c r="J1012" s="49" t="str">
        <f>+[34]Fusibles!I255</f>
        <v>Individual</v>
      </c>
      <c r="K1012" s="49" t="str">
        <f>+[34]Fusibles!J255</f>
        <v>ELC</v>
      </c>
      <c r="L1012" s="49" t="str">
        <f>+[34]Fusibles!K255</f>
        <v>PROMOTORES ELECTRICOS S.A.</v>
      </c>
      <c r="M1012" s="49">
        <f>+[34]Fusibles!L255</f>
        <v>42542</v>
      </c>
      <c r="N1012" s="49">
        <f>+[34]Fusibles!M255</f>
        <v>20</v>
      </c>
      <c r="O1012" s="49" t="str">
        <f>+[34]Fusibles!N255</f>
        <v>Sustento</v>
      </c>
      <c r="P1012" s="49">
        <f>+[34]Fusibles!O255</f>
        <v>600</v>
      </c>
      <c r="Q1012" s="49" t="str">
        <f>+[34]Fusibles!P255</f>
        <v>S</v>
      </c>
      <c r="R1012" s="51">
        <f t="shared" si="62"/>
        <v>0.61643835616438358</v>
      </c>
      <c r="S1012" s="45" t="str">
        <f t="shared" si="63"/>
        <v>ELC: Orden de Compra 4210008778</v>
      </c>
      <c r="V1012" s="46">
        <f t="shared" si="65"/>
        <v>1</v>
      </c>
    </row>
    <row r="1013" spans="1:22" s="45" customFormat="1" ht="11.25" hidden="1" customHeight="1" x14ac:dyDescent="0.2">
      <c r="A1013" s="47">
        <f t="shared" si="64"/>
        <v>999</v>
      </c>
      <c r="B1013" s="48" t="str">
        <f>+[34]Fusibles!B256</f>
        <v>SFM22</v>
      </c>
      <c r="C1013" s="49" t="str">
        <f>+[34]Fusibles!C256</f>
        <v xml:space="preserve">FUSIBLES TIPO CHICOTE  10 - 15 KV., 10 K                                                                                                                                                                                                                  </v>
      </c>
      <c r="D1013" s="49">
        <f>+[34]Fusibles!D256</f>
        <v>0.73</v>
      </c>
      <c r="E1013" s="53">
        <f>+[34]Fusibles!E256</f>
        <v>1.18</v>
      </c>
      <c r="F1013" s="53"/>
      <c r="G1013" s="49" t="str">
        <f>+[34]Fusibles!F256</f>
        <v>S</v>
      </c>
      <c r="H1013" s="49">
        <f>+[34]Fusibles!G256</f>
        <v>450</v>
      </c>
      <c r="I1013" s="49" t="str">
        <f>+[34]Fusibles!H256</f>
        <v>Orden de Compra 4210008778</v>
      </c>
      <c r="J1013" s="49" t="str">
        <f>+[34]Fusibles!I256</f>
        <v>Individual</v>
      </c>
      <c r="K1013" s="49" t="str">
        <f>+[34]Fusibles!J256</f>
        <v>ELC</v>
      </c>
      <c r="L1013" s="49" t="str">
        <f>+[34]Fusibles!K256</f>
        <v>PROMOTORES ELECTRICOS S.A.</v>
      </c>
      <c r="M1013" s="49">
        <f>+[34]Fusibles!L256</f>
        <v>42542</v>
      </c>
      <c r="N1013" s="49">
        <f>+[34]Fusibles!M256</f>
        <v>20</v>
      </c>
      <c r="O1013" s="49" t="str">
        <f>+[34]Fusibles!N256</f>
        <v>Sustento</v>
      </c>
      <c r="P1013" s="49">
        <f>+[34]Fusibles!O256</f>
        <v>450</v>
      </c>
      <c r="Q1013" s="49" t="str">
        <f>+[34]Fusibles!P256</f>
        <v>S</v>
      </c>
      <c r="R1013" s="51">
        <f t="shared" si="62"/>
        <v>0.61643835616438358</v>
      </c>
      <c r="S1013" s="45" t="str">
        <f t="shared" si="63"/>
        <v>ELC: Orden de Compra 4210008778</v>
      </c>
      <c r="V1013" s="46">
        <f t="shared" si="65"/>
        <v>1</v>
      </c>
    </row>
    <row r="1014" spans="1:22" s="45" customFormat="1" ht="11.25" hidden="1" customHeight="1" x14ac:dyDescent="0.2">
      <c r="A1014" s="47">
        <f t="shared" si="64"/>
        <v>1000</v>
      </c>
      <c r="B1014" s="48" t="str">
        <f>+[34]Fusibles!B257</f>
        <v>SFM23</v>
      </c>
      <c r="C1014" s="49" t="str">
        <f>+[34]Fusibles!C257</f>
        <v xml:space="preserve">FUSIBLES TIPO CHICOTE  10 - 15 KV., 12 K                                                                                                                                                                                                                  </v>
      </c>
      <c r="D1014" s="49">
        <f>+[34]Fusibles!D257</f>
        <v>0.73</v>
      </c>
      <c r="E1014" s="53">
        <f>+[34]Fusibles!E257</f>
        <v>1.29</v>
      </c>
      <c r="F1014" s="53"/>
      <c r="G1014" s="49" t="str">
        <f>+[34]Fusibles!F257</f>
        <v>S</v>
      </c>
      <c r="H1014" s="49">
        <f>+[34]Fusibles!G257</f>
        <v>900</v>
      </c>
      <c r="I1014" s="49" t="str">
        <f>+[34]Fusibles!H257</f>
        <v>Orden de Compra 4210008778</v>
      </c>
      <c r="J1014" s="49" t="str">
        <f>+[34]Fusibles!I257</f>
        <v>Individual</v>
      </c>
      <c r="K1014" s="49" t="str">
        <f>+[34]Fusibles!J257</f>
        <v>ELC</v>
      </c>
      <c r="L1014" s="49" t="str">
        <f>+[34]Fusibles!K257</f>
        <v>PROMOTORES ELECTRICOS S.A.</v>
      </c>
      <c r="M1014" s="49">
        <f>+[34]Fusibles!L257</f>
        <v>42542</v>
      </c>
      <c r="N1014" s="49">
        <f>+[34]Fusibles!M257</f>
        <v>20</v>
      </c>
      <c r="O1014" s="49" t="str">
        <f>+[34]Fusibles!N257</f>
        <v>Sustento</v>
      </c>
      <c r="P1014" s="49">
        <f>+[34]Fusibles!O257</f>
        <v>900</v>
      </c>
      <c r="Q1014" s="49" t="str">
        <f>+[34]Fusibles!P257</f>
        <v>S</v>
      </c>
      <c r="R1014" s="51">
        <f t="shared" si="62"/>
        <v>0.76712328767123306</v>
      </c>
      <c r="S1014" s="45" t="str">
        <f t="shared" si="63"/>
        <v>ELC: Orden de Compra 4210008778</v>
      </c>
      <c r="V1014" s="46">
        <f t="shared" si="65"/>
        <v>1</v>
      </c>
    </row>
    <row r="1015" spans="1:22" s="45" customFormat="1" ht="11.25" hidden="1" customHeight="1" x14ac:dyDescent="0.2">
      <c r="A1015" s="47">
        <f t="shared" si="64"/>
        <v>1001</v>
      </c>
      <c r="B1015" s="48" t="str">
        <f>+[34]Fusibles!B258</f>
        <v>SFM24</v>
      </c>
      <c r="C1015" s="49" t="str">
        <f>+[34]Fusibles!C258</f>
        <v xml:space="preserve">FUSIBLES TIPO CHICOTE  10 - 15 KV., 15 K                                                                                                                                                                                                                  </v>
      </c>
      <c r="D1015" s="49">
        <f>+[34]Fusibles!D258</f>
        <v>0.73</v>
      </c>
      <c r="E1015" s="53">
        <f>+[34]Fusibles!E258</f>
        <v>1.31</v>
      </c>
      <c r="F1015" s="53"/>
      <c r="G1015" s="49" t="str">
        <f>+[34]Fusibles!F258</f>
        <v>S</v>
      </c>
      <c r="H1015" s="49">
        <f>+[34]Fusibles!G258</f>
        <v>1000</v>
      </c>
      <c r="I1015" s="49" t="str">
        <f>+[34]Fusibles!H258</f>
        <v>Orden de Compra 4210008778</v>
      </c>
      <c r="J1015" s="49" t="str">
        <f>+[34]Fusibles!I258</f>
        <v>Individual</v>
      </c>
      <c r="K1015" s="49" t="str">
        <f>+[34]Fusibles!J258</f>
        <v>ELC</v>
      </c>
      <c r="L1015" s="49" t="str">
        <f>+[34]Fusibles!K258</f>
        <v>PROMOTORES ELECTRICOS S.A.</v>
      </c>
      <c r="M1015" s="49">
        <f>+[34]Fusibles!L258</f>
        <v>42542</v>
      </c>
      <c r="N1015" s="49">
        <f>+[34]Fusibles!M258</f>
        <v>20</v>
      </c>
      <c r="O1015" s="49" t="str">
        <f>+[34]Fusibles!N258</f>
        <v>Sustento</v>
      </c>
      <c r="P1015" s="49">
        <f>+[34]Fusibles!O258</f>
        <v>1000</v>
      </c>
      <c r="Q1015" s="49" t="str">
        <f>+[34]Fusibles!P258</f>
        <v>S</v>
      </c>
      <c r="R1015" s="51">
        <f t="shared" si="62"/>
        <v>0.79452054794520555</v>
      </c>
      <c r="S1015" s="45" t="str">
        <f t="shared" si="63"/>
        <v>ELC: Orden de Compra 4210008778</v>
      </c>
      <c r="V1015" s="46">
        <f t="shared" si="65"/>
        <v>1</v>
      </c>
    </row>
    <row r="1016" spans="1:22" s="45" customFormat="1" ht="11.25" hidden="1" customHeight="1" x14ac:dyDescent="0.2">
      <c r="A1016" s="47">
        <f t="shared" si="64"/>
        <v>1002</v>
      </c>
      <c r="B1016" s="48" t="str">
        <f>+[34]Fusibles!B259</f>
        <v>SFM26</v>
      </c>
      <c r="C1016" s="49" t="str">
        <f>+[34]Fusibles!C259</f>
        <v xml:space="preserve">FUSIBLES TIPO CHICOTE  10 - 15 KV., 25 K                                                                                                                                                                                                                  </v>
      </c>
      <c r="D1016" s="49">
        <f>+[34]Fusibles!D259</f>
        <v>1.27</v>
      </c>
      <c r="E1016" s="53">
        <f>+[34]Fusibles!E259</f>
        <v>1.4</v>
      </c>
      <c r="F1016" s="53"/>
      <c r="G1016" s="49" t="str">
        <f>+[34]Fusibles!F259</f>
        <v>S</v>
      </c>
      <c r="H1016" s="49">
        <f>+[34]Fusibles!G259</f>
        <v>60</v>
      </c>
      <c r="I1016" s="49" t="str">
        <f>+[34]Fusibles!H259</f>
        <v>Orden de Compra OC-4028</v>
      </c>
      <c r="J1016" s="49" t="str">
        <f>+[34]Fusibles!I259</f>
        <v>Individual</v>
      </c>
      <c r="K1016" s="49" t="str">
        <f>+[34]Fusibles!J259</f>
        <v>ELDU</v>
      </c>
      <c r="L1016" s="49" t="str">
        <f>+[34]Fusibles!K259</f>
        <v>PROMOTORES ELECTRICOS S A</v>
      </c>
      <c r="M1016" s="49">
        <f>+[34]Fusibles!L259</f>
        <v>42768</v>
      </c>
      <c r="N1016" s="49">
        <f>+[34]Fusibles!M259</f>
        <v>73</v>
      </c>
      <c r="O1016" s="49" t="str">
        <f>+[34]Fusibles!N259</f>
        <v>Sustento</v>
      </c>
      <c r="P1016" s="49">
        <f>+[34]Fusibles!O259</f>
        <v>60</v>
      </c>
      <c r="Q1016" s="49" t="str">
        <f>+[34]Fusibles!P259</f>
        <v>S</v>
      </c>
      <c r="R1016" s="51">
        <f t="shared" si="62"/>
        <v>0.10236220472440927</v>
      </c>
      <c r="S1016" s="45" t="str">
        <f t="shared" si="63"/>
        <v>ELDU: Orden de Compra OC-4028</v>
      </c>
      <c r="V1016" s="46">
        <f t="shared" si="65"/>
        <v>1</v>
      </c>
    </row>
    <row r="1017" spans="1:22" s="45" customFormat="1" ht="11.25" hidden="1" customHeight="1" x14ac:dyDescent="0.2">
      <c r="A1017" s="47">
        <f t="shared" si="64"/>
        <v>1003</v>
      </c>
      <c r="B1017" s="48" t="str">
        <f>+[34]Fusibles!B260</f>
        <v>SFM25</v>
      </c>
      <c r="C1017" s="49" t="str">
        <f>+[34]Fusibles!C260</f>
        <v xml:space="preserve">FUSIBLES TIPO CHICOTE  10 - 15 KV., 20 K                                                                                                                                                                                                                  </v>
      </c>
      <c r="D1017" s="49">
        <f>+[34]Fusibles!D260</f>
        <v>1.1000000000000001</v>
      </c>
      <c r="E1017" s="53">
        <f>+[34]Fusibles!E260</f>
        <v>1.38</v>
      </c>
      <c r="F1017" s="53"/>
      <c r="G1017" s="49" t="str">
        <f>+[34]Fusibles!F260</f>
        <v>S</v>
      </c>
      <c r="H1017" s="49">
        <f>+[34]Fusibles!G260</f>
        <v>200</v>
      </c>
      <c r="I1017" s="49" t="str">
        <f>+[34]Fusibles!H260</f>
        <v>Orden de Compra 1210014025</v>
      </c>
      <c r="J1017" s="49" t="str">
        <f>+[34]Fusibles!I260</f>
        <v>Individual</v>
      </c>
      <c r="K1017" s="49" t="str">
        <f>+[34]Fusibles!J260</f>
        <v>ELNO</v>
      </c>
      <c r="L1017" s="49" t="str">
        <f>+[34]Fusibles!K260</f>
        <v>MATERIALES GROUP S.A.C.</v>
      </c>
      <c r="M1017" s="49">
        <f>+[34]Fusibles!L260</f>
        <v>42797</v>
      </c>
      <c r="N1017" s="49">
        <f>+[34]Fusibles!M260</f>
        <v>25</v>
      </c>
      <c r="O1017" s="49" t="str">
        <f>+[34]Fusibles!N260</f>
        <v>Sustento</v>
      </c>
      <c r="P1017" s="49">
        <f>+[34]Fusibles!O260</f>
        <v>200</v>
      </c>
      <c r="Q1017" s="49" t="str">
        <f>+[34]Fusibles!P260</f>
        <v>S</v>
      </c>
      <c r="R1017" s="51">
        <f t="shared" si="62"/>
        <v>0.25454545454545441</v>
      </c>
      <c r="S1017" s="45" t="str">
        <f t="shared" si="63"/>
        <v>ELNO: Orden de Compra 1210014025</v>
      </c>
      <c r="V1017" s="46">
        <f t="shared" si="65"/>
        <v>1</v>
      </c>
    </row>
    <row r="1018" spans="1:22" s="45" customFormat="1" ht="11.25" hidden="1" customHeight="1" x14ac:dyDescent="0.2">
      <c r="A1018" s="47">
        <f t="shared" si="64"/>
        <v>1004</v>
      </c>
      <c r="B1018" s="48" t="str">
        <f>+[34]Fusibles!B261</f>
        <v>SFM27</v>
      </c>
      <c r="C1018" s="49" t="str">
        <f>+[34]Fusibles!C261</f>
        <v xml:space="preserve">FUSIBLES TIPO CHICOTE  10 - 15 KV., 30 K                                                                                                                                                                                                                  </v>
      </c>
      <c r="D1018" s="49">
        <f>+[34]Fusibles!D261</f>
        <v>1.27</v>
      </c>
      <c r="E1018" s="53">
        <f>+[34]Fusibles!E261</f>
        <v>1.5</v>
      </c>
      <c r="F1018" s="53"/>
      <c r="G1018" s="49" t="str">
        <f>+[34]Fusibles!F261</f>
        <v>S</v>
      </c>
      <c r="H1018" s="49">
        <f>+[34]Fusibles!G261</f>
        <v>200</v>
      </c>
      <c r="I1018" s="49" t="str">
        <f>+[34]Fusibles!H261</f>
        <v>Factura 0002-007292/G-130-2017</v>
      </c>
      <c r="J1018" s="49" t="str">
        <f>+[34]Fusibles!I261</f>
        <v>Corporativa</v>
      </c>
      <c r="K1018" s="49" t="str">
        <f>+[34]Fusibles!J261</f>
        <v>ELOR</v>
      </c>
      <c r="L1018" s="49" t="str">
        <f>+[34]Fusibles!K261</f>
        <v xml:space="preserve">STRONGER S.A.C. </v>
      </c>
      <c r="M1018" s="49">
        <f>+[34]Fusibles!L261</f>
        <v>43050</v>
      </c>
      <c r="N1018" s="49">
        <f>+[34]Fusibles!M261</f>
        <v>37</v>
      </c>
      <c r="O1018" s="49" t="str">
        <f>+[34]Fusibles!N261</f>
        <v>Sustento</v>
      </c>
      <c r="P1018" s="49">
        <f>+[34]Fusibles!O261</f>
        <v>200</v>
      </c>
      <c r="Q1018" s="49" t="str">
        <f>+[34]Fusibles!P261</f>
        <v>S</v>
      </c>
      <c r="R1018" s="51">
        <f t="shared" si="62"/>
        <v>0.18110236220472431</v>
      </c>
      <c r="S1018" s="45" t="str">
        <f t="shared" si="63"/>
        <v>ELOR: Factura 0002-007292/G-130-2017</v>
      </c>
      <c r="V1018" s="46">
        <f t="shared" si="65"/>
        <v>1</v>
      </c>
    </row>
    <row r="1019" spans="1:22" s="45" customFormat="1" ht="11.25" hidden="1" customHeight="1" x14ac:dyDescent="0.2">
      <c r="A1019" s="47">
        <f t="shared" si="64"/>
        <v>1005</v>
      </c>
      <c r="B1019" s="48" t="str">
        <f>+[34]Fusibles!B262</f>
        <v>SFM28</v>
      </c>
      <c r="C1019" s="49" t="str">
        <f>+[34]Fusibles!C262</f>
        <v xml:space="preserve">FUSIBLES TIPO CHICOTE  10 - 15 KV., 35 K                                                                                                                                                                                                                  </v>
      </c>
      <c r="D1019" s="49">
        <f>+[34]Fusibles!D262</f>
        <v>1.2</v>
      </c>
      <c r="E1019" s="53">
        <f>+[34]Fusibles!E262</f>
        <v>1.7500000000000051</v>
      </c>
      <c r="F1019" s="53"/>
      <c r="G1019" s="49" t="str">
        <f>+[34]Fusibles!F262</f>
        <v>E</v>
      </c>
      <c r="H1019" s="49" t="str">
        <f>+[34]Fusibles!G262</f>
        <v/>
      </c>
      <c r="I1019" s="49" t="str">
        <f>+[34]Fusibles!H262</f>
        <v>Estimado</v>
      </c>
      <c r="J1019" s="49" t="str">
        <f>+[34]Fusibles!I262</f>
        <v/>
      </c>
      <c r="K1019" s="49" t="str">
        <f>+[34]Fusibles!J262</f>
        <v/>
      </c>
      <c r="L1019" s="49" t="str">
        <f>+[34]Fusibles!K262</f>
        <v/>
      </c>
      <c r="M1019" s="49" t="str">
        <f>+[34]Fusibles!L262</f>
        <v/>
      </c>
      <c r="N1019" s="49" t="str">
        <f>+[34]Fusibles!M262</f>
        <v/>
      </c>
      <c r="O1019" s="49" t="str">
        <f>+[34]Fusibles!N262</f>
        <v>Estimado</v>
      </c>
      <c r="P1019" s="49" t="str">
        <f>+[34]Fusibles!O262</f>
        <v/>
      </c>
      <c r="Q1019" s="49" t="str">
        <f>+[34]Fusibles!P262</f>
        <v>E</v>
      </c>
      <c r="R1019" s="51">
        <f t="shared" si="62"/>
        <v>0.4583333333333377</v>
      </c>
      <c r="S1019" s="45" t="str">
        <f t="shared" si="63"/>
        <v>Estimado.rar</v>
      </c>
      <c r="V1019" s="46">
        <f t="shared" si="65"/>
        <v>1</v>
      </c>
    </row>
    <row r="1020" spans="1:22" s="45" customFormat="1" ht="11.25" hidden="1" customHeight="1" x14ac:dyDescent="0.2">
      <c r="A1020" s="47">
        <f t="shared" si="64"/>
        <v>1006</v>
      </c>
      <c r="B1020" s="48" t="str">
        <f>+[34]Fusibles!B263</f>
        <v>SFM29</v>
      </c>
      <c r="C1020" s="49" t="str">
        <f>+[34]Fusibles!C263</f>
        <v xml:space="preserve">FUSIBLES TIPO CHICOTE  10 - 15 KV., 50 K                                                                                                                                                                                                                  </v>
      </c>
      <c r="D1020" s="49">
        <f>+[34]Fusibles!D263</f>
        <v>1.6</v>
      </c>
      <c r="E1020" s="53">
        <f>+[34]Fusibles!E263</f>
        <v>2.4700000000000002</v>
      </c>
      <c r="F1020" s="53"/>
      <c r="G1020" s="49" t="str">
        <f>+[34]Fusibles!F263</f>
        <v>S</v>
      </c>
      <c r="H1020" s="49">
        <f>+[34]Fusibles!G263</f>
        <v>200</v>
      </c>
      <c r="I1020" s="49" t="str">
        <f>+[34]Fusibles!H263</f>
        <v>Orden de Compra 1210014025</v>
      </c>
      <c r="J1020" s="49" t="str">
        <f>+[34]Fusibles!I263</f>
        <v>Individual</v>
      </c>
      <c r="K1020" s="49" t="str">
        <f>+[34]Fusibles!J263</f>
        <v>ELNO</v>
      </c>
      <c r="L1020" s="49" t="str">
        <f>+[34]Fusibles!K263</f>
        <v>MATERIALES GROUP S.A.C.</v>
      </c>
      <c r="M1020" s="49">
        <f>+[34]Fusibles!L263</f>
        <v>42797</v>
      </c>
      <c r="N1020" s="49">
        <f>+[34]Fusibles!M263</f>
        <v>25</v>
      </c>
      <c r="O1020" s="49" t="str">
        <f>+[34]Fusibles!N263</f>
        <v>Sustento</v>
      </c>
      <c r="P1020" s="49">
        <f>+[34]Fusibles!O263</f>
        <v>200</v>
      </c>
      <c r="Q1020" s="49" t="str">
        <f>+[34]Fusibles!P263</f>
        <v>S</v>
      </c>
      <c r="R1020" s="51">
        <f t="shared" si="62"/>
        <v>0.54374999999999996</v>
      </c>
      <c r="S1020" s="45" t="str">
        <f t="shared" si="63"/>
        <v>ELNO: Orden de Compra 1210014025</v>
      </c>
      <c r="V1020" s="46">
        <f t="shared" si="65"/>
        <v>1</v>
      </c>
    </row>
    <row r="1021" spans="1:22" s="45" customFormat="1" ht="11.25" hidden="1" customHeight="1" x14ac:dyDescent="0.2">
      <c r="A1021" s="47">
        <f t="shared" si="64"/>
        <v>1007</v>
      </c>
      <c r="B1021" s="48" t="str">
        <f>+[34]Fusibles!B264</f>
        <v>SFM31</v>
      </c>
      <c r="C1021" s="49" t="str">
        <f>+[34]Fusibles!C264</f>
        <v xml:space="preserve">FUSIBLES TIPO CHICOTE  10 - 15 KV.,  80 K                                                                                                                                                                                                                 </v>
      </c>
      <c r="D1021" s="49">
        <f>+[34]Fusibles!D264</f>
        <v>5.58</v>
      </c>
      <c r="E1021" s="53">
        <f>+[34]Fusibles!E264</f>
        <v>3.04</v>
      </c>
      <c r="F1021" s="53"/>
      <c r="G1021" s="49" t="str">
        <f>+[34]Fusibles!F264</f>
        <v>S</v>
      </c>
      <c r="H1021" s="49">
        <f>+[34]Fusibles!G264</f>
        <v>200</v>
      </c>
      <c r="I1021" s="49" t="str">
        <f>+[34]Fusibles!H264</f>
        <v>Orden de Compra 1210014025</v>
      </c>
      <c r="J1021" s="49" t="str">
        <f>+[34]Fusibles!I264</f>
        <v>Individual</v>
      </c>
      <c r="K1021" s="49" t="str">
        <f>+[34]Fusibles!J264</f>
        <v>ELNO</v>
      </c>
      <c r="L1021" s="49" t="str">
        <f>+[34]Fusibles!K264</f>
        <v>MATERIALES GROUP S.A.C.</v>
      </c>
      <c r="M1021" s="49">
        <f>+[34]Fusibles!L264</f>
        <v>42797</v>
      </c>
      <c r="N1021" s="49">
        <f>+[34]Fusibles!M264</f>
        <v>25</v>
      </c>
      <c r="O1021" s="49" t="str">
        <f>+[34]Fusibles!N264</f>
        <v>Sustento</v>
      </c>
      <c r="P1021" s="49">
        <f>+[34]Fusibles!O264</f>
        <v>200</v>
      </c>
      <c r="Q1021" s="49" t="str">
        <f>+[34]Fusibles!P264</f>
        <v>S</v>
      </c>
      <c r="R1021" s="51">
        <f t="shared" si="62"/>
        <v>-0.45519713261648742</v>
      </c>
      <c r="S1021" s="45" t="str">
        <f t="shared" si="63"/>
        <v>ELNO: Orden de Compra 1210014025</v>
      </c>
      <c r="V1021" s="46">
        <f t="shared" si="65"/>
        <v>1</v>
      </c>
    </row>
    <row r="1022" spans="1:22" s="45" customFormat="1" ht="11.25" hidden="1" customHeight="1" x14ac:dyDescent="0.2">
      <c r="A1022" s="47">
        <f t="shared" si="64"/>
        <v>1008</v>
      </c>
      <c r="B1022" s="48" t="str">
        <f>+[34]Fusibles!B265</f>
        <v>SFM32</v>
      </c>
      <c r="C1022" s="49" t="str">
        <f>+[34]Fusibles!C265</f>
        <v xml:space="preserve">FUSIBLES TIPO CHICOTE  10 - 15 KV., 100K                                                                                                                                                                                                                  </v>
      </c>
      <c r="D1022" s="49">
        <f>+[34]Fusibles!D265</f>
        <v>6.1</v>
      </c>
      <c r="E1022" s="53">
        <f>+[34]Fusibles!E265</f>
        <v>4.22</v>
      </c>
      <c r="F1022" s="53"/>
      <c r="G1022" s="49" t="str">
        <f>+[34]Fusibles!F265</f>
        <v>S</v>
      </c>
      <c r="H1022" s="49">
        <f>+[34]Fusibles!G265</f>
        <v>60</v>
      </c>
      <c r="I1022" s="49" t="str">
        <f>+[34]Fusibles!H265</f>
        <v>Factura 0002-007292/G-130-2017</v>
      </c>
      <c r="J1022" s="49" t="str">
        <f>+[34]Fusibles!I265</f>
        <v>Corporativa</v>
      </c>
      <c r="K1022" s="49" t="str">
        <f>+[34]Fusibles!J265</f>
        <v>ELOR</v>
      </c>
      <c r="L1022" s="49" t="str">
        <f>+[34]Fusibles!K265</f>
        <v xml:space="preserve">STRONGER S.A.C. </v>
      </c>
      <c r="M1022" s="49">
        <f>+[34]Fusibles!L265</f>
        <v>43050</v>
      </c>
      <c r="N1022" s="49">
        <f>+[34]Fusibles!M265</f>
        <v>37</v>
      </c>
      <c r="O1022" s="49" t="str">
        <f>+[34]Fusibles!N265</f>
        <v>Sustento</v>
      </c>
      <c r="P1022" s="49">
        <f>+[34]Fusibles!O265</f>
        <v>60</v>
      </c>
      <c r="Q1022" s="49" t="str">
        <f>+[34]Fusibles!P265</f>
        <v>S</v>
      </c>
      <c r="R1022" s="51">
        <f t="shared" si="62"/>
        <v>-0.30819672131147546</v>
      </c>
      <c r="S1022" s="45" t="str">
        <f t="shared" si="63"/>
        <v>ELOR: Factura 0002-007292/G-130-2017</v>
      </c>
      <c r="V1022" s="46">
        <f t="shared" si="65"/>
        <v>1</v>
      </c>
    </row>
    <row r="1023" spans="1:22" s="45" customFormat="1" ht="11.25" hidden="1" customHeight="1" x14ac:dyDescent="0.2">
      <c r="A1023" s="47">
        <f t="shared" si="64"/>
        <v>1009</v>
      </c>
      <c r="B1023" s="48" t="str">
        <f>+[34]Fusibles!B266</f>
        <v>SFM33</v>
      </c>
      <c r="C1023" s="49" t="str">
        <f>+[34]Fusibles!C266</f>
        <v xml:space="preserve">FUSIBLES TIPO CHICOTE  10 - 15 KV., 120 K                                                                                                                                                                                                                 </v>
      </c>
      <c r="D1023" s="49">
        <f>+[34]Fusibles!D266</f>
        <v>5.17</v>
      </c>
      <c r="E1023" s="53">
        <f>+[34]Fusibles!E266</f>
        <v>5.17</v>
      </c>
      <c r="F1023" s="53"/>
      <c r="G1023" s="49" t="str">
        <f>+[34]Fusibles!F266</f>
        <v>E</v>
      </c>
      <c r="H1023" s="49" t="str">
        <f>+[34]Fusibles!G266</f>
        <v/>
      </c>
      <c r="I1023" s="49" t="str">
        <f>+[34]Fusibles!H266</f>
        <v>Estimado</v>
      </c>
      <c r="J1023" s="49" t="str">
        <f>+[34]Fusibles!I266</f>
        <v/>
      </c>
      <c r="K1023" s="49" t="str">
        <f>+[34]Fusibles!J266</f>
        <v/>
      </c>
      <c r="L1023" s="49" t="str">
        <f>+[34]Fusibles!K266</f>
        <v/>
      </c>
      <c r="M1023" s="49" t="str">
        <f>+[34]Fusibles!L266</f>
        <v/>
      </c>
      <c r="N1023" s="49" t="str">
        <f>+[34]Fusibles!M266</f>
        <v/>
      </c>
      <c r="O1023" s="49" t="str">
        <f>+[34]Fusibles!N266</f>
        <v>Estimado</v>
      </c>
      <c r="P1023" s="49" t="str">
        <f>+[34]Fusibles!O266</f>
        <v/>
      </c>
      <c r="Q1023" s="49" t="str">
        <f>+[34]Fusibles!P266</f>
        <v>E</v>
      </c>
      <c r="R1023" s="51">
        <f t="shared" si="62"/>
        <v>0</v>
      </c>
      <c r="S1023" s="45" t="str">
        <f t="shared" si="63"/>
        <v>Estimado.rar</v>
      </c>
      <c r="V1023" s="46">
        <f t="shared" si="65"/>
        <v>1</v>
      </c>
    </row>
    <row r="1024" spans="1:22" s="45" customFormat="1" ht="11.25" hidden="1" customHeight="1" x14ac:dyDescent="0.2">
      <c r="A1024" s="47">
        <f t="shared" si="64"/>
        <v>1010</v>
      </c>
      <c r="B1024" s="48" t="str">
        <f>+[34]Fusibles!B267</f>
        <v>SFM34</v>
      </c>
      <c r="C1024" s="49" t="str">
        <f>+[34]Fusibles!C267</f>
        <v xml:space="preserve">FUSIBLES TIPO CHICOTE  10 - 15 KV., 160 K                                                                                                                                                                                                                 </v>
      </c>
      <c r="D1024" s="49">
        <f>+[34]Fusibles!D267</f>
        <v>6.6</v>
      </c>
      <c r="E1024" s="53">
        <f>+[34]Fusibles!E267</f>
        <v>6.6</v>
      </c>
      <c r="F1024" s="53"/>
      <c r="G1024" s="49" t="str">
        <f>+[34]Fusibles!F267</f>
        <v>E</v>
      </c>
      <c r="H1024" s="49" t="str">
        <f>+[34]Fusibles!G267</f>
        <v/>
      </c>
      <c r="I1024" s="49" t="str">
        <f>+[34]Fusibles!H267</f>
        <v>Estimado</v>
      </c>
      <c r="J1024" s="49" t="str">
        <f>+[34]Fusibles!I267</f>
        <v/>
      </c>
      <c r="K1024" s="49" t="str">
        <f>+[34]Fusibles!J267</f>
        <v/>
      </c>
      <c r="L1024" s="49" t="str">
        <f>+[34]Fusibles!K267</f>
        <v/>
      </c>
      <c r="M1024" s="49" t="str">
        <f>+[34]Fusibles!L267</f>
        <v/>
      </c>
      <c r="N1024" s="49" t="str">
        <f>+[34]Fusibles!M267</f>
        <v/>
      </c>
      <c r="O1024" s="49" t="str">
        <f>+[34]Fusibles!N267</f>
        <v>Estimado</v>
      </c>
      <c r="P1024" s="49" t="str">
        <f>+[34]Fusibles!O267</f>
        <v/>
      </c>
      <c r="Q1024" s="49" t="str">
        <f>+[34]Fusibles!P267</f>
        <v>E</v>
      </c>
      <c r="R1024" s="51">
        <f t="shared" si="62"/>
        <v>0</v>
      </c>
      <c r="S1024" s="45" t="str">
        <f t="shared" si="63"/>
        <v>Estimado.rar</v>
      </c>
      <c r="V1024" s="46">
        <f t="shared" si="65"/>
        <v>1</v>
      </c>
    </row>
    <row r="1025" spans="1:22" s="45" customFormat="1" ht="11.25" hidden="1" customHeight="1" x14ac:dyDescent="0.2">
      <c r="A1025" s="47">
        <f t="shared" si="64"/>
        <v>1011</v>
      </c>
      <c r="B1025" s="48" t="str">
        <f>+[34]Fusibles!B268</f>
        <v>SFM35</v>
      </c>
      <c r="C1025" s="49" t="str">
        <f>+[34]Fusibles!C268</f>
        <v xml:space="preserve">FUSIBLES TIPO CHICOTE  10 - 15 KV., 200 K                                                                                                                                                                                                                 </v>
      </c>
      <c r="D1025" s="49">
        <f>+[34]Fusibles!D268</f>
        <v>5.41</v>
      </c>
      <c r="E1025" s="53">
        <f>+[34]Fusibles!E268</f>
        <v>7.35</v>
      </c>
      <c r="F1025" s="53"/>
      <c r="G1025" s="49" t="str">
        <f>+[34]Fusibles!F268</f>
        <v>S</v>
      </c>
      <c r="H1025" s="49">
        <f>+[34]Fusibles!G268</f>
        <v>30</v>
      </c>
      <c r="I1025" s="49" t="str">
        <f>+[34]Fusibles!H268</f>
        <v>Factura 0002-007292/G-130-2017</v>
      </c>
      <c r="J1025" s="49" t="str">
        <f>+[34]Fusibles!I268</f>
        <v>Corporativa</v>
      </c>
      <c r="K1025" s="49" t="str">
        <f>+[34]Fusibles!J268</f>
        <v>ELOR</v>
      </c>
      <c r="L1025" s="49" t="str">
        <f>+[34]Fusibles!K268</f>
        <v xml:space="preserve">STRONGER S.A.C. </v>
      </c>
      <c r="M1025" s="49">
        <f>+[34]Fusibles!L268</f>
        <v>43050</v>
      </c>
      <c r="N1025" s="49">
        <f>+[34]Fusibles!M268</f>
        <v>37</v>
      </c>
      <c r="O1025" s="49" t="str">
        <f>+[34]Fusibles!N268</f>
        <v>Sustento</v>
      </c>
      <c r="P1025" s="49">
        <f>+[34]Fusibles!O268</f>
        <v>30</v>
      </c>
      <c r="Q1025" s="49" t="str">
        <f>+[34]Fusibles!P268</f>
        <v>S</v>
      </c>
      <c r="R1025" s="51">
        <f t="shared" si="62"/>
        <v>0.3585951940850276</v>
      </c>
      <c r="S1025" s="45" t="str">
        <f t="shared" si="63"/>
        <v>ELOR: Factura 0002-007292/G-130-2017</v>
      </c>
      <c r="V1025" s="46">
        <f t="shared" si="65"/>
        <v>1</v>
      </c>
    </row>
    <row r="1026" spans="1:22" s="45" customFormat="1" ht="11.25" hidden="1" customHeight="1" x14ac:dyDescent="0.2">
      <c r="A1026" s="47">
        <f t="shared" si="64"/>
        <v>1012</v>
      </c>
      <c r="B1026" s="48" t="str">
        <f>+[34]Interruptores!B152</f>
        <v>SIB08</v>
      </c>
      <c r="C1026" s="49" t="str">
        <f>+[34]Interruptores!C152</f>
        <v xml:space="preserve">INTERRUPTOR BIPOLAR B.T. 2 X 30 A.                                                                                                                                                                                                                        </v>
      </c>
      <c r="D1026" s="49">
        <f>+[34]Interruptores!D152</f>
        <v>3.86</v>
      </c>
      <c r="E1026" s="53">
        <f>+[34]Interruptores!E152</f>
        <v>3.86</v>
      </c>
      <c r="F1026" s="53"/>
      <c r="G1026" s="49" t="str">
        <f>+[34]Interruptores!F152</f>
        <v>E</v>
      </c>
      <c r="H1026" s="49" t="str">
        <f>+[34]Interruptores!G152</f>
        <v/>
      </c>
      <c r="I1026" s="49" t="str">
        <f>+[34]Interruptores!H152</f>
        <v>Estimado</v>
      </c>
      <c r="J1026" s="49" t="str">
        <f>+[34]Interruptores!I152</f>
        <v/>
      </c>
      <c r="K1026" s="49" t="str">
        <f>+[34]Interruptores!J152</f>
        <v/>
      </c>
      <c r="L1026" s="49" t="str">
        <f>+[34]Interruptores!K152</f>
        <v/>
      </c>
      <c r="M1026" s="49" t="str">
        <f>+[34]Interruptores!L152</f>
        <v/>
      </c>
      <c r="N1026" s="49" t="str">
        <f>+[34]Interruptores!M152</f>
        <v/>
      </c>
      <c r="O1026" s="49" t="str">
        <f>+[34]Interruptores!N152</f>
        <v>Estimado</v>
      </c>
      <c r="P1026" s="49" t="str">
        <f>+[34]Interruptores!O152</f>
        <v/>
      </c>
      <c r="Q1026" s="49" t="str">
        <f>+[34]Interruptores!P152</f>
        <v>E</v>
      </c>
      <c r="R1026" s="51">
        <f t="shared" si="62"/>
        <v>0</v>
      </c>
      <c r="S1026" s="45" t="str">
        <f t="shared" si="63"/>
        <v>Estimado.rar</v>
      </c>
      <c r="V1026" s="46">
        <f t="shared" si="65"/>
        <v>1</v>
      </c>
    </row>
    <row r="1027" spans="1:22" s="45" customFormat="1" ht="11.25" hidden="1" customHeight="1" x14ac:dyDescent="0.2">
      <c r="A1027" s="47">
        <f t="shared" si="64"/>
        <v>1013</v>
      </c>
      <c r="B1027" s="48" t="str">
        <f>+[34]Interruptores!B153</f>
        <v>SIM24</v>
      </c>
      <c r="C1027" s="49" t="str">
        <f>+[34]Interruptores!C153</f>
        <v xml:space="preserve">INTERRUPTOR CORTE EN ACEITE, TRIFASICO, 15 KV, In = 400 A EXTERIOR                                                                                                                                                                                        </v>
      </c>
      <c r="D1027" s="49">
        <f>+[34]Interruptores!D153</f>
        <v>4229.7299999999996</v>
      </c>
      <c r="E1027" s="53">
        <f>+[34]Interruptores!E153</f>
        <v>4229.7299999999996</v>
      </c>
      <c r="F1027" s="53"/>
      <c r="G1027" s="49" t="str">
        <f>+[34]Interruptores!F153</f>
        <v>E</v>
      </c>
      <c r="H1027" s="49" t="str">
        <f>+[34]Interruptores!G153</f>
        <v/>
      </c>
      <c r="I1027" s="49" t="str">
        <f>+[34]Interruptores!H153</f>
        <v>Estimado</v>
      </c>
      <c r="J1027" s="49" t="str">
        <f>+[34]Interruptores!I153</f>
        <v/>
      </c>
      <c r="K1027" s="49" t="str">
        <f>+[34]Interruptores!J153</f>
        <v/>
      </c>
      <c r="L1027" s="49" t="str">
        <f>+[34]Interruptores!K153</f>
        <v/>
      </c>
      <c r="M1027" s="49" t="str">
        <f>+[34]Interruptores!L153</f>
        <v/>
      </c>
      <c r="N1027" s="49" t="str">
        <f>+[34]Interruptores!M153</f>
        <v/>
      </c>
      <c r="O1027" s="49" t="str">
        <f>+[34]Interruptores!N153</f>
        <v>Estimado</v>
      </c>
      <c r="P1027" s="49" t="str">
        <f>+[34]Interruptores!O153</f>
        <v/>
      </c>
      <c r="Q1027" s="49" t="str">
        <f>+[34]Interruptores!P153</f>
        <v>E</v>
      </c>
      <c r="R1027" s="51">
        <f t="shared" ref="R1027:R1090" si="66">+IFERROR(E1027/D1027-1,"")</f>
        <v>0</v>
      </c>
      <c r="S1027" s="45" t="str">
        <f t="shared" ref="S1027:S1090" si="67">+IF(O1027="Sustento",K1027&amp;": "&amp;I1027,IF(O1027="Precio regulado 2012",O1027,IF(O1027="Estimado","Estimado.rar",O1027)))</f>
        <v>Estimado.rar</v>
      </c>
      <c r="V1027" s="46">
        <f t="shared" si="65"/>
        <v>1</v>
      </c>
    </row>
    <row r="1028" spans="1:22" s="45" customFormat="1" ht="11.25" hidden="1" customHeight="1" x14ac:dyDescent="0.2">
      <c r="A1028" s="47">
        <f t="shared" si="64"/>
        <v>1014</v>
      </c>
      <c r="B1028" s="48" t="str">
        <f>+[34]Interruptores!B154</f>
        <v>SIM01</v>
      </c>
      <c r="C1028" s="49" t="str">
        <f>+[34]Interruptores!C154</f>
        <v xml:space="preserve">INTERRUPTOR DE GRAN VOLUMEN DE ACEITE, TRIPOLAR, MT, 250 MVA, INTERIOR                                                                                                                                                                                    </v>
      </c>
      <c r="D1028" s="49">
        <f>+[34]Interruptores!D154</f>
        <v>3240.52</v>
      </c>
      <c r="E1028" s="53">
        <f>+[34]Interruptores!E154</f>
        <v>3240.52</v>
      </c>
      <c r="F1028" s="53"/>
      <c r="G1028" s="49" t="str">
        <f>+[34]Interruptores!F154</f>
        <v>E</v>
      </c>
      <c r="H1028" s="49" t="str">
        <f>+[34]Interruptores!G154</f>
        <v/>
      </c>
      <c r="I1028" s="49" t="str">
        <f>+[34]Interruptores!H154</f>
        <v>Estimado</v>
      </c>
      <c r="J1028" s="49" t="str">
        <f>+[34]Interruptores!I154</f>
        <v/>
      </c>
      <c r="K1028" s="49" t="str">
        <f>+[34]Interruptores!J154</f>
        <v/>
      </c>
      <c r="L1028" s="49" t="str">
        <f>+[34]Interruptores!K154</f>
        <v/>
      </c>
      <c r="M1028" s="49" t="str">
        <f>+[34]Interruptores!L154</f>
        <v/>
      </c>
      <c r="N1028" s="49" t="str">
        <f>+[34]Interruptores!M154</f>
        <v/>
      </c>
      <c r="O1028" s="49" t="str">
        <f>+[34]Interruptores!N154</f>
        <v>Estimado</v>
      </c>
      <c r="P1028" s="49" t="str">
        <f>+[34]Interruptores!O154</f>
        <v/>
      </c>
      <c r="Q1028" s="49" t="str">
        <f>+[34]Interruptores!P154</f>
        <v>E</v>
      </c>
      <c r="R1028" s="51">
        <f t="shared" si="66"/>
        <v>0</v>
      </c>
      <c r="S1028" s="45" t="str">
        <f t="shared" si="67"/>
        <v>Estimado.rar</v>
      </c>
      <c r="V1028" s="46">
        <f t="shared" si="65"/>
        <v>1</v>
      </c>
    </row>
    <row r="1029" spans="1:22" s="45" customFormat="1" ht="11.25" hidden="1" customHeight="1" x14ac:dyDescent="0.2">
      <c r="A1029" s="47">
        <f t="shared" si="64"/>
        <v>1015</v>
      </c>
      <c r="B1029" s="48" t="str">
        <f>+[34]Interruptores!B155</f>
        <v>SIM02</v>
      </c>
      <c r="C1029" s="49" t="str">
        <f>+[34]Interruptores!C155</f>
        <v xml:space="preserve">INTERRUPTOR DE GRAN VOLUMEN DE ACEITE, TRIPOLAR, MT, 500 MVA, INTERIOR                                                                                                                                                                                    </v>
      </c>
      <c r="D1029" s="49">
        <f>+[34]Interruptores!D155</f>
        <v>3369</v>
      </c>
      <c r="E1029" s="53">
        <f>+[34]Interruptores!E155</f>
        <v>3369</v>
      </c>
      <c r="F1029" s="53"/>
      <c r="G1029" s="49" t="str">
        <f>+[34]Interruptores!F155</f>
        <v>E</v>
      </c>
      <c r="H1029" s="49" t="str">
        <f>+[34]Interruptores!G155</f>
        <v/>
      </c>
      <c r="I1029" s="49" t="str">
        <f>+[34]Interruptores!H155</f>
        <v>Estimado</v>
      </c>
      <c r="J1029" s="49" t="str">
        <f>+[34]Interruptores!I155</f>
        <v/>
      </c>
      <c r="K1029" s="49" t="str">
        <f>+[34]Interruptores!J155</f>
        <v/>
      </c>
      <c r="L1029" s="49" t="str">
        <f>+[34]Interruptores!K155</f>
        <v/>
      </c>
      <c r="M1029" s="49" t="str">
        <f>+[34]Interruptores!L155</f>
        <v/>
      </c>
      <c r="N1029" s="49" t="str">
        <f>+[34]Interruptores!M155</f>
        <v/>
      </c>
      <c r="O1029" s="49" t="str">
        <f>+[34]Interruptores!N155</f>
        <v>Estimado</v>
      </c>
      <c r="P1029" s="49" t="str">
        <f>+[34]Interruptores!O155</f>
        <v/>
      </c>
      <c r="Q1029" s="49" t="str">
        <f>+[34]Interruptores!P155</f>
        <v>E</v>
      </c>
      <c r="R1029" s="51">
        <f t="shared" si="66"/>
        <v>0</v>
      </c>
      <c r="S1029" s="45" t="str">
        <f t="shared" si="67"/>
        <v>Estimado.rar</v>
      </c>
      <c r="V1029" s="46">
        <f t="shared" si="65"/>
        <v>1</v>
      </c>
    </row>
    <row r="1030" spans="1:22" s="45" customFormat="1" ht="11.25" hidden="1" customHeight="1" x14ac:dyDescent="0.2">
      <c r="A1030" s="47">
        <f t="shared" si="64"/>
        <v>1016</v>
      </c>
      <c r="B1030" s="48" t="str">
        <f>+[34]Interruptores!B156</f>
        <v>SIM03</v>
      </c>
      <c r="C1030" s="49" t="str">
        <f>+[34]Interruptores!C156</f>
        <v xml:space="preserve">INTERRUPTOR DE MINIMO VOLUMEN DE ACEITE, TRIPOLAR, 10 KV, In = 400 A, Pcc = 250 MVA, INTERIOR                                                                                                                                                             </v>
      </c>
      <c r="D1030" s="49">
        <f>+[34]Interruptores!D156</f>
        <v>2033.37</v>
      </c>
      <c r="E1030" s="53">
        <f>+[34]Interruptores!E156</f>
        <v>2033.37</v>
      </c>
      <c r="F1030" s="53"/>
      <c r="G1030" s="49" t="str">
        <f>+[34]Interruptores!F156</f>
        <v>E</v>
      </c>
      <c r="H1030" s="49" t="str">
        <f>+[34]Interruptores!G156</f>
        <v/>
      </c>
      <c r="I1030" s="49" t="str">
        <f>+[34]Interruptores!H156</f>
        <v>Estimado</v>
      </c>
      <c r="J1030" s="49" t="str">
        <f>+[34]Interruptores!I156</f>
        <v/>
      </c>
      <c r="K1030" s="49" t="str">
        <f>+[34]Interruptores!J156</f>
        <v/>
      </c>
      <c r="L1030" s="49" t="str">
        <f>+[34]Interruptores!K156</f>
        <v/>
      </c>
      <c r="M1030" s="49" t="str">
        <f>+[34]Interruptores!L156</f>
        <v/>
      </c>
      <c r="N1030" s="49" t="str">
        <f>+[34]Interruptores!M156</f>
        <v/>
      </c>
      <c r="O1030" s="49" t="str">
        <f>+[34]Interruptores!N156</f>
        <v>Estimado</v>
      </c>
      <c r="P1030" s="49" t="str">
        <f>+[34]Interruptores!O156</f>
        <v/>
      </c>
      <c r="Q1030" s="49" t="str">
        <f>+[34]Interruptores!P156</f>
        <v>E</v>
      </c>
      <c r="R1030" s="51">
        <f t="shared" si="66"/>
        <v>0</v>
      </c>
      <c r="S1030" s="45" t="str">
        <f t="shared" si="67"/>
        <v>Estimado.rar</v>
      </c>
      <c r="V1030" s="46">
        <f t="shared" si="65"/>
        <v>1</v>
      </c>
    </row>
    <row r="1031" spans="1:22" s="45" customFormat="1" ht="11.25" hidden="1" customHeight="1" x14ac:dyDescent="0.2">
      <c r="A1031" s="47">
        <f t="shared" si="64"/>
        <v>1017</v>
      </c>
      <c r="B1031" s="48" t="str">
        <f>+[34]Interruptores!B157</f>
        <v>SIM04</v>
      </c>
      <c r="C1031" s="49" t="str">
        <f>+[34]Interruptores!C157</f>
        <v xml:space="preserve">INTERRUPTOR DE MINIMO VOLUMEN DE ACEITE, TRIPOLAR, 10 KV, In = 400 A, Pcc = 500 MVA, INTERIOR                                                                                                                                                             </v>
      </c>
      <c r="D1031" s="49">
        <f>+[34]Interruptores!D157</f>
        <v>3705.91</v>
      </c>
      <c r="E1031" s="53">
        <f>+[34]Interruptores!E157</f>
        <v>3705.91</v>
      </c>
      <c r="F1031" s="53"/>
      <c r="G1031" s="49" t="str">
        <f>+[34]Interruptores!F157</f>
        <v>E</v>
      </c>
      <c r="H1031" s="49" t="str">
        <f>+[34]Interruptores!G157</f>
        <v/>
      </c>
      <c r="I1031" s="49" t="str">
        <f>+[34]Interruptores!H157</f>
        <v>Estimado</v>
      </c>
      <c r="J1031" s="49" t="str">
        <f>+[34]Interruptores!I157</f>
        <v/>
      </c>
      <c r="K1031" s="49" t="str">
        <f>+[34]Interruptores!J157</f>
        <v/>
      </c>
      <c r="L1031" s="49" t="str">
        <f>+[34]Interruptores!K157</f>
        <v/>
      </c>
      <c r="M1031" s="49" t="str">
        <f>+[34]Interruptores!L157</f>
        <v/>
      </c>
      <c r="N1031" s="49" t="str">
        <f>+[34]Interruptores!M157</f>
        <v/>
      </c>
      <c r="O1031" s="49" t="str">
        <f>+[34]Interruptores!N157</f>
        <v>Estimado</v>
      </c>
      <c r="P1031" s="49" t="str">
        <f>+[34]Interruptores!O157</f>
        <v/>
      </c>
      <c r="Q1031" s="49" t="str">
        <f>+[34]Interruptores!P157</f>
        <v>E</v>
      </c>
      <c r="R1031" s="51">
        <f t="shared" si="66"/>
        <v>0</v>
      </c>
      <c r="S1031" s="45" t="str">
        <f t="shared" si="67"/>
        <v>Estimado.rar</v>
      </c>
      <c r="V1031" s="46">
        <f t="shared" si="65"/>
        <v>1</v>
      </c>
    </row>
    <row r="1032" spans="1:22" s="45" customFormat="1" ht="11.25" hidden="1" customHeight="1" x14ac:dyDescent="0.2">
      <c r="A1032" s="47">
        <f t="shared" si="64"/>
        <v>1018</v>
      </c>
      <c r="B1032" s="48" t="str">
        <f>+[34]Interruptores!B158</f>
        <v>SIM05</v>
      </c>
      <c r="C1032" s="49" t="str">
        <f>+[34]Interruptores!C158</f>
        <v xml:space="preserve">INTERRUPTOR DE MINIMO VOLUMEN DE ACEITE, TRIPOLAR, 12 KV, In =  630 A, Pcc = 330 MVA, INTERIOR                                                                                                                                                            </v>
      </c>
      <c r="D1032" s="49">
        <f>+[34]Interruptores!D158</f>
        <v>3814.85</v>
      </c>
      <c r="E1032" s="53">
        <f>+[34]Interruptores!E158</f>
        <v>3814.85</v>
      </c>
      <c r="F1032" s="53"/>
      <c r="G1032" s="49" t="str">
        <f>+[34]Interruptores!F158</f>
        <v>E</v>
      </c>
      <c r="H1032" s="49" t="str">
        <f>+[34]Interruptores!G158</f>
        <v/>
      </c>
      <c r="I1032" s="49" t="str">
        <f>+[34]Interruptores!H158</f>
        <v>Estimado</v>
      </c>
      <c r="J1032" s="49" t="str">
        <f>+[34]Interruptores!I158</f>
        <v/>
      </c>
      <c r="K1032" s="49" t="str">
        <f>+[34]Interruptores!J158</f>
        <v/>
      </c>
      <c r="L1032" s="49" t="str">
        <f>+[34]Interruptores!K158</f>
        <v/>
      </c>
      <c r="M1032" s="49" t="str">
        <f>+[34]Interruptores!L158</f>
        <v/>
      </c>
      <c r="N1032" s="49" t="str">
        <f>+[34]Interruptores!M158</f>
        <v/>
      </c>
      <c r="O1032" s="49" t="str">
        <f>+[34]Interruptores!N158</f>
        <v>Estimado</v>
      </c>
      <c r="P1032" s="49" t="str">
        <f>+[34]Interruptores!O158</f>
        <v/>
      </c>
      <c r="Q1032" s="49" t="str">
        <f>+[34]Interruptores!P158</f>
        <v>E</v>
      </c>
      <c r="R1032" s="51">
        <f t="shared" si="66"/>
        <v>0</v>
      </c>
      <c r="S1032" s="45" t="str">
        <f t="shared" si="67"/>
        <v>Estimado.rar</v>
      </c>
      <c r="V1032" s="46">
        <f t="shared" si="65"/>
        <v>1</v>
      </c>
    </row>
    <row r="1033" spans="1:22" s="45" customFormat="1" ht="11.25" hidden="1" customHeight="1" x14ac:dyDescent="0.2">
      <c r="A1033" s="47">
        <f t="shared" si="64"/>
        <v>1019</v>
      </c>
      <c r="B1033" s="48" t="str">
        <f>+[34]Interruptores!B159</f>
        <v>SIM06</v>
      </c>
      <c r="C1033" s="49" t="str">
        <f>+[34]Interruptores!C159</f>
        <v xml:space="preserve">INTERRUPTOR DE MINIMO VOLUMEN DE ACEITE, TRIPOLAR, 12 KV, In =  800 A, Pcc = 420 MVA, INTERIOR                                                                                                                                                            </v>
      </c>
      <c r="D1033" s="49">
        <f>+[34]Interruptores!D159</f>
        <v>4700.45</v>
      </c>
      <c r="E1033" s="53">
        <f>+[34]Interruptores!E159</f>
        <v>4700.45</v>
      </c>
      <c r="F1033" s="53"/>
      <c r="G1033" s="49" t="str">
        <f>+[34]Interruptores!F159</f>
        <v>E</v>
      </c>
      <c r="H1033" s="49" t="str">
        <f>+[34]Interruptores!G159</f>
        <v/>
      </c>
      <c r="I1033" s="49" t="str">
        <f>+[34]Interruptores!H159</f>
        <v>Estimado</v>
      </c>
      <c r="J1033" s="49" t="str">
        <f>+[34]Interruptores!I159</f>
        <v/>
      </c>
      <c r="K1033" s="49" t="str">
        <f>+[34]Interruptores!J159</f>
        <v/>
      </c>
      <c r="L1033" s="49" t="str">
        <f>+[34]Interruptores!K159</f>
        <v/>
      </c>
      <c r="M1033" s="49" t="str">
        <f>+[34]Interruptores!L159</f>
        <v/>
      </c>
      <c r="N1033" s="49" t="str">
        <f>+[34]Interruptores!M159</f>
        <v/>
      </c>
      <c r="O1033" s="49" t="str">
        <f>+[34]Interruptores!N159</f>
        <v>Estimado</v>
      </c>
      <c r="P1033" s="49" t="str">
        <f>+[34]Interruptores!O159</f>
        <v/>
      </c>
      <c r="Q1033" s="49" t="str">
        <f>+[34]Interruptores!P159</f>
        <v>E</v>
      </c>
      <c r="R1033" s="51">
        <f t="shared" si="66"/>
        <v>0</v>
      </c>
      <c r="S1033" s="45" t="str">
        <f t="shared" si="67"/>
        <v>Estimado.rar</v>
      </c>
      <c r="V1033" s="46">
        <f t="shared" si="65"/>
        <v>1</v>
      </c>
    </row>
    <row r="1034" spans="1:22" s="45" customFormat="1" ht="11.25" hidden="1" customHeight="1" x14ac:dyDescent="0.2">
      <c r="A1034" s="47">
        <f t="shared" si="64"/>
        <v>1020</v>
      </c>
      <c r="B1034" s="48" t="str">
        <f>+[34]Interruptores!B160</f>
        <v>SIM07</v>
      </c>
      <c r="C1034" s="49" t="str">
        <f>+[34]Interruptores!C160</f>
        <v xml:space="preserve">INTERRUPTOR DE MINIMO VOLUMEN DE ACEITE, TRIPOLAR, 12 KV, In = 1250 A, Pcc &gt; 600 MVA, INTERIOR                                                                                                                                                            </v>
      </c>
      <c r="D1034" s="49">
        <f>+[34]Interruptores!D160</f>
        <v>5648.73</v>
      </c>
      <c r="E1034" s="53">
        <f>+[34]Interruptores!E160</f>
        <v>5648.73</v>
      </c>
      <c r="F1034" s="53"/>
      <c r="G1034" s="49" t="str">
        <f>+[34]Interruptores!F160</f>
        <v>E</v>
      </c>
      <c r="H1034" s="49" t="str">
        <f>+[34]Interruptores!G160</f>
        <v/>
      </c>
      <c r="I1034" s="49" t="str">
        <f>+[34]Interruptores!H160</f>
        <v>Estimado</v>
      </c>
      <c r="J1034" s="49" t="str">
        <f>+[34]Interruptores!I160</f>
        <v/>
      </c>
      <c r="K1034" s="49" t="str">
        <f>+[34]Interruptores!J160</f>
        <v/>
      </c>
      <c r="L1034" s="49" t="str">
        <f>+[34]Interruptores!K160</f>
        <v/>
      </c>
      <c r="M1034" s="49" t="str">
        <f>+[34]Interruptores!L160</f>
        <v/>
      </c>
      <c r="N1034" s="49" t="str">
        <f>+[34]Interruptores!M160</f>
        <v/>
      </c>
      <c r="O1034" s="49" t="str">
        <f>+[34]Interruptores!N160</f>
        <v>Estimado</v>
      </c>
      <c r="P1034" s="49" t="str">
        <f>+[34]Interruptores!O160</f>
        <v/>
      </c>
      <c r="Q1034" s="49" t="str">
        <f>+[34]Interruptores!P160</f>
        <v>E</v>
      </c>
      <c r="R1034" s="51">
        <f t="shared" si="66"/>
        <v>0</v>
      </c>
      <c r="S1034" s="45" t="str">
        <f t="shared" si="67"/>
        <v>Estimado.rar</v>
      </c>
      <c r="V1034" s="46">
        <f t="shared" si="65"/>
        <v>1</v>
      </c>
    </row>
    <row r="1035" spans="1:22" s="45" customFormat="1" ht="11.25" hidden="1" customHeight="1" x14ac:dyDescent="0.2">
      <c r="A1035" s="47">
        <f t="shared" si="64"/>
        <v>1021</v>
      </c>
      <c r="B1035" s="48" t="str">
        <f>+[34]Interruptores!B161</f>
        <v>SIM08</v>
      </c>
      <c r="C1035" s="49" t="str">
        <f>+[34]Interruptores!C161</f>
        <v xml:space="preserve">INTERRUPTOR DE MINIMO VOLUMEN DE ACEITE, TRIPOLAR, 24 KV, In = 630 A, Pcc = 420 MVA, INTERIOR                                                                                                                                                             </v>
      </c>
      <c r="D1035" s="49">
        <f>+[34]Interruptores!D161</f>
        <v>7754.5</v>
      </c>
      <c r="E1035" s="53">
        <f>+[34]Interruptores!E161</f>
        <v>7754.5</v>
      </c>
      <c r="F1035" s="53"/>
      <c r="G1035" s="49" t="str">
        <f>+[34]Interruptores!F161</f>
        <v>E</v>
      </c>
      <c r="H1035" s="49" t="str">
        <f>+[34]Interruptores!G161</f>
        <v/>
      </c>
      <c r="I1035" s="49" t="str">
        <f>+[34]Interruptores!H161</f>
        <v>Estimado</v>
      </c>
      <c r="J1035" s="49" t="str">
        <f>+[34]Interruptores!I161</f>
        <v/>
      </c>
      <c r="K1035" s="49" t="str">
        <f>+[34]Interruptores!J161</f>
        <v/>
      </c>
      <c r="L1035" s="49" t="str">
        <f>+[34]Interruptores!K161</f>
        <v/>
      </c>
      <c r="M1035" s="49" t="str">
        <f>+[34]Interruptores!L161</f>
        <v/>
      </c>
      <c r="N1035" s="49" t="str">
        <f>+[34]Interruptores!M161</f>
        <v/>
      </c>
      <c r="O1035" s="49" t="str">
        <f>+[34]Interruptores!N161</f>
        <v>Estimado</v>
      </c>
      <c r="P1035" s="49" t="str">
        <f>+[34]Interruptores!O161</f>
        <v/>
      </c>
      <c r="Q1035" s="49" t="str">
        <f>+[34]Interruptores!P161</f>
        <v>E</v>
      </c>
      <c r="R1035" s="51">
        <f t="shared" si="66"/>
        <v>0</v>
      </c>
      <c r="S1035" s="45" t="str">
        <f t="shared" si="67"/>
        <v>Estimado.rar</v>
      </c>
      <c r="V1035" s="46">
        <f t="shared" si="65"/>
        <v>1</v>
      </c>
    </row>
    <row r="1036" spans="1:22" s="45" customFormat="1" ht="11.25" hidden="1" customHeight="1" x14ac:dyDescent="0.2">
      <c r="A1036" s="47">
        <f t="shared" ref="A1036:A1099" si="68">+A1035+1</f>
        <v>1022</v>
      </c>
      <c r="B1036" s="48" t="str">
        <f>+[34]Interruptores!B162</f>
        <v>SIM09</v>
      </c>
      <c r="C1036" s="49" t="str">
        <f>+[34]Interruptores!C162</f>
        <v xml:space="preserve">INTERRUPTOR DE MINIMO VOLUMEN DE ACEITE, TRIPOLAR, 24 KV, In = 800 A, Pcc &gt; 600 MVA, INTERIOR                                                                                                                                                             </v>
      </c>
      <c r="D1036" s="49">
        <f>+[34]Interruptores!D162</f>
        <v>9323.59</v>
      </c>
      <c r="E1036" s="53">
        <f>+[34]Interruptores!E162</f>
        <v>9323.59</v>
      </c>
      <c r="F1036" s="53"/>
      <c r="G1036" s="49" t="str">
        <f>+[34]Interruptores!F162</f>
        <v>E</v>
      </c>
      <c r="H1036" s="49" t="str">
        <f>+[34]Interruptores!G162</f>
        <v/>
      </c>
      <c r="I1036" s="49" t="str">
        <f>+[34]Interruptores!H162</f>
        <v>Estimado</v>
      </c>
      <c r="J1036" s="49" t="str">
        <f>+[34]Interruptores!I162</f>
        <v/>
      </c>
      <c r="K1036" s="49" t="str">
        <f>+[34]Interruptores!J162</f>
        <v/>
      </c>
      <c r="L1036" s="49" t="str">
        <f>+[34]Interruptores!K162</f>
        <v/>
      </c>
      <c r="M1036" s="49" t="str">
        <f>+[34]Interruptores!L162</f>
        <v/>
      </c>
      <c r="N1036" s="49" t="str">
        <f>+[34]Interruptores!M162</f>
        <v/>
      </c>
      <c r="O1036" s="49" t="str">
        <f>+[34]Interruptores!N162</f>
        <v>Estimado</v>
      </c>
      <c r="P1036" s="49" t="str">
        <f>+[34]Interruptores!O162</f>
        <v/>
      </c>
      <c r="Q1036" s="49" t="str">
        <f>+[34]Interruptores!P162</f>
        <v>E</v>
      </c>
      <c r="R1036" s="51">
        <f t="shared" si="66"/>
        <v>0</v>
      </c>
      <c r="S1036" s="45" t="str">
        <f t="shared" si="67"/>
        <v>Estimado.rar</v>
      </c>
      <c r="V1036" s="46">
        <f t="shared" si="65"/>
        <v>1</v>
      </c>
    </row>
    <row r="1037" spans="1:22" s="45" customFormat="1" ht="11.25" hidden="1" customHeight="1" x14ac:dyDescent="0.2">
      <c r="A1037" s="47">
        <f t="shared" si="68"/>
        <v>1023</v>
      </c>
      <c r="B1037" s="48" t="str">
        <f>+[34]Interruptores!B163</f>
        <v>SIM10</v>
      </c>
      <c r="C1037" s="49" t="str">
        <f>+[34]Interruptores!C163</f>
        <v xml:space="preserve">INTERRUPTOR DE SOPLADO MAGNETICO, TRIPOLAR,  6 KV, In = 1250 A, Pcc = 250 MVA, INTERIOR                                                                                                                                                                   </v>
      </c>
      <c r="D1037" s="49" t="str">
        <f>+[34]Interruptores!D163</f>
        <v>Sin Costo (No Utilizado)</v>
      </c>
      <c r="E1037" s="53">
        <f>+[34]Interruptores!E163</f>
        <v>0</v>
      </c>
      <c r="F1037" s="53"/>
      <c r="G1037" s="49" t="str">
        <f>+[34]Interruptores!F163</f>
        <v>A</v>
      </c>
      <c r="H1037" s="49" t="str">
        <f>+[34]Interruptores!G163</f>
        <v/>
      </c>
      <c r="I1037" s="49" t="str">
        <f>+[34]Interruptores!H163</f>
        <v>Precio Regulado 2012</v>
      </c>
      <c r="J1037" s="49" t="str">
        <f>+[34]Interruptores!I163</f>
        <v/>
      </c>
      <c r="K1037" s="49" t="str">
        <f>+[34]Interruptores!J163</f>
        <v/>
      </c>
      <c r="L1037" s="49" t="str">
        <f>+[34]Interruptores!K163</f>
        <v/>
      </c>
      <c r="M1037" s="49" t="str">
        <f>+[34]Interruptores!L163</f>
        <v/>
      </c>
      <c r="N1037" s="49" t="str">
        <f>+[34]Interruptores!M163</f>
        <v/>
      </c>
      <c r="O1037" s="49" t="str">
        <f>+[34]Interruptores!N163</f>
        <v>Precio regulado 2012</v>
      </c>
      <c r="P1037" s="49" t="str">
        <f>+[34]Interruptores!O163</f>
        <v/>
      </c>
      <c r="Q1037" s="49" t="str">
        <f>+[34]Interruptores!P163</f>
        <v>A</v>
      </c>
      <c r="R1037" s="51" t="str">
        <f t="shared" si="66"/>
        <v/>
      </c>
      <c r="S1037" s="45" t="str">
        <f t="shared" si="67"/>
        <v>Precio regulado 2012</v>
      </c>
      <c r="V1037" s="46">
        <f t="shared" si="65"/>
        <v>1</v>
      </c>
    </row>
    <row r="1038" spans="1:22" s="45" customFormat="1" ht="11.25" hidden="1" customHeight="1" x14ac:dyDescent="0.2">
      <c r="A1038" s="47">
        <f t="shared" si="68"/>
        <v>1024</v>
      </c>
      <c r="B1038" s="48" t="str">
        <f>+[34]Interruptores!B164</f>
        <v>SIM11</v>
      </c>
      <c r="C1038" s="49" t="str">
        <f>+[34]Interruptores!C164</f>
        <v xml:space="preserve">INTERRUPTOR DE SOPLADO MAGNETICO, TRIPOLAR,  6 KV, In = 1250 A, Pcc = 500 MVA, INTERIOR                                                                                                                                                                   </v>
      </c>
      <c r="D1038" s="49" t="str">
        <f>+[34]Interruptores!D164</f>
        <v>Sin Costo (No Utilizado)</v>
      </c>
      <c r="E1038" s="53">
        <f>+[34]Interruptores!E164</f>
        <v>0</v>
      </c>
      <c r="F1038" s="53"/>
      <c r="G1038" s="49" t="str">
        <f>+[34]Interruptores!F164</f>
        <v>A</v>
      </c>
      <c r="H1038" s="49" t="str">
        <f>+[34]Interruptores!G164</f>
        <v/>
      </c>
      <c r="I1038" s="49" t="str">
        <f>+[34]Interruptores!H164</f>
        <v>Precio Regulado 2012</v>
      </c>
      <c r="J1038" s="49" t="str">
        <f>+[34]Interruptores!I164</f>
        <v/>
      </c>
      <c r="K1038" s="49" t="str">
        <f>+[34]Interruptores!J164</f>
        <v/>
      </c>
      <c r="L1038" s="49" t="str">
        <f>+[34]Interruptores!K164</f>
        <v/>
      </c>
      <c r="M1038" s="49" t="str">
        <f>+[34]Interruptores!L164</f>
        <v/>
      </c>
      <c r="N1038" s="49" t="str">
        <f>+[34]Interruptores!M164</f>
        <v/>
      </c>
      <c r="O1038" s="49" t="str">
        <f>+[34]Interruptores!N164</f>
        <v>Precio regulado 2012</v>
      </c>
      <c r="P1038" s="49" t="str">
        <f>+[34]Interruptores!O164</f>
        <v/>
      </c>
      <c r="Q1038" s="49" t="str">
        <f>+[34]Interruptores!P164</f>
        <v>A</v>
      </c>
      <c r="R1038" s="51" t="str">
        <f t="shared" si="66"/>
        <v/>
      </c>
      <c r="S1038" s="45" t="str">
        <f t="shared" si="67"/>
        <v>Precio regulado 2012</v>
      </c>
      <c r="V1038" s="46">
        <f t="shared" si="65"/>
        <v>1</v>
      </c>
    </row>
    <row r="1039" spans="1:22" s="45" customFormat="1" ht="11.25" hidden="1" customHeight="1" x14ac:dyDescent="0.2">
      <c r="A1039" s="47">
        <f t="shared" si="68"/>
        <v>1025</v>
      </c>
      <c r="B1039" s="48" t="str">
        <f>+[34]Interruptores!B165</f>
        <v>SIM12</v>
      </c>
      <c r="C1039" s="49" t="str">
        <f>+[34]Interruptores!C165</f>
        <v xml:space="preserve">INTERRUPTOR DE SOPLADO MAGNETICO, TRIPOLAR, 15 KV, In = 1250 A, Pcc = 250 MVA, INTERIOR                                                                                                                                                                   </v>
      </c>
      <c r="D1039" s="49">
        <f>+[34]Interruptores!D165</f>
        <v>9197.7199999999993</v>
      </c>
      <c r="E1039" s="53">
        <f>+[34]Interruptores!E165</f>
        <v>9197.7199999999993</v>
      </c>
      <c r="F1039" s="53"/>
      <c r="G1039" s="49" t="str">
        <f>+[34]Interruptores!F165</f>
        <v>E</v>
      </c>
      <c r="H1039" s="49" t="str">
        <f>+[34]Interruptores!G165</f>
        <v/>
      </c>
      <c r="I1039" s="49" t="str">
        <f>+[34]Interruptores!H165</f>
        <v>Estimado</v>
      </c>
      <c r="J1039" s="49" t="str">
        <f>+[34]Interruptores!I165</f>
        <v/>
      </c>
      <c r="K1039" s="49" t="str">
        <f>+[34]Interruptores!J165</f>
        <v/>
      </c>
      <c r="L1039" s="49" t="str">
        <f>+[34]Interruptores!K165</f>
        <v/>
      </c>
      <c r="M1039" s="49" t="str">
        <f>+[34]Interruptores!L165</f>
        <v/>
      </c>
      <c r="N1039" s="49" t="str">
        <f>+[34]Interruptores!M165</f>
        <v/>
      </c>
      <c r="O1039" s="49" t="str">
        <f>+[34]Interruptores!N165</f>
        <v>Estimado</v>
      </c>
      <c r="P1039" s="49" t="str">
        <f>+[34]Interruptores!O165</f>
        <v/>
      </c>
      <c r="Q1039" s="49" t="str">
        <f>+[34]Interruptores!P165</f>
        <v>E</v>
      </c>
      <c r="R1039" s="51">
        <f t="shared" si="66"/>
        <v>0</v>
      </c>
      <c r="S1039" s="45" t="str">
        <f t="shared" si="67"/>
        <v>Estimado.rar</v>
      </c>
      <c r="V1039" s="46">
        <f t="shared" si="65"/>
        <v>1</v>
      </c>
    </row>
    <row r="1040" spans="1:22" s="45" customFormat="1" ht="11.25" hidden="1" customHeight="1" x14ac:dyDescent="0.2">
      <c r="A1040" s="47">
        <f t="shared" si="68"/>
        <v>1026</v>
      </c>
      <c r="B1040" s="48" t="str">
        <f>+[34]Interruptores!B166</f>
        <v>SIM13</v>
      </c>
      <c r="C1040" s="49" t="str">
        <f>+[34]Interruptores!C166</f>
        <v xml:space="preserve">INTERRUPTOR DE SOPLADO MAGNETICO, TRIPOLAR, 15 KV, In = 1250 A, Pcc = 500 MVA, INTERIOR                                                                                                                                                                   </v>
      </c>
      <c r="D1040" s="49" t="str">
        <f>+[34]Interruptores!D166</f>
        <v>Sin Costo (No Utilizado)</v>
      </c>
      <c r="E1040" s="53">
        <f>+[34]Interruptores!E166</f>
        <v>0</v>
      </c>
      <c r="F1040" s="53"/>
      <c r="G1040" s="49" t="str">
        <f>+[34]Interruptores!F166</f>
        <v>A</v>
      </c>
      <c r="H1040" s="49" t="str">
        <f>+[34]Interruptores!G166</f>
        <v/>
      </c>
      <c r="I1040" s="49" t="str">
        <f>+[34]Interruptores!H166</f>
        <v>Precio Regulado 2012</v>
      </c>
      <c r="J1040" s="49" t="str">
        <f>+[34]Interruptores!I166</f>
        <v/>
      </c>
      <c r="K1040" s="49" t="str">
        <f>+[34]Interruptores!J166</f>
        <v/>
      </c>
      <c r="L1040" s="49" t="str">
        <f>+[34]Interruptores!K166</f>
        <v/>
      </c>
      <c r="M1040" s="49" t="str">
        <f>+[34]Interruptores!L166</f>
        <v/>
      </c>
      <c r="N1040" s="49" t="str">
        <f>+[34]Interruptores!M166</f>
        <v/>
      </c>
      <c r="O1040" s="49" t="str">
        <f>+[34]Interruptores!N166</f>
        <v>Precio regulado 2012</v>
      </c>
      <c r="P1040" s="49" t="str">
        <f>+[34]Interruptores!O166</f>
        <v/>
      </c>
      <c r="Q1040" s="49" t="str">
        <f>+[34]Interruptores!P166</f>
        <v>A</v>
      </c>
      <c r="R1040" s="51" t="str">
        <f t="shared" si="66"/>
        <v/>
      </c>
      <c r="S1040" s="45" t="str">
        <f t="shared" si="67"/>
        <v>Precio regulado 2012</v>
      </c>
      <c r="V1040" s="46">
        <f t="shared" si="65"/>
        <v>1</v>
      </c>
    </row>
    <row r="1041" spans="1:22" s="45" customFormat="1" ht="11.25" hidden="1" customHeight="1" x14ac:dyDescent="0.2">
      <c r="A1041" s="47">
        <f t="shared" si="68"/>
        <v>1027</v>
      </c>
      <c r="B1041" s="48" t="str">
        <f>+[34]Interruptores!B167</f>
        <v>SIM22</v>
      </c>
      <c r="C1041" s="49" t="str">
        <f>+[34]Interruptores!C167</f>
        <v xml:space="preserve">INTERRUPTOR DE VACIO TRIPOLAR In = 400/630 A 10 KV INTERIOR                                                                                                                                                                                               </v>
      </c>
      <c r="D1041" s="49">
        <f>+[34]Interruptores!D167</f>
        <v>6612</v>
      </c>
      <c r="E1041" s="53">
        <f>+[34]Interruptores!E167</f>
        <v>11321.435879666353</v>
      </c>
      <c r="F1041" s="53"/>
      <c r="G1041" s="49" t="str">
        <f>+[34]Interruptores!F167</f>
        <v>E</v>
      </c>
      <c r="H1041" s="49" t="str">
        <f>+[34]Interruptores!G167</f>
        <v/>
      </c>
      <c r="I1041" s="49" t="str">
        <f>+[34]Interruptores!H167</f>
        <v>Estimado</v>
      </c>
      <c r="J1041" s="49" t="str">
        <f>+[34]Interruptores!I167</f>
        <v/>
      </c>
      <c r="K1041" s="49" t="str">
        <f>+[34]Interruptores!J167</f>
        <v/>
      </c>
      <c r="L1041" s="49" t="str">
        <f>+[34]Interruptores!K167</f>
        <v/>
      </c>
      <c r="M1041" s="49" t="str">
        <f>+[34]Interruptores!L167</f>
        <v/>
      </c>
      <c r="N1041" s="49" t="str">
        <f>+[34]Interruptores!M167</f>
        <v/>
      </c>
      <c r="O1041" s="49" t="str">
        <f>+[34]Interruptores!N167</f>
        <v>Estimado</v>
      </c>
      <c r="P1041" s="49" t="str">
        <f>+[34]Interruptores!O167</f>
        <v/>
      </c>
      <c r="Q1041" s="49" t="str">
        <f>+[34]Interruptores!P167</f>
        <v>E</v>
      </c>
      <c r="R1041" s="51">
        <f t="shared" si="66"/>
        <v>0.71225588016732488</v>
      </c>
      <c r="S1041" s="45" t="str">
        <f t="shared" si="67"/>
        <v>Estimado.rar</v>
      </c>
      <c r="V1041" s="46">
        <f t="shared" si="65"/>
        <v>1</v>
      </c>
    </row>
    <row r="1042" spans="1:22" s="45" customFormat="1" ht="11.25" hidden="1" customHeight="1" x14ac:dyDescent="0.2">
      <c r="A1042" s="47">
        <f t="shared" si="68"/>
        <v>1028</v>
      </c>
      <c r="B1042" s="48" t="str">
        <f>+[34]Interruptores!B168</f>
        <v>SIM23</v>
      </c>
      <c r="C1042" s="49" t="str">
        <f>+[34]Interruptores!C168</f>
        <v xml:space="preserve">INTERRUPTOR DE VACIO TRIPOLAR In = 630 A 22,9 KV INTERIOR                                                                                                                                                                                                 </v>
      </c>
      <c r="D1042" s="49">
        <f>+[34]Interruptores!D168</f>
        <v>9581.36</v>
      </c>
      <c r="E1042" s="53">
        <f>+[34]Interruptores!E168</f>
        <v>16405.740000000002</v>
      </c>
      <c r="F1042" s="53"/>
      <c r="G1042" s="49" t="str">
        <f>+[34]Interruptores!F168</f>
        <v>S</v>
      </c>
      <c r="H1042" s="49">
        <f>+[34]Interruptores!G168</f>
        <v>14</v>
      </c>
      <c r="I1042" s="49" t="str">
        <f>+[34]Interruptores!H168</f>
        <v>Contrato N°018-2017</v>
      </c>
      <c r="J1042" s="49" t="str">
        <f>+[34]Interruptores!I168</f>
        <v>Corporativa</v>
      </c>
      <c r="K1042" s="49" t="str">
        <f>+[34]Interruptores!J168</f>
        <v>ELSE</v>
      </c>
      <c r="L1042" s="49" t="str">
        <f>+[34]Interruptores!K168</f>
        <v>IMG EQUIPAMIENTOS S.A.C.</v>
      </c>
      <c r="M1042" s="49">
        <f>+[34]Interruptores!L168</f>
        <v>42775</v>
      </c>
      <c r="N1042" s="49">
        <f>+[34]Interruptores!M168</f>
        <v>26</v>
      </c>
      <c r="O1042" s="49" t="str">
        <f>+[34]Interruptores!N168</f>
        <v>Sustento</v>
      </c>
      <c r="P1042" s="49">
        <f>+[34]Interruptores!O168</f>
        <v>14</v>
      </c>
      <c r="Q1042" s="49" t="str">
        <f>+[34]Interruptores!P168</f>
        <v>S</v>
      </c>
      <c r="R1042" s="51">
        <f t="shared" si="66"/>
        <v>0.71225588016732488</v>
      </c>
      <c r="S1042" s="45" t="str">
        <f t="shared" si="67"/>
        <v>ELSE: Contrato N°018-2017</v>
      </c>
      <c r="V1042" s="46">
        <f t="shared" si="65"/>
        <v>1</v>
      </c>
    </row>
    <row r="1043" spans="1:22" s="45" customFormat="1" ht="11.25" hidden="1" customHeight="1" x14ac:dyDescent="0.2">
      <c r="A1043" s="47">
        <f t="shared" si="68"/>
        <v>1029</v>
      </c>
      <c r="B1043" s="48" t="str">
        <f>+[34]Interruptores!B169</f>
        <v>SIM14</v>
      </c>
      <c r="C1043" s="49" t="str">
        <f>+[34]Interruptores!C169</f>
        <v xml:space="preserve">INTERRUPTOR DE VACIO, TRIPOLAR, 500 MVA, INTERIOR                                                                                                                                                                                                         </v>
      </c>
      <c r="D1043" s="49">
        <f>+[34]Interruptores!D169</f>
        <v>4402.38</v>
      </c>
      <c r="E1043" s="53">
        <f>+[34]Interruptores!E169</f>
        <v>7538.0010417310277</v>
      </c>
      <c r="F1043" s="53"/>
      <c r="G1043" s="49" t="str">
        <f>+[34]Interruptores!F169</f>
        <v>E</v>
      </c>
      <c r="H1043" s="49" t="str">
        <f>+[34]Interruptores!G169</f>
        <v/>
      </c>
      <c r="I1043" s="49" t="str">
        <f>+[34]Interruptores!H169</f>
        <v>Estimado</v>
      </c>
      <c r="J1043" s="49" t="str">
        <f>+[34]Interruptores!I169</f>
        <v/>
      </c>
      <c r="K1043" s="49" t="str">
        <f>+[34]Interruptores!J169</f>
        <v/>
      </c>
      <c r="L1043" s="49" t="str">
        <f>+[34]Interruptores!K169</f>
        <v/>
      </c>
      <c r="M1043" s="49" t="str">
        <f>+[34]Interruptores!L169</f>
        <v/>
      </c>
      <c r="N1043" s="49" t="str">
        <f>+[34]Interruptores!M169</f>
        <v/>
      </c>
      <c r="O1043" s="49" t="str">
        <f>+[34]Interruptores!N169</f>
        <v>Estimado</v>
      </c>
      <c r="P1043" s="49" t="str">
        <f>+[34]Interruptores!O169</f>
        <v/>
      </c>
      <c r="Q1043" s="49" t="str">
        <f>+[34]Interruptores!P169</f>
        <v>E</v>
      </c>
      <c r="R1043" s="51">
        <f t="shared" si="66"/>
        <v>0.71225588016732488</v>
      </c>
      <c r="S1043" s="45" t="str">
        <f t="shared" si="67"/>
        <v>Estimado.rar</v>
      </c>
      <c r="V1043" s="46">
        <f t="shared" si="65"/>
        <v>1</v>
      </c>
    </row>
    <row r="1044" spans="1:22" s="45" customFormat="1" ht="11.25" hidden="1" customHeight="1" x14ac:dyDescent="0.2">
      <c r="A1044" s="47">
        <f t="shared" si="68"/>
        <v>1030</v>
      </c>
      <c r="B1044" s="48" t="str">
        <f>+[34]Interruptores!B170</f>
        <v>SIM15</v>
      </c>
      <c r="C1044" s="49" t="str">
        <f>+[34]Interruptores!C170</f>
        <v xml:space="preserve">INTERRUPTOR NEUMATICO, TRIPOLAR,  3 KV, 200 MVA, INTERIOR                                                                                                                                                                                                 </v>
      </c>
      <c r="D1044" s="49" t="str">
        <f>+[34]Interruptores!D170</f>
        <v>Sin Costo (No Utilizado)</v>
      </c>
      <c r="E1044" s="53">
        <f>+[34]Interruptores!E170</f>
        <v>0</v>
      </c>
      <c r="F1044" s="53"/>
      <c r="G1044" s="49" t="str">
        <f>+[34]Interruptores!F170</f>
        <v>A</v>
      </c>
      <c r="H1044" s="49" t="str">
        <f>+[34]Interruptores!G170</f>
        <v/>
      </c>
      <c r="I1044" s="49" t="str">
        <f>+[34]Interruptores!H170</f>
        <v>Precio Regulado 2012</v>
      </c>
      <c r="J1044" s="49" t="str">
        <f>+[34]Interruptores!I170</f>
        <v/>
      </c>
      <c r="K1044" s="49" t="str">
        <f>+[34]Interruptores!J170</f>
        <v/>
      </c>
      <c r="L1044" s="49" t="str">
        <f>+[34]Interruptores!K170</f>
        <v/>
      </c>
      <c r="M1044" s="49" t="str">
        <f>+[34]Interruptores!L170</f>
        <v/>
      </c>
      <c r="N1044" s="49" t="str">
        <f>+[34]Interruptores!M170</f>
        <v/>
      </c>
      <c r="O1044" s="49" t="str">
        <f>+[34]Interruptores!N170</f>
        <v>Precio regulado 2012</v>
      </c>
      <c r="P1044" s="49" t="str">
        <f>+[34]Interruptores!O170</f>
        <v/>
      </c>
      <c r="Q1044" s="49" t="str">
        <f>+[34]Interruptores!P170</f>
        <v>A</v>
      </c>
      <c r="R1044" s="51" t="str">
        <f t="shared" si="66"/>
        <v/>
      </c>
      <c r="S1044" s="45" t="str">
        <f t="shared" si="67"/>
        <v>Precio regulado 2012</v>
      </c>
      <c r="V1044" s="46">
        <f t="shared" si="65"/>
        <v>1</v>
      </c>
    </row>
    <row r="1045" spans="1:22" s="45" customFormat="1" ht="11.25" hidden="1" customHeight="1" x14ac:dyDescent="0.2">
      <c r="A1045" s="47">
        <f t="shared" si="68"/>
        <v>1031</v>
      </c>
      <c r="B1045" s="48" t="str">
        <f>+[34]Interruptores!B171</f>
        <v>SIM16</v>
      </c>
      <c r="C1045" s="49" t="str">
        <f>+[34]Interruptores!C171</f>
        <v xml:space="preserve">INTERRUPTOR NEUMATICO, TRIPOLAR,  3 KV, 300 MVA, INTERIOR                                                                                                                                                                                                 </v>
      </c>
      <c r="D1045" s="49" t="str">
        <f>+[34]Interruptores!D171</f>
        <v>Sin Costo (No Utilizado)</v>
      </c>
      <c r="E1045" s="53">
        <f>+[34]Interruptores!E171</f>
        <v>0</v>
      </c>
      <c r="F1045" s="53"/>
      <c r="G1045" s="49" t="str">
        <f>+[34]Interruptores!F171</f>
        <v>A</v>
      </c>
      <c r="H1045" s="49" t="str">
        <f>+[34]Interruptores!G171</f>
        <v/>
      </c>
      <c r="I1045" s="49" t="str">
        <f>+[34]Interruptores!H171</f>
        <v>Precio Regulado 2012</v>
      </c>
      <c r="J1045" s="49" t="str">
        <f>+[34]Interruptores!I171</f>
        <v/>
      </c>
      <c r="K1045" s="49" t="str">
        <f>+[34]Interruptores!J171</f>
        <v/>
      </c>
      <c r="L1045" s="49" t="str">
        <f>+[34]Interruptores!K171</f>
        <v/>
      </c>
      <c r="M1045" s="49" t="str">
        <f>+[34]Interruptores!L171</f>
        <v/>
      </c>
      <c r="N1045" s="49" t="str">
        <f>+[34]Interruptores!M171</f>
        <v/>
      </c>
      <c r="O1045" s="49" t="str">
        <f>+[34]Interruptores!N171</f>
        <v>Precio regulado 2012</v>
      </c>
      <c r="P1045" s="49" t="str">
        <f>+[34]Interruptores!O171</f>
        <v/>
      </c>
      <c r="Q1045" s="49" t="str">
        <f>+[34]Interruptores!P171</f>
        <v>A</v>
      </c>
      <c r="R1045" s="51" t="str">
        <f t="shared" si="66"/>
        <v/>
      </c>
      <c r="S1045" s="45" t="str">
        <f t="shared" si="67"/>
        <v>Precio regulado 2012</v>
      </c>
      <c r="V1045" s="46">
        <f t="shared" si="65"/>
        <v>1</v>
      </c>
    </row>
    <row r="1046" spans="1:22" s="45" customFormat="1" ht="11.25" hidden="1" customHeight="1" x14ac:dyDescent="0.2">
      <c r="A1046" s="47">
        <f t="shared" si="68"/>
        <v>1032</v>
      </c>
      <c r="B1046" s="48" t="str">
        <f>+[34]Interruptores!B172</f>
        <v>SIM17</v>
      </c>
      <c r="C1046" s="49" t="str">
        <f>+[34]Interruptores!C172</f>
        <v xml:space="preserve">INTERRUPTOR NEUMATICO, TRIPOLAR,  6 KV, 350 MVA, INTERIOR                                                                                                                                                                                                 </v>
      </c>
      <c r="D1046" s="49" t="str">
        <f>+[34]Interruptores!D172</f>
        <v>Sin Costo (No Utilizado)</v>
      </c>
      <c r="E1046" s="53">
        <f>+[34]Interruptores!E172</f>
        <v>0</v>
      </c>
      <c r="F1046" s="53"/>
      <c r="G1046" s="49" t="str">
        <f>+[34]Interruptores!F172</f>
        <v>A</v>
      </c>
      <c r="H1046" s="49" t="str">
        <f>+[34]Interruptores!G172</f>
        <v/>
      </c>
      <c r="I1046" s="49" t="str">
        <f>+[34]Interruptores!H172</f>
        <v>Precio Regulado 2012</v>
      </c>
      <c r="J1046" s="49" t="str">
        <f>+[34]Interruptores!I172</f>
        <v/>
      </c>
      <c r="K1046" s="49" t="str">
        <f>+[34]Interruptores!J172</f>
        <v/>
      </c>
      <c r="L1046" s="49" t="str">
        <f>+[34]Interruptores!K172</f>
        <v/>
      </c>
      <c r="M1046" s="49" t="str">
        <f>+[34]Interruptores!L172</f>
        <v/>
      </c>
      <c r="N1046" s="49" t="str">
        <f>+[34]Interruptores!M172</f>
        <v/>
      </c>
      <c r="O1046" s="49" t="str">
        <f>+[34]Interruptores!N172</f>
        <v>Precio regulado 2012</v>
      </c>
      <c r="P1046" s="49" t="str">
        <f>+[34]Interruptores!O172</f>
        <v/>
      </c>
      <c r="Q1046" s="49" t="str">
        <f>+[34]Interruptores!P172</f>
        <v>A</v>
      </c>
      <c r="R1046" s="51" t="str">
        <f t="shared" si="66"/>
        <v/>
      </c>
      <c r="S1046" s="45" t="str">
        <f t="shared" si="67"/>
        <v>Precio regulado 2012</v>
      </c>
      <c r="V1046" s="46">
        <f t="shared" si="65"/>
        <v>1</v>
      </c>
    </row>
    <row r="1047" spans="1:22" s="45" customFormat="1" ht="11.25" hidden="1" customHeight="1" x14ac:dyDescent="0.2">
      <c r="A1047" s="47">
        <f t="shared" si="68"/>
        <v>1033</v>
      </c>
      <c r="B1047" s="48" t="str">
        <f>+[34]Interruptores!B173</f>
        <v>SIM18</v>
      </c>
      <c r="C1047" s="49" t="str">
        <f>+[34]Interruptores!C173</f>
        <v xml:space="preserve">INTERRUPTOR NEUMATICO, TRIPOLAR,  6 KV, 600 MVA, INTERIOR                                                                                                                                                                                                 </v>
      </c>
      <c r="D1047" s="49" t="str">
        <f>+[34]Interruptores!D173</f>
        <v>Sin Costo (No Utilizado)</v>
      </c>
      <c r="E1047" s="53">
        <f>+[34]Interruptores!E173</f>
        <v>0</v>
      </c>
      <c r="F1047" s="53"/>
      <c r="G1047" s="49" t="str">
        <f>+[34]Interruptores!F173</f>
        <v>A</v>
      </c>
      <c r="H1047" s="49" t="str">
        <f>+[34]Interruptores!G173</f>
        <v/>
      </c>
      <c r="I1047" s="49" t="str">
        <f>+[34]Interruptores!H173</f>
        <v>Precio Regulado 2012</v>
      </c>
      <c r="J1047" s="49" t="str">
        <f>+[34]Interruptores!I173</f>
        <v/>
      </c>
      <c r="K1047" s="49" t="str">
        <f>+[34]Interruptores!J173</f>
        <v/>
      </c>
      <c r="L1047" s="49" t="str">
        <f>+[34]Interruptores!K173</f>
        <v/>
      </c>
      <c r="M1047" s="49" t="str">
        <f>+[34]Interruptores!L173</f>
        <v/>
      </c>
      <c r="N1047" s="49" t="str">
        <f>+[34]Interruptores!M173</f>
        <v/>
      </c>
      <c r="O1047" s="49" t="str">
        <f>+[34]Interruptores!N173</f>
        <v>Precio regulado 2012</v>
      </c>
      <c r="P1047" s="49" t="str">
        <f>+[34]Interruptores!O173</f>
        <v/>
      </c>
      <c r="Q1047" s="49" t="str">
        <f>+[34]Interruptores!P173</f>
        <v>A</v>
      </c>
      <c r="R1047" s="51" t="str">
        <f t="shared" si="66"/>
        <v/>
      </c>
      <c r="S1047" s="45" t="str">
        <f t="shared" si="67"/>
        <v>Precio regulado 2012</v>
      </c>
      <c r="V1047" s="46">
        <f t="shared" si="65"/>
        <v>1</v>
      </c>
    </row>
    <row r="1048" spans="1:22" s="45" customFormat="1" ht="11.25" hidden="1" customHeight="1" x14ac:dyDescent="0.2">
      <c r="A1048" s="47">
        <f t="shared" si="68"/>
        <v>1034</v>
      </c>
      <c r="B1048" s="48" t="str">
        <f>+[34]Interruptores!B174</f>
        <v>SIM19</v>
      </c>
      <c r="C1048" s="49" t="str">
        <f>+[34]Interruptores!C174</f>
        <v xml:space="preserve">INTERRUPTOR NEUMATICO, TRIPOLAR, 12 KV,  500 MVA, INTERIOR                                                                                                                                                                                                </v>
      </c>
      <c r="D1048" s="49">
        <f>+[34]Interruptores!D174</f>
        <v>6211.34</v>
      </c>
      <c r="E1048" s="53">
        <f>+[34]Interruptores!E174</f>
        <v>6211.34</v>
      </c>
      <c r="F1048" s="53"/>
      <c r="G1048" s="49" t="str">
        <f>+[34]Interruptores!F174</f>
        <v>E</v>
      </c>
      <c r="H1048" s="49" t="str">
        <f>+[34]Interruptores!G174</f>
        <v/>
      </c>
      <c r="I1048" s="49" t="str">
        <f>+[34]Interruptores!H174</f>
        <v>Estimado</v>
      </c>
      <c r="J1048" s="49" t="str">
        <f>+[34]Interruptores!I174</f>
        <v/>
      </c>
      <c r="K1048" s="49" t="str">
        <f>+[34]Interruptores!J174</f>
        <v/>
      </c>
      <c r="L1048" s="49" t="str">
        <f>+[34]Interruptores!K174</f>
        <v/>
      </c>
      <c r="M1048" s="49" t="str">
        <f>+[34]Interruptores!L174</f>
        <v/>
      </c>
      <c r="N1048" s="49" t="str">
        <f>+[34]Interruptores!M174</f>
        <v/>
      </c>
      <c r="O1048" s="49" t="str">
        <f>+[34]Interruptores!N174</f>
        <v>Estimado</v>
      </c>
      <c r="P1048" s="49" t="str">
        <f>+[34]Interruptores!O174</f>
        <v/>
      </c>
      <c r="Q1048" s="49" t="str">
        <f>+[34]Interruptores!P174</f>
        <v>E</v>
      </c>
      <c r="R1048" s="51">
        <f t="shared" si="66"/>
        <v>0</v>
      </c>
      <c r="S1048" s="45" t="str">
        <f t="shared" si="67"/>
        <v>Estimado.rar</v>
      </c>
      <c r="V1048" s="46">
        <f t="shared" si="65"/>
        <v>1</v>
      </c>
    </row>
    <row r="1049" spans="1:22" s="45" customFormat="1" ht="11.25" hidden="1" customHeight="1" x14ac:dyDescent="0.2">
      <c r="A1049" s="47">
        <f t="shared" si="68"/>
        <v>1035</v>
      </c>
      <c r="B1049" s="48" t="str">
        <f>+[34]Interruptores!B175</f>
        <v>SIM20</v>
      </c>
      <c r="C1049" s="49" t="str">
        <f>+[34]Interruptores!C175</f>
        <v xml:space="preserve">INTERRUPTOR NEUMATICO, TRIPOLAR, 12 KV, 1000 MVA, INTERIOR                                                                                                                                                                                                </v>
      </c>
      <c r="D1049" s="49" t="str">
        <f>+[34]Interruptores!D175</f>
        <v>Sin Costo (No Utilizado)</v>
      </c>
      <c r="E1049" s="53">
        <f>+[34]Interruptores!E175</f>
        <v>0</v>
      </c>
      <c r="F1049" s="53"/>
      <c r="G1049" s="49" t="str">
        <f>+[34]Interruptores!F175</f>
        <v>A</v>
      </c>
      <c r="H1049" s="49" t="str">
        <f>+[34]Interruptores!G175</f>
        <v/>
      </c>
      <c r="I1049" s="49" t="str">
        <f>+[34]Interruptores!H175</f>
        <v>Precio Regulado 2012</v>
      </c>
      <c r="J1049" s="49" t="str">
        <f>+[34]Interruptores!I175</f>
        <v/>
      </c>
      <c r="K1049" s="49" t="str">
        <f>+[34]Interruptores!J175</f>
        <v/>
      </c>
      <c r="L1049" s="49" t="str">
        <f>+[34]Interruptores!K175</f>
        <v/>
      </c>
      <c r="M1049" s="49" t="str">
        <f>+[34]Interruptores!L175</f>
        <v/>
      </c>
      <c r="N1049" s="49" t="str">
        <f>+[34]Interruptores!M175</f>
        <v/>
      </c>
      <c r="O1049" s="49" t="str">
        <f>+[34]Interruptores!N175</f>
        <v>Precio regulado 2012</v>
      </c>
      <c r="P1049" s="49" t="str">
        <f>+[34]Interruptores!O175</f>
        <v/>
      </c>
      <c r="Q1049" s="49" t="str">
        <f>+[34]Interruptores!P175</f>
        <v>A</v>
      </c>
      <c r="R1049" s="51" t="str">
        <f t="shared" si="66"/>
        <v/>
      </c>
      <c r="S1049" s="45" t="str">
        <f t="shared" si="67"/>
        <v>Precio regulado 2012</v>
      </c>
      <c r="V1049" s="46">
        <f t="shared" si="65"/>
        <v>1</v>
      </c>
    </row>
    <row r="1050" spans="1:22" s="45" customFormat="1" ht="11.25" hidden="1" customHeight="1" x14ac:dyDescent="0.2">
      <c r="A1050" s="47">
        <f t="shared" si="68"/>
        <v>1036</v>
      </c>
      <c r="B1050" s="48" t="str">
        <f>+[34]Interruptores!B176</f>
        <v>SIM29</v>
      </c>
      <c r="C1050" s="49" t="str">
        <f>+[34]Interruptores!C176</f>
        <v xml:space="preserve">INTERRUPTOR NEUMATICO, TRIPOLAR, 22.9 KV, 1000 MVA, INTERIOR                                                                                                                                                                                              </v>
      </c>
      <c r="D1050" s="49" t="str">
        <f>+[34]Interruptores!D176</f>
        <v>Sin Costo (No Utilizado)</v>
      </c>
      <c r="E1050" s="53">
        <f>+[34]Interruptores!E176</f>
        <v>0</v>
      </c>
      <c r="F1050" s="53"/>
      <c r="G1050" s="49" t="str">
        <f>+[34]Interruptores!F176</f>
        <v>A</v>
      </c>
      <c r="H1050" s="49" t="str">
        <f>+[34]Interruptores!G176</f>
        <v/>
      </c>
      <c r="I1050" s="49" t="str">
        <f>+[34]Interruptores!H176</f>
        <v>Precio Regulado 2012</v>
      </c>
      <c r="J1050" s="49" t="str">
        <f>+[34]Interruptores!I176</f>
        <v/>
      </c>
      <c r="K1050" s="49" t="str">
        <f>+[34]Interruptores!J176</f>
        <v/>
      </c>
      <c r="L1050" s="49" t="str">
        <f>+[34]Interruptores!K176</f>
        <v/>
      </c>
      <c r="M1050" s="49" t="str">
        <f>+[34]Interruptores!L176</f>
        <v/>
      </c>
      <c r="N1050" s="49" t="str">
        <f>+[34]Interruptores!M176</f>
        <v/>
      </c>
      <c r="O1050" s="49" t="str">
        <f>+[34]Interruptores!N176</f>
        <v>Precio regulado 2012</v>
      </c>
      <c r="P1050" s="49" t="str">
        <f>+[34]Interruptores!O176</f>
        <v/>
      </c>
      <c r="Q1050" s="49" t="str">
        <f>+[34]Interruptores!P176</f>
        <v>A</v>
      </c>
      <c r="R1050" s="51" t="str">
        <f t="shared" si="66"/>
        <v/>
      </c>
      <c r="S1050" s="45" t="str">
        <f t="shared" si="67"/>
        <v>Precio regulado 2012</v>
      </c>
      <c r="V1050" s="46">
        <f t="shared" si="65"/>
        <v>1</v>
      </c>
    </row>
    <row r="1051" spans="1:22" s="45" customFormat="1" ht="11.25" hidden="1" customHeight="1" x14ac:dyDescent="0.2">
      <c r="A1051" s="47">
        <f t="shared" si="68"/>
        <v>1037</v>
      </c>
      <c r="B1051" s="48" t="str">
        <f>+[34]Interruptores!B177</f>
        <v>SIM28</v>
      </c>
      <c r="C1051" s="49" t="str">
        <f>+[34]Interruptores!C177</f>
        <v xml:space="preserve">INTERRUPTOR SF6, TRIPOLAR, 10 KV, 630 A, 25 KA, INTERIOR                                                                                                                                                                                                  </v>
      </c>
      <c r="D1051" s="49">
        <f>+[34]Interruptores!D177</f>
        <v>4073.08</v>
      </c>
      <c r="E1051" s="53">
        <f>+[34]Interruptores!E177</f>
        <v>6944.4949456808727</v>
      </c>
      <c r="F1051" s="53"/>
      <c r="G1051" s="49" t="str">
        <f>+[34]Interruptores!F177</f>
        <v>E</v>
      </c>
      <c r="H1051" s="49" t="str">
        <f>+[34]Interruptores!G177</f>
        <v/>
      </c>
      <c r="I1051" s="49" t="str">
        <f>+[34]Interruptores!H177</f>
        <v>Estimado</v>
      </c>
      <c r="J1051" s="49" t="str">
        <f>+[34]Interruptores!I177</f>
        <v/>
      </c>
      <c r="K1051" s="49" t="str">
        <f>+[34]Interruptores!J177</f>
        <v/>
      </c>
      <c r="L1051" s="49" t="str">
        <f>+[34]Interruptores!K177</f>
        <v/>
      </c>
      <c r="M1051" s="49" t="str">
        <f>+[34]Interruptores!L177</f>
        <v/>
      </c>
      <c r="N1051" s="49" t="str">
        <f>+[34]Interruptores!M177</f>
        <v/>
      </c>
      <c r="O1051" s="49" t="str">
        <f>+[34]Interruptores!N177</f>
        <v>Estimado</v>
      </c>
      <c r="P1051" s="49" t="str">
        <f>+[34]Interruptores!O177</f>
        <v/>
      </c>
      <c r="Q1051" s="49" t="str">
        <f>+[34]Interruptores!P177</f>
        <v>E</v>
      </c>
      <c r="R1051" s="51">
        <f t="shared" si="66"/>
        <v>0.70497386392628503</v>
      </c>
      <c r="S1051" s="45" t="str">
        <f t="shared" si="67"/>
        <v>Estimado.rar</v>
      </c>
      <c r="V1051" s="46">
        <f t="shared" si="65"/>
        <v>1</v>
      </c>
    </row>
    <row r="1052" spans="1:22" s="45" customFormat="1" ht="11.25" hidden="1" customHeight="1" x14ac:dyDescent="0.2">
      <c r="A1052" s="47">
        <f t="shared" si="68"/>
        <v>1038</v>
      </c>
      <c r="B1052" s="48" t="str">
        <f>+[34]Interruptores!B178</f>
        <v>SIM27</v>
      </c>
      <c r="C1052" s="49" t="str">
        <f>+[34]Interruptores!C178</f>
        <v xml:space="preserve">INTERRUPTOR SF6, TRIPOLAR, 10 KV, 630 A, 31.5 KA, INTERIOR                                                                                                                                                                                                </v>
      </c>
      <c r="D1052" s="49" t="str">
        <f>+[34]Interruptores!D178</f>
        <v>Sin Costo (No Utilizado)</v>
      </c>
      <c r="E1052" s="53">
        <f>+[34]Interruptores!E178</f>
        <v>0</v>
      </c>
      <c r="F1052" s="53"/>
      <c r="G1052" s="49" t="str">
        <f>+[34]Interruptores!F178</f>
        <v>A</v>
      </c>
      <c r="H1052" s="49" t="str">
        <f>+[34]Interruptores!G178</f>
        <v/>
      </c>
      <c r="I1052" s="49" t="str">
        <f>+[34]Interruptores!H178</f>
        <v>Precio Regulado 2012</v>
      </c>
      <c r="J1052" s="49" t="str">
        <f>+[34]Interruptores!I178</f>
        <v/>
      </c>
      <c r="K1052" s="49" t="str">
        <f>+[34]Interruptores!J178</f>
        <v/>
      </c>
      <c r="L1052" s="49" t="str">
        <f>+[34]Interruptores!K178</f>
        <v/>
      </c>
      <c r="M1052" s="49" t="str">
        <f>+[34]Interruptores!L178</f>
        <v/>
      </c>
      <c r="N1052" s="49" t="str">
        <f>+[34]Interruptores!M178</f>
        <v/>
      </c>
      <c r="O1052" s="49" t="str">
        <f>+[34]Interruptores!N178</f>
        <v>Precio regulado 2012</v>
      </c>
      <c r="P1052" s="49" t="str">
        <f>+[34]Interruptores!O178</f>
        <v/>
      </c>
      <c r="Q1052" s="49" t="str">
        <f>+[34]Interruptores!P178</f>
        <v>A</v>
      </c>
      <c r="R1052" s="51" t="str">
        <f t="shared" si="66"/>
        <v/>
      </c>
      <c r="S1052" s="45" t="str">
        <f t="shared" si="67"/>
        <v>Precio regulado 2012</v>
      </c>
      <c r="V1052" s="46">
        <f t="shared" si="65"/>
        <v>1</v>
      </c>
    </row>
    <row r="1053" spans="1:22" s="45" customFormat="1" ht="11.25" hidden="1" customHeight="1" x14ac:dyDescent="0.2">
      <c r="A1053" s="47">
        <f t="shared" si="68"/>
        <v>1039</v>
      </c>
      <c r="B1053" s="48" t="str">
        <f>+[34]Interruptores!B179</f>
        <v>SIM26</v>
      </c>
      <c r="C1053" s="49" t="str">
        <f>+[34]Interruptores!C179</f>
        <v xml:space="preserve">INTERRUPTOR SF6, TRIPOLAR, 22.9 KV, 630 A, 16 KA, INTERIOR                                                                                                                                                                                                </v>
      </c>
      <c r="D1053" s="49">
        <f>+[34]Interruptores!D179</f>
        <v>5056.2299999999996</v>
      </c>
      <c r="E1053" s="53">
        <f>+[34]Interruptores!E179</f>
        <v>8620.74</v>
      </c>
      <c r="F1053" s="53"/>
      <c r="G1053" s="49" t="str">
        <f>+[34]Interruptores!F179</f>
        <v>S</v>
      </c>
      <c r="H1053" s="49">
        <f>+[34]Interruptores!G179</f>
        <v>8</v>
      </c>
      <c r="I1053" s="49" t="str">
        <f>+[34]Interruptores!H179</f>
        <v>Orden de Compra OC-1836</v>
      </c>
      <c r="J1053" s="49" t="str">
        <f>+[34]Interruptores!I179</f>
        <v>Individual</v>
      </c>
      <c r="K1053" s="49" t="str">
        <f>+[34]Interruptores!J179</f>
        <v>ELDU</v>
      </c>
      <c r="L1053" s="49" t="str">
        <f>+[34]Interruptores!K179</f>
        <v>ELECTROWERKE S.A</v>
      </c>
      <c r="M1053" s="49">
        <f>+[34]Interruptores!L179</f>
        <v>42625</v>
      </c>
      <c r="N1053" s="49">
        <f>+[34]Interruptores!M179</f>
        <v>225</v>
      </c>
      <c r="O1053" s="49" t="str">
        <f>+[34]Interruptores!N179</f>
        <v>Sustento</v>
      </c>
      <c r="P1053" s="49">
        <f>+[34]Interruptores!O179</f>
        <v>8</v>
      </c>
      <c r="Q1053" s="49" t="str">
        <f>+[34]Interruptores!P179</f>
        <v>S</v>
      </c>
      <c r="R1053" s="51">
        <f t="shared" si="66"/>
        <v>0.70497386392628503</v>
      </c>
      <c r="S1053" s="45" t="str">
        <f t="shared" si="67"/>
        <v>ELDU: Orden de Compra OC-1836</v>
      </c>
      <c r="V1053" s="46">
        <f t="shared" si="65"/>
        <v>1</v>
      </c>
    </row>
    <row r="1054" spans="1:22" s="45" customFormat="1" ht="11.25" hidden="1" customHeight="1" x14ac:dyDescent="0.2">
      <c r="A1054" s="47">
        <f t="shared" si="68"/>
        <v>1040</v>
      </c>
      <c r="B1054" s="48" t="str">
        <f>+[34]Interruptores!B180</f>
        <v>SIM30</v>
      </c>
      <c r="C1054" s="49" t="str">
        <f>+[34]Interruptores!C180</f>
        <v xml:space="preserve">INTERRUPTOR SF6, TRIPOLAR, 22.9 KV, 630 A, 25 KA, INTERIOR                                                                                                                                                                                                </v>
      </c>
      <c r="D1054" s="49" t="str">
        <f>+[34]Interruptores!D180</f>
        <v>Sin Costo (No Utilizado)</v>
      </c>
      <c r="E1054" s="53">
        <f>+[34]Interruptores!E180</f>
        <v>0</v>
      </c>
      <c r="F1054" s="53"/>
      <c r="G1054" s="49" t="str">
        <f>+[34]Interruptores!F180</f>
        <v>A</v>
      </c>
      <c r="H1054" s="49" t="str">
        <f>+[34]Interruptores!G180</f>
        <v/>
      </c>
      <c r="I1054" s="49" t="str">
        <f>+[34]Interruptores!H180</f>
        <v>Precio Regulado 2012</v>
      </c>
      <c r="J1054" s="49" t="str">
        <f>+[34]Interruptores!I180</f>
        <v/>
      </c>
      <c r="K1054" s="49" t="str">
        <f>+[34]Interruptores!J180</f>
        <v/>
      </c>
      <c r="L1054" s="49" t="str">
        <f>+[34]Interruptores!K180</f>
        <v/>
      </c>
      <c r="M1054" s="49" t="str">
        <f>+[34]Interruptores!L180</f>
        <v/>
      </c>
      <c r="N1054" s="49" t="str">
        <f>+[34]Interruptores!M180</f>
        <v/>
      </c>
      <c r="O1054" s="49" t="str">
        <f>+[34]Interruptores!N180</f>
        <v>Precio regulado 2012</v>
      </c>
      <c r="P1054" s="49" t="str">
        <f>+[34]Interruptores!O180</f>
        <v/>
      </c>
      <c r="Q1054" s="49" t="str">
        <f>+[34]Interruptores!P180</f>
        <v>A</v>
      </c>
      <c r="R1054" s="51" t="str">
        <f t="shared" si="66"/>
        <v/>
      </c>
      <c r="S1054" s="45" t="str">
        <f t="shared" si="67"/>
        <v>Precio regulado 2012</v>
      </c>
      <c r="V1054" s="46">
        <f t="shared" si="65"/>
        <v>1</v>
      </c>
    </row>
    <row r="1055" spans="1:22" s="45" customFormat="1" ht="11.25" hidden="1" customHeight="1" x14ac:dyDescent="0.2">
      <c r="A1055" s="47">
        <f t="shared" si="68"/>
        <v>1041</v>
      </c>
      <c r="B1055" s="48" t="str">
        <f>+[34]Interruptores!B181</f>
        <v>SIM25</v>
      </c>
      <c r="C1055" s="49" t="str">
        <f>+[34]Interruptores!C181</f>
        <v xml:space="preserve">INTERRUPTOR SF6, TRIPOLAR, 24 KV, 630 A, 16 KA, INTERIOR                                                                                                                                                                                                  </v>
      </c>
      <c r="D1055" s="49" t="str">
        <f>+[34]Interruptores!D181</f>
        <v>Sin Costo (No Utilizado)</v>
      </c>
      <c r="E1055" s="53">
        <f>+[34]Interruptores!E181</f>
        <v>0</v>
      </c>
      <c r="F1055" s="53"/>
      <c r="G1055" s="49" t="str">
        <f>+[34]Interruptores!F181</f>
        <v>A</v>
      </c>
      <c r="H1055" s="49" t="str">
        <f>+[34]Interruptores!G181</f>
        <v/>
      </c>
      <c r="I1055" s="49" t="str">
        <f>+[34]Interruptores!H181</f>
        <v>Precio Regulado 2012</v>
      </c>
      <c r="J1055" s="49" t="str">
        <f>+[34]Interruptores!I181</f>
        <v/>
      </c>
      <c r="K1055" s="49" t="str">
        <f>+[34]Interruptores!J181</f>
        <v/>
      </c>
      <c r="L1055" s="49" t="str">
        <f>+[34]Interruptores!K181</f>
        <v/>
      </c>
      <c r="M1055" s="49" t="str">
        <f>+[34]Interruptores!L181</f>
        <v/>
      </c>
      <c r="N1055" s="49" t="str">
        <f>+[34]Interruptores!M181</f>
        <v/>
      </c>
      <c r="O1055" s="49" t="str">
        <f>+[34]Interruptores!N181</f>
        <v>Precio regulado 2012</v>
      </c>
      <c r="P1055" s="49" t="str">
        <f>+[34]Interruptores!O181</f>
        <v/>
      </c>
      <c r="Q1055" s="49" t="str">
        <f>+[34]Interruptores!P181</f>
        <v>A</v>
      </c>
      <c r="R1055" s="51" t="str">
        <f t="shared" si="66"/>
        <v/>
      </c>
      <c r="S1055" s="45" t="str">
        <f t="shared" si="67"/>
        <v>Precio regulado 2012</v>
      </c>
      <c r="V1055" s="46">
        <f t="shared" si="65"/>
        <v>1</v>
      </c>
    </row>
    <row r="1056" spans="1:22" s="45" customFormat="1" ht="11.25" hidden="1" customHeight="1" x14ac:dyDescent="0.2">
      <c r="A1056" s="47">
        <f t="shared" si="68"/>
        <v>1042</v>
      </c>
      <c r="B1056" s="48" t="str">
        <f>+[34]Interruptores!B182</f>
        <v>SIM21</v>
      </c>
      <c r="C1056" s="49" t="str">
        <f>+[34]Interruptores!C182</f>
        <v xml:space="preserve">INTERRUPTOR SF6, TRIPOLAR, 500 MVA, INTERIOR                                                                                                                                                                                                              </v>
      </c>
      <c r="D1056" s="49">
        <f>+[34]Interruptores!D182</f>
        <v>4027.42</v>
      </c>
      <c r="E1056" s="53">
        <f>+[34]Interruptores!E182</f>
        <v>6866.6458390539992</v>
      </c>
      <c r="F1056" s="53"/>
      <c r="G1056" s="49" t="str">
        <f>+[34]Interruptores!F182</f>
        <v>E</v>
      </c>
      <c r="H1056" s="49" t="str">
        <f>+[34]Interruptores!G182</f>
        <v/>
      </c>
      <c r="I1056" s="49" t="str">
        <f>+[34]Interruptores!H182</f>
        <v>Estimado</v>
      </c>
      <c r="J1056" s="49" t="str">
        <f>+[34]Interruptores!I182</f>
        <v/>
      </c>
      <c r="K1056" s="49" t="str">
        <f>+[34]Interruptores!J182</f>
        <v/>
      </c>
      <c r="L1056" s="49" t="str">
        <f>+[34]Interruptores!K182</f>
        <v/>
      </c>
      <c r="M1056" s="49" t="str">
        <f>+[34]Interruptores!L182</f>
        <v/>
      </c>
      <c r="N1056" s="49" t="str">
        <f>+[34]Interruptores!M182</f>
        <v/>
      </c>
      <c r="O1056" s="49" t="str">
        <f>+[34]Interruptores!N182</f>
        <v>Estimado</v>
      </c>
      <c r="P1056" s="49" t="str">
        <f>+[34]Interruptores!O182</f>
        <v/>
      </c>
      <c r="Q1056" s="49" t="str">
        <f>+[34]Interruptores!P182</f>
        <v>E</v>
      </c>
      <c r="R1056" s="51">
        <f t="shared" si="66"/>
        <v>0.70497386392628503</v>
      </c>
      <c r="S1056" s="45" t="str">
        <f t="shared" si="67"/>
        <v>Estimado.rar</v>
      </c>
      <c r="V1056" s="46">
        <f t="shared" si="65"/>
        <v>1</v>
      </c>
    </row>
    <row r="1057" spans="1:22" s="45" customFormat="1" ht="11.25" hidden="1" customHeight="1" x14ac:dyDescent="0.2">
      <c r="A1057" s="47">
        <f t="shared" si="68"/>
        <v>1043</v>
      </c>
      <c r="B1057" s="48" t="str">
        <f>+[34]Interruptores!B183</f>
        <v>SIB01</v>
      </c>
      <c r="C1057" s="49" t="str">
        <f>+[34]Interruptores!C183</f>
        <v xml:space="preserve">INTERRUPTOR TERMOMAGNETICO B.T. 3 X  80 A.                                                                                                                                                                                                                </v>
      </c>
      <c r="D1057" s="49">
        <f>+[34]Interruptores!D183</f>
        <v>44.73</v>
      </c>
      <c r="E1057" s="53">
        <f>+[34]Interruptores!E183</f>
        <v>63.95</v>
      </c>
      <c r="F1057" s="53"/>
      <c r="G1057" s="49" t="str">
        <f>+[34]Interruptores!F183</f>
        <v>S</v>
      </c>
      <c r="H1057" s="49">
        <f>+[34]Interruptores!G183</f>
        <v>85</v>
      </c>
      <c r="I1057" s="49" t="str">
        <f>+[34]Interruptores!H183</f>
        <v>Orden de Compra 1214000804</v>
      </c>
      <c r="J1057" s="49" t="str">
        <f>+[34]Interruptores!I183</f>
        <v>Individual</v>
      </c>
      <c r="K1057" s="49" t="str">
        <f>+[34]Interruptores!J183</f>
        <v>ELNO</v>
      </c>
      <c r="L1057" s="49" t="str">
        <f>+[34]Interruptores!K183</f>
        <v>SCHNEIDER ELECTRIC DEL PERU S.A.</v>
      </c>
      <c r="M1057" s="49">
        <f>+[34]Interruptores!L183</f>
        <v>42802</v>
      </c>
      <c r="N1057" s="49">
        <f>+[34]Interruptores!M183</f>
        <v>3</v>
      </c>
      <c r="O1057" s="49" t="str">
        <f>+[34]Interruptores!N183</f>
        <v>Sustento</v>
      </c>
      <c r="P1057" s="49">
        <f>+[34]Interruptores!O183</f>
        <v>85</v>
      </c>
      <c r="Q1057" s="49" t="str">
        <f>+[34]Interruptores!P183</f>
        <v>S</v>
      </c>
      <c r="R1057" s="51">
        <f t="shared" si="66"/>
        <v>0.42968924659065522</v>
      </c>
      <c r="S1057" s="45" t="str">
        <f t="shared" si="67"/>
        <v>ELNO: Orden de Compra 1214000804</v>
      </c>
      <c r="V1057" s="46">
        <f t="shared" si="65"/>
        <v>1</v>
      </c>
    </row>
    <row r="1058" spans="1:22" s="45" customFormat="1" ht="11.25" hidden="1" customHeight="1" x14ac:dyDescent="0.2">
      <c r="A1058" s="47">
        <f t="shared" si="68"/>
        <v>1044</v>
      </c>
      <c r="B1058" s="48" t="str">
        <f>+[34]Interruptores!B184</f>
        <v>SIB02</v>
      </c>
      <c r="C1058" s="49" t="str">
        <f>+[34]Interruptores!C184</f>
        <v xml:space="preserve">INTERRUPTOR TERMOMAGNETICO B.T. 3 X 100 A.                                                                                                                                                                                                                </v>
      </c>
      <c r="D1058" s="49">
        <f>+[34]Interruptores!D184</f>
        <v>46.53</v>
      </c>
      <c r="E1058" s="53">
        <f>+[34]Interruptores!E184</f>
        <v>65.569999999999993</v>
      </c>
      <c r="F1058" s="53"/>
      <c r="G1058" s="49" t="str">
        <f>+[34]Interruptores!F184</f>
        <v>S</v>
      </c>
      <c r="H1058" s="49">
        <f>+[34]Interruptores!G184</f>
        <v>100</v>
      </c>
      <c r="I1058" s="49" t="str">
        <f>+[34]Interruptores!H184</f>
        <v>Orden de Compra 1214000804</v>
      </c>
      <c r="J1058" s="49" t="str">
        <f>+[34]Interruptores!I184</f>
        <v>Individual</v>
      </c>
      <c r="K1058" s="49" t="str">
        <f>+[34]Interruptores!J184</f>
        <v>ELNO</v>
      </c>
      <c r="L1058" s="49" t="str">
        <f>+[34]Interruptores!K184</f>
        <v>SCHNEIDER ELECTRIC DEL PERU S.A.</v>
      </c>
      <c r="M1058" s="49">
        <f>+[34]Interruptores!L184</f>
        <v>42802</v>
      </c>
      <c r="N1058" s="49">
        <f>+[34]Interruptores!M184</f>
        <v>3</v>
      </c>
      <c r="O1058" s="49" t="str">
        <f>+[34]Interruptores!N184</f>
        <v>Sustento</v>
      </c>
      <c r="P1058" s="49">
        <f>+[34]Interruptores!O184</f>
        <v>100</v>
      </c>
      <c r="Q1058" s="49" t="str">
        <f>+[34]Interruptores!P184</f>
        <v>S</v>
      </c>
      <c r="R1058" s="51">
        <f t="shared" si="66"/>
        <v>0.40919836664517506</v>
      </c>
      <c r="S1058" s="45" t="str">
        <f t="shared" si="67"/>
        <v>ELNO: Orden de Compra 1214000804</v>
      </c>
      <c r="V1058" s="46">
        <f t="shared" si="65"/>
        <v>1</v>
      </c>
    </row>
    <row r="1059" spans="1:22" s="45" customFormat="1" ht="11.25" hidden="1" customHeight="1" x14ac:dyDescent="0.2">
      <c r="A1059" s="47">
        <f t="shared" si="68"/>
        <v>1045</v>
      </c>
      <c r="B1059" s="48" t="str">
        <f>+[34]Interruptores!B185</f>
        <v>SIB03</v>
      </c>
      <c r="C1059" s="49" t="str">
        <f>+[34]Interruptores!C185</f>
        <v xml:space="preserve">INTERRUPTOR TERMOMAGNETICO B.T. 3 X 250 A.                                                                                                                                                                                                                </v>
      </c>
      <c r="D1059" s="49">
        <f>+[34]Interruptores!D185</f>
        <v>537.58000000000004</v>
      </c>
      <c r="E1059" s="53">
        <f>+[34]Interruptores!E185</f>
        <v>120.04</v>
      </c>
      <c r="F1059" s="53"/>
      <c r="G1059" s="49" t="str">
        <f>+[34]Interruptores!F185</f>
        <v>S</v>
      </c>
      <c r="H1059" s="49">
        <f>+[34]Interruptores!G185</f>
        <v>35</v>
      </c>
      <c r="I1059" s="49" t="str">
        <f>+[34]Interruptores!H185</f>
        <v>Orden de Compra 1214000804</v>
      </c>
      <c r="J1059" s="49" t="str">
        <f>+[34]Interruptores!I185</f>
        <v>Individual</v>
      </c>
      <c r="K1059" s="49" t="str">
        <f>+[34]Interruptores!J185</f>
        <v>ELNO</v>
      </c>
      <c r="L1059" s="49" t="str">
        <f>+[34]Interruptores!K185</f>
        <v>SCHNEIDER ELECTRIC DEL PERU S.A.</v>
      </c>
      <c r="M1059" s="49">
        <f>+[34]Interruptores!L185</f>
        <v>42802</v>
      </c>
      <c r="N1059" s="49">
        <f>+[34]Interruptores!M185</f>
        <v>3</v>
      </c>
      <c r="O1059" s="49" t="str">
        <f>+[34]Interruptores!N185</f>
        <v>Sustento</v>
      </c>
      <c r="P1059" s="49">
        <f>+[34]Interruptores!O185</f>
        <v>35</v>
      </c>
      <c r="Q1059" s="49" t="str">
        <f>+[34]Interruptores!P185</f>
        <v>S</v>
      </c>
      <c r="R1059" s="51">
        <f t="shared" si="66"/>
        <v>-0.77670300234383727</v>
      </c>
      <c r="S1059" s="45" t="str">
        <f t="shared" si="67"/>
        <v>ELNO: Orden de Compra 1214000804</v>
      </c>
      <c r="V1059" s="46">
        <f t="shared" si="65"/>
        <v>1</v>
      </c>
    </row>
    <row r="1060" spans="1:22" s="45" customFormat="1" ht="11.25" hidden="1" customHeight="1" x14ac:dyDescent="0.2">
      <c r="A1060" s="47">
        <f t="shared" si="68"/>
        <v>1046</v>
      </c>
      <c r="B1060" s="48" t="str">
        <f>+[34]Interruptores!B186</f>
        <v>SIB04</v>
      </c>
      <c r="C1060" s="49" t="str">
        <f>+[34]Interruptores!C186</f>
        <v xml:space="preserve">INTERRUPTOR TERMOMAGNETICO B.T. 3 X 500 A.                                                                                                                                                                                                                </v>
      </c>
      <c r="D1060" s="49">
        <f>+[34]Interruptores!D186</f>
        <v>963.63</v>
      </c>
      <c r="E1060" s="53">
        <f>+[34]Interruptores!E186</f>
        <v>627.54999999999995</v>
      </c>
      <c r="F1060" s="53"/>
      <c r="G1060" s="49" t="str">
        <f>+[34]Interruptores!F186</f>
        <v>E</v>
      </c>
      <c r="H1060" s="49" t="str">
        <f>+[34]Interruptores!G186</f>
        <v/>
      </c>
      <c r="I1060" s="49" t="str">
        <f>+[34]Interruptores!H186</f>
        <v>Estimado</v>
      </c>
      <c r="J1060" s="49" t="str">
        <f>+[34]Interruptores!I186</f>
        <v/>
      </c>
      <c r="K1060" s="49" t="str">
        <f>+[34]Interruptores!J186</f>
        <v/>
      </c>
      <c r="L1060" s="49" t="str">
        <f>+[34]Interruptores!K186</f>
        <v/>
      </c>
      <c r="M1060" s="49" t="str">
        <f>+[34]Interruptores!L186</f>
        <v/>
      </c>
      <c r="N1060" s="49" t="str">
        <f>+[34]Interruptores!M186</f>
        <v/>
      </c>
      <c r="O1060" s="49" t="str">
        <f>+[34]Interruptores!N186</f>
        <v>Estimado</v>
      </c>
      <c r="P1060" s="49" t="str">
        <f>+[34]Interruptores!O186</f>
        <v/>
      </c>
      <c r="Q1060" s="49" t="str">
        <f>+[34]Interruptores!P186</f>
        <v>E</v>
      </c>
      <c r="R1060" s="51">
        <f t="shared" si="66"/>
        <v>-0.3487645673131804</v>
      </c>
      <c r="S1060" s="45" t="str">
        <f t="shared" si="67"/>
        <v>Estimado.rar</v>
      </c>
      <c r="V1060" s="46">
        <f t="shared" si="65"/>
        <v>1</v>
      </c>
    </row>
    <row r="1061" spans="1:22" s="45" customFormat="1" ht="11.25" hidden="1" customHeight="1" x14ac:dyDescent="0.2">
      <c r="A1061" s="47">
        <f t="shared" si="68"/>
        <v>1047</v>
      </c>
      <c r="B1061" s="48" t="str">
        <f>+[34]Interruptores!B187</f>
        <v>SIB05</v>
      </c>
      <c r="C1061" s="49" t="str">
        <f>+[34]Interruptores!C187</f>
        <v xml:space="preserve">INTERRUPTOR TERMOMAGNETICO B.T. 3 X 800 A.                                                                                                                                                                                                                </v>
      </c>
      <c r="D1061" s="49">
        <f>+[34]Interruptores!D187</f>
        <v>1601.85</v>
      </c>
      <c r="E1061" s="53">
        <f>+[34]Interruptores!E187</f>
        <v>1081.46</v>
      </c>
      <c r="F1061" s="53"/>
      <c r="G1061" s="49" t="str">
        <f>+[34]Interruptores!F187</f>
        <v>S</v>
      </c>
      <c r="H1061" s="49">
        <f>+[34]Interruptores!G187</f>
        <v>3</v>
      </c>
      <c r="I1061" s="49" t="str">
        <f>+[34]Interruptores!H187</f>
        <v>Factura F521-00000035</v>
      </c>
      <c r="J1061" s="49" t="str">
        <f>+[34]Interruptores!I187</f>
        <v>Individual</v>
      </c>
      <c r="K1061" s="49" t="str">
        <f>+[34]Interruptores!J187</f>
        <v>LDS</v>
      </c>
      <c r="L1061" s="49" t="str">
        <f>+[34]Interruptores!K187</f>
        <v>TECSUR</v>
      </c>
      <c r="M1061" s="49">
        <f>+[34]Interruptores!L187</f>
        <v>42375</v>
      </c>
      <c r="N1061" s="49">
        <f>+[34]Interruptores!M187</f>
        <v>1</v>
      </c>
      <c r="O1061" s="49" t="str">
        <f>+[34]Interruptores!N187</f>
        <v>Sustento</v>
      </c>
      <c r="P1061" s="49">
        <f>+[34]Interruptores!O187</f>
        <v>3</v>
      </c>
      <c r="Q1061" s="49" t="str">
        <f>+[34]Interruptores!P187</f>
        <v>S</v>
      </c>
      <c r="R1061" s="51">
        <f t="shared" si="66"/>
        <v>-0.32486812123482223</v>
      </c>
      <c r="S1061" s="45" t="str">
        <f t="shared" si="67"/>
        <v>LDS: Factura F521-00000035</v>
      </c>
      <c r="V1061" s="46">
        <f t="shared" si="65"/>
        <v>1</v>
      </c>
    </row>
    <row r="1062" spans="1:22" s="45" customFormat="1" ht="11.25" hidden="1" customHeight="1" x14ac:dyDescent="0.2">
      <c r="A1062" s="47">
        <f t="shared" si="68"/>
        <v>1048</v>
      </c>
      <c r="B1062" s="48" t="str">
        <f>+[34]Interruptores!B188</f>
        <v>SIB06</v>
      </c>
      <c r="C1062" s="49" t="str">
        <f>+[34]Interruptores!C188</f>
        <v xml:space="preserve">INTERRUPTOR TERMOMAGNETICO B.T. 3 X 1250 A.                                                                                                                                                                                                               </v>
      </c>
      <c r="D1062" s="49">
        <f>+[34]Interruptores!D188</f>
        <v>2545</v>
      </c>
      <c r="E1062" s="53">
        <f>+[34]Interruptores!E188</f>
        <v>1776.67</v>
      </c>
      <c r="F1062" s="53"/>
      <c r="G1062" s="49" t="str">
        <f>+[34]Interruptores!F188</f>
        <v>S</v>
      </c>
      <c r="H1062" s="49">
        <f>+[34]Interruptores!G188</f>
        <v>1</v>
      </c>
      <c r="I1062" s="49" t="str">
        <f>+[34]Interruptores!H188</f>
        <v>Factura F521-00000978</v>
      </c>
      <c r="J1062" s="49" t="str">
        <f>+[34]Interruptores!I188</f>
        <v>Individual</v>
      </c>
      <c r="K1062" s="49" t="str">
        <f>+[34]Interruptores!J188</f>
        <v>LDS</v>
      </c>
      <c r="L1062" s="49" t="str">
        <f>+[34]Interruptores!K188</f>
        <v>TECSUR</v>
      </c>
      <c r="M1062" s="49">
        <f>+[34]Interruptores!L188</f>
        <v>42522</v>
      </c>
      <c r="N1062" s="49">
        <f>+[34]Interruptores!M188</f>
        <v>5</v>
      </c>
      <c r="O1062" s="49" t="str">
        <f>+[34]Interruptores!N188</f>
        <v>Sustento</v>
      </c>
      <c r="P1062" s="49">
        <f>+[34]Interruptores!O188</f>
        <v>1</v>
      </c>
      <c r="Q1062" s="49" t="str">
        <f>+[34]Interruptores!P188</f>
        <v>S</v>
      </c>
      <c r="R1062" s="51">
        <f t="shared" si="66"/>
        <v>-0.30189783889980348</v>
      </c>
      <c r="S1062" s="45" t="str">
        <f t="shared" si="67"/>
        <v>LDS: Factura F521-00000978</v>
      </c>
      <c r="V1062" s="46">
        <f t="shared" si="65"/>
        <v>1</v>
      </c>
    </row>
    <row r="1063" spans="1:22" s="45" customFormat="1" ht="11.25" hidden="1" customHeight="1" x14ac:dyDescent="0.2">
      <c r="A1063" s="47">
        <f t="shared" si="68"/>
        <v>1049</v>
      </c>
      <c r="B1063" s="48" t="str">
        <f>+[34]Interruptores!B189</f>
        <v>SIB07</v>
      </c>
      <c r="C1063" s="49" t="str">
        <f>+[34]Interruptores!C189</f>
        <v xml:space="preserve">INTERRUPTOR TERMOMAGNETICO B.T. 3 X 2000 A.                                                                                                                                                                                                               </v>
      </c>
      <c r="D1063" s="49">
        <f>+[34]Interruptores!D189</f>
        <v>4154.7299999999996</v>
      </c>
      <c r="E1063" s="53">
        <f>+[34]Interruptores!E189</f>
        <v>2890.75</v>
      </c>
      <c r="F1063" s="53"/>
      <c r="G1063" s="49" t="str">
        <f>+[34]Interruptores!F189</f>
        <v>E</v>
      </c>
      <c r="H1063" s="49" t="str">
        <f>+[34]Interruptores!G189</f>
        <v/>
      </c>
      <c r="I1063" s="49" t="str">
        <f>+[34]Interruptores!H189</f>
        <v>Estimado</v>
      </c>
      <c r="J1063" s="49" t="str">
        <f>+[34]Interruptores!I189</f>
        <v/>
      </c>
      <c r="K1063" s="49" t="str">
        <f>+[34]Interruptores!J189</f>
        <v/>
      </c>
      <c r="L1063" s="49" t="str">
        <f>+[34]Interruptores!K189</f>
        <v/>
      </c>
      <c r="M1063" s="49" t="str">
        <f>+[34]Interruptores!L189</f>
        <v/>
      </c>
      <c r="N1063" s="49" t="str">
        <f>+[34]Interruptores!M189</f>
        <v/>
      </c>
      <c r="O1063" s="49" t="str">
        <f>+[34]Interruptores!N189</f>
        <v>Estimado</v>
      </c>
      <c r="P1063" s="49" t="str">
        <f>+[34]Interruptores!O189</f>
        <v/>
      </c>
      <c r="Q1063" s="49" t="str">
        <f>+[34]Interruptores!P189</f>
        <v>E</v>
      </c>
      <c r="R1063" s="51">
        <f t="shared" si="66"/>
        <v>-0.30422674878993328</v>
      </c>
      <c r="S1063" s="45" t="str">
        <f t="shared" si="67"/>
        <v>Estimado.rar</v>
      </c>
      <c r="V1063" s="46">
        <f t="shared" si="65"/>
        <v>1</v>
      </c>
    </row>
    <row r="1064" spans="1:22" s="45" customFormat="1" ht="11.25" hidden="1" customHeight="1" x14ac:dyDescent="0.2">
      <c r="A1064" s="47">
        <f t="shared" si="68"/>
        <v>1050</v>
      </c>
      <c r="B1064" s="48" t="str">
        <f>+[34]Interruptores!B190</f>
        <v>SIB10</v>
      </c>
      <c r="C1064" s="49" t="str">
        <f>+[34]Interruptores!C190</f>
        <v xml:space="preserve">INTERRUPTOR TERMOMAGNETICO BIPOLAR B.T. 2 X 16A.                                                                                                                                                                                                          </v>
      </c>
      <c r="D1064" s="49">
        <f>+[34]Interruptores!D190</f>
        <v>16.89</v>
      </c>
      <c r="E1064" s="53">
        <f>+[34]Interruptores!E190</f>
        <v>4.6100000000000003</v>
      </c>
      <c r="F1064" s="53"/>
      <c r="G1064" s="49" t="str">
        <f>+[34]Interruptores!F190</f>
        <v>S</v>
      </c>
      <c r="H1064" s="49">
        <f>+[34]Interruptores!G190</f>
        <v>30</v>
      </c>
      <c r="I1064" s="49" t="str">
        <f>+[34]Interruptores!H190</f>
        <v>Factura 0001-003964</v>
      </c>
      <c r="J1064" s="49" t="str">
        <f>+[34]Interruptores!I190</f>
        <v>Individual</v>
      </c>
      <c r="K1064" s="49" t="str">
        <f>+[34]Interruptores!J190</f>
        <v>SERS</v>
      </c>
      <c r="L1064" s="49" t="str">
        <f>+[34]Interruptores!K190</f>
        <v>PJJR E.I.R.L</v>
      </c>
      <c r="M1064" s="49">
        <f>+[34]Interruptores!L190</f>
        <v>42829</v>
      </c>
      <c r="N1064" s="49">
        <f>+[34]Interruptores!M190</f>
        <v>3</v>
      </c>
      <c r="O1064" s="49" t="str">
        <f>+[34]Interruptores!N190</f>
        <v>Sustento</v>
      </c>
      <c r="P1064" s="49">
        <f>+[34]Interruptores!O190</f>
        <v>30</v>
      </c>
      <c r="Q1064" s="49" t="str">
        <f>+[34]Interruptores!P190</f>
        <v>S</v>
      </c>
      <c r="R1064" s="51">
        <f t="shared" si="66"/>
        <v>-0.72705743043220838</v>
      </c>
      <c r="S1064" s="45" t="str">
        <f t="shared" si="67"/>
        <v>SERS: Factura 0001-003964</v>
      </c>
      <c r="V1064" s="46">
        <f t="shared" si="65"/>
        <v>1</v>
      </c>
    </row>
    <row r="1065" spans="1:22" s="45" customFormat="1" ht="11.25" hidden="1" customHeight="1" x14ac:dyDescent="0.2">
      <c r="A1065" s="47">
        <f t="shared" si="68"/>
        <v>1051</v>
      </c>
      <c r="B1065" s="48" t="str">
        <f>+[34]Interruptores!B191</f>
        <v>SIB09</v>
      </c>
      <c r="C1065" s="49" t="str">
        <f>+[34]Interruptores!C191</f>
        <v xml:space="preserve">INTERRUPTOR UNIPOLAR 250V. 6A.                                                                                                                                                                                                                            </v>
      </c>
      <c r="D1065" s="49" t="str">
        <f>+[34]Interruptores!D191</f>
        <v>Sin Costo (No Utilizado)</v>
      </c>
      <c r="E1065" s="53">
        <f>+[34]Interruptores!E191</f>
        <v>0</v>
      </c>
      <c r="F1065" s="53"/>
      <c r="G1065" s="49" t="str">
        <f>+[34]Interruptores!F191</f>
        <v>A</v>
      </c>
      <c r="H1065" s="49" t="str">
        <f>+[34]Interruptores!G191</f>
        <v/>
      </c>
      <c r="I1065" s="49" t="str">
        <f>+[34]Interruptores!H191</f>
        <v>Precio Regulado 2012</v>
      </c>
      <c r="J1065" s="49" t="str">
        <f>+[34]Interruptores!I191</f>
        <v/>
      </c>
      <c r="K1065" s="49" t="str">
        <f>+[34]Interruptores!J191</f>
        <v/>
      </c>
      <c r="L1065" s="49" t="str">
        <f>+[34]Interruptores!K191</f>
        <v/>
      </c>
      <c r="M1065" s="49" t="str">
        <f>+[34]Interruptores!L191</f>
        <v/>
      </c>
      <c r="N1065" s="49" t="str">
        <f>+[34]Interruptores!M191</f>
        <v/>
      </c>
      <c r="O1065" s="49" t="str">
        <f>+[34]Interruptores!N191</f>
        <v>Precio regulado 2012</v>
      </c>
      <c r="P1065" s="49" t="str">
        <f>+[34]Interruptores!O191</f>
        <v/>
      </c>
      <c r="Q1065" s="49" t="str">
        <f>+[34]Interruptores!P191</f>
        <v>A</v>
      </c>
      <c r="R1065" s="51" t="str">
        <f t="shared" si="66"/>
        <v/>
      </c>
      <c r="S1065" s="45" t="str">
        <f t="shared" si="67"/>
        <v>Precio regulado 2012</v>
      </c>
      <c r="V1065" s="46">
        <f t="shared" si="65"/>
        <v>1</v>
      </c>
    </row>
    <row r="1066" spans="1:22" s="45" customFormat="1" ht="11.25" hidden="1" customHeight="1" x14ac:dyDescent="0.2">
      <c r="A1066" s="47">
        <f t="shared" si="68"/>
        <v>1052</v>
      </c>
      <c r="B1066" s="48" t="str">
        <f>+[34]Recloser!B49</f>
        <v>SIR01</v>
      </c>
      <c r="C1066" s="49" t="str">
        <f>+[34]Recloser!C49</f>
        <v xml:space="preserve">RECLOSER HIDRAULICO, TRIPOLAR, 2.4 - 14.4 KV, In =   50 A, Icc = 1250 A, EXTERIOR                                                                                                                                                                         </v>
      </c>
      <c r="D1066" s="49">
        <f>+[34]Recloser!D49</f>
        <v>3448.19</v>
      </c>
      <c r="E1066" s="53">
        <f>+[34]Recloser!E49</f>
        <v>5148.919245188119</v>
      </c>
      <c r="F1066" s="53"/>
      <c r="G1066" s="49" t="str">
        <f>+[34]Recloser!F49</f>
        <v>E</v>
      </c>
      <c r="H1066" s="49" t="str">
        <f>+[34]Recloser!G49</f>
        <v/>
      </c>
      <c r="I1066" s="49" t="str">
        <f>+[34]Recloser!H49</f>
        <v>Estimado</v>
      </c>
      <c r="J1066" s="49" t="str">
        <f>+[34]Recloser!I49</f>
        <v/>
      </c>
      <c r="K1066" s="49" t="str">
        <f>+[34]Recloser!J49</f>
        <v/>
      </c>
      <c r="L1066" s="49" t="str">
        <f>+[34]Recloser!K49</f>
        <v/>
      </c>
      <c r="M1066" s="49" t="str">
        <f>+[34]Recloser!L49</f>
        <v/>
      </c>
      <c r="N1066" s="49" t="str">
        <f>+[34]Recloser!M49</f>
        <v/>
      </c>
      <c r="O1066" s="49" t="str">
        <f>+[34]Recloser!N49</f>
        <v>Estimado</v>
      </c>
      <c r="P1066" s="49" t="str">
        <f>+[34]Recloser!O49</f>
        <v/>
      </c>
      <c r="Q1066" s="49" t="str">
        <f>+[34]Recloser!P49</f>
        <v>E</v>
      </c>
      <c r="R1066" s="51">
        <f t="shared" si="66"/>
        <v>0.49322376237623766</v>
      </c>
      <c r="S1066" s="45" t="str">
        <f t="shared" si="67"/>
        <v>Estimado.rar</v>
      </c>
      <c r="V1066" s="46">
        <f t="shared" ref="V1066:V1129" si="69">+COUNTIF($B$3:$B$2619,B1066)</f>
        <v>1</v>
      </c>
    </row>
    <row r="1067" spans="1:22" s="45" customFormat="1" ht="11.25" hidden="1" customHeight="1" x14ac:dyDescent="0.2">
      <c r="A1067" s="47">
        <f t="shared" si="68"/>
        <v>1053</v>
      </c>
      <c r="B1067" s="48" t="str">
        <f>+[34]Recloser!B50</f>
        <v>SIR02</v>
      </c>
      <c r="C1067" s="49" t="str">
        <f>+[34]Recloser!C50</f>
        <v xml:space="preserve">RECLOSER HIDRAULICO, TRIPOLAR, 2.4 - 14.4 KV, In =  100 A, Icc = 2000 A, EXTERIOR                                                                                                                                                                         </v>
      </c>
      <c r="D1067" s="49">
        <f>+[34]Recloser!D50</f>
        <v>4175.1499999999996</v>
      </c>
      <c r="E1067" s="53">
        <f>+[34]Recloser!E50</f>
        <v>6234.4331914851482</v>
      </c>
      <c r="F1067" s="53"/>
      <c r="G1067" s="49" t="str">
        <f>+[34]Recloser!F50</f>
        <v>E</v>
      </c>
      <c r="H1067" s="49" t="str">
        <f>+[34]Recloser!G50</f>
        <v/>
      </c>
      <c r="I1067" s="49" t="str">
        <f>+[34]Recloser!H50</f>
        <v>Estimado</v>
      </c>
      <c r="J1067" s="49" t="str">
        <f>+[34]Recloser!I50</f>
        <v/>
      </c>
      <c r="K1067" s="49" t="str">
        <f>+[34]Recloser!J50</f>
        <v/>
      </c>
      <c r="L1067" s="49" t="str">
        <f>+[34]Recloser!K50</f>
        <v/>
      </c>
      <c r="M1067" s="49" t="str">
        <f>+[34]Recloser!L50</f>
        <v/>
      </c>
      <c r="N1067" s="49" t="str">
        <f>+[34]Recloser!M50</f>
        <v/>
      </c>
      <c r="O1067" s="49" t="str">
        <f>+[34]Recloser!N50</f>
        <v>Estimado</v>
      </c>
      <c r="P1067" s="49" t="str">
        <f>+[34]Recloser!O50</f>
        <v/>
      </c>
      <c r="Q1067" s="49" t="str">
        <f>+[34]Recloser!P50</f>
        <v>E</v>
      </c>
      <c r="R1067" s="51">
        <f t="shared" si="66"/>
        <v>0.49322376237623766</v>
      </c>
      <c r="S1067" s="45" t="str">
        <f t="shared" si="67"/>
        <v>Estimado.rar</v>
      </c>
      <c r="V1067" s="46">
        <f t="shared" si="69"/>
        <v>1</v>
      </c>
    </row>
    <row r="1068" spans="1:22" s="45" customFormat="1" ht="11.25" hidden="1" customHeight="1" x14ac:dyDescent="0.2">
      <c r="A1068" s="47">
        <f t="shared" si="68"/>
        <v>1054</v>
      </c>
      <c r="B1068" s="48" t="str">
        <f>+[34]Recloser!B51</f>
        <v>SIR03</v>
      </c>
      <c r="C1068" s="49" t="str">
        <f>+[34]Recloser!C51</f>
        <v xml:space="preserve">RECLOSER HIDRAULICO, TRIPOLAR, 2.4 - 14.4 KV, In =  200 A, Icc = 2000 A, EXTERIOR                                                                                                                                                                         </v>
      </c>
      <c r="D1068" s="49">
        <f>+[34]Recloser!D51</f>
        <v>5059.3100000000004</v>
      </c>
      <c r="E1068" s="53">
        <f>+[34]Recloser!E51</f>
        <v>7554.6819132277233</v>
      </c>
      <c r="F1068" s="53"/>
      <c r="G1068" s="49" t="str">
        <f>+[34]Recloser!F51</f>
        <v>E</v>
      </c>
      <c r="H1068" s="49" t="str">
        <f>+[34]Recloser!G51</f>
        <v/>
      </c>
      <c r="I1068" s="49" t="str">
        <f>+[34]Recloser!H51</f>
        <v>Estimado</v>
      </c>
      <c r="J1068" s="49" t="str">
        <f>+[34]Recloser!I51</f>
        <v/>
      </c>
      <c r="K1068" s="49" t="str">
        <f>+[34]Recloser!J51</f>
        <v/>
      </c>
      <c r="L1068" s="49" t="str">
        <f>+[34]Recloser!K51</f>
        <v/>
      </c>
      <c r="M1068" s="49" t="str">
        <f>+[34]Recloser!L51</f>
        <v/>
      </c>
      <c r="N1068" s="49" t="str">
        <f>+[34]Recloser!M51</f>
        <v/>
      </c>
      <c r="O1068" s="49" t="str">
        <f>+[34]Recloser!N51</f>
        <v>Estimado</v>
      </c>
      <c r="P1068" s="49" t="str">
        <f>+[34]Recloser!O51</f>
        <v/>
      </c>
      <c r="Q1068" s="49" t="str">
        <f>+[34]Recloser!P51</f>
        <v>E</v>
      </c>
      <c r="R1068" s="51">
        <f t="shared" si="66"/>
        <v>0.49322376237623766</v>
      </c>
      <c r="S1068" s="45" t="str">
        <f t="shared" si="67"/>
        <v>Estimado.rar</v>
      </c>
      <c r="V1068" s="46">
        <f t="shared" si="69"/>
        <v>1</v>
      </c>
    </row>
    <row r="1069" spans="1:22" s="45" customFormat="1" ht="11.25" hidden="1" customHeight="1" x14ac:dyDescent="0.2">
      <c r="A1069" s="47">
        <f t="shared" si="68"/>
        <v>1055</v>
      </c>
      <c r="B1069" s="48" t="str">
        <f>+[34]Recloser!B52</f>
        <v>SIR04</v>
      </c>
      <c r="C1069" s="49" t="str">
        <f>+[34]Recloser!C52</f>
        <v xml:space="preserve">RECLOSER HIDRAULICO, TRIPOLAR, 2.4 - 14.4 KV, In =  400 A, Icc = 4000 A, EXTERIOR                                                                                                                                                                         </v>
      </c>
      <c r="D1069" s="49">
        <f>+[34]Recloser!D52</f>
        <v>7367.93</v>
      </c>
      <c r="E1069" s="53">
        <f>+[34]Recloser!E52</f>
        <v>11001.968155524753</v>
      </c>
      <c r="F1069" s="53"/>
      <c r="G1069" s="49" t="str">
        <f>+[34]Recloser!F52</f>
        <v>E</v>
      </c>
      <c r="H1069" s="49" t="str">
        <f>+[34]Recloser!G52</f>
        <v/>
      </c>
      <c r="I1069" s="49" t="str">
        <f>+[34]Recloser!H52</f>
        <v>Estimado</v>
      </c>
      <c r="J1069" s="49" t="str">
        <f>+[34]Recloser!I52</f>
        <v/>
      </c>
      <c r="K1069" s="49" t="str">
        <f>+[34]Recloser!J52</f>
        <v/>
      </c>
      <c r="L1069" s="49" t="str">
        <f>+[34]Recloser!K52</f>
        <v/>
      </c>
      <c r="M1069" s="49" t="str">
        <f>+[34]Recloser!L52</f>
        <v/>
      </c>
      <c r="N1069" s="49" t="str">
        <f>+[34]Recloser!M52</f>
        <v/>
      </c>
      <c r="O1069" s="49" t="str">
        <f>+[34]Recloser!N52</f>
        <v>Estimado</v>
      </c>
      <c r="P1069" s="49" t="str">
        <f>+[34]Recloser!O52</f>
        <v/>
      </c>
      <c r="Q1069" s="49" t="str">
        <f>+[34]Recloser!P52</f>
        <v>E</v>
      </c>
      <c r="R1069" s="51">
        <f t="shared" si="66"/>
        <v>0.49322376237623766</v>
      </c>
      <c r="S1069" s="45" t="str">
        <f t="shared" si="67"/>
        <v>Estimado.rar</v>
      </c>
      <c r="V1069" s="46">
        <f t="shared" si="69"/>
        <v>1</v>
      </c>
    </row>
    <row r="1070" spans="1:22" s="45" customFormat="1" ht="11.25" hidden="1" customHeight="1" x14ac:dyDescent="0.2">
      <c r="A1070" s="47">
        <f t="shared" si="68"/>
        <v>1056</v>
      </c>
      <c r="B1070" s="48" t="str">
        <f>+[34]Recloser!B53</f>
        <v>SIR05</v>
      </c>
      <c r="C1070" s="49" t="str">
        <f>+[34]Recloser!C53</f>
        <v xml:space="preserve">RECLOSER HIDRAULICO, TRIPOLAR, 2.4 - 14.4 KV, In =  400 A, Icc = 6000 A, EXTERIOR                                                                                                                                                                         </v>
      </c>
      <c r="D1070" s="49">
        <f>+[34]Recloser!D53</f>
        <v>10310.23</v>
      </c>
      <c r="E1070" s="53">
        <f>+[34]Recloser!E53</f>
        <v>15395.480431564356</v>
      </c>
      <c r="F1070" s="53"/>
      <c r="G1070" s="49" t="str">
        <f>+[34]Recloser!F53</f>
        <v>E</v>
      </c>
      <c r="H1070" s="49" t="str">
        <f>+[34]Recloser!G53</f>
        <v/>
      </c>
      <c r="I1070" s="49" t="str">
        <f>+[34]Recloser!H53</f>
        <v>Estimado</v>
      </c>
      <c r="J1070" s="49" t="str">
        <f>+[34]Recloser!I53</f>
        <v/>
      </c>
      <c r="K1070" s="49" t="str">
        <f>+[34]Recloser!J53</f>
        <v/>
      </c>
      <c r="L1070" s="49" t="str">
        <f>+[34]Recloser!K53</f>
        <v/>
      </c>
      <c r="M1070" s="49" t="str">
        <f>+[34]Recloser!L53</f>
        <v/>
      </c>
      <c r="N1070" s="49" t="str">
        <f>+[34]Recloser!M53</f>
        <v/>
      </c>
      <c r="O1070" s="49" t="str">
        <f>+[34]Recloser!N53</f>
        <v>Estimado</v>
      </c>
      <c r="P1070" s="49" t="str">
        <f>+[34]Recloser!O53</f>
        <v/>
      </c>
      <c r="Q1070" s="49" t="str">
        <f>+[34]Recloser!P53</f>
        <v>E</v>
      </c>
      <c r="R1070" s="51">
        <f t="shared" si="66"/>
        <v>0.49322376237623766</v>
      </c>
      <c r="S1070" s="45" t="str">
        <f t="shared" si="67"/>
        <v>Estimado.rar</v>
      </c>
      <c r="V1070" s="46">
        <f t="shared" si="69"/>
        <v>1</v>
      </c>
    </row>
    <row r="1071" spans="1:22" s="45" customFormat="1" ht="11.25" hidden="1" customHeight="1" x14ac:dyDescent="0.2">
      <c r="A1071" s="47">
        <f t="shared" si="68"/>
        <v>1057</v>
      </c>
      <c r="B1071" s="48" t="str">
        <f>+[34]Recloser!B54</f>
        <v>SIR06</v>
      </c>
      <c r="C1071" s="49" t="str">
        <f>+[34]Recloser!C54</f>
        <v xml:space="preserve">RECLOSER HIDRAULICO, TRIPOLAR, 2.4 - 14.4 KV, In =  560 A, Icc = 10000 A, EXTERIOR                                                                                                                                                                        </v>
      </c>
      <c r="D1071" s="49">
        <f>+[34]Recloser!D54</f>
        <v>10310.23</v>
      </c>
      <c r="E1071" s="53">
        <f>+[34]Recloser!E54</f>
        <v>15395.480431564356</v>
      </c>
      <c r="F1071" s="53"/>
      <c r="G1071" s="49" t="str">
        <f>+[34]Recloser!F54</f>
        <v>E</v>
      </c>
      <c r="H1071" s="49" t="str">
        <f>+[34]Recloser!G54</f>
        <v/>
      </c>
      <c r="I1071" s="49" t="str">
        <f>+[34]Recloser!H54</f>
        <v>Estimado</v>
      </c>
      <c r="J1071" s="49" t="str">
        <f>+[34]Recloser!I54</f>
        <v/>
      </c>
      <c r="K1071" s="49" t="str">
        <f>+[34]Recloser!J54</f>
        <v/>
      </c>
      <c r="L1071" s="49" t="str">
        <f>+[34]Recloser!K54</f>
        <v/>
      </c>
      <c r="M1071" s="49" t="str">
        <f>+[34]Recloser!L54</f>
        <v/>
      </c>
      <c r="N1071" s="49" t="str">
        <f>+[34]Recloser!M54</f>
        <v/>
      </c>
      <c r="O1071" s="49" t="str">
        <f>+[34]Recloser!N54</f>
        <v>Estimado</v>
      </c>
      <c r="P1071" s="49" t="str">
        <f>+[34]Recloser!O54</f>
        <v/>
      </c>
      <c r="Q1071" s="49" t="str">
        <f>+[34]Recloser!P54</f>
        <v>E</v>
      </c>
      <c r="R1071" s="51">
        <f t="shared" si="66"/>
        <v>0.49322376237623766</v>
      </c>
      <c r="S1071" s="45" t="str">
        <f t="shared" si="67"/>
        <v>Estimado.rar</v>
      </c>
      <c r="V1071" s="46">
        <f t="shared" si="69"/>
        <v>1</v>
      </c>
    </row>
    <row r="1072" spans="1:22" s="45" customFormat="1" ht="11.25" hidden="1" customHeight="1" x14ac:dyDescent="0.2">
      <c r="A1072" s="47">
        <f t="shared" si="68"/>
        <v>1058</v>
      </c>
      <c r="B1072" s="48" t="str">
        <f>+[34]Recloser!B55</f>
        <v>SIR07</v>
      </c>
      <c r="C1072" s="49" t="str">
        <f>+[34]Recloser!C55</f>
        <v xml:space="preserve">RECLOSER HIDRAULICO, TRIPOLAR, 2.4 - 14.4 KV, In =  560 A, Icc = 12000 A, EXTERIOR                                                                                                                                                                        </v>
      </c>
      <c r="D1072" s="49">
        <f>+[34]Recloser!D55</f>
        <v>11874.61</v>
      </c>
      <c r="E1072" s="53">
        <f>+[34]Recloser!E55</f>
        <v>17731.449820950496</v>
      </c>
      <c r="F1072" s="53"/>
      <c r="G1072" s="49" t="str">
        <f>+[34]Recloser!F55</f>
        <v>E</v>
      </c>
      <c r="H1072" s="49" t="str">
        <f>+[34]Recloser!G55</f>
        <v/>
      </c>
      <c r="I1072" s="49" t="str">
        <f>+[34]Recloser!H55</f>
        <v>Estimado</v>
      </c>
      <c r="J1072" s="49" t="str">
        <f>+[34]Recloser!I55</f>
        <v/>
      </c>
      <c r="K1072" s="49" t="str">
        <f>+[34]Recloser!J55</f>
        <v/>
      </c>
      <c r="L1072" s="49" t="str">
        <f>+[34]Recloser!K55</f>
        <v/>
      </c>
      <c r="M1072" s="49" t="str">
        <f>+[34]Recloser!L55</f>
        <v/>
      </c>
      <c r="N1072" s="49" t="str">
        <f>+[34]Recloser!M55</f>
        <v/>
      </c>
      <c r="O1072" s="49" t="str">
        <f>+[34]Recloser!N55</f>
        <v>Estimado</v>
      </c>
      <c r="P1072" s="49" t="str">
        <f>+[34]Recloser!O55</f>
        <v/>
      </c>
      <c r="Q1072" s="49" t="str">
        <f>+[34]Recloser!P55</f>
        <v>E</v>
      </c>
      <c r="R1072" s="51">
        <f t="shared" si="66"/>
        <v>0.49322376237623766</v>
      </c>
      <c r="S1072" s="45" t="str">
        <f t="shared" si="67"/>
        <v>Estimado.rar</v>
      </c>
      <c r="V1072" s="46">
        <f t="shared" si="69"/>
        <v>1</v>
      </c>
    </row>
    <row r="1073" spans="1:22" s="45" customFormat="1" ht="11.25" hidden="1" customHeight="1" x14ac:dyDescent="0.2">
      <c r="A1073" s="47">
        <f t="shared" si="68"/>
        <v>1059</v>
      </c>
      <c r="B1073" s="48" t="str">
        <f>+[34]Recloser!B56</f>
        <v>SIR08</v>
      </c>
      <c r="C1073" s="49" t="str">
        <f>+[34]Recloser!C56</f>
        <v xml:space="preserve">RECLOSER HIDRAULICO, TRIPOLAR, 2.4 - 14.4 KV, In =  560 A, Icc = 16000 A, EXTERIOR                                                                                                                                                                        </v>
      </c>
      <c r="D1073" s="49">
        <f>+[34]Recloser!D56</f>
        <v>11334.86</v>
      </c>
      <c r="E1073" s="53">
        <f>+[34]Recloser!E56</f>
        <v>18086.078817369507</v>
      </c>
      <c r="F1073" s="53"/>
      <c r="G1073" s="49" t="str">
        <f>+[34]Recloser!F56</f>
        <v>E</v>
      </c>
      <c r="H1073" s="49" t="str">
        <f>+[34]Recloser!G56</f>
        <v/>
      </c>
      <c r="I1073" s="49" t="str">
        <f>+[34]Recloser!H56</f>
        <v>Estimado</v>
      </c>
      <c r="J1073" s="49" t="str">
        <f>+[34]Recloser!I56</f>
        <v/>
      </c>
      <c r="K1073" s="49" t="str">
        <f>+[34]Recloser!J56</f>
        <v/>
      </c>
      <c r="L1073" s="49" t="str">
        <f>+[34]Recloser!K56</f>
        <v/>
      </c>
      <c r="M1073" s="49" t="str">
        <f>+[34]Recloser!L56</f>
        <v/>
      </c>
      <c r="N1073" s="49" t="str">
        <f>+[34]Recloser!M56</f>
        <v/>
      </c>
      <c r="O1073" s="49" t="str">
        <f>+[34]Recloser!N56</f>
        <v>Estimado</v>
      </c>
      <c r="P1073" s="49" t="str">
        <f>+[34]Recloser!O56</f>
        <v/>
      </c>
      <c r="Q1073" s="49" t="str">
        <f>+[34]Recloser!P56</f>
        <v>E</v>
      </c>
      <c r="R1073" s="51">
        <f t="shared" si="66"/>
        <v>0.59561554508564796</v>
      </c>
      <c r="S1073" s="45" t="str">
        <f t="shared" si="67"/>
        <v>Estimado.rar</v>
      </c>
      <c r="V1073" s="46">
        <f t="shared" si="69"/>
        <v>1</v>
      </c>
    </row>
    <row r="1074" spans="1:22" s="45" customFormat="1" ht="11.25" hidden="1" customHeight="1" x14ac:dyDescent="0.2">
      <c r="A1074" s="47">
        <f t="shared" si="68"/>
        <v>1060</v>
      </c>
      <c r="B1074" s="48" t="str">
        <f>+[34]Recloser!B57</f>
        <v>SIR09</v>
      </c>
      <c r="C1074" s="49" t="str">
        <f>+[34]Recloser!C57</f>
        <v xml:space="preserve">RECLOSER HIDRAULICO, TRIPOLAR, 2.4 - 14.4 KV, In = 1120 A, Icc = 16000 A, EXTERIOR                                                                                                                                                                        </v>
      </c>
      <c r="D1074" s="49">
        <f>+[34]Recloser!D57</f>
        <v>11334.86</v>
      </c>
      <c r="E1074" s="53">
        <f>+[34]Recloser!E57</f>
        <v>19352.104334585372</v>
      </c>
      <c r="F1074" s="53"/>
      <c r="G1074" s="49" t="str">
        <f>+[34]Recloser!F57</f>
        <v>E</v>
      </c>
      <c r="H1074" s="49" t="str">
        <f>+[34]Recloser!G57</f>
        <v/>
      </c>
      <c r="I1074" s="49" t="str">
        <f>+[34]Recloser!H57</f>
        <v>Estimado</v>
      </c>
      <c r="J1074" s="49" t="str">
        <f>+[34]Recloser!I57</f>
        <v/>
      </c>
      <c r="K1074" s="49" t="str">
        <f>+[34]Recloser!J57</f>
        <v/>
      </c>
      <c r="L1074" s="49" t="str">
        <f>+[34]Recloser!K57</f>
        <v/>
      </c>
      <c r="M1074" s="49" t="str">
        <f>+[34]Recloser!L57</f>
        <v/>
      </c>
      <c r="N1074" s="49" t="str">
        <f>+[34]Recloser!M57</f>
        <v/>
      </c>
      <c r="O1074" s="49" t="str">
        <f>+[34]Recloser!N57</f>
        <v>Estimado</v>
      </c>
      <c r="P1074" s="49" t="str">
        <f>+[34]Recloser!O57</f>
        <v/>
      </c>
      <c r="Q1074" s="49" t="str">
        <f>+[34]Recloser!P57</f>
        <v>E</v>
      </c>
      <c r="R1074" s="51">
        <f t="shared" si="66"/>
        <v>0.70730863324164317</v>
      </c>
      <c r="S1074" s="45" t="str">
        <f t="shared" si="67"/>
        <v>Estimado.rar</v>
      </c>
      <c r="V1074" s="46">
        <f t="shared" si="69"/>
        <v>1</v>
      </c>
    </row>
    <row r="1075" spans="1:22" s="45" customFormat="1" ht="11.25" hidden="1" customHeight="1" x14ac:dyDescent="0.2">
      <c r="A1075" s="47">
        <f t="shared" si="68"/>
        <v>1061</v>
      </c>
      <c r="B1075" s="48" t="str">
        <f>+[34]Recloser!B58</f>
        <v>SIR10</v>
      </c>
      <c r="C1075" s="49" t="str">
        <f>+[34]Recloser!C58</f>
        <v xml:space="preserve">RECLOSER HIDRAULICO, TRIPOLAR, 24.9 KV, In = 560 A, Icc = 10000 A, EXTERIOR                                                                                                                                                                               </v>
      </c>
      <c r="D1075" s="49">
        <f>+[34]Recloser!D58</f>
        <v>9921.17</v>
      </c>
      <c r="E1075" s="53">
        <f>+[34]Recloser!E58</f>
        <v>15555.253134302971</v>
      </c>
      <c r="F1075" s="53"/>
      <c r="G1075" s="49" t="str">
        <f>+[34]Recloser!F58</f>
        <v>E</v>
      </c>
      <c r="H1075" s="49" t="str">
        <f>+[34]Recloser!G58</f>
        <v/>
      </c>
      <c r="I1075" s="49" t="str">
        <f>+[34]Recloser!H58</f>
        <v>Estimado</v>
      </c>
      <c r="J1075" s="49" t="str">
        <f>+[34]Recloser!I58</f>
        <v/>
      </c>
      <c r="K1075" s="49" t="str">
        <f>+[34]Recloser!J58</f>
        <v/>
      </c>
      <c r="L1075" s="49" t="str">
        <f>+[34]Recloser!K58</f>
        <v/>
      </c>
      <c r="M1075" s="49" t="str">
        <f>+[34]Recloser!L58</f>
        <v/>
      </c>
      <c r="N1075" s="49" t="str">
        <f>+[34]Recloser!M58</f>
        <v/>
      </c>
      <c r="O1075" s="49" t="str">
        <f>+[34]Recloser!N58</f>
        <v>Estimado</v>
      </c>
      <c r="P1075" s="49" t="str">
        <f>+[34]Recloser!O58</f>
        <v/>
      </c>
      <c r="Q1075" s="49" t="str">
        <f>+[34]Recloser!P58</f>
        <v>E</v>
      </c>
      <c r="R1075" s="51">
        <f t="shared" si="66"/>
        <v>0.56788495049504961</v>
      </c>
      <c r="S1075" s="45" t="str">
        <f t="shared" si="67"/>
        <v>Estimado.rar</v>
      </c>
      <c r="V1075" s="46">
        <f t="shared" si="69"/>
        <v>1</v>
      </c>
    </row>
    <row r="1076" spans="1:22" s="45" customFormat="1" ht="11.25" hidden="1" customHeight="1" x14ac:dyDescent="0.2">
      <c r="A1076" s="47">
        <f t="shared" si="68"/>
        <v>1062</v>
      </c>
      <c r="B1076" s="48" t="str">
        <f>+[34]Recloser!B59</f>
        <v>SIR11</v>
      </c>
      <c r="C1076" s="49" t="str">
        <f>+[34]Recloser!C59</f>
        <v xml:space="preserve">RECLOSER HIDRAULICO, TRIPOLAR, 24.9 KV, In = 560 A, Icc = 12000 A, EXTERIOR                                                                                                                                                                               </v>
      </c>
      <c r="D1076" s="49">
        <f>+[34]Recloser!D59</f>
        <v>10513.66</v>
      </c>
      <c r="E1076" s="53">
        <f>+[34]Recloser!E59</f>
        <v>18054.133982776235</v>
      </c>
      <c r="F1076" s="53"/>
      <c r="G1076" s="49" t="str">
        <f>+[34]Recloser!F59</f>
        <v>E</v>
      </c>
      <c r="H1076" s="49" t="str">
        <f>+[34]Recloser!G59</f>
        <v/>
      </c>
      <c r="I1076" s="49" t="str">
        <f>+[34]Recloser!H59</f>
        <v>Estimado</v>
      </c>
      <c r="J1076" s="49" t="str">
        <f>+[34]Recloser!I59</f>
        <v/>
      </c>
      <c r="K1076" s="49" t="str">
        <f>+[34]Recloser!J59</f>
        <v/>
      </c>
      <c r="L1076" s="49" t="str">
        <f>+[34]Recloser!K59</f>
        <v/>
      </c>
      <c r="M1076" s="49" t="str">
        <f>+[34]Recloser!L59</f>
        <v/>
      </c>
      <c r="N1076" s="49" t="str">
        <f>+[34]Recloser!M59</f>
        <v/>
      </c>
      <c r="O1076" s="49" t="str">
        <f>+[34]Recloser!N59</f>
        <v>Estimado</v>
      </c>
      <c r="P1076" s="49" t="str">
        <f>+[34]Recloser!O59</f>
        <v/>
      </c>
      <c r="Q1076" s="49" t="str">
        <f>+[34]Recloser!P59</f>
        <v>E</v>
      </c>
      <c r="R1076" s="51">
        <f t="shared" si="66"/>
        <v>0.71720732673267307</v>
      </c>
      <c r="S1076" s="45" t="str">
        <f t="shared" si="67"/>
        <v>Estimado.rar</v>
      </c>
      <c r="V1076" s="46">
        <f t="shared" si="69"/>
        <v>1</v>
      </c>
    </row>
    <row r="1077" spans="1:22" s="45" customFormat="1" ht="11.25" hidden="1" customHeight="1" x14ac:dyDescent="0.2">
      <c r="A1077" s="47">
        <f t="shared" si="68"/>
        <v>1063</v>
      </c>
      <c r="B1077" s="48" t="str">
        <f>+[34]Recloser!B60</f>
        <v>SIR12</v>
      </c>
      <c r="C1077" s="49" t="str">
        <f>+[34]Recloser!C60</f>
        <v xml:space="preserve">RECLOSER HIDRAULICO, TRIPOLAR, 24.9 KV, In = 560 A, Icc = 8000 A, EXTERIOR                                                                                                                                                                                </v>
      </c>
      <c r="D1077" s="49">
        <f>+[34]Recloser!D60</f>
        <v>9753.1299999999992</v>
      </c>
      <c r="E1077" s="53">
        <f>+[34]Recloser!E60</f>
        <v>13572.74</v>
      </c>
      <c r="F1077" s="53"/>
      <c r="G1077" s="49" t="str">
        <f>+[34]Recloser!F60</f>
        <v>S</v>
      </c>
      <c r="H1077" s="49">
        <f>+[34]Recloser!G60</f>
        <v>1</v>
      </c>
      <c r="I1077" s="49" t="str">
        <f>+[34]Recloser!H60</f>
        <v>Orden de Compra OC-123714</v>
      </c>
      <c r="J1077" s="49" t="str">
        <f>+[34]Recloser!I60</f>
        <v>Individual</v>
      </c>
      <c r="K1077" s="49" t="str">
        <f>+[34]Recloser!J60</f>
        <v>ELDU</v>
      </c>
      <c r="L1077" s="49" t="str">
        <f>+[34]Recloser!K60</f>
        <v>ELECTROWERKE S.A.</v>
      </c>
      <c r="M1077" s="49">
        <f>+[34]Recloser!L60</f>
        <v>42913</v>
      </c>
      <c r="N1077" s="49">
        <f>+[34]Recloser!M60</f>
        <v>339</v>
      </c>
      <c r="O1077" s="49" t="str">
        <f>+[34]Recloser!N60</f>
        <v>Sustento</v>
      </c>
      <c r="P1077" s="49">
        <f>+[34]Recloser!O60</f>
        <v>1</v>
      </c>
      <c r="Q1077" s="49" t="str">
        <f>+[34]Recloser!P60</f>
        <v>S</v>
      </c>
      <c r="R1077" s="51">
        <f t="shared" si="66"/>
        <v>0.39162914879633526</v>
      </c>
      <c r="S1077" s="45" t="str">
        <f t="shared" si="67"/>
        <v>ELDU: Orden de Compra OC-123714</v>
      </c>
      <c r="V1077" s="46">
        <f t="shared" si="69"/>
        <v>1</v>
      </c>
    </row>
    <row r="1078" spans="1:22" s="45" customFormat="1" ht="11.25" hidden="1" customHeight="1" x14ac:dyDescent="0.2">
      <c r="A1078" s="47">
        <f t="shared" si="68"/>
        <v>1064</v>
      </c>
      <c r="B1078" s="48" t="str">
        <f>+[34]Recloser!B61</f>
        <v>SIR13</v>
      </c>
      <c r="C1078" s="49" t="str">
        <f>+[34]Recloser!C61</f>
        <v xml:space="preserve">RECLOSER HIDRAULICO, UNIPOLAR, 2.4 - 14.4 KV, In =  50 A, Icc = 1250 A, EXTERIOR                                                                                                                                                                          </v>
      </c>
      <c r="D1078" s="49">
        <f>+[34]Recloser!D61</f>
        <v>2652.46</v>
      </c>
      <c r="E1078" s="53">
        <f>+[34]Recloser!E61</f>
        <v>3960.7163007524755</v>
      </c>
      <c r="F1078" s="53"/>
      <c r="G1078" s="49" t="str">
        <f>+[34]Recloser!F61</f>
        <v>E</v>
      </c>
      <c r="H1078" s="49" t="str">
        <f>+[34]Recloser!G61</f>
        <v/>
      </c>
      <c r="I1078" s="49" t="str">
        <f>+[34]Recloser!H61</f>
        <v>Estimado</v>
      </c>
      <c r="J1078" s="49" t="str">
        <f>+[34]Recloser!I61</f>
        <v/>
      </c>
      <c r="K1078" s="49" t="str">
        <f>+[34]Recloser!J61</f>
        <v/>
      </c>
      <c r="L1078" s="49" t="str">
        <f>+[34]Recloser!K61</f>
        <v/>
      </c>
      <c r="M1078" s="49" t="str">
        <f>+[34]Recloser!L61</f>
        <v/>
      </c>
      <c r="N1078" s="49" t="str">
        <f>+[34]Recloser!M61</f>
        <v/>
      </c>
      <c r="O1078" s="49" t="str">
        <f>+[34]Recloser!N61</f>
        <v>Estimado</v>
      </c>
      <c r="P1078" s="49" t="str">
        <f>+[34]Recloser!O61</f>
        <v/>
      </c>
      <c r="Q1078" s="49" t="str">
        <f>+[34]Recloser!P61</f>
        <v>E</v>
      </c>
      <c r="R1078" s="51">
        <f t="shared" si="66"/>
        <v>0.49322376237623766</v>
      </c>
      <c r="S1078" s="45" t="str">
        <f t="shared" si="67"/>
        <v>Estimado.rar</v>
      </c>
      <c r="V1078" s="46">
        <f t="shared" si="69"/>
        <v>1</v>
      </c>
    </row>
    <row r="1079" spans="1:22" s="45" customFormat="1" ht="11.25" hidden="1" customHeight="1" x14ac:dyDescent="0.2">
      <c r="A1079" s="47">
        <f t="shared" si="68"/>
        <v>1065</v>
      </c>
      <c r="B1079" s="48" t="str">
        <f>+[34]Recloser!B62</f>
        <v>SIR14</v>
      </c>
      <c r="C1079" s="49" t="str">
        <f>+[34]Recloser!C62</f>
        <v xml:space="preserve">RECLOSER HIDRAULICO, UNIPOLAR, 2.4 - 14.4 KV, In = 100 A, Icc = 2000 A, EXTERIOR                                                                                                                                                                          </v>
      </c>
      <c r="D1079" s="49">
        <f>+[34]Recloser!D62</f>
        <v>3752.73</v>
      </c>
      <c r="E1079" s="53">
        <f>+[34]Recloser!E62</f>
        <v>5603.6656097821788</v>
      </c>
      <c r="F1079" s="53"/>
      <c r="G1079" s="49" t="str">
        <f>+[34]Recloser!F62</f>
        <v>E</v>
      </c>
      <c r="H1079" s="49" t="str">
        <f>+[34]Recloser!G62</f>
        <v/>
      </c>
      <c r="I1079" s="49" t="str">
        <f>+[34]Recloser!H62</f>
        <v>Estimado</v>
      </c>
      <c r="J1079" s="49" t="str">
        <f>+[34]Recloser!I62</f>
        <v/>
      </c>
      <c r="K1079" s="49" t="str">
        <f>+[34]Recloser!J62</f>
        <v/>
      </c>
      <c r="L1079" s="49" t="str">
        <f>+[34]Recloser!K62</f>
        <v/>
      </c>
      <c r="M1079" s="49" t="str">
        <f>+[34]Recloser!L62</f>
        <v/>
      </c>
      <c r="N1079" s="49" t="str">
        <f>+[34]Recloser!M62</f>
        <v/>
      </c>
      <c r="O1079" s="49" t="str">
        <f>+[34]Recloser!N62</f>
        <v>Estimado</v>
      </c>
      <c r="P1079" s="49" t="str">
        <f>+[34]Recloser!O62</f>
        <v/>
      </c>
      <c r="Q1079" s="49" t="str">
        <f>+[34]Recloser!P62</f>
        <v>E</v>
      </c>
      <c r="R1079" s="51">
        <f t="shared" si="66"/>
        <v>0.49322376237623766</v>
      </c>
      <c r="S1079" s="45" t="str">
        <f t="shared" si="67"/>
        <v>Estimado.rar</v>
      </c>
      <c r="V1079" s="46">
        <f t="shared" si="69"/>
        <v>1</v>
      </c>
    </row>
    <row r="1080" spans="1:22" s="45" customFormat="1" ht="11.25" hidden="1" customHeight="1" x14ac:dyDescent="0.2">
      <c r="A1080" s="47">
        <f t="shared" si="68"/>
        <v>1066</v>
      </c>
      <c r="B1080" s="48" t="str">
        <f>+[34]Recloser!B63</f>
        <v>SIR15</v>
      </c>
      <c r="C1080" s="49" t="str">
        <f>+[34]Recloser!C63</f>
        <v xml:space="preserve">RECLOSER HIDRAULICO, UNIPOLAR, 2.4 - 14.4 KV, In = 200 A, Icc = 2000 A, EXTERIOR                                                                                                                                                                          </v>
      </c>
      <c r="D1080" s="49">
        <f>+[34]Recloser!D63</f>
        <v>3752.73</v>
      </c>
      <c r="E1080" s="53">
        <f>+[34]Recloser!E63</f>
        <v>5603.6656097821788</v>
      </c>
      <c r="F1080" s="53"/>
      <c r="G1080" s="49" t="str">
        <f>+[34]Recloser!F63</f>
        <v>E</v>
      </c>
      <c r="H1080" s="49" t="str">
        <f>+[34]Recloser!G63</f>
        <v/>
      </c>
      <c r="I1080" s="49" t="str">
        <f>+[34]Recloser!H63</f>
        <v>Estimado</v>
      </c>
      <c r="J1080" s="49" t="str">
        <f>+[34]Recloser!I63</f>
        <v/>
      </c>
      <c r="K1080" s="49" t="str">
        <f>+[34]Recloser!J63</f>
        <v/>
      </c>
      <c r="L1080" s="49" t="str">
        <f>+[34]Recloser!K63</f>
        <v/>
      </c>
      <c r="M1080" s="49" t="str">
        <f>+[34]Recloser!L63</f>
        <v/>
      </c>
      <c r="N1080" s="49" t="str">
        <f>+[34]Recloser!M63</f>
        <v/>
      </c>
      <c r="O1080" s="49" t="str">
        <f>+[34]Recloser!N63</f>
        <v>Estimado</v>
      </c>
      <c r="P1080" s="49" t="str">
        <f>+[34]Recloser!O63</f>
        <v/>
      </c>
      <c r="Q1080" s="49" t="str">
        <f>+[34]Recloser!P63</f>
        <v>E</v>
      </c>
      <c r="R1080" s="51">
        <f t="shared" si="66"/>
        <v>0.49322376237623766</v>
      </c>
      <c r="S1080" s="45" t="str">
        <f t="shared" si="67"/>
        <v>Estimado.rar</v>
      </c>
      <c r="V1080" s="46">
        <f t="shared" si="69"/>
        <v>1</v>
      </c>
    </row>
    <row r="1081" spans="1:22" s="45" customFormat="1" ht="11.25" hidden="1" customHeight="1" x14ac:dyDescent="0.2">
      <c r="A1081" s="47">
        <f t="shared" si="68"/>
        <v>1067</v>
      </c>
      <c r="B1081" s="48" t="str">
        <f>+[34]Recloser!B64</f>
        <v>SIR16</v>
      </c>
      <c r="C1081" s="49" t="str">
        <f>+[34]Recloser!C64</f>
        <v xml:space="preserve">RECLOSER HIDRAULICO, UNIPOLAR, 2.4 - 14.4 KV, In = 280 A, Icc = 4000 A, EXTERIOR                                                                                                                                                                          </v>
      </c>
      <c r="D1081" s="49" t="str">
        <f>+[34]Recloser!D64</f>
        <v>Sin Costo (No Utilizado)</v>
      </c>
      <c r="E1081" s="53">
        <f>+[34]Recloser!E64</f>
        <v>5659.7022658800006</v>
      </c>
      <c r="F1081" s="53"/>
      <c r="G1081" s="49" t="str">
        <f>+[34]Recloser!F64</f>
        <v>A</v>
      </c>
      <c r="H1081" s="49" t="str">
        <f>+[34]Recloser!G64</f>
        <v/>
      </c>
      <c r="I1081" s="49" t="str">
        <f>+[34]Recloser!H64</f>
        <v>Precio Regulado 2012</v>
      </c>
      <c r="J1081" s="49" t="str">
        <f>+[34]Recloser!I64</f>
        <v/>
      </c>
      <c r="K1081" s="49" t="str">
        <f>+[34]Recloser!J64</f>
        <v/>
      </c>
      <c r="L1081" s="49" t="str">
        <f>+[34]Recloser!K64</f>
        <v/>
      </c>
      <c r="M1081" s="49" t="str">
        <f>+[34]Recloser!L64</f>
        <v/>
      </c>
      <c r="N1081" s="49" t="str">
        <f>+[34]Recloser!M64</f>
        <v/>
      </c>
      <c r="O1081" s="49" t="str">
        <f>+[34]Recloser!N64</f>
        <v>Precio regulado 2012</v>
      </c>
      <c r="P1081" s="49" t="str">
        <f>+[34]Recloser!O64</f>
        <v/>
      </c>
      <c r="Q1081" s="49" t="str">
        <f>+[34]Recloser!P64</f>
        <v>A</v>
      </c>
      <c r="R1081" s="51" t="str">
        <f t="shared" si="66"/>
        <v/>
      </c>
      <c r="S1081" s="45" t="str">
        <f t="shared" si="67"/>
        <v>Precio regulado 2012</v>
      </c>
      <c r="V1081" s="46">
        <f t="shared" si="69"/>
        <v>1</v>
      </c>
    </row>
    <row r="1082" spans="1:22" s="45" customFormat="1" ht="11.25" hidden="1" customHeight="1" x14ac:dyDescent="0.2">
      <c r="A1082" s="47">
        <f t="shared" si="68"/>
        <v>1068</v>
      </c>
      <c r="B1082" s="48" t="str">
        <f>+[34]Recloser!B65</f>
        <v>SIR17</v>
      </c>
      <c r="C1082" s="49" t="str">
        <f>+[34]Recloser!C65</f>
        <v xml:space="preserve">RECLOSER HIDRAULICO, UNIPOLAR, 2.4 - 14.4 KV, In = 560 A, Icc = 8000 A, EXTERIOR                                                                                                                                                                          </v>
      </c>
      <c r="D1082" s="49">
        <f>+[34]Recloser!D65</f>
        <v>5141.8999999999996</v>
      </c>
      <c r="E1082" s="53">
        <f>+[34]Recloser!E65</f>
        <v>5758.9279999999999</v>
      </c>
      <c r="F1082" s="53"/>
      <c r="G1082" s="49" t="str">
        <f>+[34]Recloser!F65</f>
        <v>E</v>
      </c>
      <c r="H1082" s="49" t="str">
        <f>+[34]Recloser!G65</f>
        <v/>
      </c>
      <c r="I1082" s="49" t="str">
        <f>+[34]Recloser!H65</f>
        <v>Estimado</v>
      </c>
      <c r="J1082" s="49" t="str">
        <f>+[34]Recloser!I65</f>
        <v/>
      </c>
      <c r="K1082" s="49" t="str">
        <f>+[34]Recloser!J65</f>
        <v/>
      </c>
      <c r="L1082" s="49" t="str">
        <f>+[34]Recloser!K65</f>
        <v/>
      </c>
      <c r="M1082" s="49" t="str">
        <f>+[34]Recloser!L65</f>
        <v/>
      </c>
      <c r="N1082" s="49" t="str">
        <f>+[34]Recloser!M65</f>
        <v/>
      </c>
      <c r="O1082" s="49" t="str">
        <f>+[34]Recloser!N65</f>
        <v>Estimado</v>
      </c>
      <c r="P1082" s="49" t="str">
        <f>+[34]Recloser!O65</f>
        <v/>
      </c>
      <c r="Q1082" s="49" t="str">
        <f>+[34]Recloser!P65</f>
        <v>E</v>
      </c>
      <c r="R1082" s="51">
        <f t="shared" si="66"/>
        <v>0.12000000000000011</v>
      </c>
      <c r="S1082" s="45" t="str">
        <f t="shared" si="67"/>
        <v>Estimado.rar</v>
      </c>
      <c r="V1082" s="46">
        <f t="shared" si="69"/>
        <v>1</v>
      </c>
    </row>
    <row r="1083" spans="1:22" s="45" customFormat="1" ht="11.25" hidden="1" customHeight="1" x14ac:dyDescent="0.2">
      <c r="A1083" s="47">
        <f t="shared" si="68"/>
        <v>1069</v>
      </c>
      <c r="B1083" s="48" t="str">
        <f>+[34]Recloser!B66</f>
        <v>SIR18</v>
      </c>
      <c r="C1083" s="49" t="str">
        <f>+[34]Recloser!C66</f>
        <v xml:space="preserve">RECLOSER HIDRAULICO, UNIPOLAR, 24.9 KV, In = 100 A, Icc = 2000 A, EXTERIOR                                                                                                                                                                                </v>
      </c>
      <c r="D1083" s="49">
        <f>+[34]Recloser!D66</f>
        <v>4126.03</v>
      </c>
      <c r="E1083" s="53">
        <f>+[34]Recloser!E66</f>
        <v>6161.0860402772278</v>
      </c>
      <c r="F1083" s="53"/>
      <c r="G1083" s="49" t="str">
        <f>+[34]Recloser!F66</f>
        <v>E</v>
      </c>
      <c r="H1083" s="49" t="str">
        <f>+[34]Recloser!G66</f>
        <v/>
      </c>
      <c r="I1083" s="49" t="str">
        <f>+[34]Recloser!H66</f>
        <v>Estimado</v>
      </c>
      <c r="J1083" s="49" t="str">
        <f>+[34]Recloser!I66</f>
        <v/>
      </c>
      <c r="K1083" s="49" t="str">
        <f>+[34]Recloser!J66</f>
        <v/>
      </c>
      <c r="L1083" s="49" t="str">
        <f>+[34]Recloser!K66</f>
        <v/>
      </c>
      <c r="M1083" s="49" t="str">
        <f>+[34]Recloser!L66</f>
        <v/>
      </c>
      <c r="N1083" s="49" t="str">
        <f>+[34]Recloser!M66</f>
        <v/>
      </c>
      <c r="O1083" s="49" t="str">
        <f>+[34]Recloser!N66</f>
        <v>Estimado</v>
      </c>
      <c r="P1083" s="49" t="str">
        <f>+[34]Recloser!O66</f>
        <v/>
      </c>
      <c r="Q1083" s="49" t="str">
        <f>+[34]Recloser!P66</f>
        <v>E</v>
      </c>
      <c r="R1083" s="51">
        <f t="shared" si="66"/>
        <v>0.49322376237623766</v>
      </c>
      <c r="S1083" s="45" t="str">
        <f t="shared" si="67"/>
        <v>Estimado.rar</v>
      </c>
      <c r="V1083" s="46">
        <f t="shared" si="69"/>
        <v>1</v>
      </c>
    </row>
    <row r="1084" spans="1:22" s="45" customFormat="1" ht="11.25" hidden="1" customHeight="1" x14ac:dyDescent="0.2">
      <c r="A1084" s="47">
        <f t="shared" si="68"/>
        <v>1070</v>
      </c>
      <c r="B1084" s="48" t="str">
        <f>+[34]Recloser!B67</f>
        <v>SIR19</v>
      </c>
      <c r="C1084" s="49" t="str">
        <f>+[34]Recloser!C67</f>
        <v xml:space="preserve">RECLOSER HIDRAULICO, UNIPOLAR, 24.9 KV, In = 280 A, Icc = 4000 A, EXTERIOR                                                                                                                                                                                </v>
      </c>
      <c r="D1084" s="49">
        <f>+[34]Recloser!D67</f>
        <v>4943.08</v>
      </c>
      <c r="E1084" s="53">
        <f>+[34]Recloser!E67</f>
        <v>7381.1245153267328</v>
      </c>
      <c r="F1084" s="53"/>
      <c r="G1084" s="49" t="str">
        <f>+[34]Recloser!F67</f>
        <v>E</v>
      </c>
      <c r="H1084" s="49" t="str">
        <f>+[34]Recloser!G67</f>
        <v/>
      </c>
      <c r="I1084" s="49" t="str">
        <f>+[34]Recloser!H67</f>
        <v>Estimado</v>
      </c>
      <c r="J1084" s="49" t="str">
        <f>+[34]Recloser!I67</f>
        <v/>
      </c>
      <c r="K1084" s="49" t="str">
        <f>+[34]Recloser!J67</f>
        <v/>
      </c>
      <c r="L1084" s="49" t="str">
        <f>+[34]Recloser!K67</f>
        <v/>
      </c>
      <c r="M1084" s="49" t="str">
        <f>+[34]Recloser!L67</f>
        <v/>
      </c>
      <c r="N1084" s="49" t="str">
        <f>+[34]Recloser!M67</f>
        <v/>
      </c>
      <c r="O1084" s="49" t="str">
        <f>+[34]Recloser!N67</f>
        <v>Estimado</v>
      </c>
      <c r="P1084" s="49" t="str">
        <f>+[34]Recloser!O67</f>
        <v/>
      </c>
      <c r="Q1084" s="49" t="str">
        <f>+[34]Recloser!P67</f>
        <v>E</v>
      </c>
      <c r="R1084" s="51">
        <f t="shared" si="66"/>
        <v>0.49322376237623766</v>
      </c>
      <c r="S1084" s="45" t="str">
        <f t="shared" si="67"/>
        <v>Estimado.rar</v>
      </c>
      <c r="V1084" s="46">
        <f t="shared" si="69"/>
        <v>1</v>
      </c>
    </row>
    <row r="1085" spans="1:22" s="45" customFormat="1" ht="11.25" hidden="1" customHeight="1" x14ac:dyDescent="0.2">
      <c r="A1085" s="47">
        <f t="shared" si="68"/>
        <v>1071</v>
      </c>
      <c r="B1085" s="48" t="str">
        <f>+[34]Recloser!B68</f>
        <v>SIR21</v>
      </c>
      <c r="C1085" s="49" t="str">
        <f>+[34]Recloser!C68</f>
        <v xml:space="preserve">RECLOSER INTERRUPCION EN VACIO, TRIFASICO, 10 KV, In = 400 A. Icc = 25000 A CON CONTROL ELECTRONICO                                                                                                                                                       </v>
      </c>
      <c r="D1085" s="49" t="str">
        <f>+[34]Recloser!D68</f>
        <v>Sin Costo (No Utilizado)</v>
      </c>
      <c r="E1085" s="53">
        <f>+[34]Recloser!E68</f>
        <v>0</v>
      </c>
      <c r="F1085" s="53"/>
      <c r="G1085" s="49" t="str">
        <f>+[34]Recloser!F68</f>
        <v>A</v>
      </c>
      <c r="H1085" s="49" t="str">
        <f>+[34]Recloser!G68</f>
        <v/>
      </c>
      <c r="I1085" s="49" t="str">
        <f>+[34]Recloser!H68</f>
        <v>Precio Regulado 2012</v>
      </c>
      <c r="J1085" s="49" t="str">
        <f>+[34]Recloser!I68</f>
        <v/>
      </c>
      <c r="K1085" s="49" t="str">
        <f>+[34]Recloser!J68</f>
        <v/>
      </c>
      <c r="L1085" s="49" t="str">
        <f>+[34]Recloser!K68</f>
        <v/>
      </c>
      <c r="M1085" s="49" t="str">
        <f>+[34]Recloser!L68</f>
        <v/>
      </c>
      <c r="N1085" s="49" t="str">
        <f>+[34]Recloser!M68</f>
        <v/>
      </c>
      <c r="O1085" s="49" t="str">
        <f>+[34]Recloser!N68</f>
        <v>Precio regulado 2012</v>
      </c>
      <c r="P1085" s="49" t="str">
        <f>+[34]Recloser!O68</f>
        <v/>
      </c>
      <c r="Q1085" s="49" t="str">
        <f>+[34]Recloser!P68</f>
        <v>A</v>
      </c>
      <c r="R1085" s="51" t="str">
        <f t="shared" si="66"/>
        <v/>
      </c>
      <c r="S1085" s="45" t="str">
        <f t="shared" si="67"/>
        <v>Precio regulado 2012</v>
      </c>
      <c r="V1085" s="46">
        <f t="shared" si="69"/>
        <v>1</v>
      </c>
    </row>
    <row r="1086" spans="1:22" s="45" customFormat="1" ht="11.25" hidden="1" customHeight="1" x14ac:dyDescent="0.2">
      <c r="A1086" s="47">
        <f t="shared" si="68"/>
        <v>1072</v>
      </c>
      <c r="B1086" s="48" t="str">
        <f>+[34]Recloser!B69</f>
        <v>SIR22</v>
      </c>
      <c r="C1086" s="49" t="str">
        <f>+[34]Recloser!C69</f>
        <v xml:space="preserve">RECLOSER INTERRUPCION EN VACIO, TRIFASICO, 10 KV, In = 630 A. Icc = 31500 A CON CONTROL ELECTRONICO                                                                                                                                                       </v>
      </c>
      <c r="D1086" s="49" t="str">
        <f>+[34]Recloser!D69</f>
        <v>Sin Costo (No Utilizado)</v>
      </c>
      <c r="E1086" s="53">
        <f>+[34]Recloser!E69</f>
        <v>0</v>
      </c>
      <c r="F1086" s="53"/>
      <c r="G1086" s="49" t="str">
        <f>+[34]Recloser!F69</f>
        <v>A</v>
      </c>
      <c r="H1086" s="49" t="str">
        <f>+[34]Recloser!G69</f>
        <v/>
      </c>
      <c r="I1086" s="49" t="str">
        <f>+[34]Recloser!H69</f>
        <v>Precio Regulado 2012</v>
      </c>
      <c r="J1086" s="49" t="str">
        <f>+[34]Recloser!I69</f>
        <v/>
      </c>
      <c r="K1086" s="49" t="str">
        <f>+[34]Recloser!J69</f>
        <v/>
      </c>
      <c r="L1086" s="49" t="str">
        <f>+[34]Recloser!K69</f>
        <v/>
      </c>
      <c r="M1086" s="49" t="str">
        <f>+[34]Recloser!L69</f>
        <v/>
      </c>
      <c r="N1086" s="49" t="str">
        <f>+[34]Recloser!M69</f>
        <v/>
      </c>
      <c r="O1086" s="49" t="str">
        <f>+[34]Recloser!N69</f>
        <v>Precio regulado 2012</v>
      </c>
      <c r="P1086" s="49" t="str">
        <f>+[34]Recloser!O69</f>
        <v/>
      </c>
      <c r="Q1086" s="49" t="str">
        <f>+[34]Recloser!P69</f>
        <v>A</v>
      </c>
      <c r="R1086" s="51" t="str">
        <f t="shared" si="66"/>
        <v/>
      </c>
      <c r="S1086" s="45" t="str">
        <f t="shared" si="67"/>
        <v>Precio regulado 2012</v>
      </c>
      <c r="V1086" s="46">
        <f t="shared" si="69"/>
        <v>1</v>
      </c>
    </row>
    <row r="1087" spans="1:22" s="45" customFormat="1" ht="11.25" hidden="1" customHeight="1" x14ac:dyDescent="0.2">
      <c r="A1087" s="47">
        <f t="shared" si="68"/>
        <v>1073</v>
      </c>
      <c r="B1087" s="48" t="str">
        <f>+[34]Recloser!B70</f>
        <v>SIR20</v>
      </c>
      <c r="C1087" s="49" t="str">
        <f>+[34]Recloser!C70</f>
        <v xml:space="preserve">RECLOSER INTERRUPCION EN VACIO, TRIFASICO, 12 KV, In = 600 A CON CONTROL ELECTRONICO                                                                                                                                                                      </v>
      </c>
      <c r="D1087" s="49">
        <f>+[34]Recloser!D70</f>
        <v>10100</v>
      </c>
      <c r="E1087" s="53">
        <f>+[34]Recloser!E70</f>
        <v>15081.56</v>
      </c>
      <c r="F1087" s="53"/>
      <c r="G1087" s="49" t="str">
        <f>+[34]Recloser!F70</f>
        <v>S</v>
      </c>
      <c r="H1087" s="49">
        <f>+[34]Recloser!G70</f>
        <v>10</v>
      </c>
      <c r="I1087" s="49" t="str">
        <f>+[34]Recloser!H70</f>
        <v>Contrato AD/LO 030-2017- SEAL</v>
      </c>
      <c r="J1087" s="49" t="str">
        <f>+[34]Recloser!I70</f>
        <v>Corporativa</v>
      </c>
      <c r="K1087" s="49" t="str">
        <f>+[34]Recloser!J70</f>
        <v>SEAL</v>
      </c>
      <c r="L1087" s="49" t="str">
        <f>+[34]Recloser!K70</f>
        <v>RESEARCH ENGINEERING AND DEVELOPMENT S.A.C</v>
      </c>
      <c r="M1087" s="49">
        <f>+[34]Recloser!L70</f>
        <v>42769</v>
      </c>
      <c r="N1087" s="49">
        <f>+[34]Recloser!M70</f>
        <v>62</v>
      </c>
      <c r="O1087" s="49" t="str">
        <f>+[34]Recloser!N70</f>
        <v>Sustento</v>
      </c>
      <c r="P1087" s="49">
        <f>+[34]Recloser!O70</f>
        <v>10</v>
      </c>
      <c r="Q1087" s="49" t="str">
        <f>+[34]Recloser!P70</f>
        <v>S</v>
      </c>
      <c r="R1087" s="51">
        <f t="shared" si="66"/>
        <v>0.49322376237623766</v>
      </c>
      <c r="S1087" s="45" t="str">
        <f t="shared" si="67"/>
        <v>SEAL: Contrato AD/LO 030-2017- SEAL</v>
      </c>
      <c r="V1087" s="46">
        <f t="shared" si="69"/>
        <v>1</v>
      </c>
    </row>
    <row r="1088" spans="1:22" s="45" customFormat="1" ht="11.25" hidden="1" customHeight="1" x14ac:dyDescent="0.2">
      <c r="A1088" s="47">
        <f t="shared" si="68"/>
        <v>1074</v>
      </c>
      <c r="B1088" s="48" t="str">
        <f>+[34]Recloser!B71</f>
        <v>SIR24</v>
      </c>
      <c r="C1088" s="49" t="str">
        <f>+[34]Recloser!C71</f>
        <v xml:space="preserve">RECLOSER INTERRUPCION EN VACIO, TRIFASICO, 12 kV, In = 630 A, Icc = 12.5 kA, CONTROL ELECTRONICO                                                                                                                                                          </v>
      </c>
      <c r="D1088" s="49" t="str">
        <f>+[34]Recloser!D71</f>
        <v>Sin Costo (No Utilizado)</v>
      </c>
      <c r="E1088" s="53">
        <f>+[34]Recloser!E71</f>
        <v>0</v>
      </c>
      <c r="F1088" s="53"/>
      <c r="G1088" s="49" t="str">
        <f>+[34]Recloser!F71</f>
        <v>A</v>
      </c>
      <c r="H1088" s="49" t="str">
        <f>+[34]Recloser!G71</f>
        <v/>
      </c>
      <c r="I1088" s="49" t="str">
        <f>+[34]Recloser!H71</f>
        <v>Precio Regulado 2012</v>
      </c>
      <c r="J1088" s="49" t="str">
        <f>+[34]Recloser!I71</f>
        <v/>
      </c>
      <c r="K1088" s="49" t="str">
        <f>+[34]Recloser!J71</f>
        <v/>
      </c>
      <c r="L1088" s="49" t="str">
        <f>+[34]Recloser!K71</f>
        <v/>
      </c>
      <c r="M1088" s="49" t="str">
        <f>+[34]Recloser!L71</f>
        <v/>
      </c>
      <c r="N1088" s="49" t="str">
        <f>+[34]Recloser!M71</f>
        <v/>
      </c>
      <c r="O1088" s="49" t="str">
        <f>+[34]Recloser!N71</f>
        <v>Precio regulado 2012</v>
      </c>
      <c r="P1088" s="49" t="str">
        <f>+[34]Recloser!O71</f>
        <v/>
      </c>
      <c r="Q1088" s="49" t="str">
        <f>+[34]Recloser!P71</f>
        <v>A</v>
      </c>
      <c r="R1088" s="51" t="str">
        <f t="shared" si="66"/>
        <v/>
      </c>
      <c r="S1088" s="45" t="str">
        <f t="shared" si="67"/>
        <v>Precio regulado 2012</v>
      </c>
      <c r="V1088" s="46">
        <f t="shared" si="69"/>
        <v>1</v>
      </c>
    </row>
    <row r="1089" spans="1:22" s="45" customFormat="1" ht="11.25" hidden="1" customHeight="1" x14ac:dyDescent="0.2">
      <c r="A1089" s="47">
        <f t="shared" si="68"/>
        <v>1075</v>
      </c>
      <c r="B1089" s="48" t="str">
        <f>+[34]Recloser!B72</f>
        <v>SIR25</v>
      </c>
      <c r="C1089" s="49" t="str">
        <f>+[34]Recloser!C72</f>
        <v xml:space="preserve">RECLOSER INTERRUPCION EN VACIO, TRIFASICO, 13.2 kV, In = 630 A, Icc = 12.5 kA, CONTROL ELECTRONICO                                                                                                                                                        </v>
      </c>
      <c r="D1089" s="49" t="str">
        <f>+[34]Recloser!D72</f>
        <v>Sin Costo (No Utilizado)</v>
      </c>
      <c r="E1089" s="53">
        <f>+[34]Recloser!E72</f>
        <v>0</v>
      </c>
      <c r="F1089" s="53"/>
      <c r="G1089" s="49" t="str">
        <f>+[34]Recloser!F72</f>
        <v>A</v>
      </c>
      <c r="H1089" s="49" t="str">
        <f>+[34]Recloser!G72</f>
        <v/>
      </c>
      <c r="I1089" s="49" t="str">
        <f>+[34]Recloser!H72</f>
        <v>Precio Regulado 2012</v>
      </c>
      <c r="J1089" s="49" t="str">
        <f>+[34]Recloser!I72</f>
        <v/>
      </c>
      <c r="K1089" s="49" t="str">
        <f>+[34]Recloser!J72</f>
        <v/>
      </c>
      <c r="L1089" s="49" t="str">
        <f>+[34]Recloser!K72</f>
        <v/>
      </c>
      <c r="M1089" s="49" t="str">
        <f>+[34]Recloser!L72</f>
        <v/>
      </c>
      <c r="N1089" s="49" t="str">
        <f>+[34]Recloser!M72</f>
        <v/>
      </c>
      <c r="O1089" s="49" t="str">
        <f>+[34]Recloser!N72</f>
        <v>Precio regulado 2012</v>
      </c>
      <c r="P1089" s="49" t="str">
        <f>+[34]Recloser!O72</f>
        <v/>
      </c>
      <c r="Q1089" s="49" t="str">
        <f>+[34]Recloser!P72</f>
        <v>A</v>
      </c>
      <c r="R1089" s="51" t="str">
        <f t="shared" si="66"/>
        <v/>
      </c>
      <c r="S1089" s="45" t="str">
        <f t="shared" si="67"/>
        <v>Precio regulado 2012</v>
      </c>
      <c r="V1089" s="46">
        <f t="shared" si="69"/>
        <v>1</v>
      </c>
    </row>
    <row r="1090" spans="1:22" s="45" customFormat="1" ht="11.25" hidden="1" customHeight="1" x14ac:dyDescent="0.2">
      <c r="A1090" s="47">
        <f t="shared" si="68"/>
        <v>1076</v>
      </c>
      <c r="B1090" s="48" t="str">
        <f>+[34]Recloser!B73</f>
        <v>SIR26</v>
      </c>
      <c r="C1090" s="49" t="str">
        <f>+[34]Recloser!C73</f>
        <v xml:space="preserve">RECLOSER INTERRUPCION EN VACIO, TRIFASICO, 22.9 kV, In = 630 A, Icc = 16 kA, CONTROL ELECTRONICO                                                                                                                                                          </v>
      </c>
      <c r="D1090" s="49" t="str">
        <f>+[34]Recloser!D73</f>
        <v>Sin Costo (No Utilizado)</v>
      </c>
      <c r="E1090" s="53">
        <f>+[34]Recloser!E73</f>
        <v>0</v>
      </c>
      <c r="F1090" s="53"/>
      <c r="G1090" s="49" t="str">
        <f>+[34]Recloser!F73</f>
        <v>A</v>
      </c>
      <c r="H1090" s="49" t="str">
        <f>+[34]Recloser!G73</f>
        <v/>
      </c>
      <c r="I1090" s="49" t="str">
        <f>+[34]Recloser!H73</f>
        <v>Precio Regulado 2012</v>
      </c>
      <c r="J1090" s="49" t="str">
        <f>+[34]Recloser!I73</f>
        <v/>
      </c>
      <c r="K1090" s="49" t="str">
        <f>+[34]Recloser!J73</f>
        <v/>
      </c>
      <c r="L1090" s="49" t="str">
        <f>+[34]Recloser!K73</f>
        <v/>
      </c>
      <c r="M1090" s="49" t="str">
        <f>+[34]Recloser!L73</f>
        <v/>
      </c>
      <c r="N1090" s="49" t="str">
        <f>+[34]Recloser!M73</f>
        <v/>
      </c>
      <c r="O1090" s="49" t="str">
        <f>+[34]Recloser!N73</f>
        <v>Precio regulado 2012</v>
      </c>
      <c r="P1090" s="49" t="str">
        <f>+[34]Recloser!O73</f>
        <v/>
      </c>
      <c r="Q1090" s="49" t="str">
        <f>+[34]Recloser!P73</f>
        <v>A</v>
      </c>
      <c r="R1090" s="51" t="str">
        <f t="shared" si="66"/>
        <v/>
      </c>
      <c r="S1090" s="45" t="str">
        <f t="shared" si="67"/>
        <v>Precio regulado 2012</v>
      </c>
      <c r="V1090" s="46">
        <f t="shared" si="69"/>
        <v>1</v>
      </c>
    </row>
    <row r="1091" spans="1:22" s="45" customFormat="1" ht="11.25" hidden="1" customHeight="1" x14ac:dyDescent="0.2">
      <c r="A1091" s="47">
        <f t="shared" si="68"/>
        <v>1077</v>
      </c>
      <c r="B1091" s="48" t="str">
        <f>+[34]Recloser!B74</f>
        <v>SIR23</v>
      </c>
      <c r="C1091" s="49" t="str">
        <f>+[34]Recloser!C74</f>
        <v xml:space="preserve">RECLOSER INTERRUPCION EN VACIO, TRIFASICO, 22.9 KV, In = 630 A. Icc = 16000 A CON CONTROL ELECTRONICO                                                                                                                                                     </v>
      </c>
      <c r="D1091" s="49" t="str">
        <f>+[34]Recloser!D74</f>
        <v>Sin Costo (No Utilizado)</v>
      </c>
      <c r="E1091" s="53">
        <f>+[34]Recloser!E74</f>
        <v>0</v>
      </c>
      <c r="F1091" s="53"/>
      <c r="G1091" s="49" t="str">
        <f>+[34]Recloser!F74</f>
        <v>A</v>
      </c>
      <c r="H1091" s="49" t="str">
        <f>+[34]Recloser!G74</f>
        <v/>
      </c>
      <c r="I1091" s="49" t="str">
        <f>+[34]Recloser!H74</f>
        <v>Precio Regulado 2012</v>
      </c>
      <c r="J1091" s="49" t="str">
        <f>+[34]Recloser!I74</f>
        <v/>
      </c>
      <c r="K1091" s="49" t="str">
        <f>+[34]Recloser!J74</f>
        <v/>
      </c>
      <c r="L1091" s="49" t="str">
        <f>+[34]Recloser!K74</f>
        <v/>
      </c>
      <c r="M1091" s="49" t="str">
        <f>+[34]Recloser!L74</f>
        <v/>
      </c>
      <c r="N1091" s="49" t="str">
        <f>+[34]Recloser!M74</f>
        <v/>
      </c>
      <c r="O1091" s="49" t="str">
        <f>+[34]Recloser!N74</f>
        <v>Precio regulado 2012</v>
      </c>
      <c r="P1091" s="49" t="str">
        <f>+[34]Recloser!O74</f>
        <v/>
      </c>
      <c r="Q1091" s="49" t="str">
        <f>+[34]Recloser!P74</f>
        <v>A</v>
      </c>
      <c r="R1091" s="51" t="str">
        <f t="shared" ref="R1091:R1154" si="70">+IFERROR(E1091/D1091-1,"")</f>
        <v/>
      </c>
      <c r="S1091" s="45" t="str">
        <f t="shared" ref="S1091:S1154" si="71">+IF(O1091="Sustento",K1091&amp;": "&amp;I1091,IF(O1091="Precio regulado 2012",O1091,IF(O1091="Estimado","Estimado.rar",O1091)))</f>
        <v>Precio regulado 2012</v>
      </c>
      <c r="V1091" s="46">
        <f t="shared" si="69"/>
        <v>1</v>
      </c>
    </row>
    <row r="1092" spans="1:22" s="45" customFormat="1" ht="11.25" hidden="1" customHeight="1" x14ac:dyDescent="0.2">
      <c r="A1092" s="47">
        <f t="shared" si="68"/>
        <v>1078</v>
      </c>
      <c r="B1092" s="48" t="str">
        <f>+[34]Recloser!B75</f>
        <v>SIR28</v>
      </c>
      <c r="C1092" s="49" t="str">
        <f>+[34]Recloser!C75</f>
        <v>RECLOSER INTERRUPCION EN VACIO, TRIFASICO, 10 kV, In = 800 A CONTROL ELECTRONICO</v>
      </c>
      <c r="D1092" s="49">
        <f>+[34]Recloser!D75</f>
        <v>18993.36</v>
      </c>
      <c r="E1092" s="53">
        <f>+[34]Recloser!E75</f>
        <v>15081.56</v>
      </c>
      <c r="F1092" s="53"/>
      <c r="G1092" s="49" t="str">
        <f>+[34]Recloser!F75</f>
        <v>E</v>
      </c>
      <c r="H1092" s="49" t="str">
        <f>+[34]Recloser!G75</f>
        <v/>
      </c>
      <c r="I1092" s="49" t="str">
        <f>+[34]Recloser!H75</f>
        <v>Estimado</v>
      </c>
      <c r="J1092" s="49" t="str">
        <f>+[34]Recloser!I75</f>
        <v/>
      </c>
      <c r="K1092" s="49" t="str">
        <f>+[34]Recloser!J75</f>
        <v/>
      </c>
      <c r="L1092" s="49" t="str">
        <f>+[34]Recloser!K75</f>
        <v/>
      </c>
      <c r="M1092" s="49" t="str">
        <f>+[34]Recloser!L75</f>
        <v/>
      </c>
      <c r="N1092" s="49" t="str">
        <f>+[34]Recloser!M75</f>
        <v/>
      </c>
      <c r="O1092" s="49" t="str">
        <f>+[34]Recloser!N75</f>
        <v>Estimado</v>
      </c>
      <c r="P1092" s="49" t="str">
        <f>+[34]Recloser!O75</f>
        <v/>
      </c>
      <c r="Q1092" s="49" t="str">
        <f>+[34]Recloser!P75</f>
        <v>E</v>
      </c>
      <c r="R1092" s="51">
        <f t="shared" si="70"/>
        <v>-0.20595618679370054</v>
      </c>
      <c r="S1092" s="45" t="str">
        <f t="shared" si="71"/>
        <v>Estimado.rar</v>
      </c>
      <c r="V1092" s="46">
        <f t="shared" si="69"/>
        <v>1</v>
      </c>
    </row>
    <row r="1093" spans="1:22" s="45" customFormat="1" ht="11.25" hidden="1" customHeight="1" x14ac:dyDescent="0.2">
      <c r="A1093" s="47">
        <f t="shared" si="68"/>
        <v>1079</v>
      </c>
      <c r="B1093" s="67" t="str">
        <f>+[34]Recloser!B76</f>
        <v>SIR27</v>
      </c>
      <c r="C1093" s="49" t="str">
        <f>+[34]Recloser!C76</f>
        <v>RECLOSER INTERRUPCION EN VACIO, TRIFASICO, 22.9 kV, In = 800 A CONTROL ELECTRONICO</v>
      </c>
      <c r="D1093" s="49">
        <f>+[34]Recloser!D76</f>
        <v>21103.73</v>
      </c>
      <c r="E1093" s="53">
        <f>+[34]Recloser!E76</f>
        <v>15081.56</v>
      </c>
      <c r="F1093" s="53"/>
      <c r="G1093" s="49" t="str">
        <f>+[34]Recloser!F76</f>
        <v>S</v>
      </c>
      <c r="H1093" s="49">
        <f>+[34]Recloser!G76</f>
        <v>5</v>
      </c>
      <c r="I1093" s="49" t="str">
        <f>+[34]Recloser!H76</f>
        <v>Contrato AD/LO 030-2017- SEAL</v>
      </c>
      <c r="J1093" s="49" t="str">
        <f>+[34]Recloser!I76</f>
        <v>Corporativa</v>
      </c>
      <c r="K1093" s="49" t="str">
        <f>+[34]Recloser!J76</f>
        <v>SEAL</v>
      </c>
      <c r="L1093" s="49" t="str">
        <f>+[34]Recloser!K76</f>
        <v>RESEARCH ENGINEERING AND DEVELOPMENT S.A.C</v>
      </c>
      <c r="M1093" s="49">
        <f>+[34]Recloser!L76</f>
        <v>42769</v>
      </c>
      <c r="N1093" s="49">
        <f>+[34]Recloser!M76</f>
        <v>62</v>
      </c>
      <c r="O1093" s="49" t="str">
        <f>+[34]Recloser!N76</f>
        <v>Sustento</v>
      </c>
      <c r="P1093" s="49">
        <f>+[34]Recloser!O76</f>
        <v>5</v>
      </c>
      <c r="Q1093" s="49" t="str">
        <f>+[34]Recloser!P76</f>
        <v>S</v>
      </c>
      <c r="R1093" s="51">
        <f t="shared" si="70"/>
        <v>-0.28536045523706</v>
      </c>
      <c r="S1093" s="45" t="str">
        <f t="shared" si="71"/>
        <v>SEAL: Contrato AD/LO 030-2017- SEAL</v>
      </c>
      <c r="V1093" s="46">
        <f t="shared" si="69"/>
        <v>1</v>
      </c>
    </row>
    <row r="1094" spans="1:22" s="45" customFormat="1" ht="11.25" hidden="1" customHeight="1" x14ac:dyDescent="0.2">
      <c r="A1094" s="47">
        <f t="shared" si="68"/>
        <v>1080</v>
      </c>
      <c r="B1094" s="67" t="str">
        <f>+[34]Recloser!B77</f>
        <v>SIR29</v>
      </c>
      <c r="C1094" s="49" t="str">
        <f>+[34]Recloser!C77</f>
        <v>RECLOSER INTERRUPCION EN VACIO, TRIFASICO, 22.9 kV, In = 600 A, CONTROL ELECTRONICO</v>
      </c>
      <c r="D1094" s="49" t="str">
        <f>+[34]Recloser!D77</f>
        <v>Det. Costo</v>
      </c>
      <c r="E1094" s="53">
        <f>+[34]Recloser!E77</f>
        <v>15081.56</v>
      </c>
      <c r="F1094" s="53"/>
      <c r="G1094" s="49" t="str">
        <f>+[34]Recloser!F77</f>
        <v>E</v>
      </c>
      <c r="H1094" s="49" t="str">
        <f>+[34]Recloser!G77</f>
        <v/>
      </c>
      <c r="I1094" s="49" t="str">
        <f>+[34]Recloser!H77</f>
        <v>Estimado</v>
      </c>
      <c r="J1094" s="49" t="str">
        <f>+[34]Recloser!I77</f>
        <v/>
      </c>
      <c r="K1094" s="49" t="str">
        <f>+[34]Recloser!J77</f>
        <v/>
      </c>
      <c r="L1094" s="49" t="str">
        <f>+[34]Recloser!K77</f>
        <v/>
      </c>
      <c r="M1094" s="49" t="str">
        <f>+[34]Recloser!L77</f>
        <v/>
      </c>
      <c r="N1094" s="49" t="str">
        <f>+[34]Recloser!M77</f>
        <v/>
      </c>
      <c r="O1094" s="49" t="str">
        <f>+[34]Recloser!N77</f>
        <v>Estimado</v>
      </c>
      <c r="P1094" s="49" t="str">
        <f>+[34]Recloser!O77</f>
        <v/>
      </c>
      <c r="Q1094" s="49" t="str">
        <f>+[34]Recloser!P77</f>
        <v>E</v>
      </c>
      <c r="R1094" s="51" t="str">
        <f t="shared" si="70"/>
        <v/>
      </c>
      <c r="S1094" s="45" t="str">
        <f t="shared" si="71"/>
        <v>Estimado.rar</v>
      </c>
      <c r="V1094" s="46">
        <f t="shared" si="69"/>
        <v>1</v>
      </c>
    </row>
    <row r="1095" spans="1:22" s="45" customFormat="1" ht="11.25" hidden="1" customHeight="1" x14ac:dyDescent="0.2">
      <c r="A1095" s="47">
        <f t="shared" si="68"/>
        <v>1081</v>
      </c>
      <c r="B1095" s="67" t="str">
        <f>+[34]Recloser!B78</f>
        <v>SIR31</v>
      </c>
      <c r="C1095" s="49" t="str">
        <f>+[34]Recloser!C78</f>
        <v>RECONECTADOR TRIFASICO, 15KV, 125kvp, C/TRAFO 13.2/0.22kV, 0.05 KVA, 150 kvp, CON COMUNICACIÓN</v>
      </c>
      <c r="D1095" s="49" t="str">
        <f>+[34]Recloser!D78</f>
        <v>NUEVO</v>
      </c>
      <c r="E1095" s="53">
        <f>+[34]Recloser!E78</f>
        <v>9301</v>
      </c>
      <c r="F1095" s="53"/>
      <c r="G1095" s="49" t="str">
        <f>+[34]Recloser!F78</f>
        <v>S</v>
      </c>
      <c r="H1095" s="49">
        <f>+[34]Recloser!G78</f>
        <v>0</v>
      </c>
      <c r="I1095" s="49" t="str">
        <f>+[34]Recloser!H78</f>
        <v xml:space="preserve">Costo Propuesto por Electrocentro SA </v>
      </c>
      <c r="J1095" s="49">
        <f>+[34]Recloser!I78</f>
        <v>0</v>
      </c>
      <c r="K1095" s="49" t="str">
        <f>+[34]Recloser!J78</f>
        <v>ELC</v>
      </c>
      <c r="L1095" s="49" t="str">
        <f>+[34]Recloser!K78</f>
        <v>Costo Propuesto por Electrocentro SA</v>
      </c>
      <c r="M1095" s="49">
        <f>+[34]Recloser!L78</f>
        <v>43100</v>
      </c>
      <c r="N1095" s="49">
        <f>+[34]Recloser!M78</f>
        <v>0</v>
      </c>
      <c r="O1095" s="49" t="str">
        <f>+[34]Recloser!N78</f>
        <v>Sustento</v>
      </c>
      <c r="P1095" s="49">
        <f>+[34]Recloser!O78</f>
        <v>0</v>
      </c>
      <c r="Q1095" s="49" t="str">
        <f>+[34]Recloser!P78</f>
        <v>S</v>
      </c>
      <c r="R1095" s="51" t="str">
        <f t="shared" si="70"/>
        <v/>
      </c>
      <c r="S1095" s="45" t="str">
        <f t="shared" si="71"/>
        <v xml:space="preserve">ELC: Costo Propuesto por Electrocentro SA </v>
      </c>
      <c r="V1095" s="46">
        <f t="shared" si="69"/>
        <v>1</v>
      </c>
    </row>
    <row r="1096" spans="1:22" s="45" customFormat="1" ht="11.25" hidden="1" customHeight="1" x14ac:dyDescent="0.2">
      <c r="A1096" s="47">
        <f t="shared" si="68"/>
        <v>1082</v>
      </c>
      <c r="B1096" s="67" t="str">
        <f>+[34]Recloser!B79</f>
        <v>SIR32</v>
      </c>
      <c r="C1096" s="49" t="str">
        <f>+[34]Recloser!C79</f>
        <v>RECONECTADOR TRIFASICO, 27KV, 150kVp, C/TRAFO 22.9/0.22kV, 0.05KVA, 170kVp, CON COMUNICACIÓN</v>
      </c>
      <c r="D1096" s="49" t="str">
        <f>+[34]Recloser!D79</f>
        <v>NUEVO</v>
      </c>
      <c r="E1096" s="53">
        <f>+[34]Recloser!E79</f>
        <v>9301</v>
      </c>
      <c r="F1096" s="53"/>
      <c r="G1096" s="49" t="str">
        <f>+[34]Recloser!F79</f>
        <v>S</v>
      </c>
      <c r="H1096" s="49">
        <f>+[34]Recloser!G79</f>
        <v>0</v>
      </c>
      <c r="I1096" s="49" t="str">
        <f>+[34]Recloser!H79</f>
        <v xml:space="preserve">Costo Propuesto por Electrocentro SA </v>
      </c>
      <c r="J1096" s="49">
        <f>+[34]Recloser!I79</f>
        <v>0</v>
      </c>
      <c r="K1096" s="49" t="str">
        <f>+[34]Recloser!J79</f>
        <v>ELC</v>
      </c>
      <c r="L1096" s="49" t="str">
        <f>+[34]Recloser!K79</f>
        <v>Costo Propuesto por Electrocentro SA</v>
      </c>
      <c r="M1096" s="49">
        <f>+[34]Recloser!L79</f>
        <v>43100</v>
      </c>
      <c r="N1096" s="49">
        <f>+[34]Recloser!M79</f>
        <v>0</v>
      </c>
      <c r="O1096" s="49" t="str">
        <f>+[34]Recloser!N79</f>
        <v>Sustento</v>
      </c>
      <c r="P1096" s="49">
        <f>+[34]Recloser!O79</f>
        <v>0</v>
      </c>
      <c r="Q1096" s="49" t="str">
        <f>+[34]Recloser!P79</f>
        <v>S</v>
      </c>
      <c r="R1096" s="51" t="str">
        <f t="shared" si="70"/>
        <v/>
      </c>
      <c r="S1096" s="45" t="str">
        <f t="shared" si="71"/>
        <v xml:space="preserve">ELC: Costo Propuesto por Electrocentro SA </v>
      </c>
      <c r="V1096" s="46">
        <f t="shared" si="69"/>
        <v>1</v>
      </c>
    </row>
    <row r="1097" spans="1:22" s="45" customFormat="1" ht="11.25" hidden="1" customHeight="1" x14ac:dyDescent="0.2">
      <c r="A1097" s="47">
        <f t="shared" si="68"/>
        <v>1083</v>
      </c>
      <c r="B1097" s="67" t="str">
        <f>+[34]Recloser!B80</f>
        <v>SIR33</v>
      </c>
      <c r="C1097" s="49" t="str">
        <f>+[34]Recloser!C80</f>
        <v>RECONECTADOR TRIFASICO, 38KV, 170kVp, C/TRAFO 33.0/0.22kV, 0.05KVA, 200kVp, CON COMUNICACIÓN</v>
      </c>
      <c r="D1097" s="49" t="str">
        <f>+[34]Recloser!D80</f>
        <v>NUEVO</v>
      </c>
      <c r="E1097" s="53">
        <f>+[34]Recloser!E80</f>
        <v>12565</v>
      </c>
      <c r="F1097" s="53"/>
      <c r="G1097" s="49" t="str">
        <f>+[34]Recloser!F80</f>
        <v>S</v>
      </c>
      <c r="H1097" s="49">
        <f>+[34]Recloser!G80</f>
        <v>0</v>
      </c>
      <c r="I1097" s="49" t="str">
        <f>+[34]Recloser!H80</f>
        <v xml:space="preserve">Costo Propuesto por Electrocentro SA </v>
      </c>
      <c r="J1097" s="49">
        <f>+[34]Recloser!I80</f>
        <v>0</v>
      </c>
      <c r="K1097" s="49" t="str">
        <f>+[34]Recloser!J80</f>
        <v>ELC</v>
      </c>
      <c r="L1097" s="49" t="str">
        <f>+[34]Recloser!K80</f>
        <v>Costo Propuesto por Electrocentro SA</v>
      </c>
      <c r="M1097" s="49">
        <f>+[34]Recloser!L80</f>
        <v>43100</v>
      </c>
      <c r="N1097" s="49">
        <f>+[34]Recloser!M80</f>
        <v>0</v>
      </c>
      <c r="O1097" s="49" t="str">
        <f>+[34]Recloser!N80</f>
        <v>Sustento</v>
      </c>
      <c r="P1097" s="49">
        <f>+[34]Recloser!O80</f>
        <v>0</v>
      </c>
      <c r="Q1097" s="49" t="str">
        <f>+[34]Recloser!P80</f>
        <v>S</v>
      </c>
      <c r="R1097" s="51" t="str">
        <f t="shared" si="70"/>
        <v/>
      </c>
      <c r="S1097" s="45" t="str">
        <f t="shared" si="71"/>
        <v xml:space="preserve">ELC: Costo Propuesto por Electrocentro SA </v>
      </c>
      <c r="V1097" s="46">
        <f t="shared" si="69"/>
        <v>1</v>
      </c>
    </row>
    <row r="1098" spans="1:22" s="45" customFormat="1" ht="11.25" hidden="1" customHeight="1" x14ac:dyDescent="0.2">
      <c r="A1098" s="47">
        <f t="shared" si="68"/>
        <v>1084</v>
      </c>
      <c r="B1098" s="67" t="str">
        <f>+[34]Recloser!B81</f>
        <v>SIR30</v>
      </c>
      <c r="C1098" s="49" t="str">
        <f>+[34]Recloser!C81</f>
        <v>RECONECTADOR  MONOFASICO, 27KV, 150kVp, C/TRAFO 22.9/0.22kV, 0.05KVA, 170kVp, CON COMUNICACIÓN</v>
      </c>
      <c r="D1098" s="49" t="str">
        <f>+[34]Recloser!D81</f>
        <v>NUEVO</v>
      </c>
      <c r="E1098" s="53">
        <f>+[34]Recloser!E81</f>
        <v>6201</v>
      </c>
      <c r="F1098" s="53"/>
      <c r="G1098" s="49" t="str">
        <f>+[34]Recloser!F81</f>
        <v>S</v>
      </c>
      <c r="H1098" s="49">
        <f>+[34]Recloser!G81</f>
        <v>0</v>
      </c>
      <c r="I1098" s="49" t="str">
        <f>+[34]Recloser!H81</f>
        <v xml:space="preserve">Costo Propuesto por Electrocentro SA </v>
      </c>
      <c r="J1098" s="49">
        <f>+[34]Recloser!I81</f>
        <v>0</v>
      </c>
      <c r="K1098" s="49" t="str">
        <f>+[34]Recloser!J81</f>
        <v>ELC</v>
      </c>
      <c r="L1098" s="49" t="str">
        <f>+[34]Recloser!K81</f>
        <v>Costo Propuesto por Electrocentro SA</v>
      </c>
      <c r="M1098" s="49">
        <f>+[34]Recloser!L81</f>
        <v>43100</v>
      </c>
      <c r="N1098" s="49">
        <f>+[34]Recloser!M81</f>
        <v>0</v>
      </c>
      <c r="O1098" s="49" t="str">
        <f>+[34]Recloser!N81</f>
        <v>Sustento</v>
      </c>
      <c r="P1098" s="49">
        <f>+[34]Recloser!O81</f>
        <v>0</v>
      </c>
      <c r="Q1098" s="49" t="str">
        <f>+[34]Recloser!P81</f>
        <v>S</v>
      </c>
      <c r="R1098" s="51" t="str">
        <f t="shared" si="70"/>
        <v/>
      </c>
      <c r="S1098" s="45" t="str">
        <f t="shared" si="71"/>
        <v xml:space="preserve">ELC: Costo Propuesto por Electrocentro SA </v>
      </c>
      <c r="V1098" s="46">
        <f t="shared" si="69"/>
        <v>1</v>
      </c>
    </row>
    <row r="1099" spans="1:22" s="45" customFormat="1" ht="11.25" hidden="1" customHeight="1" x14ac:dyDescent="0.2">
      <c r="A1099" s="47">
        <f t="shared" si="68"/>
        <v>1085</v>
      </c>
      <c r="B1099" s="67" t="str">
        <f>+[34]Recloser!B82</f>
        <v>SIR34</v>
      </c>
      <c r="C1099" s="49" t="str">
        <f>+[34]Recloser!C82</f>
        <v>RECONECTADOR MONOFASICO, 15KV, 125kvp, C/TRAFO 13.2/0.22kV, 0.05 KVA, 150 kvp, CON COMUNICACIÓN</v>
      </c>
      <c r="D1099" s="49" t="str">
        <f>+[34]Recloser!D82</f>
        <v>NUEVO</v>
      </c>
      <c r="E1099" s="53">
        <f>+[34]Recloser!E82</f>
        <v>6201</v>
      </c>
      <c r="F1099" s="53"/>
      <c r="G1099" s="49" t="str">
        <f>+[34]Recloser!F82</f>
        <v>S</v>
      </c>
      <c r="H1099" s="49">
        <f>+[34]Recloser!G82</f>
        <v>0</v>
      </c>
      <c r="I1099" s="49" t="str">
        <f>+[34]Recloser!H82</f>
        <v xml:space="preserve">Costo Propuesto por Electrocentro SA </v>
      </c>
      <c r="J1099" s="49">
        <f>+[34]Recloser!I82</f>
        <v>0</v>
      </c>
      <c r="K1099" s="49" t="str">
        <f>+[34]Recloser!J82</f>
        <v>ELC</v>
      </c>
      <c r="L1099" s="49" t="str">
        <f>+[34]Recloser!K82</f>
        <v>Costo Propuesto por Electrocentro SA</v>
      </c>
      <c r="M1099" s="49">
        <f>+[34]Recloser!L82</f>
        <v>43100</v>
      </c>
      <c r="N1099" s="49">
        <f>+[34]Recloser!M82</f>
        <v>0</v>
      </c>
      <c r="O1099" s="49" t="str">
        <f>+[34]Recloser!N82</f>
        <v>Sustento</v>
      </c>
      <c r="P1099" s="49">
        <f>+[34]Recloser!O82</f>
        <v>0</v>
      </c>
      <c r="Q1099" s="49" t="str">
        <f>+[34]Recloser!P82</f>
        <v>S</v>
      </c>
      <c r="R1099" s="51" t="str">
        <f t="shared" si="70"/>
        <v/>
      </c>
      <c r="S1099" s="45" t="str">
        <f t="shared" si="71"/>
        <v xml:space="preserve">ELC: Costo Propuesto por Electrocentro SA </v>
      </c>
      <c r="V1099" s="46">
        <f t="shared" si="69"/>
        <v>1</v>
      </c>
    </row>
    <row r="1100" spans="1:22" s="45" customFormat="1" ht="11.25" hidden="1" customHeight="1" x14ac:dyDescent="0.2">
      <c r="A1100" s="47">
        <f t="shared" ref="A1100:A1163" si="72">+A1099+1</f>
        <v>1086</v>
      </c>
      <c r="B1100" s="48" t="str">
        <f>+[34]Reles!B9</f>
        <v>SSA15</v>
      </c>
      <c r="C1100" s="49" t="str">
        <f>+[34]Reles!C9</f>
        <v xml:space="preserve">RELE MULTIFUNCION PARA FALLAS A TIERRA                                                                                                                                                                                                                    </v>
      </c>
      <c r="D1100" s="49">
        <f>+[34]Reles!D9</f>
        <v>928</v>
      </c>
      <c r="E1100" s="53">
        <f>+[34]Reles!E9</f>
        <v>1897.92</v>
      </c>
      <c r="F1100" s="53"/>
      <c r="G1100" s="49" t="str">
        <f>+[34]Reles!F9</f>
        <v>S</v>
      </c>
      <c r="H1100" s="49">
        <f>+[34]Reles!G9</f>
        <v>40</v>
      </c>
      <c r="I1100" s="49" t="str">
        <f>+[34]Reles!H9</f>
        <v>Factura F521-00000809</v>
      </c>
      <c r="J1100" s="49" t="str">
        <f>+[34]Reles!I9</f>
        <v>Individual</v>
      </c>
      <c r="K1100" s="49" t="str">
        <f>+[34]Reles!J9</f>
        <v>LDS</v>
      </c>
      <c r="L1100" s="49" t="str">
        <f>+[34]Reles!K9</f>
        <v>TECSUR</v>
      </c>
      <c r="M1100" s="49">
        <f>+[34]Reles!L9</f>
        <v>42492</v>
      </c>
      <c r="N1100" s="49">
        <f>+[34]Reles!M9</f>
        <v>1</v>
      </c>
      <c r="O1100" s="49" t="str">
        <f>+[34]Reles!N9</f>
        <v>Sustento</v>
      </c>
      <c r="P1100" s="49">
        <f>+[34]Reles!O9</f>
        <v>40</v>
      </c>
      <c r="Q1100" s="49" t="str">
        <f>+[34]Reles!P9</f>
        <v>S</v>
      </c>
      <c r="R1100" s="51">
        <f t="shared" si="70"/>
        <v>1.0451724137931033</v>
      </c>
      <c r="S1100" s="45" t="str">
        <f t="shared" si="71"/>
        <v>LDS: Factura F521-00000809</v>
      </c>
      <c r="V1100" s="46">
        <f t="shared" si="69"/>
        <v>1</v>
      </c>
    </row>
    <row r="1101" spans="1:22" s="45" customFormat="1" ht="11.25" hidden="1" customHeight="1" x14ac:dyDescent="0.2">
      <c r="A1101" s="47">
        <f t="shared" si="72"/>
        <v>1087</v>
      </c>
      <c r="B1101" s="48" t="str">
        <f>+[34]Reles!B10</f>
        <v>SSA18</v>
      </c>
      <c r="C1101" s="49" t="str">
        <f>+[34]Reles!C10</f>
        <v xml:space="preserve">RELE MULTIFUNCION, 24VCC, 5A/1A                                                                                                                                                                                                                           </v>
      </c>
      <c r="D1101" s="49">
        <f>+[34]Reles!D10</f>
        <v>1130.05</v>
      </c>
      <c r="E1101" s="53">
        <f>+[34]Reles!E10</f>
        <v>2824.94</v>
      </c>
      <c r="F1101" s="53"/>
      <c r="G1101" s="49" t="str">
        <f>+[34]Reles!F10</f>
        <v>S</v>
      </c>
      <c r="H1101" s="49">
        <f>+[34]Reles!G10</f>
        <v>5</v>
      </c>
      <c r="I1101" s="49" t="str">
        <f>+[34]Reles!H10</f>
        <v>Orden de Compra 3210012815</v>
      </c>
      <c r="J1101" s="49" t="str">
        <f>+[34]Reles!I10</f>
        <v>Individual</v>
      </c>
      <c r="K1101" s="49" t="str">
        <f>+[34]Reles!J10</f>
        <v>ELNM</v>
      </c>
      <c r="L1101" s="49" t="str">
        <f>+[34]Reles!K10</f>
        <v>ENSYS S.A.C</v>
      </c>
      <c r="M1101" s="49">
        <f>+[34]Reles!L10</f>
        <v>42702</v>
      </c>
      <c r="N1101" s="49">
        <f>+[34]Reles!M10</f>
        <v>2</v>
      </c>
      <c r="O1101" s="49" t="str">
        <f>+[34]Reles!N10</f>
        <v>Sustento</v>
      </c>
      <c r="P1101" s="49">
        <f>+[34]Reles!O10</f>
        <v>5</v>
      </c>
      <c r="Q1101" s="49" t="str">
        <f>+[34]Reles!P10</f>
        <v>S</v>
      </c>
      <c r="R1101" s="51">
        <f t="shared" si="70"/>
        <v>1.4998362904296272</v>
      </c>
      <c r="S1101" s="45" t="str">
        <f t="shared" si="71"/>
        <v>ELNM: Orden de Compra 3210012815</v>
      </c>
      <c r="V1101" s="46">
        <f t="shared" si="69"/>
        <v>1</v>
      </c>
    </row>
    <row r="1102" spans="1:22" s="45" customFormat="1" ht="11.25" hidden="1" customHeight="1" x14ac:dyDescent="0.2">
      <c r="A1102" s="47">
        <f t="shared" si="72"/>
        <v>1088</v>
      </c>
      <c r="B1102" s="48" t="str">
        <f>+[34]Reles!B11</f>
        <v>SSA14</v>
      </c>
      <c r="C1102" s="49" t="str">
        <f>+[34]Reles!C11</f>
        <v xml:space="preserve">RELE PARA PRIMARIO MAXIMA CORRIENTE 10KV. 300A.                                                                                                                                                                                                           </v>
      </c>
      <c r="D1102" s="49" t="str">
        <f>+[34]Reles!D11</f>
        <v>Sin Costo (No Utilizado)</v>
      </c>
      <c r="E1102" s="53">
        <f>+[34]Reles!E11</f>
        <v>0</v>
      </c>
      <c r="F1102" s="53"/>
      <c r="G1102" s="49" t="str">
        <f>+[34]Reles!F11</f>
        <v>A</v>
      </c>
      <c r="H1102" s="49" t="str">
        <f>+[34]Reles!G11</f>
        <v/>
      </c>
      <c r="I1102" s="49" t="str">
        <f>+[34]Reles!H11</f>
        <v>Precio Regulado 2012</v>
      </c>
      <c r="J1102" s="49" t="str">
        <f>+[34]Reles!I11</f>
        <v/>
      </c>
      <c r="K1102" s="49" t="str">
        <f>+[34]Reles!J11</f>
        <v/>
      </c>
      <c r="L1102" s="49" t="str">
        <f>+[34]Reles!K11</f>
        <v/>
      </c>
      <c r="M1102" s="49" t="str">
        <f>+[34]Reles!L11</f>
        <v/>
      </c>
      <c r="N1102" s="49" t="str">
        <f>+[34]Reles!M11</f>
        <v/>
      </c>
      <c r="O1102" s="49" t="str">
        <f>+[34]Reles!N11</f>
        <v>Precio regulado 2012</v>
      </c>
      <c r="P1102" s="49" t="str">
        <f>+[34]Reles!O11</f>
        <v/>
      </c>
      <c r="Q1102" s="49" t="str">
        <f>+[34]Reles!P11</f>
        <v>A</v>
      </c>
      <c r="R1102" s="51" t="str">
        <f t="shared" si="70"/>
        <v/>
      </c>
      <c r="S1102" s="45" t="str">
        <f t="shared" si="71"/>
        <v>Precio regulado 2012</v>
      </c>
      <c r="V1102" s="46">
        <f t="shared" si="69"/>
        <v>1</v>
      </c>
    </row>
    <row r="1103" spans="1:22" s="45" customFormat="1" ht="11.25" hidden="1" customHeight="1" x14ac:dyDescent="0.2">
      <c r="A1103" s="47">
        <f t="shared" si="72"/>
        <v>1089</v>
      </c>
      <c r="B1103" s="48" t="str">
        <f>+[34]Reles!B12</f>
        <v>SSA16</v>
      </c>
      <c r="C1103" s="49" t="str">
        <f>+[34]Reles!C12</f>
        <v xml:space="preserve">RELE PARA PROTECCION DE CIRCUITOS LATERALES O SECUNDARIOS MT. EN SIST.NEUTRO AISLADO, MULTIFUNCION                                                                                                                                                        </v>
      </c>
      <c r="D1103" s="49" t="str">
        <f>+[34]Reles!D12</f>
        <v>Sin Costo (No Utilizado)</v>
      </c>
      <c r="E1103" s="53">
        <f>+[34]Reles!E12</f>
        <v>0</v>
      </c>
      <c r="F1103" s="53"/>
      <c r="G1103" s="49" t="str">
        <f>+[34]Reles!F12</f>
        <v>A</v>
      </c>
      <c r="H1103" s="49" t="str">
        <f>+[34]Reles!G12</f>
        <v/>
      </c>
      <c r="I1103" s="49" t="str">
        <f>+[34]Reles!H12</f>
        <v>Precio Regulado 2012</v>
      </c>
      <c r="J1103" s="49" t="str">
        <f>+[34]Reles!I12</f>
        <v/>
      </c>
      <c r="K1103" s="49" t="str">
        <f>+[34]Reles!J12</f>
        <v/>
      </c>
      <c r="L1103" s="49" t="str">
        <f>+[34]Reles!K12</f>
        <v/>
      </c>
      <c r="M1103" s="49" t="str">
        <f>+[34]Reles!L12</f>
        <v/>
      </c>
      <c r="N1103" s="49" t="str">
        <f>+[34]Reles!M12</f>
        <v/>
      </c>
      <c r="O1103" s="49" t="str">
        <f>+[34]Reles!N12</f>
        <v>Precio regulado 2012</v>
      </c>
      <c r="P1103" s="49" t="str">
        <f>+[34]Reles!O12</f>
        <v/>
      </c>
      <c r="Q1103" s="49" t="str">
        <f>+[34]Reles!P12</f>
        <v>A</v>
      </c>
      <c r="R1103" s="51" t="str">
        <f t="shared" si="70"/>
        <v/>
      </c>
      <c r="S1103" s="45" t="str">
        <f t="shared" si="71"/>
        <v>Precio regulado 2012</v>
      </c>
      <c r="V1103" s="46">
        <f t="shared" si="69"/>
        <v>1</v>
      </c>
    </row>
    <row r="1104" spans="1:22" s="45" customFormat="1" ht="11.25" hidden="1" customHeight="1" x14ac:dyDescent="0.2">
      <c r="A1104" s="47">
        <f t="shared" si="72"/>
        <v>1090</v>
      </c>
      <c r="B1104" s="48" t="str">
        <f>+[34]Seccionadores!B89</f>
        <v>SSI03</v>
      </c>
      <c r="C1104" s="49" t="str">
        <f>+[34]Seccionadores!C89</f>
        <v xml:space="preserve">SECCIONADOR BAJO CARGA, AUTOGENERACION DE GASES, TRIPOLAR, 10/12 KV, 400/630 A, INTERIOR                                                                                                                                                                  </v>
      </c>
      <c r="D1104" s="49" t="str">
        <f>+[34]Seccionadores!D89</f>
        <v>Sin Costo (No Utilizado)</v>
      </c>
      <c r="E1104" s="53">
        <f>+[34]Seccionadores!E89</f>
        <v>0</v>
      </c>
      <c r="F1104" s="53"/>
      <c r="G1104" s="49" t="str">
        <f>+[34]Seccionadores!F89</f>
        <v>A</v>
      </c>
      <c r="H1104" s="49" t="str">
        <f>+[34]Seccionadores!G89</f>
        <v/>
      </c>
      <c r="I1104" s="49" t="str">
        <f>+[34]Seccionadores!H89</f>
        <v>Precio Regulado 2012</v>
      </c>
      <c r="J1104" s="49" t="str">
        <f>+[34]Seccionadores!I89</f>
        <v/>
      </c>
      <c r="K1104" s="49" t="str">
        <f>+[34]Seccionadores!J89</f>
        <v/>
      </c>
      <c r="L1104" s="49" t="str">
        <f>+[34]Seccionadores!K89</f>
        <v/>
      </c>
      <c r="M1104" s="49" t="str">
        <f>+[34]Seccionadores!L89</f>
        <v/>
      </c>
      <c r="N1104" s="49" t="str">
        <f>+[34]Seccionadores!M89</f>
        <v/>
      </c>
      <c r="O1104" s="49" t="str">
        <f>+[34]Seccionadores!N89</f>
        <v>Precio regulado 2012</v>
      </c>
      <c r="P1104" s="49" t="str">
        <f>+[34]Seccionadores!O89</f>
        <v/>
      </c>
      <c r="Q1104" s="49" t="str">
        <f>+[34]Seccionadores!P89</f>
        <v>A</v>
      </c>
      <c r="R1104" s="51" t="str">
        <f t="shared" si="70"/>
        <v/>
      </c>
      <c r="S1104" s="45" t="str">
        <f t="shared" si="71"/>
        <v>Precio regulado 2012</v>
      </c>
      <c r="V1104" s="46">
        <f t="shared" si="69"/>
        <v>1</v>
      </c>
    </row>
    <row r="1105" spans="1:22" s="45" customFormat="1" ht="11.25" hidden="1" customHeight="1" x14ac:dyDescent="0.2">
      <c r="A1105" s="47">
        <f t="shared" si="72"/>
        <v>1091</v>
      </c>
      <c r="B1105" s="48" t="str">
        <f>+[34]Seccionadores!B90</f>
        <v>SSI04</v>
      </c>
      <c r="C1105" s="49" t="str">
        <f>+[34]Seccionadores!C90</f>
        <v xml:space="preserve">SECCIONADOR BAJO CARGA, FUSIBLE LIMITADOR, TRIPOLAR, 10/12 KV, 400/630 A, INTERIOR                                                                                                                                                                        </v>
      </c>
      <c r="D1105" s="49">
        <f>+[34]Seccionadores!D90</f>
        <v>4918.3900000000003</v>
      </c>
      <c r="E1105" s="53">
        <f>+[34]Seccionadores!E90</f>
        <v>2389.1</v>
      </c>
      <c r="F1105" s="53"/>
      <c r="G1105" s="49" t="str">
        <f>+[34]Seccionadores!F90</f>
        <v>S</v>
      </c>
      <c r="H1105" s="49">
        <f>+[34]Seccionadores!G90</f>
        <v>10</v>
      </c>
      <c r="I1105" s="49" t="str">
        <f>+[34]Seccionadores!H90</f>
        <v>Factura 001-0014932</v>
      </c>
      <c r="J1105" s="49" t="str">
        <f>+[34]Seccionadores!I90</f>
        <v>Individual</v>
      </c>
      <c r="K1105" s="49" t="str">
        <f>+[34]Seccionadores!J90</f>
        <v>EDPE</v>
      </c>
      <c r="L1105" s="49" t="str">
        <f>+[34]Seccionadores!K90</f>
        <v>SILICON TECHNOLOGY S.A.C.</v>
      </c>
      <c r="M1105" s="49">
        <f>+[34]Seccionadores!L90</f>
        <v>43062</v>
      </c>
      <c r="N1105" s="49">
        <f>+[34]Seccionadores!M90</f>
        <v>48</v>
      </c>
      <c r="O1105" s="49" t="str">
        <f>+[34]Seccionadores!N90</f>
        <v>Sustento</v>
      </c>
      <c r="P1105" s="49">
        <f>+[34]Seccionadores!O90</f>
        <v>10</v>
      </c>
      <c r="Q1105" s="49" t="str">
        <f>+[34]Seccionadores!P90</f>
        <v>S</v>
      </c>
      <c r="R1105" s="51">
        <f t="shared" si="70"/>
        <v>-0.51425161485770754</v>
      </c>
      <c r="S1105" s="45" t="str">
        <f t="shared" si="71"/>
        <v>EDPE: Factura 001-0014932</v>
      </c>
      <c r="V1105" s="46">
        <f t="shared" si="69"/>
        <v>1</v>
      </c>
    </row>
    <row r="1106" spans="1:22" s="45" customFormat="1" ht="11.25" hidden="1" customHeight="1" x14ac:dyDescent="0.2">
      <c r="A1106" s="47">
        <f t="shared" si="72"/>
        <v>1092</v>
      </c>
      <c r="B1106" s="48" t="str">
        <f>+[34]Seccionadores!B91</f>
        <v>SSI14</v>
      </c>
      <c r="C1106" s="49" t="str">
        <f>+[34]Seccionadores!C91</f>
        <v xml:space="preserve">SECCIONADOR BAJO CARGA, FUSIBLE LIMITADOR, TRIPOLAR, 22,9 KV, 400/630 A, INTERIOR                                                                                                                                                                         </v>
      </c>
      <c r="D1106" s="49">
        <f>+[34]Seccionadores!D91</f>
        <v>7771.99</v>
      </c>
      <c r="E1106" s="53">
        <f>+[34]Seccionadores!E91</f>
        <v>12378.87</v>
      </c>
      <c r="F1106" s="53"/>
      <c r="G1106" s="49" t="str">
        <f>+[34]Seccionadores!F91</f>
        <v>S</v>
      </c>
      <c r="H1106" s="49">
        <f>+[34]Seccionadores!G91</f>
        <v>5</v>
      </c>
      <c r="I1106" s="49" t="str">
        <f>+[34]Seccionadores!H91</f>
        <v>Contrato N° 264-2016</v>
      </c>
      <c r="J1106" s="49" t="str">
        <f>+[34]Seccionadores!I91</f>
        <v>Corporativa</v>
      </c>
      <c r="K1106" s="49" t="str">
        <f>+[34]Seccionadores!J91</f>
        <v>ELSE</v>
      </c>
      <c r="L1106" s="49" t="str">
        <f>+[34]Seccionadores!K91</f>
        <v>RESEARCH ENGINEERING AND DEVELOPMENT S.A.C</v>
      </c>
      <c r="M1106" s="49">
        <f>+[34]Seccionadores!L91</f>
        <v>42688</v>
      </c>
      <c r="N1106" s="49">
        <f>+[34]Seccionadores!M91</f>
        <v>33</v>
      </c>
      <c r="O1106" s="49" t="str">
        <f>+[34]Seccionadores!N91</f>
        <v>Sustento</v>
      </c>
      <c r="P1106" s="49">
        <f>+[34]Seccionadores!O91</f>
        <v>5</v>
      </c>
      <c r="Q1106" s="49" t="str">
        <f>+[34]Seccionadores!P91</f>
        <v>S</v>
      </c>
      <c r="R1106" s="51">
        <f t="shared" si="70"/>
        <v>0.59275423668841576</v>
      </c>
      <c r="S1106" s="45" t="str">
        <f t="shared" si="71"/>
        <v>ELSE: Contrato N° 264-2016</v>
      </c>
      <c r="V1106" s="46">
        <f t="shared" si="69"/>
        <v>1</v>
      </c>
    </row>
    <row r="1107" spans="1:22" s="45" customFormat="1" ht="11.25" hidden="1" customHeight="1" x14ac:dyDescent="0.2">
      <c r="A1107" s="47">
        <f t="shared" si="72"/>
        <v>1093</v>
      </c>
      <c r="B1107" s="48" t="str">
        <f>+[34]Seccionadores!B92</f>
        <v>SSE50</v>
      </c>
      <c r="C1107" s="49" t="str">
        <f>+[34]Seccionadores!C92</f>
        <v xml:space="preserve">SECCIONADOR BAJO CARGA, SF6, TRIPOLAR, 10/15 kV, 400 A                                                                                                                                                                                                    </v>
      </c>
      <c r="D1107" s="49">
        <f>+[34]Seccionadores!D92</f>
        <v>4696.24</v>
      </c>
      <c r="E1107" s="53">
        <f>+[34]Seccionadores!E92</f>
        <v>4696.24</v>
      </c>
      <c r="F1107" s="53"/>
      <c r="G1107" s="49" t="str">
        <f>+[34]Seccionadores!F92</f>
        <v>E</v>
      </c>
      <c r="H1107" s="49" t="str">
        <f>+[34]Seccionadores!G92</f>
        <v/>
      </c>
      <c r="I1107" s="49" t="str">
        <f>+[34]Seccionadores!H92</f>
        <v>Estimado</v>
      </c>
      <c r="J1107" s="49" t="str">
        <f>+[34]Seccionadores!I92</f>
        <v/>
      </c>
      <c r="K1107" s="49" t="str">
        <f>+[34]Seccionadores!J92</f>
        <v/>
      </c>
      <c r="L1107" s="49" t="str">
        <f>+[34]Seccionadores!K92</f>
        <v/>
      </c>
      <c r="M1107" s="49" t="str">
        <f>+[34]Seccionadores!L92</f>
        <v/>
      </c>
      <c r="N1107" s="49" t="str">
        <f>+[34]Seccionadores!M92</f>
        <v/>
      </c>
      <c r="O1107" s="49" t="str">
        <f>+[34]Seccionadores!N92</f>
        <v>Estimado</v>
      </c>
      <c r="P1107" s="49" t="str">
        <f>+[34]Seccionadores!O92</f>
        <v/>
      </c>
      <c r="Q1107" s="49" t="str">
        <f>+[34]Seccionadores!P92</f>
        <v>E</v>
      </c>
      <c r="R1107" s="51">
        <f t="shared" si="70"/>
        <v>0</v>
      </c>
      <c r="S1107" s="45" t="str">
        <f t="shared" si="71"/>
        <v>Estimado.rar</v>
      </c>
      <c r="V1107" s="46">
        <f t="shared" si="69"/>
        <v>1</v>
      </c>
    </row>
    <row r="1108" spans="1:22" s="45" customFormat="1" ht="11.25" hidden="1" customHeight="1" x14ac:dyDescent="0.2">
      <c r="A1108" s="47">
        <f t="shared" si="72"/>
        <v>1094</v>
      </c>
      <c r="B1108" s="48" t="str">
        <f>+[34]Seccionadores!B93</f>
        <v>SSI19</v>
      </c>
      <c r="C1108" s="49" t="str">
        <f>+[34]Seccionadores!C93</f>
        <v xml:space="preserve">SECCIONADOR BAJO CARGA, SOPLADO AUTONEUMATICO, TRIPOLAR,  10/12 KV, 400/630 A, EXTERIOR                                                                                                                                                                   </v>
      </c>
      <c r="D1108" s="49">
        <f>+[34]Seccionadores!D93</f>
        <v>6885.74</v>
      </c>
      <c r="E1108" s="53">
        <f>+[34]Seccionadores!E93</f>
        <v>4127.4911443069022</v>
      </c>
      <c r="F1108" s="53"/>
      <c r="G1108" s="49" t="str">
        <f>+[34]Seccionadores!F93</f>
        <v>E</v>
      </c>
      <c r="H1108" s="49" t="str">
        <f>+[34]Seccionadores!G93</f>
        <v/>
      </c>
      <c r="I1108" s="49" t="str">
        <f>+[34]Seccionadores!H93</f>
        <v>Estimado</v>
      </c>
      <c r="J1108" s="49" t="str">
        <f>+[34]Seccionadores!I93</f>
        <v/>
      </c>
      <c r="K1108" s="49" t="str">
        <f>+[34]Seccionadores!J93</f>
        <v/>
      </c>
      <c r="L1108" s="49" t="str">
        <f>+[34]Seccionadores!K93</f>
        <v/>
      </c>
      <c r="M1108" s="49" t="str">
        <f>+[34]Seccionadores!L93</f>
        <v/>
      </c>
      <c r="N1108" s="49" t="str">
        <f>+[34]Seccionadores!M93</f>
        <v/>
      </c>
      <c r="O1108" s="49" t="str">
        <f>+[34]Seccionadores!N93</f>
        <v>Estimado</v>
      </c>
      <c r="P1108" s="49" t="str">
        <f>+[34]Seccionadores!O93</f>
        <v/>
      </c>
      <c r="Q1108" s="49" t="str">
        <f>+[34]Seccionadores!P93</f>
        <v>E</v>
      </c>
      <c r="R1108" s="51">
        <f t="shared" si="70"/>
        <v>-0.40057406403568785</v>
      </c>
      <c r="S1108" s="45" t="str">
        <f t="shared" si="71"/>
        <v>Estimado.rar</v>
      </c>
      <c r="V1108" s="46">
        <f t="shared" si="69"/>
        <v>1</v>
      </c>
    </row>
    <row r="1109" spans="1:22" s="45" customFormat="1" ht="11.25" hidden="1" customHeight="1" x14ac:dyDescent="0.2">
      <c r="A1109" s="47">
        <f t="shared" si="72"/>
        <v>1095</v>
      </c>
      <c r="B1109" s="48" t="str">
        <f>+[34]Seccionadores!B94</f>
        <v>SSI05</v>
      </c>
      <c r="C1109" s="49" t="str">
        <f>+[34]Seccionadores!C94</f>
        <v xml:space="preserve">SECCIONADOR BAJO CARGA, SOPLADO AUTONEUMATICO, TRIPOLAR,  10/12 KV, 400/630 A, INTERIOR                                                                                                                                                                   </v>
      </c>
      <c r="D1109" s="49">
        <f>+[34]Seccionadores!D94</f>
        <v>4501.24</v>
      </c>
      <c r="E1109" s="53">
        <f>+[34]Seccionadores!E94</f>
        <v>2698.16</v>
      </c>
      <c r="F1109" s="53"/>
      <c r="G1109" s="49" t="str">
        <f>+[34]Seccionadores!F94</f>
        <v>S</v>
      </c>
      <c r="H1109" s="49">
        <f>+[34]Seccionadores!G94</f>
        <v>3</v>
      </c>
      <c r="I1109" s="49" t="str">
        <f>+[34]Seccionadores!H94</f>
        <v>Factura 001-0014994</v>
      </c>
      <c r="J1109" s="49" t="str">
        <f>+[34]Seccionadores!I94</f>
        <v>Individual</v>
      </c>
      <c r="K1109" s="49" t="str">
        <f>+[34]Seccionadores!J94</f>
        <v>EDPE</v>
      </c>
      <c r="L1109" s="49" t="str">
        <f>+[34]Seccionadores!K94</f>
        <v>SILICON TECHNOLOGY S.A.C.</v>
      </c>
      <c r="M1109" s="49">
        <f>+[34]Seccionadores!L94</f>
        <v>43048</v>
      </c>
      <c r="N1109" s="49">
        <f>+[34]Seccionadores!M94</f>
        <v>24</v>
      </c>
      <c r="O1109" s="49" t="str">
        <f>+[34]Seccionadores!N94</f>
        <v>Sustento</v>
      </c>
      <c r="P1109" s="49">
        <f>+[34]Seccionadores!O94</f>
        <v>3</v>
      </c>
      <c r="Q1109" s="49" t="str">
        <f>+[34]Seccionadores!P94</f>
        <v>S</v>
      </c>
      <c r="R1109" s="51">
        <f t="shared" si="70"/>
        <v>-0.40057406403568796</v>
      </c>
      <c r="S1109" s="45" t="str">
        <f t="shared" si="71"/>
        <v>EDPE: Factura 001-0014994</v>
      </c>
      <c r="V1109" s="46">
        <f t="shared" si="69"/>
        <v>1</v>
      </c>
    </row>
    <row r="1110" spans="1:22" s="45" customFormat="1" ht="11.25" hidden="1" customHeight="1" x14ac:dyDescent="0.2">
      <c r="A1110" s="47">
        <f t="shared" si="72"/>
        <v>1096</v>
      </c>
      <c r="B1110" s="48" t="str">
        <f>+[34]Seccionadores!B95</f>
        <v>SSI06</v>
      </c>
      <c r="C1110" s="49" t="str">
        <f>+[34]Seccionadores!C95</f>
        <v xml:space="preserve">SECCIONADOR DE POTENCIA TRIPOLAR DE 10 KV, 200 AMP. TIPO INTERIOR                                                                                                                                                                                         </v>
      </c>
      <c r="D1110" s="49">
        <f>+[34]Seccionadores!D95</f>
        <v>1610</v>
      </c>
      <c r="E1110" s="53">
        <f>+[34]Seccionadores!E95</f>
        <v>1610</v>
      </c>
      <c r="F1110" s="53"/>
      <c r="G1110" s="49" t="str">
        <f>+[34]Seccionadores!F95</f>
        <v>E</v>
      </c>
      <c r="H1110" s="49" t="str">
        <f>+[34]Seccionadores!G95</f>
        <v/>
      </c>
      <c r="I1110" s="49" t="str">
        <f>+[34]Seccionadores!H95</f>
        <v>Estimado</v>
      </c>
      <c r="J1110" s="49" t="str">
        <f>+[34]Seccionadores!I95</f>
        <v/>
      </c>
      <c r="K1110" s="49" t="str">
        <f>+[34]Seccionadores!J95</f>
        <v/>
      </c>
      <c r="L1110" s="49" t="str">
        <f>+[34]Seccionadores!K95</f>
        <v/>
      </c>
      <c r="M1110" s="49" t="str">
        <f>+[34]Seccionadores!L95</f>
        <v/>
      </c>
      <c r="N1110" s="49" t="str">
        <f>+[34]Seccionadores!M95</f>
        <v/>
      </c>
      <c r="O1110" s="49" t="str">
        <f>+[34]Seccionadores!N95</f>
        <v>Estimado</v>
      </c>
      <c r="P1110" s="49" t="str">
        <f>+[34]Seccionadores!O95</f>
        <v/>
      </c>
      <c r="Q1110" s="49" t="str">
        <f>+[34]Seccionadores!P95</f>
        <v>E</v>
      </c>
      <c r="R1110" s="51">
        <f t="shared" si="70"/>
        <v>0</v>
      </c>
      <c r="S1110" s="45" t="str">
        <f t="shared" si="71"/>
        <v>Estimado.rar</v>
      </c>
      <c r="V1110" s="46">
        <f t="shared" si="69"/>
        <v>1</v>
      </c>
    </row>
    <row r="1111" spans="1:22" s="45" customFormat="1" ht="11.25" hidden="1" customHeight="1" x14ac:dyDescent="0.2">
      <c r="A1111" s="47">
        <f t="shared" si="72"/>
        <v>1097</v>
      </c>
      <c r="B1111" s="48" t="str">
        <f>+[34]Seccionadores!B96</f>
        <v>SSE01</v>
      </c>
      <c r="C1111" s="49" t="str">
        <f>+[34]Seccionadores!C96</f>
        <v xml:space="preserve">SECCIONADOR DE POTENCIA TRIPOLAR DE 10 KV. 600 A. EXTERIOR                                                                                                                                                                                                </v>
      </c>
      <c r="D1111" s="49">
        <f>+[34]Seccionadores!D96</f>
        <v>2293.0500000000002</v>
      </c>
      <c r="E1111" s="53">
        <f>+[34]Seccionadores!E96</f>
        <v>2293.0500000000002</v>
      </c>
      <c r="F1111" s="53"/>
      <c r="G1111" s="49" t="str">
        <f>+[34]Seccionadores!F96</f>
        <v>E</v>
      </c>
      <c r="H1111" s="49" t="str">
        <f>+[34]Seccionadores!G96</f>
        <v/>
      </c>
      <c r="I1111" s="49" t="str">
        <f>+[34]Seccionadores!H96</f>
        <v>Estimado</v>
      </c>
      <c r="J1111" s="49" t="str">
        <f>+[34]Seccionadores!I96</f>
        <v/>
      </c>
      <c r="K1111" s="49" t="str">
        <f>+[34]Seccionadores!J96</f>
        <v/>
      </c>
      <c r="L1111" s="49" t="str">
        <f>+[34]Seccionadores!K96</f>
        <v/>
      </c>
      <c r="M1111" s="49" t="str">
        <f>+[34]Seccionadores!L96</f>
        <v/>
      </c>
      <c r="N1111" s="49" t="str">
        <f>+[34]Seccionadores!M96</f>
        <v/>
      </c>
      <c r="O1111" s="49" t="str">
        <f>+[34]Seccionadores!N96</f>
        <v>Estimado</v>
      </c>
      <c r="P1111" s="49" t="str">
        <f>+[34]Seccionadores!O96</f>
        <v/>
      </c>
      <c r="Q1111" s="49" t="str">
        <f>+[34]Seccionadores!P96</f>
        <v>E</v>
      </c>
      <c r="R1111" s="51">
        <f t="shared" si="70"/>
        <v>0</v>
      </c>
      <c r="S1111" s="45" t="str">
        <f t="shared" si="71"/>
        <v>Estimado.rar</v>
      </c>
      <c r="V1111" s="46">
        <f t="shared" si="69"/>
        <v>1</v>
      </c>
    </row>
    <row r="1112" spans="1:22" s="45" customFormat="1" ht="11.25" hidden="1" customHeight="1" x14ac:dyDescent="0.2">
      <c r="A1112" s="47">
        <f t="shared" si="72"/>
        <v>1098</v>
      </c>
      <c r="B1112" s="48" t="str">
        <f>+[34]Seccionadores!B97</f>
        <v>SSE02</v>
      </c>
      <c r="C1112" s="49" t="str">
        <f>+[34]Seccionadores!C97</f>
        <v xml:space="preserve">SECCIONADOR DE POTENCIA TRIPOLAR DE 14.4 KV. EXTERIOR                                                                                                                                                                                                     </v>
      </c>
      <c r="D1112" s="49">
        <f>+[34]Seccionadores!D97</f>
        <v>2305.98</v>
      </c>
      <c r="E1112" s="53">
        <f>+[34]Seccionadores!E97</f>
        <v>2305.98</v>
      </c>
      <c r="F1112" s="53"/>
      <c r="G1112" s="49" t="str">
        <f>+[34]Seccionadores!F97</f>
        <v>E</v>
      </c>
      <c r="H1112" s="49" t="str">
        <f>+[34]Seccionadores!G97</f>
        <v/>
      </c>
      <c r="I1112" s="49" t="str">
        <f>+[34]Seccionadores!H97</f>
        <v>Estimado</v>
      </c>
      <c r="J1112" s="49" t="str">
        <f>+[34]Seccionadores!I97</f>
        <v/>
      </c>
      <c r="K1112" s="49" t="str">
        <f>+[34]Seccionadores!J97</f>
        <v/>
      </c>
      <c r="L1112" s="49" t="str">
        <f>+[34]Seccionadores!K97</f>
        <v/>
      </c>
      <c r="M1112" s="49" t="str">
        <f>+[34]Seccionadores!L97</f>
        <v/>
      </c>
      <c r="N1112" s="49" t="str">
        <f>+[34]Seccionadores!M97</f>
        <v/>
      </c>
      <c r="O1112" s="49" t="str">
        <f>+[34]Seccionadores!N97</f>
        <v>Estimado</v>
      </c>
      <c r="P1112" s="49" t="str">
        <f>+[34]Seccionadores!O97</f>
        <v/>
      </c>
      <c r="Q1112" s="49" t="str">
        <f>+[34]Seccionadores!P97</f>
        <v>E</v>
      </c>
      <c r="R1112" s="51">
        <f t="shared" si="70"/>
        <v>0</v>
      </c>
      <c r="S1112" s="45" t="str">
        <f t="shared" si="71"/>
        <v>Estimado.rar</v>
      </c>
      <c r="V1112" s="46">
        <f t="shared" si="69"/>
        <v>1</v>
      </c>
    </row>
    <row r="1113" spans="1:22" s="45" customFormat="1" ht="11.25" hidden="1" customHeight="1" x14ac:dyDescent="0.2">
      <c r="A1113" s="47">
        <f t="shared" si="72"/>
        <v>1099</v>
      </c>
      <c r="B1113" s="48" t="str">
        <f>+[34]Seccionadores!B98</f>
        <v>SSE03</v>
      </c>
      <c r="C1113" s="49" t="str">
        <f>+[34]Seccionadores!C98</f>
        <v xml:space="preserve">SECCIONADOR FUSIBLE (CUT-OUT) x1,  5.2/7.8 KV,  50 A, EXTERIOR                                                                                                                                                                                            </v>
      </c>
      <c r="D1113" s="49">
        <f>+[34]Seccionadores!D98</f>
        <v>41.97</v>
      </c>
      <c r="E1113" s="53">
        <f>+[34]Seccionadores!E98</f>
        <v>53.681310041525698</v>
      </c>
      <c r="F1113" s="53"/>
      <c r="G1113" s="49" t="str">
        <f>+[34]Seccionadores!F98</f>
        <v>E</v>
      </c>
      <c r="H1113" s="49" t="str">
        <f>+[34]Seccionadores!G98</f>
        <v/>
      </c>
      <c r="I1113" s="49" t="str">
        <f>+[34]Seccionadores!H98</f>
        <v>Estimado</v>
      </c>
      <c r="J1113" s="49" t="str">
        <f>+[34]Seccionadores!I98</f>
        <v/>
      </c>
      <c r="K1113" s="49" t="str">
        <f>+[34]Seccionadores!J98</f>
        <v/>
      </c>
      <c r="L1113" s="49" t="str">
        <f>+[34]Seccionadores!K98</f>
        <v/>
      </c>
      <c r="M1113" s="49" t="str">
        <f>+[34]Seccionadores!L98</f>
        <v/>
      </c>
      <c r="N1113" s="49" t="str">
        <f>+[34]Seccionadores!M98</f>
        <v/>
      </c>
      <c r="O1113" s="49" t="str">
        <f>+[34]Seccionadores!N98</f>
        <v>Estimado</v>
      </c>
      <c r="P1113" s="49" t="str">
        <f>+[34]Seccionadores!O98</f>
        <v/>
      </c>
      <c r="Q1113" s="49" t="str">
        <f>+[34]Seccionadores!P98</f>
        <v>E</v>
      </c>
      <c r="R1113" s="51">
        <f t="shared" si="70"/>
        <v>0.27904002958126517</v>
      </c>
      <c r="S1113" s="45" t="str">
        <f t="shared" si="71"/>
        <v>Estimado.rar</v>
      </c>
      <c r="V1113" s="46">
        <f t="shared" si="69"/>
        <v>1</v>
      </c>
    </row>
    <row r="1114" spans="1:22" s="45" customFormat="1" ht="11.25" hidden="1" customHeight="1" x14ac:dyDescent="0.2">
      <c r="A1114" s="47">
        <f t="shared" si="72"/>
        <v>1100</v>
      </c>
      <c r="B1114" s="48" t="str">
        <f>+[34]Seccionadores!B99</f>
        <v>SSE06</v>
      </c>
      <c r="C1114" s="49" t="str">
        <f>+[34]Seccionadores!C99</f>
        <v xml:space="preserve">SECCIONADOR FUSIBLE (CUT-OUT) x1,  5.2/7.8 KV, 100 A, EXTERIOR                                                                                                                                                                                            </v>
      </c>
      <c r="D1114" s="49">
        <f>+[34]Seccionadores!D99</f>
        <v>65.88</v>
      </c>
      <c r="E1114" s="53">
        <f>+[34]Seccionadores!E99</f>
        <v>84.263157148813747</v>
      </c>
      <c r="F1114" s="53"/>
      <c r="G1114" s="49" t="str">
        <f>+[34]Seccionadores!F99</f>
        <v>E</v>
      </c>
      <c r="H1114" s="49" t="str">
        <f>+[34]Seccionadores!G99</f>
        <v/>
      </c>
      <c r="I1114" s="49" t="str">
        <f>+[34]Seccionadores!H99</f>
        <v>Estimado</v>
      </c>
      <c r="J1114" s="49" t="str">
        <f>+[34]Seccionadores!I99</f>
        <v/>
      </c>
      <c r="K1114" s="49" t="str">
        <f>+[34]Seccionadores!J99</f>
        <v/>
      </c>
      <c r="L1114" s="49" t="str">
        <f>+[34]Seccionadores!K99</f>
        <v/>
      </c>
      <c r="M1114" s="49" t="str">
        <f>+[34]Seccionadores!L99</f>
        <v/>
      </c>
      <c r="N1114" s="49">
        <f>+[34]Seccionadores!M99</f>
        <v>30</v>
      </c>
      <c r="O1114" s="49" t="str">
        <f>+[34]Seccionadores!N99</f>
        <v>Estimado</v>
      </c>
      <c r="P1114" s="49" t="str">
        <f>+[34]Seccionadores!O99</f>
        <v/>
      </c>
      <c r="Q1114" s="49" t="str">
        <f>+[34]Seccionadores!P99</f>
        <v>E</v>
      </c>
      <c r="R1114" s="51">
        <f t="shared" si="70"/>
        <v>0.27904002958126517</v>
      </c>
      <c r="S1114" s="45" t="str">
        <f t="shared" si="71"/>
        <v>Estimado.rar</v>
      </c>
      <c r="V1114" s="46">
        <f t="shared" si="69"/>
        <v>1</v>
      </c>
    </row>
    <row r="1115" spans="1:22" s="45" customFormat="1" ht="11.25" hidden="1" customHeight="1" x14ac:dyDescent="0.2">
      <c r="A1115" s="47">
        <f t="shared" si="72"/>
        <v>1101</v>
      </c>
      <c r="B1115" s="48" t="str">
        <f>+[34]Seccionadores!B100</f>
        <v>SSE09</v>
      </c>
      <c r="C1115" s="49" t="str">
        <f>+[34]Seccionadores!C100</f>
        <v xml:space="preserve">SECCIONADOR FUSIBLE (CUT-OUT) x1,  7.8/13.5 KV, 100 A, EXTERIOR                                                                                                                                                                                           </v>
      </c>
      <c r="D1115" s="49">
        <f>+[34]Seccionadores!D100</f>
        <v>65.88</v>
      </c>
      <c r="E1115" s="53">
        <f>+[34]Seccionadores!E100</f>
        <v>84.263157148813747</v>
      </c>
      <c r="F1115" s="53"/>
      <c r="G1115" s="49" t="str">
        <f>+[34]Seccionadores!F100</f>
        <v>E</v>
      </c>
      <c r="H1115" s="49" t="str">
        <f>+[34]Seccionadores!G100</f>
        <v/>
      </c>
      <c r="I1115" s="49" t="str">
        <f>+[34]Seccionadores!H100</f>
        <v>Estimado</v>
      </c>
      <c r="J1115" s="49" t="str">
        <f>+[34]Seccionadores!I100</f>
        <v/>
      </c>
      <c r="K1115" s="49" t="str">
        <f>+[34]Seccionadores!J100</f>
        <v/>
      </c>
      <c r="L1115" s="49" t="str">
        <f>+[34]Seccionadores!K100</f>
        <v/>
      </c>
      <c r="M1115" s="49" t="str">
        <f>+[34]Seccionadores!L100</f>
        <v/>
      </c>
      <c r="N1115" s="49">
        <f>+[34]Seccionadores!M100</f>
        <v>30</v>
      </c>
      <c r="O1115" s="49" t="str">
        <f>+[34]Seccionadores!N100</f>
        <v>Estimado</v>
      </c>
      <c r="P1115" s="49" t="str">
        <f>+[34]Seccionadores!O100</f>
        <v/>
      </c>
      <c r="Q1115" s="49" t="str">
        <f>+[34]Seccionadores!P100</f>
        <v>E</v>
      </c>
      <c r="R1115" s="51">
        <f t="shared" si="70"/>
        <v>0.27904002958126517</v>
      </c>
      <c r="S1115" s="45" t="str">
        <f t="shared" si="71"/>
        <v>Estimado.rar</v>
      </c>
      <c r="V1115" s="46">
        <f t="shared" si="69"/>
        <v>1</v>
      </c>
    </row>
    <row r="1116" spans="1:22" s="45" customFormat="1" ht="11.25" hidden="1" customHeight="1" x14ac:dyDescent="0.2">
      <c r="A1116" s="47">
        <f t="shared" si="72"/>
        <v>1102</v>
      </c>
      <c r="B1116" s="48" t="str">
        <f>+[34]Seccionadores!B101</f>
        <v>SSE12</v>
      </c>
      <c r="C1116" s="49" t="str">
        <f>+[34]Seccionadores!C101</f>
        <v xml:space="preserve">SECCIONADOR FUSIBLE (CUT-OUT) x1,  7.8/13.5 KV, 200 A, EXTERIOR                                                                                                                                                                                           </v>
      </c>
      <c r="D1116" s="49">
        <f>+[34]Seccionadores!D101</f>
        <v>72.47</v>
      </c>
      <c r="E1116" s="53">
        <f>+[34]Seccionadores!E101</f>
        <v>92.69203094375429</v>
      </c>
      <c r="F1116" s="53"/>
      <c r="G1116" s="49" t="str">
        <f>+[34]Seccionadores!F101</f>
        <v>E</v>
      </c>
      <c r="H1116" s="49" t="str">
        <f>+[34]Seccionadores!G101</f>
        <v/>
      </c>
      <c r="I1116" s="49" t="str">
        <f>+[34]Seccionadores!H101</f>
        <v>Estimado</v>
      </c>
      <c r="J1116" s="49" t="str">
        <f>+[34]Seccionadores!I101</f>
        <v/>
      </c>
      <c r="K1116" s="49" t="str">
        <f>+[34]Seccionadores!J101</f>
        <v/>
      </c>
      <c r="L1116" s="49" t="str">
        <f>+[34]Seccionadores!K101</f>
        <v/>
      </c>
      <c r="M1116" s="49" t="str">
        <f>+[34]Seccionadores!L101</f>
        <v/>
      </c>
      <c r="N1116" s="49">
        <f>+[34]Seccionadores!M101</f>
        <v>36</v>
      </c>
      <c r="O1116" s="49" t="str">
        <f>+[34]Seccionadores!N101</f>
        <v>Estimado</v>
      </c>
      <c r="P1116" s="49" t="str">
        <f>+[34]Seccionadores!O101</f>
        <v/>
      </c>
      <c r="Q1116" s="49" t="str">
        <f>+[34]Seccionadores!P101</f>
        <v>E</v>
      </c>
      <c r="R1116" s="51">
        <f t="shared" si="70"/>
        <v>0.27904002958126517</v>
      </c>
      <c r="S1116" s="45" t="str">
        <f t="shared" si="71"/>
        <v>Estimado.rar</v>
      </c>
      <c r="V1116" s="46">
        <f t="shared" si="69"/>
        <v>1</v>
      </c>
    </row>
    <row r="1117" spans="1:22" s="45" customFormat="1" ht="11.25" hidden="1" customHeight="1" x14ac:dyDescent="0.2">
      <c r="A1117" s="47">
        <f t="shared" si="72"/>
        <v>1103</v>
      </c>
      <c r="B1117" s="48" t="str">
        <f>+[34]Seccionadores!B102</f>
        <v>SSE04</v>
      </c>
      <c r="C1117" s="49" t="str">
        <f>+[34]Seccionadores!C102</f>
        <v xml:space="preserve">SECCIONADOR FUSIBLE (CUT-OUT) x2,  5.2/7.8 KV,  50 A, EXTERIOR                                                                                                                                                                                            </v>
      </c>
      <c r="D1117" s="49" t="str">
        <f>+[34]Seccionadores!D102</f>
        <v>Sin Costo (No Utilizado)</v>
      </c>
      <c r="E1117" s="53">
        <f>+[34]Seccionadores!E102</f>
        <v>0</v>
      </c>
      <c r="F1117" s="53"/>
      <c r="G1117" s="49" t="str">
        <f>+[34]Seccionadores!F102</f>
        <v>A</v>
      </c>
      <c r="H1117" s="49" t="str">
        <f>+[34]Seccionadores!G102</f>
        <v/>
      </c>
      <c r="I1117" s="49" t="str">
        <f>+[34]Seccionadores!H102</f>
        <v>Precio Regulado 2012</v>
      </c>
      <c r="J1117" s="49" t="str">
        <f>+[34]Seccionadores!I102</f>
        <v/>
      </c>
      <c r="K1117" s="49" t="str">
        <f>+[34]Seccionadores!J102</f>
        <v/>
      </c>
      <c r="L1117" s="49" t="str">
        <f>+[34]Seccionadores!K102</f>
        <v/>
      </c>
      <c r="M1117" s="49" t="str">
        <f>+[34]Seccionadores!L102</f>
        <v/>
      </c>
      <c r="N1117" s="49" t="str">
        <f>+[34]Seccionadores!M102</f>
        <v/>
      </c>
      <c r="O1117" s="49" t="str">
        <f>+[34]Seccionadores!N102</f>
        <v>Precio regulado 2012</v>
      </c>
      <c r="P1117" s="49" t="str">
        <f>+[34]Seccionadores!O102</f>
        <v/>
      </c>
      <c r="Q1117" s="49" t="str">
        <f>+[34]Seccionadores!P102</f>
        <v>A</v>
      </c>
      <c r="R1117" s="51" t="str">
        <f t="shared" si="70"/>
        <v/>
      </c>
      <c r="S1117" s="45" t="str">
        <f t="shared" si="71"/>
        <v>Precio regulado 2012</v>
      </c>
      <c r="V1117" s="46">
        <f t="shared" si="69"/>
        <v>1</v>
      </c>
    </row>
    <row r="1118" spans="1:22" s="45" customFormat="1" ht="11.25" hidden="1" customHeight="1" x14ac:dyDescent="0.2">
      <c r="A1118" s="47">
        <f t="shared" si="72"/>
        <v>1104</v>
      </c>
      <c r="B1118" s="48" t="str">
        <f>+[34]Seccionadores!B103</f>
        <v>SSE07</v>
      </c>
      <c r="C1118" s="49" t="str">
        <f>+[34]Seccionadores!C103</f>
        <v xml:space="preserve">SECCIONADOR FUSIBLE (CUT-OUT) x2,  5.2/7.8 KV, 100 A, EXTERIOR                                                                                                                                                                                            </v>
      </c>
      <c r="D1118" s="49">
        <f>+[34]Seccionadores!D103</f>
        <v>115.15</v>
      </c>
      <c r="E1118" s="53">
        <f>+[34]Seccionadores!E103</f>
        <v>147.28145940628269</v>
      </c>
      <c r="F1118" s="53"/>
      <c r="G1118" s="49" t="str">
        <f>+[34]Seccionadores!F103</f>
        <v>E</v>
      </c>
      <c r="H1118" s="49" t="str">
        <f>+[34]Seccionadores!G103</f>
        <v/>
      </c>
      <c r="I1118" s="49" t="str">
        <f>+[34]Seccionadores!H103</f>
        <v>Estimado</v>
      </c>
      <c r="J1118" s="49" t="str">
        <f>+[34]Seccionadores!I103</f>
        <v/>
      </c>
      <c r="K1118" s="49" t="str">
        <f>+[34]Seccionadores!J103</f>
        <v/>
      </c>
      <c r="L1118" s="49" t="str">
        <f>+[34]Seccionadores!K103</f>
        <v/>
      </c>
      <c r="M1118" s="49" t="str">
        <f>+[34]Seccionadores!L103</f>
        <v/>
      </c>
      <c r="N1118" s="49" t="str">
        <f>+[34]Seccionadores!M103</f>
        <v/>
      </c>
      <c r="O1118" s="49" t="str">
        <f>+[34]Seccionadores!N103</f>
        <v>Estimado</v>
      </c>
      <c r="P1118" s="49" t="str">
        <f>+[34]Seccionadores!O103</f>
        <v/>
      </c>
      <c r="Q1118" s="49" t="str">
        <f>+[34]Seccionadores!P103</f>
        <v>E</v>
      </c>
      <c r="R1118" s="51">
        <f t="shared" si="70"/>
        <v>0.27904002958126517</v>
      </c>
      <c r="S1118" s="45" t="str">
        <f t="shared" si="71"/>
        <v>Estimado.rar</v>
      </c>
      <c r="V1118" s="46">
        <f t="shared" si="69"/>
        <v>1</v>
      </c>
    </row>
    <row r="1119" spans="1:22" s="45" customFormat="1" ht="11.25" hidden="1" customHeight="1" x14ac:dyDescent="0.2">
      <c r="A1119" s="47">
        <f t="shared" si="72"/>
        <v>1105</v>
      </c>
      <c r="B1119" s="48" t="str">
        <f>+[34]Seccionadores!B104</f>
        <v>SSE10</v>
      </c>
      <c r="C1119" s="49" t="str">
        <f>+[34]Seccionadores!C104</f>
        <v xml:space="preserve">SECCIONADOR FUSIBLE (CUT-OUT) x2,  7.8/13.5 KV, 100 A, EXTERIOR                                                                                                                                                                                           </v>
      </c>
      <c r="D1119" s="49" t="str">
        <f>+[34]Seccionadores!D104</f>
        <v>Sin Costo (No Utilizado)</v>
      </c>
      <c r="E1119" s="53">
        <f>+[34]Seccionadores!E104</f>
        <v>0</v>
      </c>
      <c r="F1119" s="53"/>
      <c r="G1119" s="49" t="str">
        <f>+[34]Seccionadores!F104</f>
        <v>A</v>
      </c>
      <c r="H1119" s="49" t="str">
        <f>+[34]Seccionadores!G104</f>
        <v/>
      </c>
      <c r="I1119" s="49" t="str">
        <f>+[34]Seccionadores!H104</f>
        <v>Precio Regulado 2012</v>
      </c>
      <c r="J1119" s="49" t="str">
        <f>+[34]Seccionadores!I104</f>
        <v/>
      </c>
      <c r="K1119" s="49" t="str">
        <f>+[34]Seccionadores!J104</f>
        <v/>
      </c>
      <c r="L1119" s="49" t="str">
        <f>+[34]Seccionadores!K104</f>
        <v/>
      </c>
      <c r="M1119" s="49" t="str">
        <f>+[34]Seccionadores!L104</f>
        <v/>
      </c>
      <c r="N1119" s="49" t="str">
        <f>+[34]Seccionadores!M104</f>
        <v/>
      </c>
      <c r="O1119" s="49" t="str">
        <f>+[34]Seccionadores!N104</f>
        <v>Precio regulado 2012</v>
      </c>
      <c r="P1119" s="49" t="str">
        <f>+[34]Seccionadores!O104</f>
        <v/>
      </c>
      <c r="Q1119" s="49" t="str">
        <f>+[34]Seccionadores!P104</f>
        <v>A</v>
      </c>
      <c r="R1119" s="51" t="str">
        <f t="shared" si="70"/>
        <v/>
      </c>
      <c r="S1119" s="45" t="str">
        <f t="shared" si="71"/>
        <v>Precio regulado 2012</v>
      </c>
      <c r="V1119" s="46">
        <f t="shared" si="69"/>
        <v>1</v>
      </c>
    </row>
    <row r="1120" spans="1:22" s="45" customFormat="1" ht="11.25" hidden="1" customHeight="1" x14ac:dyDescent="0.2">
      <c r="A1120" s="47">
        <f t="shared" si="72"/>
        <v>1106</v>
      </c>
      <c r="B1120" s="48" t="str">
        <f>+[34]Seccionadores!B105</f>
        <v>SSE13</v>
      </c>
      <c r="C1120" s="49" t="str">
        <f>+[34]Seccionadores!C105</f>
        <v xml:space="preserve">SECCIONADOR FUSIBLE (CUT-OUT) x2,  7.8/13.5 KV, 200 A, EXTERIOR                                                                                                                                                                                           </v>
      </c>
      <c r="D1120" s="49" t="str">
        <f>+[34]Seccionadores!D105</f>
        <v>Sin Costo (No Utilizado)</v>
      </c>
      <c r="E1120" s="53">
        <f>+[34]Seccionadores!E105</f>
        <v>0</v>
      </c>
      <c r="F1120" s="53"/>
      <c r="G1120" s="49" t="str">
        <f>+[34]Seccionadores!F105</f>
        <v>A</v>
      </c>
      <c r="H1120" s="49" t="str">
        <f>+[34]Seccionadores!G105</f>
        <v/>
      </c>
      <c r="I1120" s="49" t="str">
        <f>+[34]Seccionadores!H105</f>
        <v>Precio Regulado 2012</v>
      </c>
      <c r="J1120" s="49" t="str">
        <f>+[34]Seccionadores!I105</f>
        <v/>
      </c>
      <c r="K1120" s="49" t="str">
        <f>+[34]Seccionadores!J105</f>
        <v/>
      </c>
      <c r="L1120" s="49" t="str">
        <f>+[34]Seccionadores!K105</f>
        <v/>
      </c>
      <c r="M1120" s="49" t="str">
        <f>+[34]Seccionadores!L105</f>
        <v/>
      </c>
      <c r="N1120" s="49" t="str">
        <f>+[34]Seccionadores!M105</f>
        <v/>
      </c>
      <c r="O1120" s="49" t="str">
        <f>+[34]Seccionadores!N105</f>
        <v>Precio regulado 2012</v>
      </c>
      <c r="P1120" s="49" t="str">
        <f>+[34]Seccionadores!O105</f>
        <v/>
      </c>
      <c r="Q1120" s="49" t="str">
        <f>+[34]Seccionadores!P105</f>
        <v>A</v>
      </c>
      <c r="R1120" s="51" t="str">
        <f t="shared" si="70"/>
        <v/>
      </c>
      <c r="S1120" s="45" t="str">
        <f t="shared" si="71"/>
        <v>Precio regulado 2012</v>
      </c>
      <c r="V1120" s="46">
        <f t="shared" si="69"/>
        <v>1</v>
      </c>
    </row>
    <row r="1121" spans="1:22" s="45" customFormat="1" ht="11.25" hidden="1" customHeight="1" x14ac:dyDescent="0.2">
      <c r="A1121" s="47">
        <f t="shared" si="72"/>
        <v>1107</v>
      </c>
      <c r="B1121" s="48" t="str">
        <f>+[34]Seccionadores!B106</f>
        <v>SSE05</v>
      </c>
      <c r="C1121" s="49" t="str">
        <f>+[34]Seccionadores!C106</f>
        <v xml:space="preserve">SECCIONADOR FUSIBLE (CUT-OUT) x3,  5.2/7.8 KV,  50 A, EXTERIOR                                                                                                                                                                                            </v>
      </c>
      <c r="D1121" s="49" t="str">
        <f>+[34]Seccionadores!D106</f>
        <v>Sin Costo (No Utilizado)</v>
      </c>
      <c r="E1121" s="53">
        <f>+[34]Seccionadores!E106</f>
        <v>0</v>
      </c>
      <c r="F1121" s="53"/>
      <c r="G1121" s="49" t="str">
        <f>+[34]Seccionadores!F106</f>
        <v>A</v>
      </c>
      <c r="H1121" s="49" t="str">
        <f>+[34]Seccionadores!G106</f>
        <v/>
      </c>
      <c r="I1121" s="49" t="str">
        <f>+[34]Seccionadores!H106</f>
        <v>Precio Regulado 2012</v>
      </c>
      <c r="J1121" s="49" t="str">
        <f>+[34]Seccionadores!I106</f>
        <v/>
      </c>
      <c r="K1121" s="49" t="str">
        <f>+[34]Seccionadores!J106</f>
        <v/>
      </c>
      <c r="L1121" s="49" t="str">
        <f>+[34]Seccionadores!K106</f>
        <v/>
      </c>
      <c r="M1121" s="49" t="str">
        <f>+[34]Seccionadores!L106</f>
        <v/>
      </c>
      <c r="N1121" s="49" t="str">
        <f>+[34]Seccionadores!M106</f>
        <v/>
      </c>
      <c r="O1121" s="49" t="str">
        <f>+[34]Seccionadores!N106</f>
        <v>Precio regulado 2012</v>
      </c>
      <c r="P1121" s="49" t="str">
        <f>+[34]Seccionadores!O106</f>
        <v/>
      </c>
      <c r="Q1121" s="49" t="str">
        <f>+[34]Seccionadores!P106</f>
        <v>A</v>
      </c>
      <c r="R1121" s="51" t="str">
        <f t="shared" si="70"/>
        <v/>
      </c>
      <c r="S1121" s="45" t="str">
        <f t="shared" si="71"/>
        <v>Precio regulado 2012</v>
      </c>
      <c r="V1121" s="46">
        <f t="shared" si="69"/>
        <v>1</v>
      </c>
    </row>
    <row r="1122" spans="1:22" s="45" customFormat="1" ht="11.25" hidden="1" customHeight="1" x14ac:dyDescent="0.2">
      <c r="A1122" s="47">
        <f t="shared" si="72"/>
        <v>1108</v>
      </c>
      <c r="B1122" s="48" t="str">
        <f>+[34]Seccionadores!B107</f>
        <v>SSE08</v>
      </c>
      <c r="C1122" s="49" t="str">
        <f>+[34]Seccionadores!C107</f>
        <v xml:space="preserve">SECCIONADOR FUSIBLE (CUT-OUT) x3,  5.2/7.8 KV, 100 A, EXTERIOR                                                                                                                                                                                            </v>
      </c>
      <c r="D1122" s="49">
        <f>+[34]Seccionadores!D107</f>
        <v>145.74</v>
      </c>
      <c r="E1122" s="53">
        <f>+[34]Seccionadores!E107</f>
        <v>106.99</v>
      </c>
      <c r="F1122" s="53"/>
      <c r="G1122" s="49" t="str">
        <f>+[34]Seccionadores!F107</f>
        <v>E</v>
      </c>
      <c r="H1122" s="49" t="str">
        <f>+[34]Seccionadores!G107</f>
        <v/>
      </c>
      <c r="I1122" s="49" t="str">
        <f>+[34]Seccionadores!H107</f>
        <v>Estimado</v>
      </c>
      <c r="J1122" s="49" t="str">
        <f>+[34]Seccionadores!I107</f>
        <v/>
      </c>
      <c r="K1122" s="49" t="str">
        <f>+[34]Seccionadores!J107</f>
        <v/>
      </c>
      <c r="L1122" s="49" t="str">
        <f>+[34]Seccionadores!K107</f>
        <v/>
      </c>
      <c r="M1122" s="49" t="str">
        <f>+[34]Seccionadores!L107</f>
        <v/>
      </c>
      <c r="N1122" s="49" t="str">
        <f>+[34]Seccionadores!M107</f>
        <v/>
      </c>
      <c r="O1122" s="49" t="str">
        <f>+[34]Seccionadores!N107</f>
        <v>Estimado</v>
      </c>
      <c r="P1122" s="49" t="str">
        <f>+[34]Seccionadores!O107</f>
        <v/>
      </c>
      <c r="Q1122" s="49" t="str">
        <f>+[34]Seccionadores!P107</f>
        <v>E</v>
      </c>
      <c r="R1122" s="51">
        <f t="shared" si="70"/>
        <v>-0.26588445176341435</v>
      </c>
      <c r="S1122" s="45" t="str">
        <f t="shared" si="71"/>
        <v>Estimado.rar</v>
      </c>
      <c r="V1122" s="46">
        <f t="shared" si="69"/>
        <v>1</v>
      </c>
    </row>
    <row r="1123" spans="1:22" s="45" customFormat="1" ht="11.25" hidden="1" customHeight="1" x14ac:dyDescent="0.2">
      <c r="A1123" s="47">
        <f t="shared" si="72"/>
        <v>1109</v>
      </c>
      <c r="B1123" s="48" t="str">
        <f>+[34]Seccionadores!B108</f>
        <v>SSE11</v>
      </c>
      <c r="C1123" s="49" t="str">
        <f>+[34]Seccionadores!C108</f>
        <v xml:space="preserve">SECCIONADOR FUSIBLE (CUT-OUT) x3,  7.8/13.5 KV, 100 A, EXTERIOR                                                                                                                                                                                           </v>
      </c>
      <c r="D1123" s="49">
        <f>+[34]Seccionadores!D108</f>
        <v>119.48</v>
      </c>
      <c r="E1123" s="53">
        <f>+[34]Seccionadores!E108</f>
        <v>106.99</v>
      </c>
      <c r="F1123" s="53"/>
      <c r="G1123" s="49" t="str">
        <f>+[34]Seccionadores!F108</f>
        <v>S</v>
      </c>
      <c r="H1123" s="49">
        <f>+[34]Seccionadores!G108</f>
        <v>6</v>
      </c>
      <c r="I1123" s="49" t="str">
        <f>+[34]Seccionadores!H108</f>
        <v>Factura 0001-008911</v>
      </c>
      <c r="J1123" s="49" t="str">
        <f>+[34]Seccionadores!I108</f>
        <v>Individual</v>
      </c>
      <c r="K1123" s="49" t="str">
        <f>+[34]Seccionadores!J108</f>
        <v>ELOR</v>
      </c>
      <c r="L1123" s="49" t="str">
        <f>+[34]Seccionadores!K108</f>
        <v>IVS S.A</v>
      </c>
      <c r="M1123" s="49">
        <f>+[34]Seccionadores!L108</f>
        <v>42741</v>
      </c>
      <c r="N1123" s="49">
        <f>+[34]Seccionadores!M108</f>
        <v>46</v>
      </c>
      <c r="O1123" s="49" t="str">
        <f>+[34]Seccionadores!N108</f>
        <v>Sustento</v>
      </c>
      <c r="P1123" s="49">
        <f>+[34]Seccionadores!O108</f>
        <v>6</v>
      </c>
      <c r="Q1123" s="49" t="str">
        <f>+[34]Seccionadores!P108</f>
        <v>S</v>
      </c>
      <c r="R1123" s="51">
        <f t="shared" si="70"/>
        <v>-0.10453632407097424</v>
      </c>
      <c r="S1123" s="45" t="str">
        <f t="shared" si="71"/>
        <v>ELOR: Factura 0001-008911</v>
      </c>
      <c r="V1123" s="46">
        <f t="shared" si="69"/>
        <v>1</v>
      </c>
    </row>
    <row r="1124" spans="1:22" s="45" customFormat="1" ht="11.25" hidden="1" customHeight="1" x14ac:dyDescent="0.2">
      <c r="A1124" s="47">
        <f t="shared" si="72"/>
        <v>1110</v>
      </c>
      <c r="B1124" s="48" t="str">
        <f>+[34]Seccionadores!B109</f>
        <v>SSE14</v>
      </c>
      <c r="C1124" s="49" t="str">
        <f>+[34]Seccionadores!C109</f>
        <v xml:space="preserve">SECCIONADOR FUSIBLE (CUT-OUT) x3,  7.8/13.5 KV, 200 A, EXTERIOR                                                                                                                                                                                           </v>
      </c>
      <c r="D1124" s="49">
        <f>+[34]Seccionadores!D109</f>
        <v>175.92</v>
      </c>
      <c r="E1124" s="53">
        <f>+[34]Seccionadores!E109</f>
        <v>157.52996986943421</v>
      </c>
      <c r="F1124" s="53"/>
      <c r="G1124" s="49" t="str">
        <f>+[34]Seccionadores!F109</f>
        <v>E</v>
      </c>
      <c r="H1124" s="49" t="str">
        <f>+[34]Seccionadores!G109</f>
        <v/>
      </c>
      <c r="I1124" s="49" t="str">
        <f>+[34]Seccionadores!H109</f>
        <v>Estimado</v>
      </c>
      <c r="J1124" s="49" t="str">
        <f>+[34]Seccionadores!I109</f>
        <v/>
      </c>
      <c r="K1124" s="49" t="str">
        <f>+[34]Seccionadores!J109</f>
        <v/>
      </c>
      <c r="L1124" s="49" t="str">
        <f>+[34]Seccionadores!K109</f>
        <v/>
      </c>
      <c r="M1124" s="49" t="str">
        <f>+[34]Seccionadores!L109</f>
        <v/>
      </c>
      <c r="N1124" s="49" t="str">
        <f>+[34]Seccionadores!M109</f>
        <v/>
      </c>
      <c r="O1124" s="49" t="str">
        <f>+[34]Seccionadores!N109</f>
        <v>Estimado</v>
      </c>
      <c r="P1124" s="49" t="str">
        <f>+[34]Seccionadores!O109</f>
        <v/>
      </c>
      <c r="Q1124" s="49" t="str">
        <f>+[34]Seccionadores!P109</f>
        <v>E</v>
      </c>
      <c r="R1124" s="51">
        <f t="shared" si="70"/>
        <v>-0.10453632407097413</v>
      </c>
      <c r="S1124" s="45" t="str">
        <f t="shared" si="71"/>
        <v>Estimado.rar</v>
      </c>
      <c r="V1124" s="46">
        <f t="shared" si="69"/>
        <v>1</v>
      </c>
    </row>
    <row r="1125" spans="1:22" s="45" customFormat="1" ht="11.25" hidden="1" customHeight="1" x14ac:dyDescent="0.2">
      <c r="A1125" s="47">
        <f t="shared" si="72"/>
        <v>1111</v>
      </c>
      <c r="B1125" s="48" t="str">
        <f>+[34]Seccionadores!B110</f>
        <v>SSE15</v>
      </c>
      <c r="C1125" s="49" t="str">
        <f>+[34]Seccionadores!C110</f>
        <v xml:space="preserve">SECCIONADOR FUSIBLE (CUT-OUT), 15 KV,  50 A, EXTERIOR                                                                                                                                                                                                     </v>
      </c>
      <c r="D1125" s="49">
        <f>+[34]Seccionadores!D110</f>
        <v>41.97</v>
      </c>
      <c r="E1125" s="53">
        <f>+[34]Seccionadores!E110</f>
        <v>53.681310041525698</v>
      </c>
      <c r="F1125" s="53"/>
      <c r="G1125" s="49" t="str">
        <f>+[34]Seccionadores!F110</f>
        <v>E</v>
      </c>
      <c r="H1125" s="49" t="str">
        <f>+[34]Seccionadores!G110</f>
        <v/>
      </c>
      <c r="I1125" s="49" t="str">
        <f>+[34]Seccionadores!H110</f>
        <v>Estimado</v>
      </c>
      <c r="J1125" s="49" t="str">
        <f>+[34]Seccionadores!I110</f>
        <v/>
      </c>
      <c r="K1125" s="49" t="str">
        <f>+[34]Seccionadores!J110</f>
        <v/>
      </c>
      <c r="L1125" s="49" t="str">
        <f>+[34]Seccionadores!K110</f>
        <v/>
      </c>
      <c r="M1125" s="49" t="str">
        <f>+[34]Seccionadores!L110</f>
        <v/>
      </c>
      <c r="N1125" s="49" t="str">
        <f>+[34]Seccionadores!M110</f>
        <v/>
      </c>
      <c r="O1125" s="49" t="str">
        <f>+[34]Seccionadores!N110</f>
        <v>Estimado</v>
      </c>
      <c r="P1125" s="49" t="str">
        <f>+[34]Seccionadores!O110</f>
        <v/>
      </c>
      <c r="Q1125" s="49" t="str">
        <f>+[34]Seccionadores!P110</f>
        <v>E</v>
      </c>
      <c r="R1125" s="51">
        <f t="shared" si="70"/>
        <v>0.27904002958126517</v>
      </c>
      <c r="S1125" s="45" t="str">
        <f t="shared" si="71"/>
        <v>Estimado.rar</v>
      </c>
      <c r="V1125" s="46">
        <f t="shared" si="69"/>
        <v>1</v>
      </c>
    </row>
    <row r="1126" spans="1:22" s="45" customFormat="1" ht="11.25" hidden="1" customHeight="1" x14ac:dyDescent="0.2">
      <c r="A1126" s="47">
        <f t="shared" si="72"/>
        <v>1112</v>
      </c>
      <c r="B1126" s="48" t="str">
        <f>+[34]Seccionadores!B111</f>
        <v>SSE16</v>
      </c>
      <c r="C1126" s="49" t="str">
        <f>+[34]Seccionadores!C111</f>
        <v xml:space="preserve">SECCIONADOR FUSIBLE (CUT-OUT), 15 KV, 100 A, EXTERIOR                                                                                                                                                                                                     </v>
      </c>
      <c r="D1126" s="49">
        <f>+[34]Seccionadores!D111</f>
        <v>53.07</v>
      </c>
      <c r="E1126" s="53">
        <f>+[34]Seccionadores!E111</f>
        <v>67.878654369877736</v>
      </c>
      <c r="F1126" s="53"/>
      <c r="G1126" s="49" t="str">
        <f>+[34]Seccionadores!F111</f>
        <v>E</v>
      </c>
      <c r="H1126" s="49" t="str">
        <f>+[34]Seccionadores!G111</f>
        <v/>
      </c>
      <c r="I1126" s="49" t="str">
        <f>+[34]Seccionadores!H111</f>
        <v>Estimado</v>
      </c>
      <c r="J1126" s="49" t="str">
        <f>+[34]Seccionadores!I111</f>
        <v/>
      </c>
      <c r="K1126" s="49" t="str">
        <f>+[34]Seccionadores!J111</f>
        <v/>
      </c>
      <c r="L1126" s="49" t="str">
        <f>+[34]Seccionadores!K111</f>
        <v/>
      </c>
      <c r="M1126" s="49" t="str">
        <f>+[34]Seccionadores!L111</f>
        <v/>
      </c>
      <c r="N1126" s="49">
        <f>+[34]Seccionadores!M111</f>
        <v>4</v>
      </c>
      <c r="O1126" s="49" t="str">
        <f>+[34]Seccionadores!N111</f>
        <v>Estimado</v>
      </c>
      <c r="P1126" s="49" t="str">
        <f>+[34]Seccionadores!O111</f>
        <v/>
      </c>
      <c r="Q1126" s="49" t="str">
        <f>+[34]Seccionadores!P111</f>
        <v>E</v>
      </c>
      <c r="R1126" s="51">
        <f t="shared" si="70"/>
        <v>0.27904002958126495</v>
      </c>
      <c r="S1126" s="45" t="str">
        <f t="shared" si="71"/>
        <v>Estimado.rar</v>
      </c>
      <c r="V1126" s="46">
        <f t="shared" si="69"/>
        <v>1</v>
      </c>
    </row>
    <row r="1127" spans="1:22" s="45" customFormat="1" ht="11.25" hidden="1" customHeight="1" x14ac:dyDescent="0.2">
      <c r="A1127" s="47">
        <f t="shared" si="72"/>
        <v>1113</v>
      </c>
      <c r="B1127" s="48" t="str">
        <f>+[34]Seccionadores!B112</f>
        <v>SSE17</v>
      </c>
      <c r="C1127" s="49" t="str">
        <f>+[34]Seccionadores!C112</f>
        <v xml:space="preserve">SECCIONADOR FUSIBLE (CUT-OUT), 15 KV, 200 A, EXTERIOR                                                                                                                                                                                                     </v>
      </c>
      <c r="D1127" s="49">
        <f>+[34]Seccionadores!D112</f>
        <v>63.68</v>
      </c>
      <c r="E1127" s="53">
        <f>+[34]Seccionadores!E112</f>
        <v>81.449269083734961</v>
      </c>
      <c r="F1127" s="53"/>
      <c r="G1127" s="49" t="str">
        <f>+[34]Seccionadores!F112</f>
        <v>E</v>
      </c>
      <c r="H1127" s="49" t="str">
        <f>+[34]Seccionadores!G112</f>
        <v/>
      </c>
      <c r="I1127" s="49" t="str">
        <f>+[34]Seccionadores!H112</f>
        <v>Estimado</v>
      </c>
      <c r="J1127" s="49" t="str">
        <f>+[34]Seccionadores!I112</f>
        <v/>
      </c>
      <c r="K1127" s="49" t="str">
        <f>+[34]Seccionadores!J112</f>
        <v/>
      </c>
      <c r="L1127" s="49" t="str">
        <f>+[34]Seccionadores!K112</f>
        <v/>
      </c>
      <c r="M1127" s="49" t="str">
        <f>+[34]Seccionadores!L112</f>
        <v/>
      </c>
      <c r="N1127" s="49">
        <f>+[34]Seccionadores!M112</f>
        <v>4</v>
      </c>
      <c r="O1127" s="49" t="str">
        <f>+[34]Seccionadores!N112</f>
        <v>Estimado</v>
      </c>
      <c r="P1127" s="49" t="str">
        <f>+[34]Seccionadores!O112</f>
        <v/>
      </c>
      <c r="Q1127" s="49" t="str">
        <f>+[34]Seccionadores!P112</f>
        <v>E</v>
      </c>
      <c r="R1127" s="51">
        <f t="shared" si="70"/>
        <v>0.27904002958126517</v>
      </c>
      <c r="S1127" s="45" t="str">
        <f t="shared" si="71"/>
        <v>Estimado.rar</v>
      </c>
      <c r="V1127" s="46">
        <f t="shared" si="69"/>
        <v>1</v>
      </c>
    </row>
    <row r="1128" spans="1:22" s="45" customFormat="1" ht="11.25" hidden="1" customHeight="1" x14ac:dyDescent="0.2">
      <c r="A1128" s="47">
        <f t="shared" si="72"/>
        <v>1114</v>
      </c>
      <c r="B1128" s="48" t="str">
        <f>+[34]Seccionadores!B113</f>
        <v>SSE18</v>
      </c>
      <c r="C1128" s="49" t="str">
        <f>+[34]Seccionadores!C113</f>
        <v xml:space="preserve">SECCIONADOR FUSIBLE (CUT-OUT), 15/26 KV, 100 A, EXTERIOR                                                                                                                                                                                                  </v>
      </c>
      <c r="D1128" s="49">
        <f>+[34]Seccionadores!D113</f>
        <v>50.7</v>
      </c>
      <c r="E1128" s="53">
        <f>+[34]Seccionadores!E113</f>
        <v>65.19</v>
      </c>
      <c r="F1128" s="53"/>
      <c r="G1128" s="49" t="str">
        <f>+[34]Seccionadores!F113</f>
        <v>S</v>
      </c>
      <c r="H1128" s="49">
        <f>+[34]Seccionadores!G113</f>
        <v>400</v>
      </c>
      <c r="I1128" s="49" t="str">
        <f>+[34]Seccionadores!H113</f>
        <v>Orden de Compra 4210008960</v>
      </c>
      <c r="J1128" s="49" t="str">
        <f>+[34]Seccionadores!I113</f>
        <v>Individual</v>
      </c>
      <c r="K1128" s="49" t="str">
        <f>+[34]Seccionadores!J113</f>
        <v>ELC</v>
      </c>
      <c r="L1128" s="49" t="str">
        <f>+[34]Seccionadores!K113</f>
        <v>ENERGIA &amp; TELECOMUNICACIONES SOLUCI</v>
      </c>
      <c r="M1128" s="49">
        <f>+[34]Seccionadores!L113</f>
        <v>42619</v>
      </c>
      <c r="N1128" s="49">
        <f>+[34]Seccionadores!M113</f>
        <v>11</v>
      </c>
      <c r="O1128" s="49" t="str">
        <f>+[34]Seccionadores!N113</f>
        <v>Sustento</v>
      </c>
      <c r="P1128" s="49">
        <f>+[34]Seccionadores!O113</f>
        <v>400</v>
      </c>
      <c r="Q1128" s="49" t="str">
        <f>+[34]Seccionadores!P113</f>
        <v>S</v>
      </c>
      <c r="R1128" s="51">
        <f t="shared" si="70"/>
        <v>0.28579881656804718</v>
      </c>
      <c r="S1128" s="45" t="str">
        <f t="shared" si="71"/>
        <v>ELC: Orden de Compra 4210008960</v>
      </c>
      <c r="V1128" s="46">
        <f t="shared" si="69"/>
        <v>1</v>
      </c>
    </row>
    <row r="1129" spans="1:22" s="45" customFormat="1" ht="11.25" hidden="1" customHeight="1" x14ac:dyDescent="0.2">
      <c r="A1129" s="47">
        <f t="shared" si="72"/>
        <v>1115</v>
      </c>
      <c r="B1129" s="48" t="str">
        <f>+[34]Seccionadores!B114</f>
        <v>SSE19</v>
      </c>
      <c r="C1129" s="49" t="str">
        <f>+[34]Seccionadores!C114</f>
        <v xml:space="preserve">SECCIONADOR FUSIBLE (CUT-OUT), 15/26 KV, 200 A, EXTERIOR                                                                                                                                                                                                  </v>
      </c>
      <c r="D1129" s="49">
        <f>+[34]Seccionadores!D114</f>
        <v>72.47</v>
      </c>
      <c r="E1129" s="53">
        <f>+[34]Seccionadores!E114</f>
        <v>120</v>
      </c>
      <c r="F1129" s="53"/>
      <c r="G1129" s="49" t="str">
        <f>+[34]Seccionadores!F114</f>
        <v>S</v>
      </c>
      <c r="H1129" s="49">
        <f>+[34]Seccionadores!G114</f>
        <v>15</v>
      </c>
      <c r="I1129" s="49" t="str">
        <f>+[34]Seccionadores!H114</f>
        <v>Orden de Compra OC-451</v>
      </c>
      <c r="J1129" s="49" t="str">
        <f>+[34]Seccionadores!I114</f>
        <v>Individual</v>
      </c>
      <c r="K1129" s="49" t="str">
        <f>+[34]Seccionadores!J114</f>
        <v>ELDU</v>
      </c>
      <c r="L1129" s="49" t="str">
        <f>+[34]Seccionadores!K114</f>
        <v>SILICON TECHNOLOGY S.A.C.</v>
      </c>
      <c r="M1129" s="49">
        <f>+[34]Seccionadores!L114</f>
        <v>42474</v>
      </c>
      <c r="N1129" s="49">
        <f>+[34]Seccionadores!M114</f>
        <v>5</v>
      </c>
      <c r="O1129" s="49" t="str">
        <f>+[34]Seccionadores!N114</f>
        <v>Sustento</v>
      </c>
      <c r="P1129" s="49">
        <f>+[34]Seccionadores!O114</f>
        <v>15</v>
      </c>
      <c r="Q1129" s="49" t="str">
        <f>+[34]Seccionadores!P114</f>
        <v>S</v>
      </c>
      <c r="R1129" s="51">
        <f t="shared" si="70"/>
        <v>0.6558575962467228</v>
      </c>
      <c r="S1129" s="45" t="str">
        <f t="shared" si="71"/>
        <v>ELDU: Orden de Compra OC-451</v>
      </c>
      <c r="V1129" s="46">
        <f t="shared" si="69"/>
        <v>1</v>
      </c>
    </row>
    <row r="1130" spans="1:22" s="45" customFormat="1" ht="11.25" hidden="1" customHeight="1" x14ac:dyDescent="0.2">
      <c r="A1130" s="47">
        <f t="shared" si="72"/>
        <v>1116</v>
      </c>
      <c r="B1130" s="48" t="str">
        <f>+[34]Seccionadores!B115</f>
        <v>SSE47</v>
      </c>
      <c r="C1130" s="49" t="str">
        <f>+[34]Seccionadores!C115</f>
        <v xml:space="preserve">SECCIONADOR FUSIBLE (CUT-OUT), UNIPOLAR x2, 15 KV, 200 A, INCL. ACCES. DE INSTAL. EXTERIOR, CORROSION                                                                                                                                                     </v>
      </c>
      <c r="D1130" s="49" t="str">
        <f>+[34]Seccionadores!D115</f>
        <v>Sin Costo (No Utilizado)</v>
      </c>
      <c r="E1130" s="53">
        <f>+[34]Seccionadores!E115</f>
        <v>0</v>
      </c>
      <c r="F1130" s="53"/>
      <c r="G1130" s="49" t="str">
        <f>+[34]Seccionadores!F115</f>
        <v>A</v>
      </c>
      <c r="H1130" s="49" t="str">
        <f>+[34]Seccionadores!G115</f>
        <v/>
      </c>
      <c r="I1130" s="49" t="str">
        <f>+[34]Seccionadores!H115</f>
        <v>Precio Regulado 2012</v>
      </c>
      <c r="J1130" s="49" t="str">
        <f>+[34]Seccionadores!I115</f>
        <v/>
      </c>
      <c r="K1130" s="49" t="str">
        <f>+[34]Seccionadores!J115</f>
        <v/>
      </c>
      <c r="L1130" s="49" t="str">
        <f>+[34]Seccionadores!K115</f>
        <v/>
      </c>
      <c r="M1130" s="49" t="str">
        <f>+[34]Seccionadores!L115</f>
        <v/>
      </c>
      <c r="N1130" s="49" t="str">
        <f>+[34]Seccionadores!M115</f>
        <v/>
      </c>
      <c r="O1130" s="49" t="str">
        <f>+[34]Seccionadores!N115</f>
        <v>Precio regulado 2012</v>
      </c>
      <c r="P1130" s="49" t="str">
        <f>+[34]Seccionadores!O115</f>
        <v/>
      </c>
      <c r="Q1130" s="49" t="str">
        <f>+[34]Seccionadores!P115</f>
        <v>A</v>
      </c>
      <c r="R1130" s="51" t="str">
        <f t="shared" si="70"/>
        <v/>
      </c>
      <c r="S1130" s="45" t="str">
        <f t="shared" si="71"/>
        <v>Precio regulado 2012</v>
      </c>
      <c r="V1130" s="46">
        <f t="shared" ref="V1130:V1193" si="73">+COUNTIF($B$3:$B$2619,B1130)</f>
        <v>1</v>
      </c>
    </row>
    <row r="1131" spans="1:22" s="45" customFormat="1" ht="11.25" hidden="1" customHeight="1" x14ac:dyDescent="0.2">
      <c r="A1131" s="47">
        <f t="shared" si="72"/>
        <v>1117</v>
      </c>
      <c r="B1131" s="48" t="str">
        <f>+[34]Seccionadores!B116</f>
        <v>SSE45</v>
      </c>
      <c r="C1131" s="49" t="str">
        <f>+[34]Seccionadores!C116</f>
        <v xml:space="preserve">SECCIONADOR FUSIBLE (CUT-OUT), UNIPOLAR x2, 7.8/13.5 KV, 100 A, INCL. ACCES. DE INSTAL. EXTERIOR, CORROSION                                                                                                                                               </v>
      </c>
      <c r="D1131" s="49">
        <f>+[34]Seccionadores!D116</f>
        <v>188.67</v>
      </c>
      <c r="E1131" s="53">
        <f>+[34]Seccionadores!E116</f>
        <v>241.31648238109727</v>
      </c>
      <c r="F1131" s="53"/>
      <c r="G1131" s="49" t="str">
        <f>+[34]Seccionadores!F116</f>
        <v>E</v>
      </c>
      <c r="H1131" s="49" t="str">
        <f>+[34]Seccionadores!G116</f>
        <v/>
      </c>
      <c r="I1131" s="49" t="str">
        <f>+[34]Seccionadores!H116</f>
        <v>Estimado</v>
      </c>
      <c r="J1131" s="49" t="str">
        <f>+[34]Seccionadores!I116</f>
        <v/>
      </c>
      <c r="K1131" s="49" t="str">
        <f>+[34]Seccionadores!J116</f>
        <v/>
      </c>
      <c r="L1131" s="49" t="str">
        <f>+[34]Seccionadores!K116</f>
        <v/>
      </c>
      <c r="M1131" s="49" t="str">
        <f>+[34]Seccionadores!L116</f>
        <v/>
      </c>
      <c r="N1131" s="49" t="str">
        <f>+[34]Seccionadores!M116</f>
        <v/>
      </c>
      <c r="O1131" s="49" t="str">
        <f>+[34]Seccionadores!N116</f>
        <v>Estimado</v>
      </c>
      <c r="P1131" s="49" t="str">
        <f>+[34]Seccionadores!O116</f>
        <v/>
      </c>
      <c r="Q1131" s="49" t="str">
        <f>+[34]Seccionadores!P116</f>
        <v>E</v>
      </c>
      <c r="R1131" s="51">
        <f t="shared" si="70"/>
        <v>0.27904002958126517</v>
      </c>
      <c r="S1131" s="45" t="str">
        <f t="shared" si="71"/>
        <v>Estimado.rar</v>
      </c>
      <c r="V1131" s="46">
        <f t="shared" si="73"/>
        <v>1</v>
      </c>
    </row>
    <row r="1132" spans="1:22" s="45" customFormat="1" ht="11.25" hidden="1" customHeight="1" x14ac:dyDescent="0.2">
      <c r="A1132" s="47">
        <f t="shared" si="72"/>
        <v>1118</v>
      </c>
      <c r="B1132" s="48" t="str">
        <f>+[34]Seccionadores!B117</f>
        <v>SSE48</v>
      </c>
      <c r="C1132" s="49" t="str">
        <f>+[34]Seccionadores!C117</f>
        <v xml:space="preserve">SECCIONADOR FUSIBLE (CUT-OUT), UNIPOLAR x3, 15 KV, 200 A, INCL. ACCES. DE INSTAL. EXTERIOR, CORROSION                                                                                                                                                     </v>
      </c>
      <c r="D1132" s="49">
        <f>+[34]Seccionadores!D117</f>
        <v>217.17</v>
      </c>
      <c r="E1132" s="53">
        <f>+[34]Seccionadores!E117</f>
        <v>277.76912322416337</v>
      </c>
      <c r="F1132" s="53"/>
      <c r="G1132" s="49" t="str">
        <f>+[34]Seccionadores!F117</f>
        <v>E</v>
      </c>
      <c r="H1132" s="49" t="str">
        <f>+[34]Seccionadores!G117</f>
        <v/>
      </c>
      <c r="I1132" s="49" t="str">
        <f>+[34]Seccionadores!H117</f>
        <v>Estimado</v>
      </c>
      <c r="J1132" s="49" t="str">
        <f>+[34]Seccionadores!I117</f>
        <v/>
      </c>
      <c r="K1132" s="49" t="str">
        <f>+[34]Seccionadores!J117</f>
        <v/>
      </c>
      <c r="L1132" s="49" t="str">
        <f>+[34]Seccionadores!K117</f>
        <v/>
      </c>
      <c r="M1132" s="49" t="str">
        <f>+[34]Seccionadores!L117</f>
        <v/>
      </c>
      <c r="N1132" s="49" t="str">
        <f>+[34]Seccionadores!M117</f>
        <v/>
      </c>
      <c r="O1132" s="49" t="str">
        <f>+[34]Seccionadores!N117</f>
        <v>Estimado</v>
      </c>
      <c r="P1132" s="49" t="str">
        <f>+[34]Seccionadores!O117</f>
        <v/>
      </c>
      <c r="Q1132" s="49" t="str">
        <f>+[34]Seccionadores!P117</f>
        <v>E</v>
      </c>
      <c r="R1132" s="51">
        <f t="shared" si="70"/>
        <v>0.27904002958126539</v>
      </c>
      <c r="S1132" s="45" t="str">
        <f t="shared" si="71"/>
        <v>Estimado.rar</v>
      </c>
      <c r="V1132" s="46">
        <f t="shared" si="73"/>
        <v>1</v>
      </c>
    </row>
    <row r="1133" spans="1:22" s="45" customFormat="1" ht="11.25" hidden="1" customHeight="1" x14ac:dyDescent="0.2">
      <c r="A1133" s="47">
        <f t="shared" si="72"/>
        <v>1119</v>
      </c>
      <c r="B1133" s="48" t="str">
        <f>+[34]Seccionadores!B118</f>
        <v>SSE46</v>
      </c>
      <c r="C1133" s="49" t="str">
        <f>+[34]Seccionadores!C118</f>
        <v xml:space="preserve">SECCIONADOR FUSIBLE (CUT-OUT), UNIPOLAR x3, 7.8/13.5 KV, 100 A, INCL. ACCES. DE INSTAL. EXTERIOR, CORROSION                                                                                                                                               </v>
      </c>
      <c r="D1133" s="49">
        <f>+[34]Seccionadores!D118</f>
        <v>222.31</v>
      </c>
      <c r="E1133" s="53">
        <f>+[34]Seccionadores!E118</f>
        <v>284.34338897621109</v>
      </c>
      <c r="F1133" s="53"/>
      <c r="G1133" s="49" t="str">
        <f>+[34]Seccionadores!F118</f>
        <v>E</v>
      </c>
      <c r="H1133" s="49" t="str">
        <f>+[34]Seccionadores!G118</f>
        <v/>
      </c>
      <c r="I1133" s="49" t="str">
        <f>+[34]Seccionadores!H118</f>
        <v>Estimado</v>
      </c>
      <c r="J1133" s="49" t="str">
        <f>+[34]Seccionadores!I118</f>
        <v/>
      </c>
      <c r="K1133" s="49" t="str">
        <f>+[34]Seccionadores!J118</f>
        <v/>
      </c>
      <c r="L1133" s="49" t="str">
        <f>+[34]Seccionadores!K118</f>
        <v/>
      </c>
      <c r="M1133" s="49" t="str">
        <f>+[34]Seccionadores!L118</f>
        <v/>
      </c>
      <c r="N1133" s="49" t="str">
        <f>+[34]Seccionadores!M118</f>
        <v/>
      </c>
      <c r="O1133" s="49" t="str">
        <f>+[34]Seccionadores!N118</f>
        <v>Estimado</v>
      </c>
      <c r="P1133" s="49" t="str">
        <f>+[34]Seccionadores!O118</f>
        <v/>
      </c>
      <c r="Q1133" s="49" t="str">
        <f>+[34]Seccionadores!P118</f>
        <v>E</v>
      </c>
      <c r="R1133" s="51">
        <f t="shared" si="70"/>
        <v>0.27904002958126539</v>
      </c>
      <c r="S1133" s="45" t="str">
        <f t="shared" si="71"/>
        <v>Estimado.rar</v>
      </c>
      <c r="V1133" s="46">
        <f t="shared" si="73"/>
        <v>1</v>
      </c>
    </row>
    <row r="1134" spans="1:22" s="45" customFormat="1" ht="11.25" hidden="1" customHeight="1" x14ac:dyDescent="0.2">
      <c r="A1134" s="47">
        <f t="shared" si="72"/>
        <v>1120</v>
      </c>
      <c r="B1134" s="48" t="str">
        <f>+[34]Seccionadores!B119</f>
        <v>SSE20</v>
      </c>
      <c r="C1134" s="49" t="str">
        <f>+[34]Seccionadores!C119</f>
        <v xml:space="preserve">SECCIONADOR FUSIBLE TETRAPOLAR PARA FUSIBLE NH, HORIZONTAL, TIPO EXTERIOR                                                                                                                                                                                 </v>
      </c>
      <c r="D1134" s="49">
        <f>+[34]Seccionadores!D119</f>
        <v>38.619999999999997</v>
      </c>
      <c r="E1134" s="53">
        <f>+[34]Seccionadores!E119</f>
        <v>49.396525942428461</v>
      </c>
      <c r="F1134" s="53"/>
      <c r="G1134" s="49" t="str">
        <f>+[34]Seccionadores!F119</f>
        <v>E</v>
      </c>
      <c r="H1134" s="49" t="str">
        <f>+[34]Seccionadores!G119</f>
        <v/>
      </c>
      <c r="I1134" s="49" t="str">
        <f>+[34]Seccionadores!H119</f>
        <v>Estimado</v>
      </c>
      <c r="J1134" s="49" t="str">
        <f>+[34]Seccionadores!I119</f>
        <v/>
      </c>
      <c r="K1134" s="49" t="str">
        <f>+[34]Seccionadores!J119</f>
        <v/>
      </c>
      <c r="L1134" s="49" t="str">
        <f>+[34]Seccionadores!K119</f>
        <v/>
      </c>
      <c r="M1134" s="49" t="str">
        <f>+[34]Seccionadores!L119</f>
        <v/>
      </c>
      <c r="N1134" s="49" t="str">
        <f>+[34]Seccionadores!M119</f>
        <v/>
      </c>
      <c r="O1134" s="49" t="str">
        <f>+[34]Seccionadores!N119</f>
        <v>Estimado</v>
      </c>
      <c r="P1134" s="49" t="str">
        <f>+[34]Seccionadores!O119</f>
        <v/>
      </c>
      <c r="Q1134" s="49" t="str">
        <f>+[34]Seccionadores!P119</f>
        <v>E</v>
      </c>
      <c r="R1134" s="51">
        <f t="shared" si="70"/>
        <v>0.27904002958126517</v>
      </c>
      <c r="S1134" s="45" t="str">
        <f t="shared" si="71"/>
        <v>Estimado.rar</v>
      </c>
      <c r="V1134" s="46">
        <f t="shared" si="73"/>
        <v>1</v>
      </c>
    </row>
    <row r="1135" spans="1:22" s="45" customFormat="1" ht="11.25" hidden="1" customHeight="1" x14ac:dyDescent="0.2">
      <c r="A1135" s="47">
        <f t="shared" si="72"/>
        <v>1121</v>
      </c>
      <c r="B1135" s="48" t="str">
        <f>+[34]Seccionadores!B120</f>
        <v>SSE21</v>
      </c>
      <c r="C1135" s="49" t="str">
        <f>+[34]Seccionadores!C120</f>
        <v xml:space="preserve">SECCIONADOR FUSIBLE TRIPOLAR PARA FUSIBLE NH, HORIZONTAL, TIPO EXTERIOR                                                                                                                                                                                   </v>
      </c>
      <c r="D1135" s="49">
        <f>+[34]Seccionadores!D120</f>
        <v>36.369999999999997</v>
      </c>
      <c r="E1135" s="53">
        <f>+[34]Seccionadores!E120</f>
        <v>46.518685875870609</v>
      </c>
      <c r="F1135" s="53"/>
      <c r="G1135" s="49" t="str">
        <f>+[34]Seccionadores!F120</f>
        <v>E</v>
      </c>
      <c r="H1135" s="49" t="str">
        <f>+[34]Seccionadores!G120</f>
        <v/>
      </c>
      <c r="I1135" s="49" t="str">
        <f>+[34]Seccionadores!H120</f>
        <v>Estimado</v>
      </c>
      <c r="J1135" s="49" t="str">
        <f>+[34]Seccionadores!I120</f>
        <v/>
      </c>
      <c r="K1135" s="49" t="str">
        <f>+[34]Seccionadores!J120</f>
        <v/>
      </c>
      <c r="L1135" s="49" t="str">
        <f>+[34]Seccionadores!K120</f>
        <v/>
      </c>
      <c r="M1135" s="49" t="str">
        <f>+[34]Seccionadores!L120</f>
        <v/>
      </c>
      <c r="N1135" s="49" t="str">
        <f>+[34]Seccionadores!M120</f>
        <v/>
      </c>
      <c r="O1135" s="49" t="str">
        <f>+[34]Seccionadores!N120</f>
        <v>Estimado</v>
      </c>
      <c r="P1135" s="49" t="str">
        <f>+[34]Seccionadores!O120</f>
        <v/>
      </c>
      <c r="Q1135" s="49" t="str">
        <f>+[34]Seccionadores!P120</f>
        <v>E</v>
      </c>
      <c r="R1135" s="51">
        <f t="shared" si="70"/>
        <v>0.27904002958126517</v>
      </c>
      <c r="S1135" s="45" t="str">
        <f t="shared" si="71"/>
        <v>Estimado.rar</v>
      </c>
      <c r="V1135" s="46">
        <f t="shared" si="73"/>
        <v>1</v>
      </c>
    </row>
    <row r="1136" spans="1:22" s="45" customFormat="1" ht="11.25" hidden="1" customHeight="1" x14ac:dyDescent="0.2">
      <c r="A1136" s="47">
        <f t="shared" si="72"/>
        <v>1122</v>
      </c>
      <c r="B1136" s="48" t="str">
        <f>+[34]Seccionadores!B121</f>
        <v>SSI07</v>
      </c>
      <c r="C1136" s="49" t="str">
        <f>+[34]Seccionadores!C121</f>
        <v xml:space="preserve">SECCIONADOR FUSIBLE TRIPOLAR PARA FUSIBLE NH, HORIZONTAL, TIPO INTERIOR                                                                                                                                                                                   </v>
      </c>
      <c r="D1136" s="49">
        <f>+[34]Seccionadores!D121</f>
        <v>129.16</v>
      </c>
      <c r="E1136" s="53">
        <f>+[34]Seccionadores!E121</f>
        <v>71.739999999999995</v>
      </c>
      <c r="F1136" s="53"/>
      <c r="G1136" s="49" t="str">
        <f>+[34]Seccionadores!F121</f>
        <v>S</v>
      </c>
      <c r="H1136" s="49">
        <f>+[34]Seccionadores!G121</f>
        <v>91</v>
      </c>
      <c r="I1136" s="49" t="str">
        <f>+[34]Seccionadores!H121</f>
        <v>Factura 001-0015277</v>
      </c>
      <c r="J1136" s="49" t="str">
        <f>+[34]Seccionadores!I121</f>
        <v>Individual</v>
      </c>
      <c r="K1136" s="49" t="str">
        <f>+[34]Seccionadores!J121</f>
        <v>EDPE</v>
      </c>
      <c r="L1136" s="49" t="str">
        <f>+[34]Seccionadores!K121</f>
        <v>SILICON TECHNOLOGY S.A.C.</v>
      </c>
      <c r="M1136" s="49">
        <f>+[34]Seccionadores!L121</f>
        <v>43127</v>
      </c>
      <c r="N1136" s="49">
        <f>+[34]Seccionadores!M121</f>
        <v>49</v>
      </c>
      <c r="O1136" s="49" t="str">
        <f>+[34]Seccionadores!N121</f>
        <v>Sustento</v>
      </c>
      <c r="P1136" s="49">
        <f>+[34]Seccionadores!O121</f>
        <v>91</v>
      </c>
      <c r="Q1136" s="49" t="str">
        <f>+[34]Seccionadores!P121</f>
        <v>S</v>
      </c>
      <c r="R1136" s="51">
        <f t="shared" si="70"/>
        <v>-0.44456488076803968</v>
      </c>
      <c r="S1136" s="45" t="str">
        <f t="shared" si="71"/>
        <v>EDPE: Factura 001-0015277</v>
      </c>
      <c r="V1136" s="46">
        <f t="shared" si="73"/>
        <v>1</v>
      </c>
    </row>
    <row r="1137" spans="1:22" s="45" customFormat="1" ht="11.25" hidden="1" customHeight="1" x14ac:dyDescent="0.2">
      <c r="A1137" s="47">
        <f t="shared" si="72"/>
        <v>1123</v>
      </c>
      <c r="B1137" s="48" t="str">
        <f>+[34]Seccionadores!B122</f>
        <v>SSI08</v>
      </c>
      <c r="C1137" s="49" t="str">
        <f>+[34]Seccionadores!C122</f>
        <v xml:space="preserve">SECCIONADOR FUSIBLE TRIPOLAR PARA FUSIBLE NH, VERTICAL, TIPO INTERIOR                                                                                                                                                                                     </v>
      </c>
      <c r="D1137" s="49">
        <f>+[34]Seccionadores!D122</f>
        <v>247.21</v>
      </c>
      <c r="E1137" s="53">
        <f>+[34]Seccionadores!E122</f>
        <v>137.30911582533292</v>
      </c>
      <c r="F1137" s="53"/>
      <c r="G1137" s="49" t="str">
        <f>+[34]Seccionadores!F122</f>
        <v>E</v>
      </c>
      <c r="H1137" s="49" t="str">
        <f>+[34]Seccionadores!G122</f>
        <v/>
      </c>
      <c r="I1137" s="49" t="str">
        <f>+[34]Seccionadores!H122</f>
        <v>Estimado</v>
      </c>
      <c r="J1137" s="49" t="str">
        <f>+[34]Seccionadores!I122</f>
        <v/>
      </c>
      <c r="K1137" s="49" t="str">
        <f>+[34]Seccionadores!J122</f>
        <v/>
      </c>
      <c r="L1137" s="49" t="str">
        <f>+[34]Seccionadores!K122</f>
        <v/>
      </c>
      <c r="M1137" s="49" t="str">
        <f>+[34]Seccionadores!L122</f>
        <v/>
      </c>
      <c r="N1137" s="49" t="str">
        <f>+[34]Seccionadores!M122</f>
        <v/>
      </c>
      <c r="O1137" s="49" t="str">
        <f>+[34]Seccionadores!N122</f>
        <v>Estimado</v>
      </c>
      <c r="P1137" s="49" t="str">
        <f>+[34]Seccionadores!O122</f>
        <v/>
      </c>
      <c r="Q1137" s="49" t="str">
        <f>+[34]Seccionadores!P122</f>
        <v>E</v>
      </c>
      <c r="R1137" s="51">
        <f t="shared" si="70"/>
        <v>-0.44456488076803968</v>
      </c>
      <c r="S1137" s="45" t="str">
        <f t="shared" si="71"/>
        <v>Estimado.rar</v>
      </c>
      <c r="V1137" s="46">
        <f t="shared" si="73"/>
        <v>1</v>
      </c>
    </row>
    <row r="1138" spans="1:22" s="45" customFormat="1" ht="11.25" hidden="1" customHeight="1" x14ac:dyDescent="0.2">
      <c r="A1138" s="47">
        <f t="shared" si="72"/>
        <v>1124</v>
      </c>
      <c r="B1138" s="48" t="str">
        <f>+[34]Seccionadores!B123</f>
        <v>SSI09</v>
      </c>
      <c r="C1138" s="49" t="str">
        <f>+[34]Seccionadores!C123</f>
        <v xml:space="preserve">SECCIONADOR FUSIBLE UNIPOLAR DE 10 KV; 200 A. TIPO INTERIOR                                                                                                                                                                                               </v>
      </c>
      <c r="D1138" s="49">
        <f>+[34]Seccionadores!D123</f>
        <v>645.80999999999995</v>
      </c>
      <c r="E1138" s="53">
        <f>+[34]Seccionadores!E123</f>
        <v>298.69</v>
      </c>
      <c r="F1138" s="53"/>
      <c r="G1138" s="49" t="str">
        <f>+[34]Seccionadores!F123</f>
        <v>S</v>
      </c>
      <c r="H1138" s="49">
        <f>+[34]Seccionadores!G123</f>
        <v>15</v>
      </c>
      <c r="I1138" s="49" t="str">
        <f>+[34]Seccionadores!H123</f>
        <v>Factura F521-00001063</v>
      </c>
      <c r="J1138" s="49" t="str">
        <f>+[34]Seccionadores!I123</f>
        <v>Individual</v>
      </c>
      <c r="K1138" s="49" t="str">
        <f>+[34]Seccionadores!J123</f>
        <v>LDS</v>
      </c>
      <c r="L1138" s="49" t="str">
        <f>+[34]Seccionadores!K123</f>
        <v>TECSUR</v>
      </c>
      <c r="M1138" s="49">
        <f>+[34]Seccionadores!L123</f>
        <v>42535</v>
      </c>
      <c r="N1138" s="49">
        <f>+[34]Seccionadores!M123</f>
        <v>7</v>
      </c>
      <c r="O1138" s="49" t="str">
        <f>+[34]Seccionadores!N123</f>
        <v>Sustento</v>
      </c>
      <c r="P1138" s="49">
        <f>+[34]Seccionadores!O123</f>
        <v>15</v>
      </c>
      <c r="Q1138" s="49" t="str">
        <f>+[34]Seccionadores!P123</f>
        <v>S</v>
      </c>
      <c r="R1138" s="51">
        <f t="shared" si="70"/>
        <v>-0.53749554822625845</v>
      </c>
      <c r="S1138" s="45" t="str">
        <f t="shared" si="71"/>
        <v>LDS: Factura F521-00001063</v>
      </c>
      <c r="V1138" s="46">
        <f t="shared" si="73"/>
        <v>1</v>
      </c>
    </row>
    <row r="1139" spans="1:22" s="45" customFormat="1" ht="11.25" hidden="1" customHeight="1" x14ac:dyDescent="0.2">
      <c r="A1139" s="47">
        <f t="shared" si="72"/>
        <v>1125</v>
      </c>
      <c r="B1139" s="48" t="str">
        <f>+[34]Seccionadores!B124</f>
        <v>SSI16</v>
      </c>
      <c r="C1139" s="49" t="str">
        <f>+[34]Seccionadores!C124</f>
        <v xml:space="preserve">SECCIONADOR TRIPOLAR PARA FUSIBLE NH HORIZONTAL 220V, 250A.                                                                                                                                                                                               </v>
      </c>
      <c r="D1139" s="49">
        <f>+[34]Seccionadores!D124</f>
        <v>50.75</v>
      </c>
      <c r="E1139" s="53">
        <f>+[34]Seccionadores!E124</f>
        <v>84.008237447698733</v>
      </c>
      <c r="F1139" s="53"/>
      <c r="G1139" s="49" t="str">
        <f>+[34]Seccionadores!F124</f>
        <v>E</v>
      </c>
      <c r="H1139" s="49" t="str">
        <f>+[34]Seccionadores!G124</f>
        <v/>
      </c>
      <c r="I1139" s="49" t="str">
        <f>+[34]Seccionadores!H124</f>
        <v>Estimado</v>
      </c>
      <c r="J1139" s="49" t="str">
        <f>+[34]Seccionadores!I124</f>
        <v/>
      </c>
      <c r="K1139" s="49" t="str">
        <f>+[34]Seccionadores!J124</f>
        <v/>
      </c>
      <c r="L1139" s="49" t="str">
        <f>+[34]Seccionadores!K124</f>
        <v/>
      </c>
      <c r="M1139" s="49" t="str">
        <f>+[34]Seccionadores!L124</f>
        <v/>
      </c>
      <c r="N1139" s="49">
        <f>+[34]Seccionadores!M124</f>
        <v>3</v>
      </c>
      <c r="O1139" s="49" t="str">
        <f>+[34]Seccionadores!N124</f>
        <v>Estimado</v>
      </c>
      <c r="P1139" s="49" t="str">
        <f>+[34]Seccionadores!O124</f>
        <v/>
      </c>
      <c r="Q1139" s="49" t="str">
        <f>+[34]Seccionadores!P124</f>
        <v>E</v>
      </c>
      <c r="R1139" s="51">
        <f t="shared" si="70"/>
        <v>0.65533472803347248</v>
      </c>
      <c r="S1139" s="45" t="str">
        <f t="shared" si="71"/>
        <v>Estimado.rar</v>
      </c>
      <c r="V1139" s="46">
        <f t="shared" si="73"/>
        <v>1</v>
      </c>
    </row>
    <row r="1140" spans="1:22" s="45" customFormat="1" ht="11.25" hidden="1" customHeight="1" x14ac:dyDescent="0.2">
      <c r="A1140" s="47">
        <f t="shared" si="72"/>
        <v>1126</v>
      </c>
      <c r="B1140" s="48" t="str">
        <f>+[34]Seccionadores!B125</f>
        <v>SSI21</v>
      </c>
      <c r="C1140" s="49" t="str">
        <f>+[34]Seccionadores!C125</f>
        <v xml:space="preserve">SECCIONADOR TRIPOLAR PARA FUSIBLE NH HORIZONTAL 220V,100A                                                                                                                                                                                                 </v>
      </c>
      <c r="D1140" s="49" t="str">
        <f>+[34]Seccionadores!D125</f>
        <v>Sin Costo (No Utilizado)</v>
      </c>
      <c r="E1140" s="53">
        <f>+[34]Seccionadores!E125</f>
        <v>0</v>
      </c>
      <c r="F1140" s="53"/>
      <c r="G1140" s="49" t="str">
        <f>+[34]Seccionadores!F125</f>
        <v>A</v>
      </c>
      <c r="H1140" s="49" t="str">
        <f>+[34]Seccionadores!G125</f>
        <v/>
      </c>
      <c r="I1140" s="49" t="str">
        <f>+[34]Seccionadores!H125</f>
        <v>Precio Regulado 2012</v>
      </c>
      <c r="J1140" s="49" t="str">
        <f>+[34]Seccionadores!I125</f>
        <v/>
      </c>
      <c r="K1140" s="49" t="str">
        <f>+[34]Seccionadores!J125</f>
        <v/>
      </c>
      <c r="L1140" s="49" t="str">
        <f>+[34]Seccionadores!K125</f>
        <v/>
      </c>
      <c r="M1140" s="49" t="str">
        <f>+[34]Seccionadores!L125</f>
        <v/>
      </c>
      <c r="N1140" s="49" t="str">
        <f>+[34]Seccionadores!M125</f>
        <v/>
      </c>
      <c r="O1140" s="49" t="str">
        <f>+[34]Seccionadores!N125</f>
        <v>Precio regulado 2012</v>
      </c>
      <c r="P1140" s="49" t="str">
        <f>+[34]Seccionadores!O125</f>
        <v/>
      </c>
      <c r="Q1140" s="49" t="str">
        <f>+[34]Seccionadores!P125</f>
        <v>A</v>
      </c>
      <c r="R1140" s="51" t="str">
        <f t="shared" si="70"/>
        <v/>
      </c>
      <c r="S1140" s="45" t="str">
        <f t="shared" si="71"/>
        <v>Precio regulado 2012</v>
      </c>
      <c r="V1140" s="46">
        <f t="shared" si="73"/>
        <v>1</v>
      </c>
    </row>
    <row r="1141" spans="1:22" s="45" customFormat="1" ht="11.25" hidden="1" customHeight="1" x14ac:dyDescent="0.2">
      <c r="A1141" s="47">
        <f t="shared" si="72"/>
        <v>1127</v>
      </c>
      <c r="B1141" s="48" t="str">
        <f>+[34]Seccionadores!B126</f>
        <v>SSI15</v>
      </c>
      <c r="C1141" s="49" t="str">
        <f>+[34]Seccionadores!C126</f>
        <v xml:space="preserve">SECCIONADOR TRIPOLAR PARA FUSIBLE NH HORIZONTAL 220V,160A.                                                                                                                                                                                                </v>
      </c>
      <c r="D1141" s="49">
        <f>+[34]Seccionadores!D126</f>
        <v>19.12</v>
      </c>
      <c r="E1141" s="53">
        <f>+[34]Seccionadores!E126</f>
        <v>31.65</v>
      </c>
      <c r="F1141" s="53"/>
      <c r="G1141" s="49" t="str">
        <f>+[34]Seccionadores!F126</f>
        <v>S</v>
      </c>
      <c r="H1141" s="49">
        <f>+[34]Seccionadores!G126</f>
        <v>106</v>
      </c>
      <c r="I1141" s="49" t="str">
        <f>+[34]Seccionadores!H126</f>
        <v>Factura 001-0015119</v>
      </c>
      <c r="J1141" s="49" t="str">
        <f>+[34]Seccionadores!I126</f>
        <v>Individual</v>
      </c>
      <c r="K1141" s="49" t="str">
        <f>+[34]Seccionadores!J126</f>
        <v>EDPE</v>
      </c>
      <c r="L1141" s="49" t="str">
        <f>+[34]Seccionadores!K126</f>
        <v>SILICON TECHNOLOGY S.A.C.</v>
      </c>
      <c r="M1141" s="49">
        <f>+[34]Seccionadores!L126</f>
        <v>43082</v>
      </c>
      <c r="N1141" s="49">
        <f>+[34]Seccionadores!M126</f>
        <v>3</v>
      </c>
      <c r="O1141" s="49" t="str">
        <f>+[34]Seccionadores!N126</f>
        <v>Sustento</v>
      </c>
      <c r="P1141" s="49">
        <f>+[34]Seccionadores!O126</f>
        <v>106</v>
      </c>
      <c r="Q1141" s="49" t="str">
        <f>+[34]Seccionadores!P126</f>
        <v>S</v>
      </c>
      <c r="R1141" s="51">
        <f t="shared" si="70"/>
        <v>0.6553347280334727</v>
      </c>
      <c r="S1141" s="45" t="str">
        <f t="shared" si="71"/>
        <v>EDPE: Factura 001-0015119</v>
      </c>
      <c r="V1141" s="46">
        <f t="shared" si="73"/>
        <v>1</v>
      </c>
    </row>
    <row r="1142" spans="1:22" s="45" customFormat="1" ht="11.25" hidden="1" customHeight="1" x14ac:dyDescent="0.2">
      <c r="A1142" s="47">
        <f t="shared" si="72"/>
        <v>1128</v>
      </c>
      <c r="B1142" s="48" t="str">
        <f>+[34]Seccionadores!B127</f>
        <v>SSI20</v>
      </c>
      <c r="C1142" s="49" t="str">
        <f>+[34]Seccionadores!C127</f>
        <v xml:space="preserve">SECCIONADOR TRIPOLAR PARA FUSIBLE NH HORIZONTAL 220V,400A                                                                                                                                                                                                 </v>
      </c>
      <c r="D1142" s="49" t="str">
        <f>+[34]Seccionadores!D127</f>
        <v>Sin Costo (No Utilizado)</v>
      </c>
      <c r="E1142" s="53">
        <f>+[34]Seccionadores!E127</f>
        <v>0</v>
      </c>
      <c r="F1142" s="53"/>
      <c r="G1142" s="49" t="str">
        <f>+[34]Seccionadores!F127</f>
        <v>A</v>
      </c>
      <c r="H1142" s="49" t="str">
        <f>+[34]Seccionadores!G127</f>
        <v/>
      </c>
      <c r="I1142" s="49" t="str">
        <f>+[34]Seccionadores!H127</f>
        <v>Precio Regulado 2012</v>
      </c>
      <c r="J1142" s="49" t="str">
        <f>+[34]Seccionadores!I127</f>
        <v/>
      </c>
      <c r="K1142" s="49" t="str">
        <f>+[34]Seccionadores!J127</f>
        <v/>
      </c>
      <c r="L1142" s="49" t="str">
        <f>+[34]Seccionadores!K127</f>
        <v/>
      </c>
      <c r="M1142" s="49" t="str">
        <f>+[34]Seccionadores!L127</f>
        <v/>
      </c>
      <c r="N1142" s="49" t="str">
        <f>+[34]Seccionadores!M127</f>
        <v/>
      </c>
      <c r="O1142" s="49" t="str">
        <f>+[34]Seccionadores!N127</f>
        <v>Precio regulado 2012</v>
      </c>
      <c r="P1142" s="49" t="str">
        <f>+[34]Seccionadores!O127</f>
        <v/>
      </c>
      <c r="Q1142" s="49" t="str">
        <f>+[34]Seccionadores!P127</f>
        <v>A</v>
      </c>
      <c r="R1142" s="51" t="str">
        <f t="shared" si="70"/>
        <v/>
      </c>
      <c r="S1142" s="45" t="str">
        <f t="shared" si="71"/>
        <v>Precio regulado 2012</v>
      </c>
      <c r="V1142" s="46">
        <f t="shared" si="73"/>
        <v>1</v>
      </c>
    </row>
    <row r="1143" spans="1:22" s="45" customFormat="1" ht="11.25" hidden="1" customHeight="1" x14ac:dyDescent="0.2">
      <c r="A1143" s="47">
        <f t="shared" si="72"/>
        <v>1129</v>
      </c>
      <c r="B1143" s="48" t="str">
        <f>+[34]Seccionadores!B128</f>
        <v>SSI18</v>
      </c>
      <c r="C1143" s="49" t="str">
        <f>+[34]Seccionadores!C128</f>
        <v xml:space="preserve">SECCIONADOR TRIPOLAR PARA FUSIBLE NH VERTICAL 220V, 630A.                                                                                                                                                                                                 </v>
      </c>
      <c r="D1143" s="49">
        <f>+[34]Seccionadores!D128</f>
        <v>87.81</v>
      </c>
      <c r="E1143" s="53">
        <f>+[34]Seccionadores!E128</f>
        <v>145.35494246861924</v>
      </c>
      <c r="F1143" s="53"/>
      <c r="G1143" s="49" t="str">
        <f>+[34]Seccionadores!F128</f>
        <v>E</v>
      </c>
      <c r="H1143" s="49" t="str">
        <f>+[34]Seccionadores!G128</f>
        <v/>
      </c>
      <c r="I1143" s="49" t="str">
        <f>+[34]Seccionadores!H128</f>
        <v>Estimado</v>
      </c>
      <c r="J1143" s="49" t="str">
        <f>+[34]Seccionadores!I128</f>
        <v/>
      </c>
      <c r="K1143" s="49" t="str">
        <f>+[34]Seccionadores!J128</f>
        <v/>
      </c>
      <c r="L1143" s="49" t="str">
        <f>+[34]Seccionadores!K128</f>
        <v/>
      </c>
      <c r="M1143" s="49" t="str">
        <f>+[34]Seccionadores!L128</f>
        <v/>
      </c>
      <c r="N1143" s="49" t="str">
        <f>+[34]Seccionadores!M128</f>
        <v/>
      </c>
      <c r="O1143" s="49" t="str">
        <f>+[34]Seccionadores!N128</f>
        <v>Estimado</v>
      </c>
      <c r="P1143" s="49" t="str">
        <f>+[34]Seccionadores!O128</f>
        <v/>
      </c>
      <c r="Q1143" s="49" t="str">
        <f>+[34]Seccionadores!P128</f>
        <v>E</v>
      </c>
      <c r="R1143" s="51">
        <f t="shared" si="70"/>
        <v>0.6553347280334727</v>
      </c>
      <c r="S1143" s="45" t="str">
        <f t="shared" si="71"/>
        <v>Estimado.rar</v>
      </c>
      <c r="V1143" s="46">
        <f t="shared" si="73"/>
        <v>1</v>
      </c>
    </row>
    <row r="1144" spans="1:22" s="45" customFormat="1" ht="11.25" hidden="1" customHeight="1" x14ac:dyDescent="0.2">
      <c r="A1144" s="47">
        <f t="shared" si="72"/>
        <v>1130</v>
      </c>
      <c r="B1144" s="48" t="str">
        <f>+[34]Seccionadores!B129</f>
        <v>SSI17</v>
      </c>
      <c r="C1144" s="49" t="str">
        <f>+[34]Seccionadores!C129</f>
        <v xml:space="preserve">SECCIONADOR TRIPOLAR PARA FUSIBLE NH VERTICAL 220V,400A.                                                                                                                                                                                                  </v>
      </c>
      <c r="D1144" s="49">
        <f>+[34]Seccionadores!D129</f>
        <v>68.94</v>
      </c>
      <c r="E1144" s="53">
        <f>+[34]Seccionadores!E129</f>
        <v>114.11877615062761</v>
      </c>
      <c r="F1144" s="53"/>
      <c r="G1144" s="49" t="str">
        <f>+[34]Seccionadores!F129</f>
        <v>E</v>
      </c>
      <c r="H1144" s="49" t="str">
        <f>+[34]Seccionadores!G129</f>
        <v/>
      </c>
      <c r="I1144" s="49" t="str">
        <f>+[34]Seccionadores!H129</f>
        <v>Estimado</v>
      </c>
      <c r="J1144" s="49" t="str">
        <f>+[34]Seccionadores!I129</f>
        <v/>
      </c>
      <c r="K1144" s="49" t="str">
        <f>+[34]Seccionadores!J129</f>
        <v/>
      </c>
      <c r="L1144" s="49" t="str">
        <f>+[34]Seccionadores!K129</f>
        <v/>
      </c>
      <c r="M1144" s="49" t="str">
        <f>+[34]Seccionadores!L129</f>
        <v/>
      </c>
      <c r="N1144" s="49" t="str">
        <f>+[34]Seccionadores!M129</f>
        <v/>
      </c>
      <c r="O1144" s="49" t="str">
        <f>+[34]Seccionadores!N129</f>
        <v>Estimado</v>
      </c>
      <c r="P1144" s="49" t="str">
        <f>+[34]Seccionadores!O129</f>
        <v/>
      </c>
      <c r="Q1144" s="49" t="str">
        <f>+[34]Seccionadores!P129</f>
        <v>E</v>
      </c>
      <c r="R1144" s="51">
        <f t="shared" si="70"/>
        <v>0.6553347280334727</v>
      </c>
      <c r="S1144" s="45" t="str">
        <f t="shared" si="71"/>
        <v>Estimado.rar</v>
      </c>
      <c r="V1144" s="46">
        <f t="shared" si="73"/>
        <v>1</v>
      </c>
    </row>
    <row r="1145" spans="1:22" s="45" customFormat="1" ht="11.25" hidden="1" customHeight="1" x14ac:dyDescent="0.2">
      <c r="A1145" s="47">
        <f t="shared" si="72"/>
        <v>1131</v>
      </c>
      <c r="B1145" s="48" t="str">
        <f>+[34]Seccionadores!B130</f>
        <v>SSE22</v>
      </c>
      <c r="C1145" s="49" t="str">
        <f>+[34]Seccionadores!C130</f>
        <v xml:space="preserve">SECCIONADOR UNIPOLAR AEREO DE In = 350 A. EXTERIOR                                                                                                                                                                                                        </v>
      </c>
      <c r="D1145" s="49">
        <f>+[34]Seccionadores!D130</f>
        <v>216.9</v>
      </c>
      <c r="E1145" s="53">
        <f>+[34]Seccionadores!E130</f>
        <v>216.9</v>
      </c>
      <c r="F1145" s="53"/>
      <c r="G1145" s="49" t="str">
        <f>+[34]Seccionadores!F130</f>
        <v>E</v>
      </c>
      <c r="H1145" s="49" t="str">
        <f>+[34]Seccionadores!G130</f>
        <v/>
      </c>
      <c r="I1145" s="49" t="str">
        <f>+[34]Seccionadores!H130</f>
        <v>Estimado</v>
      </c>
      <c r="J1145" s="49" t="str">
        <f>+[34]Seccionadores!I130</f>
        <v/>
      </c>
      <c r="K1145" s="49" t="str">
        <f>+[34]Seccionadores!J130</f>
        <v/>
      </c>
      <c r="L1145" s="49" t="str">
        <f>+[34]Seccionadores!K130</f>
        <v/>
      </c>
      <c r="M1145" s="49" t="str">
        <f>+[34]Seccionadores!L130</f>
        <v/>
      </c>
      <c r="N1145" s="49">
        <f>+[34]Seccionadores!M130</f>
        <v>1</v>
      </c>
      <c r="O1145" s="49" t="str">
        <f>+[34]Seccionadores!N130</f>
        <v>Estimado</v>
      </c>
      <c r="P1145" s="49" t="str">
        <f>+[34]Seccionadores!O130</f>
        <v/>
      </c>
      <c r="Q1145" s="49" t="str">
        <f>+[34]Seccionadores!P130</f>
        <v>E</v>
      </c>
      <c r="R1145" s="51">
        <f t="shared" si="70"/>
        <v>0</v>
      </c>
      <c r="S1145" s="45" t="str">
        <f t="shared" si="71"/>
        <v>Estimado.rar</v>
      </c>
      <c r="V1145" s="46">
        <f t="shared" si="73"/>
        <v>1</v>
      </c>
    </row>
    <row r="1146" spans="1:22" s="45" customFormat="1" ht="11.25" hidden="1" customHeight="1" x14ac:dyDescent="0.2">
      <c r="A1146" s="47">
        <f t="shared" si="72"/>
        <v>1132</v>
      </c>
      <c r="B1146" s="48" t="str">
        <f>+[34]Seccionadores!B131</f>
        <v>SSE23</v>
      </c>
      <c r="C1146" s="49" t="str">
        <f>+[34]Seccionadores!C131</f>
        <v xml:space="preserve">SECCIONADOR UNIPOLAR AEREO DE In = 400 A. EXTERIOR                                                                                                                                                                                                        </v>
      </c>
      <c r="D1146" s="49">
        <f>+[34]Seccionadores!D131</f>
        <v>216.9</v>
      </c>
      <c r="E1146" s="53">
        <f>+[34]Seccionadores!E131</f>
        <v>312</v>
      </c>
      <c r="F1146" s="53"/>
      <c r="G1146" s="49" t="str">
        <f>+[34]Seccionadores!F131</f>
        <v>S</v>
      </c>
      <c r="H1146" s="49">
        <f>+[34]Seccionadores!G131</f>
        <v>100</v>
      </c>
      <c r="I1146" s="49" t="str">
        <f>+[34]Seccionadores!H131</f>
        <v>Factura 001-0014602</v>
      </c>
      <c r="J1146" s="49" t="str">
        <f>+[34]Seccionadores!I131</f>
        <v>Individual</v>
      </c>
      <c r="K1146" s="49" t="str">
        <f>+[34]Seccionadores!J131</f>
        <v>EDPE</v>
      </c>
      <c r="L1146" s="49" t="str">
        <f>+[34]Seccionadores!K131</f>
        <v>SILICON TECHNOLOGY S.A.C.</v>
      </c>
      <c r="M1146" s="49">
        <f>+[34]Seccionadores!L131</f>
        <v>42943</v>
      </c>
      <c r="N1146" s="49">
        <f>+[34]Seccionadores!M131</f>
        <v>47</v>
      </c>
      <c r="O1146" s="49" t="str">
        <f>+[34]Seccionadores!N131</f>
        <v>Sustento</v>
      </c>
      <c r="P1146" s="49">
        <f>+[34]Seccionadores!O131</f>
        <v>100</v>
      </c>
      <c r="Q1146" s="49" t="str">
        <f>+[34]Seccionadores!P131</f>
        <v>S</v>
      </c>
      <c r="R1146" s="51">
        <f t="shared" si="70"/>
        <v>0.43845089903181189</v>
      </c>
      <c r="S1146" s="45" t="str">
        <f t="shared" si="71"/>
        <v>EDPE: Factura 001-0014602</v>
      </c>
      <c r="V1146" s="46">
        <f t="shared" si="73"/>
        <v>1</v>
      </c>
    </row>
    <row r="1147" spans="1:22" s="45" customFormat="1" ht="11.25" hidden="1" customHeight="1" x14ac:dyDescent="0.2">
      <c r="A1147" s="47">
        <f t="shared" si="72"/>
        <v>1133</v>
      </c>
      <c r="B1147" s="48" t="str">
        <f>+[34]Seccionadores!B132</f>
        <v>SSE49</v>
      </c>
      <c r="C1147" s="49" t="str">
        <f>+[34]Seccionadores!C132</f>
        <v xml:space="preserve">SECCIONADOR UNIPOLAR AEREO DE In = 600 A. EXTERIOR                                                                                                                                                                                                        </v>
      </c>
      <c r="D1147" s="49">
        <f>+[34]Seccionadores!D132</f>
        <v>434.5</v>
      </c>
      <c r="E1147" s="53">
        <f>+[34]Seccionadores!E132</f>
        <v>325.2</v>
      </c>
      <c r="F1147" s="53"/>
      <c r="G1147" s="49" t="str">
        <f>+[34]Seccionadores!F132</f>
        <v>S</v>
      </c>
      <c r="H1147" s="49">
        <f>+[34]Seccionadores!G132</f>
        <v>25</v>
      </c>
      <c r="I1147" s="49" t="str">
        <f>+[34]Seccionadores!H132</f>
        <v>Factura 001-0014357</v>
      </c>
      <c r="J1147" s="49" t="str">
        <f>+[34]Seccionadores!I132</f>
        <v>Individual</v>
      </c>
      <c r="K1147" s="49" t="str">
        <f>+[34]Seccionadores!J132</f>
        <v>EDPE</v>
      </c>
      <c r="L1147" s="49" t="str">
        <f>+[34]Seccionadores!K132</f>
        <v>SILICON TECHNOLOGY S.A.C.</v>
      </c>
      <c r="M1147" s="49">
        <f>+[34]Seccionadores!L132</f>
        <v>42908</v>
      </c>
      <c r="N1147" s="49">
        <f>+[34]Seccionadores!M132</f>
        <v>2</v>
      </c>
      <c r="O1147" s="49" t="str">
        <f>+[34]Seccionadores!N132</f>
        <v>Sustento</v>
      </c>
      <c r="P1147" s="49">
        <f>+[34]Seccionadores!O132</f>
        <v>25</v>
      </c>
      <c r="Q1147" s="49" t="str">
        <f>+[34]Seccionadores!P132</f>
        <v>S</v>
      </c>
      <c r="R1147" s="51">
        <f t="shared" si="70"/>
        <v>-0.25155350978135793</v>
      </c>
      <c r="S1147" s="45" t="str">
        <f t="shared" si="71"/>
        <v>EDPE: Factura 001-0014357</v>
      </c>
      <c r="V1147" s="46">
        <f t="shared" si="73"/>
        <v>1</v>
      </c>
    </row>
    <row r="1148" spans="1:22" s="45" customFormat="1" ht="11.25" hidden="1" customHeight="1" x14ac:dyDescent="0.2">
      <c r="A1148" s="47">
        <f t="shared" si="72"/>
        <v>1134</v>
      </c>
      <c r="B1148" s="48" t="str">
        <f>+[34]Seccionadores!B133</f>
        <v>SSI12</v>
      </c>
      <c r="C1148" s="49" t="str">
        <f>+[34]Seccionadores!C133</f>
        <v xml:space="preserve">SECCIONADOR UNIPOLAR x 1, In = 400 A, EXTERIOR, 22,9 KV                                                                                                                                                                                                   </v>
      </c>
      <c r="D1148" s="49">
        <f>+[34]Seccionadores!D133</f>
        <v>76.12</v>
      </c>
      <c r="E1148" s="53">
        <f>+[34]Seccionadores!E133</f>
        <v>76.12</v>
      </c>
      <c r="F1148" s="53"/>
      <c r="G1148" s="49" t="str">
        <f>+[34]Seccionadores!F133</f>
        <v>E</v>
      </c>
      <c r="H1148" s="49" t="str">
        <f>+[34]Seccionadores!G133</f>
        <v/>
      </c>
      <c r="I1148" s="49" t="str">
        <f>+[34]Seccionadores!H133</f>
        <v>Estimado</v>
      </c>
      <c r="J1148" s="49" t="str">
        <f>+[34]Seccionadores!I133</f>
        <v/>
      </c>
      <c r="K1148" s="49" t="str">
        <f>+[34]Seccionadores!J133</f>
        <v/>
      </c>
      <c r="L1148" s="49" t="str">
        <f>+[34]Seccionadores!K133</f>
        <v/>
      </c>
      <c r="M1148" s="49" t="str">
        <f>+[34]Seccionadores!L133</f>
        <v/>
      </c>
      <c r="N1148" s="49" t="str">
        <f>+[34]Seccionadores!M133</f>
        <v/>
      </c>
      <c r="O1148" s="49" t="str">
        <f>+[34]Seccionadores!N133</f>
        <v>Estimado</v>
      </c>
      <c r="P1148" s="49" t="str">
        <f>+[34]Seccionadores!O133</f>
        <v/>
      </c>
      <c r="Q1148" s="49" t="str">
        <f>+[34]Seccionadores!P133</f>
        <v>E</v>
      </c>
      <c r="R1148" s="51">
        <f t="shared" si="70"/>
        <v>0</v>
      </c>
      <c r="S1148" s="45" t="str">
        <f t="shared" si="71"/>
        <v>Estimado.rar</v>
      </c>
      <c r="V1148" s="46">
        <f t="shared" si="73"/>
        <v>1</v>
      </c>
    </row>
    <row r="1149" spans="1:22" s="45" customFormat="1" ht="11.25" hidden="1" customHeight="1" x14ac:dyDescent="0.2">
      <c r="A1149" s="47">
        <f t="shared" si="72"/>
        <v>1135</v>
      </c>
      <c r="B1149" s="48" t="str">
        <f>+[34]Seccionadores!B134</f>
        <v>SSI13</v>
      </c>
      <c r="C1149" s="49" t="str">
        <f>+[34]Seccionadores!C134</f>
        <v xml:space="preserve">SECCIONADOR UNIPOLAR x 1, In = 400 A, INTERIOR, 22,9 KV                                                                                                                                                                                                   </v>
      </c>
      <c r="D1149" s="49">
        <f>+[34]Seccionadores!D134</f>
        <v>51.6</v>
      </c>
      <c r="E1149" s="53">
        <f>+[34]Seccionadores!E134</f>
        <v>51.6</v>
      </c>
      <c r="F1149" s="53"/>
      <c r="G1149" s="49" t="str">
        <f>+[34]Seccionadores!F134</f>
        <v>E</v>
      </c>
      <c r="H1149" s="49" t="str">
        <f>+[34]Seccionadores!G134</f>
        <v/>
      </c>
      <c r="I1149" s="49" t="str">
        <f>+[34]Seccionadores!H134</f>
        <v>Estimado</v>
      </c>
      <c r="J1149" s="49" t="str">
        <f>+[34]Seccionadores!I134</f>
        <v/>
      </c>
      <c r="K1149" s="49" t="str">
        <f>+[34]Seccionadores!J134</f>
        <v/>
      </c>
      <c r="L1149" s="49" t="str">
        <f>+[34]Seccionadores!K134</f>
        <v/>
      </c>
      <c r="M1149" s="49" t="str">
        <f>+[34]Seccionadores!L134</f>
        <v/>
      </c>
      <c r="N1149" s="49" t="str">
        <f>+[34]Seccionadores!M134</f>
        <v/>
      </c>
      <c r="O1149" s="49" t="str">
        <f>+[34]Seccionadores!N134</f>
        <v>Estimado</v>
      </c>
      <c r="P1149" s="49" t="str">
        <f>+[34]Seccionadores!O134</f>
        <v/>
      </c>
      <c r="Q1149" s="49" t="str">
        <f>+[34]Seccionadores!P134</f>
        <v>E</v>
      </c>
      <c r="R1149" s="51">
        <f t="shared" si="70"/>
        <v>0</v>
      </c>
      <c r="S1149" s="45" t="str">
        <f t="shared" si="71"/>
        <v>Estimado.rar</v>
      </c>
      <c r="V1149" s="46">
        <f t="shared" si="73"/>
        <v>1</v>
      </c>
    </row>
    <row r="1150" spans="1:22" s="45" customFormat="1" ht="11.25" hidden="1" customHeight="1" x14ac:dyDescent="0.2">
      <c r="A1150" s="47">
        <f t="shared" si="72"/>
        <v>1136</v>
      </c>
      <c r="B1150" s="48" t="str">
        <f>+[34]Seccionadores!B135</f>
        <v>SSI11</v>
      </c>
      <c r="C1150" s="49" t="str">
        <f>+[34]Seccionadores!C135</f>
        <v xml:space="preserve">SECCIONADOR UNIPOLAR x 1, In = 400/600 A, INTERIOR                                                                                                                                                                                                        </v>
      </c>
      <c r="D1150" s="49">
        <f>+[34]Seccionadores!D135</f>
        <v>76.12</v>
      </c>
      <c r="E1150" s="53">
        <f>+[34]Seccionadores!E135</f>
        <v>76.12</v>
      </c>
      <c r="F1150" s="53"/>
      <c r="G1150" s="49" t="str">
        <f>+[34]Seccionadores!F135</f>
        <v>E</v>
      </c>
      <c r="H1150" s="49" t="str">
        <f>+[34]Seccionadores!G135</f>
        <v/>
      </c>
      <c r="I1150" s="49" t="str">
        <f>+[34]Seccionadores!H135</f>
        <v>Estimado</v>
      </c>
      <c r="J1150" s="49" t="str">
        <f>+[34]Seccionadores!I135</f>
        <v/>
      </c>
      <c r="K1150" s="49" t="str">
        <f>+[34]Seccionadores!J135</f>
        <v/>
      </c>
      <c r="L1150" s="49" t="str">
        <f>+[34]Seccionadores!K135</f>
        <v/>
      </c>
      <c r="M1150" s="49" t="str">
        <f>+[34]Seccionadores!L135</f>
        <v/>
      </c>
      <c r="N1150" s="49" t="str">
        <f>+[34]Seccionadores!M135</f>
        <v/>
      </c>
      <c r="O1150" s="49" t="str">
        <f>+[34]Seccionadores!N135</f>
        <v>Estimado</v>
      </c>
      <c r="P1150" s="49" t="str">
        <f>+[34]Seccionadores!O135</f>
        <v/>
      </c>
      <c r="Q1150" s="49" t="str">
        <f>+[34]Seccionadores!P135</f>
        <v>E</v>
      </c>
      <c r="R1150" s="51">
        <f t="shared" si="70"/>
        <v>0</v>
      </c>
      <c r="S1150" s="45" t="str">
        <f t="shared" si="71"/>
        <v>Estimado.rar</v>
      </c>
      <c r="V1150" s="46">
        <f t="shared" si="73"/>
        <v>1</v>
      </c>
    </row>
    <row r="1151" spans="1:22" s="45" customFormat="1" ht="11.25" hidden="1" customHeight="1" x14ac:dyDescent="0.2">
      <c r="A1151" s="47">
        <f t="shared" si="72"/>
        <v>1137</v>
      </c>
      <c r="B1151" s="57" t="str">
        <f>+[34]Seccionadores!B136</f>
        <v>SSI10</v>
      </c>
      <c r="C1151" s="49" t="str">
        <f>+[34]Seccionadores!C136</f>
        <v>SECCIONADOR UNIPOLAR, In = 350 A, INTERIOR</v>
      </c>
      <c r="D1151" s="49">
        <f>+[34]Seccionadores!D136</f>
        <v>124.47</v>
      </c>
      <c r="E1151" s="53">
        <f>+[34]Seccionadores!E136</f>
        <v>136.10155902000201</v>
      </c>
      <c r="F1151" s="53"/>
      <c r="G1151" s="49" t="str">
        <f>+[34]Seccionadores!F136</f>
        <v>E</v>
      </c>
      <c r="H1151" s="49" t="str">
        <f>+[34]Seccionadores!G136</f>
        <v/>
      </c>
      <c r="I1151" s="49" t="str">
        <f>+[34]Seccionadores!H136</f>
        <v>Estimado</v>
      </c>
      <c r="J1151" s="49" t="str">
        <f>+[34]Seccionadores!I136</f>
        <v/>
      </c>
      <c r="K1151" s="49" t="str">
        <f>+[34]Seccionadores!J136</f>
        <v/>
      </c>
      <c r="L1151" s="49" t="str">
        <f>+[34]Seccionadores!K136</f>
        <v/>
      </c>
      <c r="M1151" s="49" t="str">
        <f>+[34]Seccionadores!L136</f>
        <v/>
      </c>
      <c r="N1151" s="49" t="str">
        <f>+[34]Seccionadores!M136</f>
        <v/>
      </c>
      <c r="O1151" s="49" t="str">
        <f>+[34]Seccionadores!N136</f>
        <v>Estimado</v>
      </c>
      <c r="P1151" s="49" t="str">
        <f>+[34]Seccionadores!O136</f>
        <v/>
      </c>
      <c r="Q1151" s="49" t="str">
        <f>+[34]Seccionadores!P136</f>
        <v>E</v>
      </c>
      <c r="R1151" s="51">
        <f t="shared" si="70"/>
        <v>9.3448694625227091E-2</v>
      </c>
      <c r="S1151" s="45" t="str">
        <f t="shared" si="71"/>
        <v>Estimado.rar</v>
      </c>
      <c r="V1151" s="46">
        <f t="shared" si="73"/>
        <v>1</v>
      </c>
    </row>
    <row r="1152" spans="1:22" s="45" customFormat="1" ht="11.25" hidden="1" customHeight="1" x14ac:dyDescent="0.2">
      <c r="A1152" s="47">
        <f t="shared" si="72"/>
        <v>1138</v>
      </c>
      <c r="B1152" s="57" t="str">
        <f>+[34]Seccionadores!B137</f>
        <v>SSE53</v>
      </c>
      <c r="C1152" s="49" t="str">
        <f>+[34]Seccionadores!C137</f>
        <v>SECCIONADOR FUSIBLE (CUT-OUT) POLIMERICO EN 10 KV.</v>
      </c>
      <c r="D1152" s="49" t="str">
        <f>+[34]Seccionadores!D137</f>
        <v>Det. Costo</v>
      </c>
      <c r="E1152" s="53">
        <f>+[34]Seccionadores!E137</f>
        <v>65.19</v>
      </c>
      <c r="F1152" s="53"/>
      <c r="G1152" s="49" t="str">
        <f>+[34]Seccionadores!F137</f>
        <v>E</v>
      </c>
      <c r="H1152" s="49" t="str">
        <f>+[34]Seccionadores!G137</f>
        <v/>
      </c>
      <c r="I1152" s="49" t="str">
        <f>+[34]Seccionadores!H137</f>
        <v>Estimado</v>
      </c>
      <c r="J1152" s="49" t="str">
        <f>+[34]Seccionadores!I137</f>
        <v/>
      </c>
      <c r="K1152" s="49" t="str">
        <f>+[34]Seccionadores!J137</f>
        <v/>
      </c>
      <c r="L1152" s="49" t="str">
        <f>+[34]Seccionadores!K137</f>
        <v/>
      </c>
      <c r="M1152" s="49" t="str">
        <f>+[34]Seccionadores!L137</f>
        <v/>
      </c>
      <c r="N1152" s="49" t="str">
        <f>+[34]Seccionadores!M137</f>
        <v/>
      </c>
      <c r="O1152" s="49" t="str">
        <f>+[34]Seccionadores!N137</f>
        <v>Estimado</v>
      </c>
      <c r="P1152" s="49" t="str">
        <f>+[34]Seccionadores!O137</f>
        <v/>
      </c>
      <c r="Q1152" s="49" t="str">
        <f>+[34]Seccionadores!P137</f>
        <v>E</v>
      </c>
      <c r="R1152" s="51" t="str">
        <f t="shared" si="70"/>
        <v/>
      </c>
      <c r="S1152" s="45" t="str">
        <f t="shared" si="71"/>
        <v>Estimado.rar</v>
      </c>
      <c r="V1152" s="46">
        <f t="shared" si="73"/>
        <v>1</v>
      </c>
    </row>
    <row r="1153" spans="1:22" s="45" customFormat="1" ht="11.25" hidden="1" customHeight="1" x14ac:dyDescent="0.2">
      <c r="A1153" s="47">
        <f t="shared" si="72"/>
        <v>1139</v>
      </c>
      <c r="B1153" s="48" t="str">
        <f>+[34]Seccionalizador!B16</f>
        <v>SSE24</v>
      </c>
      <c r="C1153" s="49" t="str">
        <f>+[34]Seccionalizador!C16</f>
        <v xml:space="preserve">SECCIONALIZADOR HIDRAULICO CORTE EN ACEITE, TRIPOLAR, 14,4 KV, In =   5 A, Icc = 800 A, EXTERIOR                                                                                                                                                          </v>
      </c>
      <c r="D1153" s="49" t="str">
        <f>+[34]Seccionalizador!D16</f>
        <v>Sin Costo (No Utilizado)</v>
      </c>
      <c r="E1153" s="53">
        <f>+[34]Seccionalizador!E16</f>
        <v>0</v>
      </c>
      <c r="F1153" s="53"/>
      <c r="G1153" s="49" t="str">
        <f>+[34]Seccionalizador!F16</f>
        <v>A</v>
      </c>
      <c r="H1153" s="49" t="str">
        <f>+[34]Seccionalizador!G16</f>
        <v/>
      </c>
      <c r="I1153" s="49" t="str">
        <f>+[34]Seccionalizador!H16</f>
        <v>Precio Regulado 2012</v>
      </c>
      <c r="J1153" s="49" t="str">
        <f>+[34]Seccionalizador!I16</f>
        <v/>
      </c>
      <c r="K1153" s="49" t="str">
        <f>+[34]Seccionalizador!J16</f>
        <v/>
      </c>
      <c r="L1153" s="49" t="str">
        <f>+[34]Seccionalizador!K16</f>
        <v/>
      </c>
      <c r="M1153" s="49" t="str">
        <f>+[34]Seccionalizador!L16</f>
        <v/>
      </c>
      <c r="N1153" s="49" t="str">
        <f>+[34]Seccionalizador!M16</f>
        <v/>
      </c>
      <c r="O1153" s="49" t="str">
        <f>+[34]Seccionalizador!N16</f>
        <v>Precio regulado 2012</v>
      </c>
      <c r="P1153" s="49" t="str">
        <f>+[34]Seccionalizador!O16</f>
        <v/>
      </c>
      <c r="Q1153" s="49" t="str">
        <f>+[34]Seccionalizador!P16</f>
        <v>A</v>
      </c>
      <c r="R1153" s="51" t="str">
        <f t="shared" si="70"/>
        <v/>
      </c>
      <c r="S1153" s="45" t="str">
        <f t="shared" si="71"/>
        <v>Precio regulado 2012</v>
      </c>
      <c r="V1153" s="46">
        <f t="shared" si="73"/>
        <v>1</v>
      </c>
    </row>
    <row r="1154" spans="1:22" s="45" customFormat="1" ht="11.25" hidden="1" customHeight="1" x14ac:dyDescent="0.2">
      <c r="A1154" s="47">
        <f t="shared" si="72"/>
        <v>1140</v>
      </c>
      <c r="B1154" s="48" t="str">
        <f>+[34]Seccionalizador!B17</f>
        <v>SSE25</v>
      </c>
      <c r="C1154" s="49" t="str">
        <f>+[34]Seccionalizador!C17</f>
        <v xml:space="preserve">SECCIONALIZADOR HIDRAULICO CORTE EN ACEITE, TRIPOLAR, 14,4 KV, In =  10 A, Icc = 1600 A, EXTERIO                                                                                                                                                          </v>
      </c>
      <c r="D1154" s="49" t="str">
        <f>+[34]Seccionalizador!D17</f>
        <v>Sin Costo (No Utilizado)</v>
      </c>
      <c r="E1154" s="53">
        <f>+[34]Seccionalizador!E17</f>
        <v>0</v>
      </c>
      <c r="F1154" s="53"/>
      <c r="G1154" s="49" t="str">
        <f>+[34]Seccionalizador!F17</f>
        <v>A</v>
      </c>
      <c r="H1154" s="49" t="str">
        <f>+[34]Seccionalizador!G17</f>
        <v/>
      </c>
      <c r="I1154" s="49" t="str">
        <f>+[34]Seccionalizador!H17</f>
        <v>Precio Regulado 2012</v>
      </c>
      <c r="J1154" s="49" t="str">
        <f>+[34]Seccionalizador!I17</f>
        <v/>
      </c>
      <c r="K1154" s="49" t="str">
        <f>+[34]Seccionalizador!J17</f>
        <v/>
      </c>
      <c r="L1154" s="49" t="str">
        <f>+[34]Seccionalizador!K17</f>
        <v/>
      </c>
      <c r="M1154" s="49" t="str">
        <f>+[34]Seccionalizador!L17</f>
        <v/>
      </c>
      <c r="N1154" s="49" t="str">
        <f>+[34]Seccionalizador!M17</f>
        <v/>
      </c>
      <c r="O1154" s="49" t="str">
        <f>+[34]Seccionalizador!N17</f>
        <v>Precio regulado 2012</v>
      </c>
      <c r="P1154" s="49" t="str">
        <f>+[34]Seccionalizador!O17</f>
        <v/>
      </c>
      <c r="Q1154" s="49" t="str">
        <f>+[34]Seccionalizador!P17</f>
        <v>A</v>
      </c>
      <c r="R1154" s="51" t="str">
        <f t="shared" si="70"/>
        <v/>
      </c>
      <c r="S1154" s="45" t="str">
        <f t="shared" si="71"/>
        <v>Precio regulado 2012</v>
      </c>
      <c r="V1154" s="46">
        <f t="shared" si="73"/>
        <v>1</v>
      </c>
    </row>
    <row r="1155" spans="1:22" s="45" customFormat="1" ht="11.25" hidden="1" customHeight="1" x14ac:dyDescent="0.2">
      <c r="A1155" s="47">
        <f t="shared" si="72"/>
        <v>1141</v>
      </c>
      <c r="B1155" s="48" t="str">
        <f>+[34]Seccionalizador!B18</f>
        <v>SSE26</v>
      </c>
      <c r="C1155" s="49" t="str">
        <f>+[34]Seccionalizador!C18</f>
        <v xml:space="preserve">SECCIONALIZADOR HIDRAULICO CORTE EN ACEITE, TRIPOLAR, 14,4 KV, In =  15 A, Icc = 2400 A, EXTERIO                                                                                                                                                          </v>
      </c>
      <c r="D1155" s="49" t="str">
        <f>+[34]Seccionalizador!D18</f>
        <v>Sin Costo (No Utilizado)</v>
      </c>
      <c r="E1155" s="53">
        <f>+[34]Seccionalizador!E18</f>
        <v>0</v>
      </c>
      <c r="F1155" s="53"/>
      <c r="G1155" s="49" t="str">
        <f>+[34]Seccionalizador!F18</f>
        <v>A</v>
      </c>
      <c r="H1155" s="49" t="str">
        <f>+[34]Seccionalizador!G18</f>
        <v/>
      </c>
      <c r="I1155" s="49" t="str">
        <f>+[34]Seccionalizador!H18</f>
        <v>Precio Regulado 2012</v>
      </c>
      <c r="J1155" s="49" t="str">
        <f>+[34]Seccionalizador!I18</f>
        <v/>
      </c>
      <c r="K1155" s="49" t="str">
        <f>+[34]Seccionalizador!J18</f>
        <v/>
      </c>
      <c r="L1155" s="49" t="str">
        <f>+[34]Seccionalizador!K18</f>
        <v/>
      </c>
      <c r="M1155" s="49" t="str">
        <f>+[34]Seccionalizador!L18</f>
        <v/>
      </c>
      <c r="N1155" s="49" t="str">
        <f>+[34]Seccionalizador!M18</f>
        <v/>
      </c>
      <c r="O1155" s="49" t="str">
        <f>+[34]Seccionalizador!N18</f>
        <v>Precio regulado 2012</v>
      </c>
      <c r="P1155" s="49" t="str">
        <f>+[34]Seccionalizador!O18</f>
        <v/>
      </c>
      <c r="Q1155" s="49" t="str">
        <f>+[34]Seccionalizador!P18</f>
        <v>A</v>
      </c>
      <c r="R1155" s="51" t="str">
        <f t="shared" ref="R1155:R1218" si="74">+IFERROR(E1155/D1155-1,"")</f>
        <v/>
      </c>
      <c r="S1155" s="45" t="str">
        <f t="shared" ref="S1155:S1218" si="75">+IF(O1155="Sustento",K1155&amp;": "&amp;I1155,IF(O1155="Precio regulado 2012",O1155,IF(O1155="Estimado","Estimado.rar",O1155)))</f>
        <v>Precio regulado 2012</v>
      </c>
      <c r="V1155" s="46">
        <f t="shared" si="73"/>
        <v>1</v>
      </c>
    </row>
    <row r="1156" spans="1:22" s="45" customFormat="1" ht="11.25" hidden="1" customHeight="1" x14ac:dyDescent="0.2">
      <c r="A1156" s="47">
        <f t="shared" si="72"/>
        <v>1142</v>
      </c>
      <c r="B1156" s="48" t="str">
        <f>+[34]Seccionalizador!B19</f>
        <v>SSE27</v>
      </c>
      <c r="C1156" s="49" t="str">
        <f>+[34]Seccionalizador!C19</f>
        <v xml:space="preserve">SECCIONALIZADOR HIDRAULICO CORTE EN ACEITE, TRIPOLAR, 14,4 KV, In =  25 A, Icc = 4000 A, EXTERIO                                                                                                                                                          </v>
      </c>
      <c r="D1156" s="49" t="str">
        <f>+[34]Seccionalizador!D19</f>
        <v>Sin Costo (No Utilizado)</v>
      </c>
      <c r="E1156" s="53">
        <f>+[34]Seccionalizador!E19</f>
        <v>0</v>
      </c>
      <c r="F1156" s="53"/>
      <c r="G1156" s="49" t="str">
        <f>+[34]Seccionalizador!F19</f>
        <v>A</v>
      </c>
      <c r="H1156" s="49" t="str">
        <f>+[34]Seccionalizador!G19</f>
        <v/>
      </c>
      <c r="I1156" s="49" t="str">
        <f>+[34]Seccionalizador!H19</f>
        <v>Precio Regulado 2012</v>
      </c>
      <c r="J1156" s="49" t="str">
        <f>+[34]Seccionalizador!I19</f>
        <v/>
      </c>
      <c r="K1156" s="49" t="str">
        <f>+[34]Seccionalizador!J19</f>
        <v/>
      </c>
      <c r="L1156" s="49" t="str">
        <f>+[34]Seccionalizador!K19</f>
        <v/>
      </c>
      <c r="M1156" s="49" t="str">
        <f>+[34]Seccionalizador!L19</f>
        <v/>
      </c>
      <c r="N1156" s="49" t="str">
        <f>+[34]Seccionalizador!M19</f>
        <v/>
      </c>
      <c r="O1156" s="49" t="str">
        <f>+[34]Seccionalizador!N19</f>
        <v>Precio regulado 2012</v>
      </c>
      <c r="P1156" s="49" t="str">
        <f>+[34]Seccionalizador!O19</f>
        <v/>
      </c>
      <c r="Q1156" s="49" t="str">
        <f>+[34]Seccionalizador!P19</f>
        <v>A</v>
      </c>
      <c r="R1156" s="51" t="str">
        <f t="shared" si="74"/>
        <v/>
      </c>
      <c r="S1156" s="45" t="str">
        <f t="shared" si="75"/>
        <v>Precio regulado 2012</v>
      </c>
      <c r="V1156" s="46">
        <f t="shared" si="73"/>
        <v>1</v>
      </c>
    </row>
    <row r="1157" spans="1:22" s="45" customFormat="1" ht="11.25" hidden="1" customHeight="1" x14ac:dyDescent="0.2">
      <c r="A1157" s="47">
        <f t="shared" si="72"/>
        <v>1143</v>
      </c>
      <c r="B1157" s="48" t="str">
        <f>+[34]Seccionalizador!B20</f>
        <v>SSE28</v>
      </c>
      <c r="C1157" s="49" t="str">
        <f>+[34]Seccionalizador!C20</f>
        <v xml:space="preserve">SECCIONALIZADOR HIDRAULICO CORTE EN ACEITE, TRIPOLAR, 14,4 KV, In =  35 A, Icc = 6000 A, EXTERIOR                                                                                                                                                         </v>
      </c>
      <c r="D1157" s="49" t="str">
        <f>+[34]Seccionalizador!D20</f>
        <v>Sin Costo (No Utilizado)</v>
      </c>
      <c r="E1157" s="53">
        <f>+[34]Seccionalizador!E20</f>
        <v>0</v>
      </c>
      <c r="F1157" s="53"/>
      <c r="G1157" s="49" t="str">
        <f>+[34]Seccionalizador!F20</f>
        <v>A</v>
      </c>
      <c r="H1157" s="49" t="str">
        <f>+[34]Seccionalizador!G20</f>
        <v/>
      </c>
      <c r="I1157" s="49" t="str">
        <f>+[34]Seccionalizador!H20</f>
        <v>Precio Regulado 2012</v>
      </c>
      <c r="J1157" s="49" t="str">
        <f>+[34]Seccionalizador!I20</f>
        <v/>
      </c>
      <c r="K1157" s="49" t="str">
        <f>+[34]Seccionalizador!J20</f>
        <v/>
      </c>
      <c r="L1157" s="49" t="str">
        <f>+[34]Seccionalizador!K20</f>
        <v/>
      </c>
      <c r="M1157" s="49" t="str">
        <f>+[34]Seccionalizador!L20</f>
        <v/>
      </c>
      <c r="N1157" s="49" t="str">
        <f>+[34]Seccionalizador!M20</f>
        <v/>
      </c>
      <c r="O1157" s="49" t="str">
        <f>+[34]Seccionalizador!N20</f>
        <v>Precio regulado 2012</v>
      </c>
      <c r="P1157" s="49" t="str">
        <f>+[34]Seccionalizador!O20</f>
        <v/>
      </c>
      <c r="Q1157" s="49" t="str">
        <f>+[34]Seccionalizador!P20</f>
        <v>A</v>
      </c>
      <c r="R1157" s="51" t="str">
        <f t="shared" si="74"/>
        <v/>
      </c>
      <c r="S1157" s="45" t="str">
        <f t="shared" si="75"/>
        <v>Precio regulado 2012</v>
      </c>
      <c r="V1157" s="46">
        <f t="shared" si="73"/>
        <v>1</v>
      </c>
    </row>
    <row r="1158" spans="1:22" s="45" customFormat="1" ht="11.25" hidden="1" customHeight="1" x14ac:dyDescent="0.2">
      <c r="A1158" s="47">
        <f t="shared" si="72"/>
        <v>1144</v>
      </c>
      <c r="B1158" s="48" t="str">
        <f>+[34]Seccionalizador!B21</f>
        <v>SSE29</v>
      </c>
      <c r="C1158" s="49" t="str">
        <f>+[34]Seccionalizador!C21</f>
        <v xml:space="preserve">SECCIONALIZADOR HIDRAULICO CORTE EN ACEITE, TRIPOLAR, 14,4 KV, In =  50 A, Icc = 7000 A, EXTERIOR                                                                                                                                                         </v>
      </c>
      <c r="D1158" s="49" t="str">
        <f>+[34]Seccionalizador!D21</f>
        <v>Sin Costo (No Utilizado)</v>
      </c>
      <c r="E1158" s="53">
        <f>+[34]Seccionalizador!E21</f>
        <v>0</v>
      </c>
      <c r="F1158" s="53"/>
      <c r="G1158" s="49" t="str">
        <f>+[34]Seccionalizador!F21</f>
        <v>A</v>
      </c>
      <c r="H1158" s="49" t="str">
        <f>+[34]Seccionalizador!G21</f>
        <v/>
      </c>
      <c r="I1158" s="49" t="str">
        <f>+[34]Seccionalizador!H21</f>
        <v>Precio Regulado 2012</v>
      </c>
      <c r="J1158" s="49" t="str">
        <f>+[34]Seccionalizador!I21</f>
        <v/>
      </c>
      <c r="K1158" s="49" t="str">
        <f>+[34]Seccionalizador!J21</f>
        <v/>
      </c>
      <c r="L1158" s="49" t="str">
        <f>+[34]Seccionalizador!K21</f>
        <v/>
      </c>
      <c r="M1158" s="49" t="str">
        <f>+[34]Seccionalizador!L21</f>
        <v/>
      </c>
      <c r="N1158" s="49" t="str">
        <f>+[34]Seccionalizador!M21</f>
        <v/>
      </c>
      <c r="O1158" s="49" t="str">
        <f>+[34]Seccionalizador!N21</f>
        <v>Precio regulado 2012</v>
      </c>
      <c r="P1158" s="49" t="str">
        <f>+[34]Seccionalizador!O21</f>
        <v/>
      </c>
      <c r="Q1158" s="49" t="str">
        <f>+[34]Seccionalizador!P21</f>
        <v>A</v>
      </c>
      <c r="R1158" s="51" t="str">
        <f t="shared" si="74"/>
        <v/>
      </c>
      <c r="S1158" s="45" t="str">
        <f t="shared" si="75"/>
        <v>Precio regulado 2012</v>
      </c>
      <c r="V1158" s="46">
        <f t="shared" si="73"/>
        <v>1</v>
      </c>
    </row>
    <row r="1159" spans="1:22" s="45" customFormat="1" ht="11.25" hidden="1" customHeight="1" x14ac:dyDescent="0.2">
      <c r="A1159" s="47">
        <f t="shared" si="72"/>
        <v>1145</v>
      </c>
      <c r="B1159" s="48" t="str">
        <f>+[34]Seccionalizador!B22</f>
        <v>SSE30</v>
      </c>
      <c r="C1159" s="49" t="str">
        <f>+[34]Seccionalizador!C22</f>
        <v xml:space="preserve">SECCIONALIZADOR HIDRAULICO CORTE EN ACEITE, TRIPOLAR, 14,4 KV, In =  70 A, Icc = 8000 A, EXTERIOR                                                                                                                                                         </v>
      </c>
      <c r="D1159" s="49" t="str">
        <f>+[34]Seccionalizador!D22</f>
        <v>Sin Costo (No Utilizado)</v>
      </c>
      <c r="E1159" s="53">
        <f>+[34]Seccionalizador!E22</f>
        <v>0</v>
      </c>
      <c r="F1159" s="53"/>
      <c r="G1159" s="49" t="str">
        <f>+[34]Seccionalizador!F22</f>
        <v>A</v>
      </c>
      <c r="H1159" s="49" t="str">
        <f>+[34]Seccionalizador!G22</f>
        <v/>
      </c>
      <c r="I1159" s="49" t="str">
        <f>+[34]Seccionalizador!H22</f>
        <v>Precio Regulado 2012</v>
      </c>
      <c r="J1159" s="49" t="str">
        <f>+[34]Seccionalizador!I22</f>
        <v/>
      </c>
      <c r="K1159" s="49" t="str">
        <f>+[34]Seccionalizador!J22</f>
        <v/>
      </c>
      <c r="L1159" s="49" t="str">
        <f>+[34]Seccionalizador!K22</f>
        <v/>
      </c>
      <c r="M1159" s="49" t="str">
        <f>+[34]Seccionalizador!L22</f>
        <v/>
      </c>
      <c r="N1159" s="49" t="str">
        <f>+[34]Seccionalizador!M22</f>
        <v/>
      </c>
      <c r="O1159" s="49" t="str">
        <f>+[34]Seccionalizador!N22</f>
        <v>Precio regulado 2012</v>
      </c>
      <c r="P1159" s="49" t="str">
        <f>+[34]Seccionalizador!O22</f>
        <v/>
      </c>
      <c r="Q1159" s="49" t="str">
        <f>+[34]Seccionalizador!P22</f>
        <v>A</v>
      </c>
      <c r="R1159" s="51" t="str">
        <f t="shared" si="74"/>
        <v/>
      </c>
      <c r="S1159" s="45" t="str">
        <f t="shared" si="75"/>
        <v>Precio regulado 2012</v>
      </c>
      <c r="V1159" s="46">
        <f t="shared" si="73"/>
        <v>1</v>
      </c>
    </row>
    <row r="1160" spans="1:22" s="45" customFormat="1" ht="11.25" hidden="1" customHeight="1" x14ac:dyDescent="0.2">
      <c r="A1160" s="47">
        <f t="shared" si="72"/>
        <v>1146</v>
      </c>
      <c r="B1160" s="48" t="str">
        <f>+[34]Seccionalizador!B23</f>
        <v>SSE31</v>
      </c>
      <c r="C1160" s="49" t="str">
        <f>+[34]Seccionalizador!C23</f>
        <v xml:space="preserve">SECCIONALIZADOR HIDRAULICO CORTE EN ACEITE, TRIPOLAR, 14,4 KV, In = 100 A, Icc = 8000 A, EXTERIOR                                                                                                                                                         </v>
      </c>
      <c r="D1160" s="49" t="str">
        <f>+[34]Seccionalizador!D23</f>
        <v>Sin Costo (No Utilizado)</v>
      </c>
      <c r="E1160" s="53">
        <f>+[34]Seccionalizador!E23</f>
        <v>0</v>
      </c>
      <c r="F1160" s="53"/>
      <c r="G1160" s="49" t="str">
        <f>+[34]Seccionalizador!F23</f>
        <v>A</v>
      </c>
      <c r="H1160" s="49" t="str">
        <f>+[34]Seccionalizador!G23</f>
        <v/>
      </c>
      <c r="I1160" s="49" t="str">
        <f>+[34]Seccionalizador!H23</f>
        <v>Precio Regulado 2012</v>
      </c>
      <c r="J1160" s="49" t="str">
        <f>+[34]Seccionalizador!I23</f>
        <v/>
      </c>
      <c r="K1160" s="49" t="str">
        <f>+[34]Seccionalizador!J23</f>
        <v/>
      </c>
      <c r="L1160" s="49" t="str">
        <f>+[34]Seccionalizador!K23</f>
        <v/>
      </c>
      <c r="M1160" s="49" t="str">
        <f>+[34]Seccionalizador!L23</f>
        <v/>
      </c>
      <c r="N1160" s="49" t="str">
        <f>+[34]Seccionalizador!M23</f>
        <v/>
      </c>
      <c r="O1160" s="49" t="str">
        <f>+[34]Seccionalizador!N23</f>
        <v>Precio regulado 2012</v>
      </c>
      <c r="P1160" s="49" t="str">
        <f>+[34]Seccionalizador!O23</f>
        <v/>
      </c>
      <c r="Q1160" s="49" t="str">
        <f>+[34]Seccionalizador!P23</f>
        <v>A</v>
      </c>
      <c r="R1160" s="51" t="str">
        <f t="shared" si="74"/>
        <v/>
      </c>
      <c r="S1160" s="45" t="str">
        <f t="shared" si="75"/>
        <v>Precio regulado 2012</v>
      </c>
      <c r="V1160" s="46">
        <f t="shared" si="73"/>
        <v>1</v>
      </c>
    </row>
    <row r="1161" spans="1:22" s="45" customFormat="1" ht="11.25" hidden="1" customHeight="1" x14ac:dyDescent="0.2">
      <c r="A1161" s="47">
        <f t="shared" si="72"/>
        <v>1147</v>
      </c>
      <c r="B1161" s="48" t="str">
        <f>+[34]Seccionalizador!B24</f>
        <v>SSE32</v>
      </c>
      <c r="C1161" s="49" t="str">
        <f>+[34]Seccionalizador!C24</f>
        <v xml:space="preserve">SECCIONALIZADOR HIDRAULICO CORTE EN ACEITE, TRIPOLAR, 14,4 KV, In = 140 A, Icc = 8000 A, EXTERIOR                                                                                                                                                         </v>
      </c>
      <c r="D1161" s="49" t="str">
        <f>+[34]Seccionalizador!D24</f>
        <v>Sin Costo (No Utilizado)</v>
      </c>
      <c r="E1161" s="53">
        <f>+[34]Seccionalizador!E24</f>
        <v>0</v>
      </c>
      <c r="F1161" s="53"/>
      <c r="G1161" s="49" t="str">
        <f>+[34]Seccionalizador!F24</f>
        <v>A</v>
      </c>
      <c r="H1161" s="49" t="str">
        <f>+[34]Seccionalizador!G24</f>
        <v/>
      </c>
      <c r="I1161" s="49" t="str">
        <f>+[34]Seccionalizador!H24</f>
        <v>Precio Regulado 2012</v>
      </c>
      <c r="J1161" s="49" t="str">
        <f>+[34]Seccionalizador!I24</f>
        <v/>
      </c>
      <c r="K1161" s="49" t="str">
        <f>+[34]Seccionalizador!J24</f>
        <v/>
      </c>
      <c r="L1161" s="49" t="str">
        <f>+[34]Seccionalizador!K24</f>
        <v/>
      </c>
      <c r="M1161" s="49" t="str">
        <f>+[34]Seccionalizador!L24</f>
        <v/>
      </c>
      <c r="N1161" s="49" t="str">
        <f>+[34]Seccionalizador!M24</f>
        <v/>
      </c>
      <c r="O1161" s="49" t="str">
        <f>+[34]Seccionalizador!N24</f>
        <v>Precio regulado 2012</v>
      </c>
      <c r="P1161" s="49" t="str">
        <f>+[34]Seccionalizador!O24</f>
        <v/>
      </c>
      <c r="Q1161" s="49" t="str">
        <f>+[34]Seccionalizador!P24</f>
        <v>A</v>
      </c>
      <c r="R1161" s="51" t="str">
        <f t="shared" si="74"/>
        <v/>
      </c>
      <c r="S1161" s="45" t="str">
        <f t="shared" si="75"/>
        <v>Precio regulado 2012</v>
      </c>
      <c r="V1161" s="46">
        <f t="shared" si="73"/>
        <v>1</v>
      </c>
    </row>
    <row r="1162" spans="1:22" s="45" customFormat="1" ht="11.25" hidden="1" customHeight="1" x14ac:dyDescent="0.2">
      <c r="A1162" s="47">
        <f t="shared" si="72"/>
        <v>1148</v>
      </c>
      <c r="B1162" s="48" t="str">
        <f>+[34]Seccionalizador!B25</f>
        <v>SSE33</v>
      </c>
      <c r="C1162" s="49" t="str">
        <f>+[34]Seccionalizador!C25</f>
        <v xml:space="preserve">SECCIONALIZADOR HIDRAULICO CORTE EN ACEITE, TRIPOLAR, 14,4 KV, In = 160 A, Icc = 9000 A, EXTERIOR                                                                                                                                                         </v>
      </c>
      <c r="D1162" s="49" t="str">
        <f>+[34]Seccionalizador!D25</f>
        <v>Sin Costo (No Utilizado)</v>
      </c>
      <c r="E1162" s="53">
        <f>+[34]Seccionalizador!E25</f>
        <v>0</v>
      </c>
      <c r="F1162" s="53"/>
      <c r="G1162" s="49" t="str">
        <f>+[34]Seccionalizador!F25</f>
        <v>A</v>
      </c>
      <c r="H1162" s="49" t="str">
        <f>+[34]Seccionalizador!G25</f>
        <v/>
      </c>
      <c r="I1162" s="49" t="str">
        <f>+[34]Seccionalizador!H25</f>
        <v>Precio Regulado 2012</v>
      </c>
      <c r="J1162" s="49" t="str">
        <f>+[34]Seccionalizador!I25</f>
        <v/>
      </c>
      <c r="K1162" s="49" t="str">
        <f>+[34]Seccionalizador!J25</f>
        <v/>
      </c>
      <c r="L1162" s="49" t="str">
        <f>+[34]Seccionalizador!K25</f>
        <v/>
      </c>
      <c r="M1162" s="49" t="str">
        <f>+[34]Seccionalizador!L25</f>
        <v/>
      </c>
      <c r="N1162" s="49" t="str">
        <f>+[34]Seccionalizador!M25</f>
        <v/>
      </c>
      <c r="O1162" s="49" t="str">
        <f>+[34]Seccionalizador!N25</f>
        <v>Precio regulado 2012</v>
      </c>
      <c r="P1162" s="49" t="str">
        <f>+[34]Seccionalizador!O25</f>
        <v/>
      </c>
      <c r="Q1162" s="49" t="str">
        <f>+[34]Seccionalizador!P25</f>
        <v>A</v>
      </c>
      <c r="R1162" s="51" t="str">
        <f t="shared" si="74"/>
        <v/>
      </c>
      <c r="S1162" s="45" t="str">
        <f t="shared" si="75"/>
        <v>Precio regulado 2012</v>
      </c>
      <c r="V1162" s="46">
        <f t="shared" si="73"/>
        <v>1</v>
      </c>
    </row>
    <row r="1163" spans="1:22" s="45" customFormat="1" ht="11.25" hidden="1" customHeight="1" x14ac:dyDescent="0.2">
      <c r="A1163" s="47">
        <f t="shared" si="72"/>
        <v>1149</v>
      </c>
      <c r="B1163" s="48" t="str">
        <f>+[34]Seccionalizador!B26</f>
        <v>SSE34</v>
      </c>
      <c r="C1163" s="49" t="str">
        <f>+[34]Seccionalizador!C26</f>
        <v xml:space="preserve">SECCIONALIZADOR HIDRAULICO CORTE EN ACEITE, TRIPOLAR, 14,4 KV, In = 185 A, Icc = 9000 A, EXTERIOR                                                                                                                                                         </v>
      </c>
      <c r="D1163" s="49" t="str">
        <f>+[34]Seccionalizador!D26</f>
        <v>Sin Costo (No Utilizado)</v>
      </c>
      <c r="E1163" s="53">
        <f>+[34]Seccionalizador!E26</f>
        <v>0</v>
      </c>
      <c r="F1163" s="53"/>
      <c r="G1163" s="49" t="str">
        <f>+[34]Seccionalizador!F26</f>
        <v>A</v>
      </c>
      <c r="H1163" s="49" t="str">
        <f>+[34]Seccionalizador!G26</f>
        <v/>
      </c>
      <c r="I1163" s="49" t="str">
        <f>+[34]Seccionalizador!H26</f>
        <v>Precio Regulado 2012</v>
      </c>
      <c r="J1163" s="49" t="str">
        <f>+[34]Seccionalizador!I26</f>
        <v/>
      </c>
      <c r="K1163" s="49" t="str">
        <f>+[34]Seccionalizador!J26</f>
        <v/>
      </c>
      <c r="L1163" s="49" t="str">
        <f>+[34]Seccionalizador!K26</f>
        <v/>
      </c>
      <c r="M1163" s="49" t="str">
        <f>+[34]Seccionalizador!L26</f>
        <v/>
      </c>
      <c r="N1163" s="49" t="str">
        <f>+[34]Seccionalizador!M26</f>
        <v/>
      </c>
      <c r="O1163" s="49" t="str">
        <f>+[34]Seccionalizador!N26</f>
        <v>Precio regulado 2012</v>
      </c>
      <c r="P1163" s="49" t="str">
        <f>+[34]Seccionalizador!O26</f>
        <v/>
      </c>
      <c r="Q1163" s="49" t="str">
        <f>+[34]Seccionalizador!P26</f>
        <v>A</v>
      </c>
      <c r="R1163" s="51" t="str">
        <f t="shared" si="74"/>
        <v/>
      </c>
      <c r="S1163" s="45" t="str">
        <f t="shared" si="75"/>
        <v>Precio regulado 2012</v>
      </c>
      <c r="V1163" s="46">
        <f t="shared" si="73"/>
        <v>1</v>
      </c>
    </row>
    <row r="1164" spans="1:22" s="45" customFormat="1" ht="11.25" hidden="1" customHeight="1" x14ac:dyDescent="0.2">
      <c r="A1164" s="47">
        <f t="shared" ref="A1164:A1227" si="76">+A1163+1</f>
        <v>1150</v>
      </c>
      <c r="B1164" s="48" t="str">
        <f>+[34]Seccionalizador!B27</f>
        <v>SSE35</v>
      </c>
      <c r="C1164" s="49" t="str">
        <f>+[34]Seccionalizador!C27</f>
        <v xml:space="preserve">SECCIONALIZADOR HIDRAULICO CORTE EN ACEITE, TRIPOLAR, 14,4 KV, In = 200 A, Icc = 9000 A, EXTERIOR                                                                                                                                                         </v>
      </c>
      <c r="D1164" s="49">
        <f>+[34]Seccionalizador!D27</f>
        <v>11507.38</v>
      </c>
      <c r="E1164" s="53">
        <f>+[34]Seccionalizador!E27</f>
        <v>14718.399655602858</v>
      </c>
      <c r="F1164" s="53"/>
      <c r="G1164" s="49" t="str">
        <f>+[34]Seccionalizador!F27</f>
        <v>E</v>
      </c>
      <c r="H1164" s="49" t="str">
        <f>+[34]Seccionalizador!G27</f>
        <v/>
      </c>
      <c r="I1164" s="49" t="str">
        <f>+[34]Seccionalizador!H27</f>
        <v>Estimado</v>
      </c>
      <c r="J1164" s="49" t="str">
        <f>+[34]Seccionalizador!I27</f>
        <v/>
      </c>
      <c r="K1164" s="49" t="str">
        <f>+[34]Seccionalizador!J27</f>
        <v/>
      </c>
      <c r="L1164" s="49" t="str">
        <f>+[34]Seccionalizador!K27</f>
        <v/>
      </c>
      <c r="M1164" s="49" t="str">
        <f>+[34]Seccionalizador!L27</f>
        <v/>
      </c>
      <c r="N1164" s="49" t="str">
        <f>+[34]Seccionalizador!M27</f>
        <v/>
      </c>
      <c r="O1164" s="49" t="str">
        <f>+[34]Seccionalizador!N27</f>
        <v>Estimado</v>
      </c>
      <c r="P1164" s="49" t="str">
        <f>+[34]Seccionalizador!O27</f>
        <v/>
      </c>
      <c r="Q1164" s="49" t="str">
        <f>+[34]Seccionalizador!P27</f>
        <v>E</v>
      </c>
      <c r="R1164" s="51">
        <f t="shared" si="74"/>
        <v>0.27904002958126517</v>
      </c>
      <c r="S1164" s="45" t="str">
        <f t="shared" si="75"/>
        <v>Estimado.rar</v>
      </c>
      <c r="V1164" s="46">
        <f t="shared" si="73"/>
        <v>1</v>
      </c>
    </row>
    <row r="1165" spans="1:22" s="45" customFormat="1" ht="11.25" hidden="1" customHeight="1" x14ac:dyDescent="0.2">
      <c r="A1165" s="47">
        <f t="shared" si="76"/>
        <v>1151</v>
      </c>
      <c r="B1165" s="48" t="str">
        <f>+[34]Seccionalizador!B28</f>
        <v>SSE36</v>
      </c>
      <c r="C1165" s="49" t="str">
        <f>+[34]Seccionalizador!C28</f>
        <v xml:space="preserve">SECCIONALIZADOR HIDRAULICO CORTE EN ACEITE, UNIPOLAR, 14,4 KV, In =   5 A, Icc = 800 A, EXTERIOR                                                                                                                                                          </v>
      </c>
      <c r="D1165" s="49">
        <f>+[34]Seccionalizador!D28</f>
        <v>3356.2</v>
      </c>
      <c r="E1165" s="53">
        <f>+[34]Seccionalizador!E28</f>
        <v>4292.7141472806416</v>
      </c>
      <c r="F1165" s="53"/>
      <c r="G1165" s="49" t="str">
        <f>+[34]Seccionalizador!F28</f>
        <v>E</v>
      </c>
      <c r="H1165" s="49" t="str">
        <f>+[34]Seccionalizador!G28</f>
        <v/>
      </c>
      <c r="I1165" s="49" t="str">
        <f>+[34]Seccionalizador!H28</f>
        <v>Estimado</v>
      </c>
      <c r="J1165" s="49" t="str">
        <f>+[34]Seccionalizador!I28</f>
        <v/>
      </c>
      <c r="K1165" s="49" t="str">
        <f>+[34]Seccionalizador!J28</f>
        <v/>
      </c>
      <c r="L1165" s="49" t="str">
        <f>+[34]Seccionalizador!K28</f>
        <v/>
      </c>
      <c r="M1165" s="49" t="str">
        <f>+[34]Seccionalizador!L28</f>
        <v/>
      </c>
      <c r="N1165" s="49" t="str">
        <f>+[34]Seccionalizador!M28</f>
        <v/>
      </c>
      <c r="O1165" s="49" t="str">
        <f>+[34]Seccionalizador!N28</f>
        <v>Estimado</v>
      </c>
      <c r="P1165" s="49" t="str">
        <f>+[34]Seccionalizador!O28</f>
        <v/>
      </c>
      <c r="Q1165" s="49" t="str">
        <f>+[34]Seccionalizador!P28</f>
        <v>E</v>
      </c>
      <c r="R1165" s="51">
        <f t="shared" si="74"/>
        <v>0.27904002958126495</v>
      </c>
      <c r="S1165" s="45" t="str">
        <f t="shared" si="75"/>
        <v>Estimado.rar</v>
      </c>
      <c r="V1165" s="46">
        <f t="shared" si="73"/>
        <v>1</v>
      </c>
    </row>
    <row r="1166" spans="1:22" s="45" customFormat="1" ht="11.25" hidden="1" customHeight="1" x14ac:dyDescent="0.2">
      <c r="A1166" s="47">
        <f t="shared" si="76"/>
        <v>1152</v>
      </c>
      <c r="B1166" s="48" t="str">
        <f>+[34]Seccionalizador!B29</f>
        <v>SSE37</v>
      </c>
      <c r="C1166" s="49" t="str">
        <f>+[34]Seccionalizador!C29</f>
        <v xml:space="preserve">SECCIONALIZADOR HIDRAULICO CORTE EN ACEITE, UNIPOLAR, 14,4 KV, In =  10 A, Icc = 1600 A, EXTERIOR                                                                                                                                                         </v>
      </c>
      <c r="D1166" s="49" t="str">
        <f>+[34]Seccionalizador!D29</f>
        <v>Sin Costo (No Utilizado)</v>
      </c>
      <c r="E1166" s="53">
        <f>+[34]Seccionalizador!E29</f>
        <v>0</v>
      </c>
      <c r="F1166" s="53"/>
      <c r="G1166" s="49" t="str">
        <f>+[34]Seccionalizador!F29</f>
        <v>A</v>
      </c>
      <c r="H1166" s="49" t="str">
        <f>+[34]Seccionalizador!G29</f>
        <v/>
      </c>
      <c r="I1166" s="49" t="str">
        <f>+[34]Seccionalizador!H29</f>
        <v>Precio Regulado 2012</v>
      </c>
      <c r="J1166" s="49" t="str">
        <f>+[34]Seccionalizador!I29</f>
        <v/>
      </c>
      <c r="K1166" s="49" t="str">
        <f>+[34]Seccionalizador!J29</f>
        <v/>
      </c>
      <c r="L1166" s="49" t="str">
        <f>+[34]Seccionalizador!K29</f>
        <v/>
      </c>
      <c r="M1166" s="49" t="str">
        <f>+[34]Seccionalizador!L29</f>
        <v/>
      </c>
      <c r="N1166" s="49" t="str">
        <f>+[34]Seccionalizador!M29</f>
        <v/>
      </c>
      <c r="O1166" s="49" t="str">
        <f>+[34]Seccionalizador!N29</f>
        <v>Precio regulado 2012</v>
      </c>
      <c r="P1166" s="49" t="str">
        <f>+[34]Seccionalizador!O29</f>
        <v/>
      </c>
      <c r="Q1166" s="49" t="str">
        <f>+[34]Seccionalizador!P29</f>
        <v>A</v>
      </c>
      <c r="R1166" s="51" t="str">
        <f t="shared" si="74"/>
        <v/>
      </c>
      <c r="S1166" s="45" t="str">
        <f t="shared" si="75"/>
        <v>Precio regulado 2012</v>
      </c>
      <c r="V1166" s="46">
        <f t="shared" si="73"/>
        <v>1</v>
      </c>
    </row>
    <row r="1167" spans="1:22" s="45" customFormat="1" ht="11.25" hidden="1" customHeight="1" x14ac:dyDescent="0.2">
      <c r="A1167" s="47">
        <f t="shared" si="76"/>
        <v>1153</v>
      </c>
      <c r="B1167" s="48" t="str">
        <f>+[34]Seccionalizador!B30</f>
        <v>SSE38</v>
      </c>
      <c r="C1167" s="49" t="str">
        <f>+[34]Seccionalizador!C30</f>
        <v xml:space="preserve">SECCIONALIZADOR HIDRAULICO CORTE EN ACEITE, UNIPOLAR, 14,4 KV, In =  15 A, Icc = 2400 A, EXTERIOR                                                                                                                                                         </v>
      </c>
      <c r="D1167" s="49" t="str">
        <f>+[34]Seccionalizador!D30</f>
        <v>Sin Costo (No Utilizado)</v>
      </c>
      <c r="E1167" s="53">
        <f>+[34]Seccionalizador!E30</f>
        <v>0</v>
      </c>
      <c r="F1167" s="53"/>
      <c r="G1167" s="49" t="str">
        <f>+[34]Seccionalizador!F30</f>
        <v>A</v>
      </c>
      <c r="H1167" s="49" t="str">
        <f>+[34]Seccionalizador!G30</f>
        <v/>
      </c>
      <c r="I1167" s="49" t="str">
        <f>+[34]Seccionalizador!H30</f>
        <v>Precio Regulado 2012</v>
      </c>
      <c r="J1167" s="49" t="str">
        <f>+[34]Seccionalizador!I30</f>
        <v/>
      </c>
      <c r="K1167" s="49" t="str">
        <f>+[34]Seccionalizador!J30</f>
        <v/>
      </c>
      <c r="L1167" s="49" t="str">
        <f>+[34]Seccionalizador!K30</f>
        <v/>
      </c>
      <c r="M1167" s="49" t="str">
        <f>+[34]Seccionalizador!L30</f>
        <v/>
      </c>
      <c r="N1167" s="49" t="str">
        <f>+[34]Seccionalizador!M30</f>
        <v/>
      </c>
      <c r="O1167" s="49" t="str">
        <f>+[34]Seccionalizador!N30</f>
        <v>Precio regulado 2012</v>
      </c>
      <c r="P1167" s="49" t="str">
        <f>+[34]Seccionalizador!O30</f>
        <v/>
      </c>
      <c r="Q1167" s="49" t="str">
        <f>+[34]Seccionalizador!P30</f>
        <v>A</v>
      </c>
      <c r="R1167" s="51" t="str">
        <f t="shared" si="74"/>
        <v/>
      </c>
      <c r="S1167" s="45" t="str">
        <f t="shared" si="75"/>
        <v>Precio regulado 2012</v>
      </c>
      <c r="V1167" s="46">
        <f t="shared" si="73"/>
        <v>1</v>
      </c>
    </row>
    <row r="1168" spans="1:22" s="45" customFormat="1" ht="11.25" hidden="1" customHeight="1" x14ac:dyDescent="0.2">
      <c r="A1168" s="47">
        <f t="shared" si="76"/>
        <v>1154</v>
      </c>
      <c r="B1168" s="48" t="str">
        <f>+[34]Seccionalizador!B31</f>
        <v>SSE39</v>
      </c>
      <c r="C1168" s="49" t="str">
        <f>+[34]Seccionalizador!C31</f>
        <v xml:space="preserve">SECCIONALIZADOR HIDRAULICO CORTE EN ACEITE, UNIPOLAR, 14,4 KV, In =  25 A, Icc = 4000 A, EXTERIOR                                                                                                                                                         </v>
      </c>
      <c r="D1168" s="49" t="str">
        <f>+[34]Seccionalizador!D31</f>
        <v>Sin Costo (No Utilizado)</v>
      </c>
      <c r="E1168" s="53">
        <f>+[34]Seccionalizador!E31</f>
        <v>0</v>
      </c>
      <c r="F1168" s="53"/>
      <c r="G1168" s="49" t="str">
        <f>+[34]Seccionalizador!F31</f>
        <v>A</v>
      </c>
      <c r="H1168" s="49" t="str">
        <f>+[34]Seccionalizador!G31</f>
        <v/>
      </c>
      <c r="I1168" s="49" t="str">
        <f>+[34]Seccionalizador!H31</f>
        <v>Precio Regulado 2012</v>
      </c>
      <c r="J1168" s="49" t="str">
        <f>+[34]Seccionalizador!I31</f>
        <v/>
      </c>
      <c r="K1168" s="49" t="str">
        <f>+[34]Seccionalizador!J31</f>
        <v/>
      </c>
      <c r="L1168" s="49" t="str">
        <f>+[34]Seccionalizador!K31</f>
        <v/>
      </c>
      <c r="M1168" s="49" t="str">
        <f>+[34]Seccionalizador!L31</f>
        <v/>
      </c>
      <c r="N1168" s="49" t="str">
        <f>+[34]Seccionalizador!M31</f>
        <v/>
      </c>
      <c r="O1168" s="49" t="str">
        <f>+[34]Seccionalizador!N31</f>
        <v>Precio regulado 2012</v>
      </c>
      <c r="P1168" s="49" t="str">
        <f>+[34]Seccionalizador!O31</f>
        <v/>
      </c>
      <c r="Q1168" s="49" t="str">
        <f>+[34]Seccionalizador!P31</f>
        <v>A</v>
      </c>
      <c r="R1168" s="51" t="str">
        <f t="shared" si="74"/>
        <v/>
      </c>
      <c r="S1168" s="45" t="str">
        <f t="shared" si="75"/>
        <v>Precio regulado 2012</v>
      </c>
      <c r="V1168" s="46">
        <f t="shared" si="73"/>
        <v>1</v>
      </c>
    </row>
    <row r="1169" spans="1:22" s="45" customFormat="1" ht="11.25" hidden="1" customHeight="1" x14ac:dyDescent="0.2">
      <c r="A1169" s="47">
        <f t="shared" si="76"/>
        <v>1155</v>
      </c>
      <c r="B1169" s="48" t="str">
        <f>+[34]Seccionalizador!B32</f>
        <v>SSE40</v>
      </c>
      <c r="C1169" s="49" t="str">
        <f>+[34]Seccionalizador!C32</f>
        <v xml:space="preserve">SECCIONALIZADOR HIDRAULICO CORTE EN ACEITE, UNIPOLAR, 14,4 KV, In =  35 A, Icc = 6000 A, EXTERIOR                                                                                                                                                         </v>
      </c>
      <c r="D1169" s="49" t="str">
        <f>+[34]Seccionalizador!D32</f>
        <v>Sin Costo (No Utilizado)</v>
      </c>
      <c r="E1169" s="53">
        <f>+[34]Seccionalizador!E32</f>
        <v>0</v>
      </c>
      <c r="F1169" s="53"/>
      <c r="G1169" s="49" t="str">
        <f>+[34]Seccionalizador!F32</f>
        <v>A</v>
      </c>
      <c r="H1169" s="49" t="str">
        <f>+[34]Seccionalizador!G32</f>
        <v/>
      </c>
      <c r="I1169" s="49" t="str">
        <f>+[34]Seccionalizador!H32</f>
        <v>Precio Regulado 2012</v>
      </c>
      <c r="J1169" s="49" t="str">
        <f>+[34]Seccionalizador!I32</f>
        <v/>
      </c>
      <c r="K1169" s="49" t="str">
        <f>+[34]Seccionalizador!J32</f>
        <v/>
      </c>
      <c r="L1169" s="49" t="str">
        <f>+[34]Seccionalizador!K32</f>
        <v/>
      </c>
      <c r="M1169" s="49" t="str">
        <f>+[34]Seccionalizador!L32</f>
        <v/>
      </c>
      <c r="N1169" s="49" t="str">
        <f>+[34]Seccionalizador!M32</f>
        <v/>
      </c>
      <c r="O1169" s="49" t="str">
        <f>+[34]Seccionalizador!N32</f>
        <v>Precio regulado 2012</v>
      </c>
      <c r="P1169" s="49" t="str">
        <f>+[34]Seccionalizador!O32</f>
        <v/>
      </c>
      <c r="Q1169" s="49" t="str">
        <f>+[34]Seccionalizador!P32</f>
        <v>A</v>
      </c>
      <c r="R1169" s="51" t="str">
        <f t="shared" si="74"/>
        <v/>
      </c>
      <c r="S1169" s="45" t="str">
        <f t="shared" si="75"/>
        <v>Precio regulado 2012</v>
      </c>
      <c r="V1169" s="46">
        <f t="shared" si="73"/>
        <v>1</v>
      </c>
    </row>
    <row r="1170" spans="1:22" s="45" customFormat="1" ht="11.25" hidden="1" customHeight="1" x14ac:dyDescent="0.2">
      <c r="A1170" s="47">
        <f t="shared" si="76"/>
        <v>1156</v>
      </c>
      <c r="B1170" s="48" t="str">
        <f>+[34]Seccionalizador!B33</f>
        <v>SSE41</v>
      </c>
      <c r="C1170" s="49" t="str">
        <f>+[34]Seccionalizador!C33</f>
        <v xml:space="preserve">SECCIONALIZADOR HIDRAULICO CORTE EN ACEITE, UNIPOLAR, 14,4 KV, In =  50 A, Icc = 6500 A, EXTERIOR                                                                                                                                                         </v>
      </c>
      <c r="D1170" s="49" t="str">
        <f>+[34]Seccionalizador!D33</f>
        <v>Sin Costo (No Utilizado)</v>
      </c>
      <c r="E1170" s="53">
        <f>+[34]Seccionalizador!E33</f>
        <v>0</v>
      </c>
      <c r="F1170" s="53"/>
      <c r="G1170" s="49" t="str">
        <f>+[34]Seccionalizador!F33</f>
        <v>A</v>
      </c>
      <c r="H1170" s="49" t="str">
        <f>+[34]Seccionalizador!G33</f>
        <v/>
      </c>
      <c r="I1170" s="49" t="str">
        <f>+[34]Seccionalizador!H33</f>
        <v>Precio Regulado 2012</v>
      </c>
      <c r="J1170" s="49" t="str">
        <f>+[34]Seccionalizador!I33</f>
        <v/>
      </c>
      <c r="K1170" s="49" t="str">
        <f>+[34]Seccionalizador!J33</f>
        <v/>
      </c>
      <c r="L1170" s="49" t="str">
        <f>+[34]Seccionalizador!K33</f>
        <v/>
      </c>
      <c r="M1170" s="49" t="str">
        <f>+[34]Seccionalizador!L33</f>
        <v/>
      </c>
      <c r="N1170" s="49" t="str">
        <f>+[34]Seccionalizador!M33</f>
        <v/>
      </c>
      <c r="O1170" s="49" t="str">
        <f>+[34]Seccionalizador!N33</f>
        <v>Precio regulado 2012</v>
      </c>
      <c r="P1170" s="49" t="str">
        <f>+[34]Seccionalizador!O33</f>
        <v/>
      </c>
      <c r="Q1170" s="49" t="str">
        <f>+[34]Seccionalizador!P33</f>
        <v>A</v>
      </c>
      <c r="R1170" s="51" t="str">
        <f t="shared" si="74"/>
        <v/>
      </c>
      <c r="S1170" s="45" t="str">
        <f t="shared" si="75"/>
        <v>Precio regulado 2012</v>
      </c>
      <c r="V1170" s="46">
        <f t="shared" si="73"/>
        <v>1</v>
      </c>
    </row>
    <row r="1171" spans="1:22" s="45" customFormat="1" ht="11.25" hidden="1" customHeight="1" x14ac:dyDescent="0.2">
      <c r="A1171" s="47">
        <f t="shared" si="76"/>
        <v>1157</v>
      </c>
      <c r="B1171" s="48" t="str">
        <f>+[34]Seccionalizador!B34</f>
        <v>SSE42</v>
      </c>
      <c r="C1171" s="49" t="str">
        <f>+[34]Seccionalizador!C34</f>
        <v xml:space="preserve">SECCIONALIZADOR HIDRAULICO CORTE EN ACEITE, UNIPOLAR, 14,4 KV, In =  70 A, Icc = 6500 A, EXTERIOR                                                                                                                                                         </v>
      </c>
      <c r="D1171" s="49" t="str">
        <f>+[34]Seccionalizador!D34</f>
        <v>Sin Costo (No Utilizado)</v>
      </c>
      <c r="E1171" s="53">
        <f>+[34]Seccionalizador!E34</f>
        <v>0</v>
      </c>
      <c r="F1171" s="53"/>
      <c r="G1171" s="49" t="str">
        <f>+[34]Seccionalizador!F34</f>
        <v>A</v>
      </c>
      <c r="H1171" s="49" t="str">
        <f>+[34]Seccionalizador!G34</f>
        <v/>
      </c>
      <c r="I1171" s="49" t="str">
        <f>+[34]Seccionalizador!H34</f>
        <v>Precio Regulado 2012</v>
      </c>
      <c r="J1171" s="49" t="str">
        <f>+[34]Seccionalizador!I34</f>
        <v/>
      </c>
      <c r="K1171" s="49" t="str">
        <f>+[34]Seccionalizador!J34</f>
        <v/>
      </c>
      <c r="L1171" s="49" t="str">
        <f>+[34]Seccionalizador!K34</f>
        <v/>
      </c>
      <c r="M1171" s="49" t="str">
        <f>+[34]Seccionalizador!L34</f>
        <v/>
      </c>
      <c r="N1171" s="49" t="str">
        <f>+[34]Seccionalizador!M34</f>
        <v/>
      </c>
      <c r="O1171" s="49" t="str">
        <f>+[34]Seccionalizador!N34</f>
        <v>Precio regulado 2012</v>
      </c>
      <c r="P1171" s="49" t="str">
        <f>+[34]Seccionalizador!O34</f>
        <v/>
      </c>
      <c r="Q1171" s="49" t="str">
        <f>+[34]Seccionalizador!P34</f>
        <v>A</v>
      </c>
      <c r="R1171" s="51" t="str">
        <f t="shared" si="74"/>
        <v/>
      </c>
      <c r="S1171" s="45" t="str">
        <f t="shared" si="75"/>
        <v>Precio regulado 2012</v>
      </c>
      <c r="V1171" s="46">
        <f t="shared" si="73"/>
        <v>1</v>
      </c>
    </row>
    <row r="1172" spans="1:22" s="45" customFormat="1" ht="11.25" hidden="1" customHeight="1" x14ac:dyDescent="0.2">
      <c r="A1172" s="47">
        <f t="shared" si="76"/>
        <v>1158</v>
      </c>
      <c r="B1172" s="48" t="str">
        <f>+[34]Seccionalizador!B35</f>
        <v>SSE43</v>
      </c>
      <c r="C1172" s="49" t="str">
        <f>+[34]Seccionalizador!C35</f>
        <v xml:space="preserve">SECCIONALIZADOR HIDRAULICO CORTE EN ACEITE, UNIPOLAR, 14,4 KV, In = 100 A, Icc = 6500 A, EXTERIOR                                                                                                                                                         </v>
      </c>
      <c r="D1172" s="49" t="str">
        <f>+[34]Seccionalizador!D35</f>
        <v>Sin Costo (No Utilizado)</v>
      </c>
      <c r="E1172" s="53">
        <f>+[34]Seccionalizador!E35</f>
        <v>0</v>
      </c>
      <c r="F1172" s="53"/>
      <c r="G1172" s="49" t="str">
        <f>+[34]Seccionalizador!F35</f>
        <v>A</v>
      </c>
      <c r="H1172" s="49" t="str">
        <f>+[34]Seccionalizador!G35</f>
        <v/>
      </c>
      <c r="I1172" s="49" t="str">
        <f>+[34]Seccionalizador!H35</f>
        <v>Precio Regulado 2012</v>
      </c>
      <c r="J1172" s="49" t="str">
        <f>+[34]Seccionalizador!I35</f>
        <v/>
      </c>
      <c r="K1172" s="49" t="str">
        <f>+[34]Seccionalizador!J35</f>
        <v/>
      </c>
      <c r="L1172" s="49" t="str">
        <f>+[34]Seccionalizador!K35</f>
        <v/>
      </c>
      <c r="M1172" s="49" t="str">
        <f>+[34]Seccionalizador!L35</f>
        <v/>
      </c>
      <c r="N1172" s="49" t="str">
        <f>+[34]Seccionalizador!M35</f>
        <v/>
      </c>
      <c r="O1172" s="49" t="str">
        <f>+[34]Seccionalizador!N35</f>
        <v>Precio regulado 2012</v>
      </c>
      <c r="P1172" s="49" t="str">
        <f>+[34]Seccionalizador!O35</f>
        <v/>
      </c>
      <c r="Q1172" s="49" t="str">
        <f>+[34]Seccionalizador!P35</f>
        <v>A</v>
      </c>
      <c r="R1172" s="51" t="str">
        <f t="shared" si="74"/>
        <v/>
      </c>
      <c r="S1172" s="45" t="str">
        <f t="shared" si="75"/>
        <v>Precio regulado 2012</v>
      </c>
      <c r="V1172" s="46">
        <f t="shared" si="73"/>
        <v>1</v>
      </c>
    </row>
    <row r="1173" spans="1:22" s="45" customFormat="1" ht="11.25" hidden="1" customHeight="1" x14ac:dyDescent="0.2">
      <c r="A1173" s="47">
        <f t="shared" si="76"/>
        <v>1159</v>
      </c>
      <c r="B1173" s="48" t="str">
        <f>+[34]Seccionalizador!B36</f>
        <v>SSE44</v>
      </c>
      <c r="C1173" s="49" t="str">
        <f>+[34]Seccionalizador!C36</f>
        <v xml:space="preserve">SECCIONALIZADOR HIDRAULICO CORTE EN ACEITE, UNIPOLAR, 14,4 KV, In = 140 A, Icc = 6500 A, EXTERIOR                                                                                                                                                         </v>
      </c>
      <c r="D1173" s="49" t="str">
        <f>+[34]Seccionalizador!D36</f>
        <v>Sin Costo (No Utilizado)</v>
      </c>
      <c r="E1173" s="53">
        <f>+[34]Seccionalizador!E36</f>
        <v>0</v>
      </c>
      <c r="F1173" s="53"/>
      <c r="G1173" s="49" t="str">
        <f>+[34]Seccionalizador!F36</f>
        <v>A</v>
      </c>
      <c r="H1173" s="49" t="str">
        <f>+[34]Seccionalizador!G36</f>
        <v/>
      </c>
      <c r="I1173" s="49" t="str">
        <f>+[34]Seccionalizador!H36</f>
        <v>Precio Regulado 2012</v>
      </c>
      <c r="J1173" s="49" t="str">
        <f>+[34]Seccionalizador!I36</f>
        <v/>
      </c>
      <c r="K1173" s="49" t="str">
        <f>+[34]Seccionalizador!J36</f>
        <v/>
      </c>
      <c r="L1173" s="49" t="str">
        <f>+[34]Seccionalizador!K36</f>
        <v/>
      </c>
      <c r="M1173" s="49" t="str">
        <f>+[34]Seccionalizador!L36</f>
        <v/>
      </c>
      <c r="N1173" s="49" t="str">
        <f>+[34]Seccionalizador!M36</f>
        <v/>
      </c>
      <c r="O1173" s="49" t="str">
        <f>+[34]Seccionalizador!N36</f>
        <v>Precio regulado 2012</v>
      </c>
      <c r="P1173" s="49" t="str">
        <f>+[34]Seccionalizador!O36</f>
        <v/>
      </c>
      <c r="Q1173" s="49" t="str">
        <f>+[34]Seccionalizador!P36</f>
        <v>A</v>
      </c>
      <c r="R1173" s="51" t="str">
        <f t="shared" si="74"/>
        <v/>
      </c>
      <c r="S1173" s="45" t="str">
        <f t="shared" si="75"/>
        <v>Precio regulado 2012</v>
      </c>
      <c r="V1173" s="46">
        <f t="shared" si="73"/>
        <v>1</v>
      </c>
    </row>
    <row r="1174" spans="1:22" s="45" customFormat="1" ht="11.25" hidden="1" customHeight="1" x14ac:dyDescent="0.2">
      <c r="A1174" s="47">
        <f t="shared" si="76"/>
        <v>1160</v>
      </c>
      <c r="B1174" s="48" t="str">
        <f>+[34]Seccionalizador!B37</f>
        <v>SSE51</v>
      </c>
      <c r="C1174" s="49" t="str">
        <f>+[34]Seccionalizador!C37</f>
        <v xml:space="preserve">SECCIONALIZADOR, SF6, TRIPOLAR, 10/15 kV, In = 400 A, ELECTRONICO                                                                                                                                                                                         </v>
      </c>
      <c r="D1174" s="49" t="str">
        <f>+[34]Seccionalizador!D37</f>
        <v>Det. Costo</v>
      </c>
      <c r="E1174" s="53">
        <f>+[34]Seccionalizador!E37</f>
        <v>4292.7141472806416</v>
      </c>
      <c r="F1174" s="53"/>
      <c r="G1174" s="49" t="str">
        <f>+[34]Seccionalizador!F37</f>
        <v>E</v>
      </c>
      <c r="H1174" s="49" t="str">
        <f>+[34]Seccionalizador!G37</f>
        <v/>
      </c>
      <c r="I1174" s="49" t="str">
        <f>+[34]Seccionalizador!H37</f>
        <v>Estimado</v>
      </c>
      <c r="J1174" s="49" t="str">
        <f>+[34]Seccionalizador!I37</f>
        <v/>
      </c>
      <c r="K1174" s="49" t="str">
        <f>+[34]Seccionalizador!J37</f>
        <v/>
      </c>
      <c r="L1174" s="49" t="str">
        <f>+[34]Seccionalizador!K37</f>
        <v/>
      </c>
      <c r="M1174" s="49" t="str">
        <f>+[34]Seccionalizador!L37</f>
        <v/>
      </c>
      <c r="N1174" s="49" t="str">
        <f>+[34]Seccionalizador!M37</f>
        <v/>
      </c>
      <c r="O1174" s="49" t="str">
        <f>+[34]Seccionalizador!N37</f>
        <v>Estimado</v>
      </c>
      <c r="P1174" s="49" t="str">
        <f>+[34]Seccionalizador!O37</f>
        <v/>
      </c>
      <c r="Q1174" s="49" t="str">
        <f>+[34]Seccionalizador!P37</f>
        <v>E</v>
      </c>
      <c r="R1174" s="51" t="str">
        <f t="shared" si="74"/>
        <v/>
      </c>
      <c r="S1174" s="45" t="str">
        <f t="shared" si="75"/>
        <v>Estimado.rar</v>
      </c>
      <c r="V1174" s="46">
        <f t="shared" si="73"/>
        <v>1</v>
      </c>
    </row>
    <row r="1175" spans="1:22" s="45" customFormat="1" ht="11.25" hidden="1" customHeight="1" x14ac:dyDescent="0.2">
      <c r="A1175" s="47">
        <f t="shared" si="76"/>
        <v>1161</v>
      </c>
      <c r="B1175" s="57" t="str">
        <f>+[34]Seccionalizador!B38</f>
        <v>SSL01</v>
      </c>
      <c r="C1175" s="49" t="str">
        <f>+[34]Seccionalizador!C38</f>
        <v xml:space="preserve">SECCIONALIZADOR HIDRAULICO CORTE EN ACEITE, UNIPOLAR, 27 KV, In=200A, EXTERIOR, ELECTRONICO, CORROSION                                                                                                                                                    </v>
      </c>
      <c r="D1175" s="49">
        <f>+[34]Seccionalizador!D38</f>
        <v>13233.48</v>
      </c>
      <c r="E1175" s="53">
        <f>+[34]Seccionalizador!E38</f>
        <v>16926.150650663079</v>
      </c>
      <c r="F1175" s="53"/>
      <c r="G1175" s="49" t="str">
        <f>+[34]Seccionalizador!F38</f>
        <v>E</v>
      </c>
      <c r="H1175" s="49" t="str">
        <f>+[34]Seccionalizador!G38</f>
        <v/>
      </c>
      <c r="I1175" s="49" t="str">
        <f>+[34]Seccionalizador!H38</f>
        <v>Estimado</v>
      </c>
      <c r="J1175" s="49" t="str">
        <f>+[34]Seccionalizador!I38</f>
        <v/>
      </c>
      <c r="K1175" s="49" t="str">
        <f>+[34]Seccionalizador!J38</f>
        <v/>
      </c>
      <c r="L1175" s="49" t="str">
        <f>+[34]Seccionalizador!K38</f>
        <v/>
      </c>
      <c r="M1175" s="49" t="str">
        <f>+[34]Seccionalizador!L38</f>
        <v/>
      </c>
      <c r="N1175" s="49" t="str">
        <f>+[34]Seccionalizador!M38</f>
        <v/>
      </c>
      <c r="O1175" s="49" t="str">
        <f>+[34]Seccionalizador!N38</f>
        <v>Estimado</v>
      </c>
      <c r="P1175" s="49" t="str">
        <f>+[34]Seccionalizador!O38</f>
        <v/>
      </c>
      <c r="Q1175" s="49" t="str">
        <f>+[34]Seccionalizador!P38</f>
        <v>E</v>
      </c>
      <c r="R1175" s="51">
        <f t="shared" si="74"/>
        <v>0.27904002958126517</v>
      </c>
      <c r="S1175" s="45" t="str">
        <f t="shared" si="75"/>
        <v>Estimado.rar</v>
      </c>
      <c r="V1175" s="46">
        <f t="shared" si="73"/>
        <v>1</v>
      </c>
    </row>
    <row r="1176" spans="1:22" s="45" customFormat="1" ht="11.25" hidden="1" customHeight="1" x14ac:dyDescent="0.2">
      <c r="A1176" s="47">
        <f t="shared" si="76"/>
        <v>1162</v>
      </c>
      <c r="B1176" s="57" t="str">
        <f>+[34]Seccionalizador!B39</f>
        <v>SSE52</v>
      </c>
      <c r="C1176" s="49" t="str">
        <f>+[34]Seccionalizador!C39</f>
        <v>SECCIONALIZADOR TRIPOLAR PROGRAMABLE 15kV, 115kVp, INCLUYE BASE SOPORTE, CON COMUNICACIÓN</v>
      </c>
      <c r="D1176" s="49" t="str">
        <f>+[34]Seccionalizador!D39</f>
        <v>NUEVO</v>
      </c>
      <c r="E1176" s="53">
        <f>+[34]Seccionalizador!E39</f>
        <v>3500</v>
      </c>
      <c r="F1176" s="53"/>
      <c r="G1176" s="49" t="str">
        <f>+[34]Seccionalizador!F39</f>
        <v>S</v>
      </c>
      <c r="H1176" s="49">
        <f>+[34]Seccionalizador!G39</f>
        <v>0</v>
      </c>
      <c r="I1176" s="49" t="str">
        <f>+[34]Seccionalizador!H39</f>
        <v xml:space="preserve">Costo Propuesto por Electrocentro SA </v>
      </c>
      <c r="J1176" s="49">
        <f>+[34]Seccionalizador!I39</f>
        <v>0</v>
      </c>
      <c r="K1176" s="49" t="str">
        <f>+[34]Seccionalizador!J39</f>
        <v>ELC</v>
      </c>
      <c r="L1176" s="49" t="str">
        <f>+[34]Seccionalizador!K39</f>
        <v>Costo Propuesto por Electrocentro SA</v>
      </c>
      <c r="M1176" s="49">
        <f>+[34]Seccionalizador!L39</f>
        <v>43100</v>
      </c>
      <c r="N1176" s="49">
        <f>+[34]Seccionalizador!M39</f>
        <v>0</v>
      </c>
      <c r="O1176" s="49" t="str">
        <f>+[34]Seccionalizador!N39</f>
        <v>Sustento</v>
      </c>
      <c r="P1176" s="49">
        <f>+[34]Seccionalizador!O39</f>
        <v>0</v>
      </c>
      <c r="Q1176" s="49" t="str">
        <f>+[34]Seccionalizador!P39</f>
        <v>S</v>
      </c>
      <c r="R1176" s="51" t="str">
        <f t="shared" si="74"/>
        <v/>
      </c>
      <c r="S1176" s="45" t="str">
        <f t="shared" si="75"/>
        <v xml:space="preserve">ELC: Costo Propuesto por Electrocentro SA </v>
      </c>
      <c r="V1176" s="46">
        <f t="shared" si="73"/>
        <v>1</v>
      </c>
    </row>
    <row r="1177" spans="1:22" s="45" customFormat="1" ht="11.25" hidden="1" customHeight="1" x14ac:dyDescent="0.2">
      <c r="A1177" s="47">
        <f t="shared" si="76"/>
        <v>1163</v>
      </c>
      <c r="B1177" s="57" t="str">
        <f>+[34]Seccionalizador!B40</f>
        <v>SSE62</v>
      </c>
      <c r="C1177" s="49" t="str">
        <f>+[34]Seccionalizador!C40</f>
        <v>SECCIONALIZADOR MONOPOLAR PROGRAMABLE 15kV, 115kVp, INCLUYE BASE SOPORTE, CON COMUNICACIÓN</v>
      </c>
      <c r="D1177" s="49" t="str">
        <f>+[34]Seccionalizador!D40</f>
        <v>NUEVO</v>
      </c>
      <c r="E1177" s="53">
        <f>+[34]Seccionalizador!E40</f>
        <v>2000</v>
      </c>
      <c r="F1177" s="53"/>
      <c r="G1177" s="49" t="str">
        <f>+[34]Seccionalizador!F40</f>
        <v>S</v>
      </c>
      <c r="H1177" s="49">
        <f>+[34]Seccionalizador!G40</f>
        <v>0</v>
      </c>
      <c r="I1177" s="49" t="str">
        <f>+[34]Seccionalizador!H40</f>
        <v xml:space="preserve">Costo Propuesto por Electrocentro SA </v>
      </c>
      <c r="J1177" s="49">
        <f>+[34]Seccionalizador!I40</f>
        <v>0</v>
      </c>
      <c r="K1177" s="49" t="str">
        <f>+[34]Seccionalizador!J40</f>
        <v>ELC</v>
      </c>
      <c r="L1177" s="49" t="str">
        <f>+[34]Seccionalizador!K40</f>
        <v>Costo Propuesto por Electrocentro SA</v>
      </c>
      <c r="M1177" s="49">
        <f>+[34]Seccionalizador!L40</f>
        <v>43100</v>
      </c>
      <c r="N1177" s="49">
        <f>+[34]Seccionalizador!M40</f>
        <v>0</v>
      </c>
      <c r="O1177" s="49" t="str">
        <f>+[34]Seccionalizador!N40</f>
        <v>Sustento</v>
      </c>
      <c r="P1177" s="49">
        <f>+[34]Seccionalizador!O40</f>
        <v>0</v>
      </c>
      <c r="Q1177" s="49" t="str">
        <f>+[34]Seccionalizador!P40</f>
        <v>S</v>
      </c>
      <c r="R1177" s="51" t="str">
        <f t="shared" si="74"/>
        <v/>
      </c>
      <c r="S1177" s="45" t="str">
        <f t="shared" si="75"/>
        <v xml:space="preserve">ELC: Costo Propuesto por Electrocentro SA </v>
      </c>
      <c r="V1177" s="46">
        <f t="shared" si="73"/>
        <v>1</v>
      </c>
    </row>
    <row r="1178" spans="1:22" s="45" customFormat="1" ht="11.25" hidden="1" customHeight="1" x14ac:dyDescent="0.2">
      <c r="A1178" s="47">
        <f t="shared" si="76"/>
        <v>1164</v>
      </c>
      <c r="B1178" s="57" t="str">
        <f>+[34]Seccionalizador!B41</f>
        <v>SSE63</v>
      </c>
      <c r="C1178" s="49" t="str">
        <f>+[34]Seccionalizador!C41</f>
        <v>SECCIONALIZADOR MONOPOLAR PROGRAMABLE 27kV, 125kVp, INCLUYE BASE SOPORTE, CON COMUNICACIÓN</v>
      </c>
      <c r="D1178" s="49" t="str">
        <f>+[34]Seccionalizador!D41</f>
        <v>NUEVO</v>
      </c>
      <c r="E1178" s="53">
        <f>+[34]Seccionalizador!E41</f>
        <v>2000</v>
      </c>
      <c r="F1178" s="53"/>
      <c r="G1178" s="49" t="str">
        <f>+[34]Seccionalizador!F41</f>
        <v>S</v>
      </c>
      <c r="H1178" s="49">
        <f>+[34]Seccionalizador!G41</f>
        <v>0</v>
      </c>
      <c r="I1178" s="49" t="str">
        <f>+[34]Seccionalizador!H41</f>
        <v xml:space="preserve">Costo Propuesto por Electrocentro SA </v>
      </c>
      <c r="J1178" s="49">
        <f>+[34]Seccionalizador!I41</f>
        <v>0</v>
      </c>
      <c r="K1178" s="49" t="str">
        <f>+[34]Seccionalizador!J41</f>
        <v>ELC</v>
      </c>
      <c r="L1178" s="49" t="str">
        <f>+[34]Seccionalizador!K41</f>
        <v>Costo Propuesto por Electrocentro SA</v>
      </c>
      <c r="M1178" s="49">
        <f>+[34]Seccionalizador!L41</f>
        <v>43100</v>
      </c>
      <c r="N1178" s="49">
        <f>+[34]Seccionalizador!M41</f>
        <v>0</v>
      </c>
      <c r="O1178" s="49" t="str">
        <f>+[34]Seccionalizador!N41</f>
        <v>Sustento</v>
      </c>
      <c r="P1178" s="49">
        <f>+[34]Seccionalizador!O41</f>
        <v>0</v>
      </c>
      <c r="Q1178" s="49" t="str">
        <f>+[34]Seccionalizador!P41</f>
        <v>S</v>
      </c>
      <c r="R1178" s="51" t="str">
        <f t="shared" si="74"/>
        <v/>
      </c>
      <c r="S1178" s="45" t="str">
        <f t="shared" si="75"/>
        <v xml:space="preserve">ELC: Costo Propuesto por Electrocentro SA </v>
      </c>
      <c r="V1178" s="46">
        <f t="shared" si="73"/>
        <v>1</v>
      </c>
    </row>
    <row r="1179" spans="1:22" s="45" customFormat="1" ht="11.25" hidden="1" customHeight="1" x14ac:dyDescent="0.2">
      <c r="A1179" s="47">
        <f t="shared" si="76"/>
        <v>1165</v>
      </c>
      <c r="B1179" s="57" t="str">
        <f>+[34]Seccionalizador!B42</f>
        <v>SSE64</v>
      </c>
      <c r="C1179" s="49" t="str">
        <f>+[34]Seccionalizador!C42</f>
        <v>SECCIONALIZADOR TRIPOLAR PROGRAMABLE 27kV, 125kVp, INCLUYE BASE SOPORTE, CON COMUNICACIÓN</v>
      </c>
      <c r="D1179" s="49" t="str">
        <f>+[34]Seccionalizador!D42</f>
        <v>NUEVO</v>
      </c>
      <c r="E1179" s="53">
        <f>+[34]Seccionalizador!E42</f>
        <v>3500</v>
      </c>
      <c r="F1179" s="53"/>
      <c r="G1179" s="49" t="str">
        <f>+[34]Seccionalizador!F42</f>
        <v>S</v>
      </c>
      <c r="H1179" s="49">
        <f>+[34]Seccionalizador!G42</f>
        <v>0</v>
      </c>
      <c r="I1179" s="49" t="str">
        <f>+[34]Seccionalizador!H42</f>
        <v xml:space="preserve">Costo Propuesto por Electrocentro SA </v>
      </c>
      <c r="J1179" s="49">
        <f>+[34]Seccionalizador!I42</f>
        <v>0</v>
      </c>
      <c r="K1179" s="49" t="str">
        <f>+[34]Seccionalizador!J42</f>
        <v>ELC</v>
      </c>
      <c r="L1179" s="49" t="str">
        <f>+[34]Seccionalizador!K42</f>
        <v>Costo Propuesto por Electrocentro SA</v>
      </c>
      <c r="M1179" s="49">
        <f>+[34]Seccionalizador!L42</f>
        <v>43100</v>
      </c>
      <c r="N1179" s="49">
        <f>+[34]Seccionalizador!M42</f>
        <v>0</v>
      </c>
      <c r="O1179" s="49" t="str">
        <f>+[34]Seccionalizador!N42</f>
        <v>Sustento</v>
      </c>
      <c r="P1179" s="49">
        <f>+[34]Seccionalizador!O42</f>
        <v>0</v>
      </c>
      <c r="Q1179" s="49" t="str">
        <f>+[34]Seccionalizador!P42</f>
        <v>S</v>
      </c>
      <c r="R1179" s="51" t="str">
        <f t="shared" si="74"/>
        <v/>
      </c>
      <c r="S1179" s="45" t="str">
        <f t="shared" si="75"/>
        <v xml:space="preserve">ELC: Costo Propuesto por Electrocentro SA </v>
      </c>
      <c r="V1179" s="46">
        <f t="shared" si="73"/>
        <v>1</v>
      </c>
    </row>
    <row r="1180" spans="1:22" s="45" customFormat="1" ht="11.25" hidden="1" customHeight="1" x14ac:dyDescent="0.2">
      <c r="A1180" s="47">
        <f t="shared" si="76"/>
        <v>1166</v>
      </c>
      <c r="B1180" s="48" t="str">
        <f>+[34]Pararrayos!B44</f>
        <v>SPA01</v>
      </c>
      <c r="C1180" s="49" t="str">
        <f>+[34]Pararrayos!C44</f>
        <v xml:space="preserve">PARARRAYO CLASE DISTRIBUCION,  9 KV, AUTOVALVULA                                                                                                                                                                                                          </v>
      </c>
      <c r="D1180" s="49">
        <f>+[34]Pararrayos!D44</f>
        <v>48.28</v>
      </c>
      <c r="E1180" s="53">
        <f>+[34]Pararrayos!E44</f>
        <v>48.28</v>
      </c>
      <c r="F1180" s="53"/>
      <c r="G1180" s="49" t="str">
        <f>+[34]Pararrayos!F44</f>
        <v>E</v>
      </c>
      <c r="H1180" s="49" t="str">
        <f>+[34]Pararrayos!G44</f>
        <v/>
      </c>
      <c r="I1180" s="49" t="str">
        <f>+[34]Pararrayos!H44</f>
        <v>Estimado</v>
      </c>
      <c r="J1180" s="49" t="str">
        <f>+[34]Pararrayos!I44</f>
        <v/>
      </c>
      <c r="K1180" s="49" t="str">
        <f>+[34]Pararrayos!J44</f>
        <v/>
      </c>
      <c r="L1180" s="49" t="str">
        <f>+[34]Pararrayos!K44</f>
        <v/>
      </c>
      <c r="M1180" s="49" t="str">
        <f>+[34]Pararrayos!L44</f>
        <v/>
      </c>
      <c r="N1180" s="49" t="str">
        <f>+[34]Pararrayos!M44</f>
        <v/>
      </c>
      <c r="O1180" s="49" t="str">
        <f>+[34]Pararrayos!N44</f>
        <v>Estimado</v>
      </c>
      <c r="P1180" s="49" t="str">
        <f>+[34]Pararrayos!O44</f>
        <v/>
      </c>
      <c r="Q1180" s="49" t="str">
        <f>+[34]Pararrayos!P44</f>
        <v>E</v>
      </c>
      <c r="R1180" s="51">
        <f t="shared" si="74"/>
        <v>0</v>
      </c>
      <c r="S1180" s="45" t="str">
        <f t="shared" si="75"/>
        <v>Estimado.rar</v>
      </c>
      <c r="V1180" s="46">
        <f t="shared" si="73"/>
        <v>1</v>
      </c>
    </row>
    <row r="1181" spans="1:22" s="45" customFormat="1" ht="11.25" hidden="1" customHeight="1" x14ac:dyDescent="0.2">
      <c r="A1181" s="47">
        <f t="shared" si="76"/>
        <v>1167</v>
      </c>
      <c r="B1181" s="48" t="str">
        <f>+[34]Pararrayos!B45</f>
        <v>SPA02</v>
      </c>
      <c r="C1181" s="49" t="str">
        <f>+[34]Pararrayos!C45</f>
        <v xml:space="preserve">PARARRAYO CLASE DISTRIBUCION, 12 KV, AUTOVALVULA                                                                                                                                                                                                          </v>
      </c>
      <c r="D1181" s="49">
        <f>+[34]Pararrayos!D45</f>
        <v>74.16</v>
      </c>
      <c r="E1181" s="53">
        <f>+[34]Pararrayos!E45</f>
        <v>77.656015561351509</v>
      </c>
      <c r="F1181" s="53"/>
      <c r="G1181" s="49" t="str">
        <f>+[34]Pararrayos!F45</f>
        <v>E</v>
      </c>
      <c r="H1181" s="49" t="str">
        <f>+[34]Pararrayos!G45</f>
        <v/>
      </c>
      <c r="I1181" s="49" t="str">
        <f>+[34]Pararrayos!H45</f>
        <v>Estimado</v>
      </c>
      <c r="J1181" s="49" t="str">
        <f>+[34]Pararrayos!I45</f>
        <v/>
      </c>
      <c r="K1181" s="49" t="str">
        <f>+[34]Pararrayos!J45</f>
        <v/>
      </c>
      <c r="L1181" s="49" t="str">
        <f>+[34]Pararrayos!K45</f>
        <v/>
      </c>
      <c r="M1181" s="49" t="str">
        <f>+[34]Pararrayos!L45</f>
        <v/>
      </c>
      <c r="N1181" s="49" t="str">
        <f>+[34]Pararrayos!M45</f>
        <v/>
      </c>
      <c r="O1181" s="49" t="str">
        <f>+[34]Pararrayos!N45</f>
        <v>Estimado</v>
      </c>
      <c r="P1181" s="49" t="str">
        <f>+[34]Pararrayos!O45</f>
        <v/>
      </c>
      <c r="Q1181" s="49" t="str">
        <f>+[34]Pararrayos!P45</f>
        <v>E</v>
      </c>
      <c r="R1181" s="51">
        <f t="shared" si="74"/>
        <v>4.7141525908191984E-2</v>
      </c>
      <c r="S1181" s="45" t="str">
        <f t="shared" si="75"/>
        <v>Estimado.rar</v>
      </c>
      <c r="V1181" s="46">
        <f t="shared" si="73"/>
        <v>1</v>
      </c>
    </row>
    <row r="1182" spans="1:22" s="45" customFormat="1" ht="11.25" hidden="1" customHeight="1" x14ac:dyDescent="0.2">
      <c r="A1182" s="47">
        <f t="shared" si="76"/>
        <v>1168</v>
      </c>
      <c r="B1182" s="48" t="str">
        <f>+[34]Pararrayos!B46</f>
        <v>SPA03</v>
      </c>
      <c r="C1182" s="49" t="str">
        <f>+[34]Pararrayos!C46</f>
        <v xml:space="preserve">PARARRAYO CLASE DISTRIBUCION, 15 KV, AUTOVALVULA                                                                                                                                                                                                          </v>
      </c>
      <c r="D1182" s="49">
        <f>+[34]Pararrayos!D46</f>
        <v>75.150000000000006</v>
      </c>
      <c r="E1182" s="53">
        <f>+[34]Pararrayos!E46</f>
        <v>77.656015561351509</v>
      </c>
      <c r="F1182" s="53"/>
      <c r="G1182" s="49" t="str">
        <f>+[34]Pararrayos!F46</f>
        <v>S</v>
      </c>
      <c r="H1182" s="49" t="str">
        <f>+[34]Pararrayos!G46</f>
        <v>DGER/MEM</v>
      </c>
      <c r="I1182" s="49" t="str">
        <f>+[34]Pararrayos!H46</f>
        <v xml:space="preserve">DGER/MEM </v>
      </c>
      <c r="J1182" s="49" t="str">
        <f>+[34]Pararrayos!I46</f>
        <v>DGER/MEM</v>
      </c>
      <c r="K1182" s="49" t="str">
        <f>+[34]Pararrayos!J46</f>
        <v>DGER/MEM</v>
      </c>
      <c r="L1182" s="49" t="str">
        <f>+[34]Pararrayos!K46</f>
        <v>DGER/MEM</v>
      </c>
      <c r="M1182" s="49">
        <f>+[34]Pararrayos!L46</f>
        <v>43038</v>
      </c>
      <c r="N1182" s="49" t="str">
        <f>+[34]Pararrayos!M46</f>
        <v>DGER/MEM</v>
      </c>
      <c r="O1182" s="49" t="str">
        <f>+[34]Pararrayos!N46</f>
        <v>Sustento</v>
      </c>
      <c r="P1182" s="49" t="str">
        <f>+[34]Pararrayos!O46</f>
        <v>DGER/MEM</v>
      </c>
      <c r="Q1182" s="49" t="str">
        <f>+[34]Pararrayos!P46</f>
        <v>S</v>
      </c>
      <c r="R1182" s="51">
        <f t="shared" si="74"/>
        <v>3.3346847123772561E-2</v>
      </c>
      <c r="S1182" s="45" t="str">
        <f t="shared" si="75"/>
        <v xml:space="preserve">DGER/MEM: DGER/MEM </v>
      </c>
      <c r="V1182" s="46">
        <f t="shared" si="73"/>
        <v>1</v>
      </c>
    </row>
    <row r="1183" spans="1:22" s="45" customFormat="1" ht="11.25" hidden="1" customHeight="1" x14ac:dyDescent="0.2">
      <c r="A1183" s="47">
        <f t="shared" si="76"/>
        <v>1169</v>
      </c>
      <c r="B1183" s="48" t="str">
        <f>+[34]Pararrayos!B47</f>
        <v>SPA04</v>
      </c>
      <c r="C1183" s="49" t="str">
        <f>+[34]Pararrayos!C47</f>
        <v xml:space="preserve">PARARRAYO CLASE DISTRIBUCION, 18 KV, AUTOVALVULA                                                                                                                                                                                                          </v>
      </c>
      <c r="D1183" s="49">
        <f>+[34]Pararrayos!D47</f>
        <v>80.31</v>
      </c>
      <c r="E1183" s="53">
        <f>+[34]Pararrayos!E47</f>
        <v>109</v>
      </c>
      <c r="F1183" s="53"/>
      <c r="G1183" s="49" t="str">
        <f>+[34]Pararrayos!F47</f>
        <v>S</v>
      </c>
      <c r="H1183" s="49" t="str">
        <f>+[34]Pararrayos!G47</f>
        <v>DGER/MEM</v>
      </c>
      <c r="I1183" s="49" t="str">
        <f>+[34]Pararrayos!H47</f>
        <v xml:space="preserve">DGER/MEM </v>
      </c>
      <c r="J1183" s="49" t="str">
        <f>+[34]Pararrayos!I47</f>
        <v>DGER/MEM</v>
      </c>
      <c r="K1183" s="49" t="str">
        <f>+[34]Pararrayos!J47</f>
        <v>DGER/MEM</v>
      </c>
      <c r="L1183" s="49" t="str">
        <f>+[34]Pararrayos!K47</f>
        <v>DGER/MEM</v>
      </c>
      <c r="M1183" s="49">
        <f>+[34]Pararrayos!L47</f>
        <v>43038</v>
      </c>
      <c r="N1183" s="49" t="str">
        <f>+[34]Pararrayos!M47</f>
        <v>DGER/MEM</v>
      </c>
      <c r="O1183" s="49" t="str">
        <f>+[34]Pararrayos!N47</f>
        <v>Sustento</v>
      </c>
      <c r="P1183" s="49" t="str">
        <f>+[34]Pararrayos!O47</f>
        <v>DGER/MEM</v>
      </c>
      <c r="Q1183" s="49" t="str">
        <f>+[34]Pararrayos!P47</f>
        <v>S</v>
      </c>
      <c r="R1183" s="51">
        <f t="shared" si="74"/>
        <v>0.35724069231727063</v>
      </c>
      <c r="S1183" s="45" t="str">
        <f t="shared" si="75"/>
        <v xml:space="preserve">DGER/MEM: DGER/MEM </v>
      </c>
      <c r="V1183" s="46">
        <f t="shared" si="73"/>
        <v>1</v>
      </c>
    </row>
    <row r="1184" spans="1:22" s="45" customFormat="1" ht="11.25" hidden="1" customHeight="1" x14ac:dyDescent="0.2">
      <c r="A1184" s="47">
        <f t="shared" si="76"/>
        <v>1170</v>
      </c>
      <c r="B1184" s="48" t="str">
        <f>+[34]Pararrayos!B48</f>
        <v>SPZ01</v>
      </c>
      <c r="C1184" s="49" t="str">
        <f>+[34]Pararrayos!C48</f>
        <v xml:space="preserve">PARARRAYO CLASE DISTRIBUCION,  8.4 KV, PARA SISTEMA DE 7.62/13.2 KV, OXIDO DE ZINC                                                                                                                                                                        </v>
      </c>
      <c r="D1184" s="49">
        <f>+[34]Pararrayos!D48</f>
        <v>46.78</v>
      </c>
      <c r="E1184" s="53">
        <f>+[34]Pararrayos!E48</f>
        <v>39.7712</v>
      </c>
      <c r="F1184" s="53"/>
      <c r="G1184" s="49" t="str">
        <f>+[34]Pararrayos!F48</f>
        <v>E</v>
      </c>
      <c r="H1184" s="49" t="str">
        <f>+[34]Pararrayos!G48</f>
        <v/>
      </c>
      <c r="I1184" s="49" t="str">
        <f>+[34]Pararrayos!H48</f>
        <v>Estimado</v>
      </c>
      <c r="J1184" s="49" t="str">
        <f>+[34]Pararrayos!I48</f>
        <v/>
      </c>
      <c r="K1184" s="49" t="str">
        <f>+[34]Pararrayos!J48</f>
        <v/>
      </c>
      <c r="L1184" s="49" t="str">
        <f>+[34]Pararrayos!K48</f>
        <v/>
      </c>
      <c r="M1184" s="49" t="str">
        <f>+[34]Pararrayos!L48</f>
        <v/>
      </c>
      <c r="N1184" s="49" t="str">
        <f>+[34]Pararrayos!M48</f>
        <v/>
      </c>
      <c r="O1184" s="49" t="str">
        <f>+[34]Pararrayos!N48</f>
        <v>Estimado</v>
      </c>
      <c r="P1184" s="49" t="str">
        <f>+[34]Pararrayos!O48</f>
        <v/>
      </c>
      <c r="Q1184" s="49" t="str">
        <f>+[34]Pararrayos!P48</f>
        <v>E</v>
      </c>
      <c r="R1184" s="51">
        <f t="shared" si="74"/>
        <v>-0.14982471141513465</v>
      </c>
      <c r="S1184" s="45" t="str">
        <f t="shared" si="75"/>
        <v>Estimado.rar</v>
      </c>
      <c r="V1184" s="46">
        <f t="shared" si="73"/>
        <v>1</v>
      </c>
    </row>
    <row r="1185" spans="1:22" s="45" customFormat="1" ht="11.25" hidden="1" customHeight="1" x14ac:dyDescent="0.2">
      <c r="A1185" s="47">
        <f t="shared" si="76"/>
        <v>1171</v>
      </c>
      <c r="B1185" s="48" t="str">
        <f>+[34]Pararrayos!B49</f>
        <v>SPZ02</v>
      </c>
      <c r="C1185" s="49" t="str">
        <f>+[34]Pararrayos!C49</f>
        <v xml:space="preserve">PARARRAYO CLASE DISTRIBUCION, 10.2 KV, PARA SISTEMA DE 10 KV L-L, OXIDO DE ZINC                                                                                                                                                                           </v>
      </c>
      <c r="D1185" s="49">
        <f>+[34]Pararrayos!D49</f>
        <v>42.1</v>
      </c>
      <c r="E1185" s="53">
        <f>+[34]Pararrayos!E49</f>
        <v>41.369379097570388</v>
      </c>
      <c r="F1185" s="53"/>
      <c r="G1185" s="49" t="str">
        <f>+[34]Pararrayos!F49</f>
        <v>E</v>
      </c>
      <c r="H1185" s="49" t="str">
        <f>+[34]Pararrayos!G49</f>
        <v/>
      </c>
      <c r="I1185" s="49" t="str">
        <f>+[34]Pararrayos!H49</f>
        <v>Estimado</v>
      </c>
      <c r="J1185" s="49" t="str">
        <f>+[34]Pararrayos!I49</f>
        <v/>
      </c>
      <c r="K1185" s="49" t="str">
        <f>+[34]Pararrayos!J49</f>
        <v/>
      </c>
      <c r="L1185" s="49" t="str">
        <f>+[34]Pararrayos!K49</f>
        <v/>
      </c>
      <c r="M1185" s="49" t="str">
        <f>+[34]Pararrayos!L49</f>
        <v/>
      </c>
      <c r="N1185" s="49" t="str">
        <f>+[34]Pararrayos!M49</f>
        <v/>
      </c>
      <c r="O1185" s="49" t="str">
        <f>+[34]Pararrayos!N49</f>
        <v>Estimado</v>
      </c>
      <c r="P1185" s="49" t="str">
        <f>+[34]Pararrayos!O49</f>
        <v/>
      </c>
      <c r="Q1185" s="49" t="str">
        <f>+[34]Pararrayos!P49</f>
        <v>E</v>
      </c>
      <c r="R1185" s="51">
        <f t="shared" si="74"/>
        <v>-1.7354415734670114E-2</v>
      </c>
      <c r="S1185" s="45" t="str">
        <f t="shared" si="75"/>
        <v>Estimado.rar</v>
      </c>
      <c r="V1185" s="46">
        <f t="shared" si="73"/>
        <v>1</v>
      </c>
    </row>
    <row r="1186" spans="1:22" s="45" customFormat="1" ht="11.25" hidden="1" customHeight="1" x14ac:dyDescent="0.2">
      <c r="A1186" s="47">
        <f t="shared" si="76"/>
        <v>1172</v>
      </c>
      <c r="B1186" s="48" t="str">
        <f>+[34]Pararrayos!B50</f>
        <v>SPZ03</v>
      </c>
      <c r="C1186" s="49" t="str">
        <f>+[34]Pararrayos!C50</f>
        <v xml:space="preserve">PARARRAYO CLASE DISTRIBUCION, 12.7 KV, PARA SISTEMA DE 13.2 KV L-L, OXIDO DE ZINC                                                                                                                                                                         </v>
      </c>
      <c r="D1186" s="49">
        <f>+[34]Pararrayos!D50</f>
        <v>51.86</v>
      </c>
      <c r="E1186" s="53">
        <f>+[34]Pararrayos!E50</f>
        <v>43.589599999999997</v>
      </c>
      <c r="F1186" s="53"/>
      <c r="G1186" s="49" t="str">
        <f>+[34]Pararrayos!F50</f>
        <v>E</v>
      </c>
      <c r="H1186" s="49" t="str">
        <f>+[34]Pararrayos!G50</f>
        <v/>
      </c>
      <c r="I1186" s="49" t="str">
        <f>+[34]Pararrayos!H50</f>
        <v>Estimado</v>
      </c>
      <c r="J1186" s="49" t="str">
        <f>+[34]Pararrayos!I50</f>
        <v/>
      </c>
      <c r="K1186" s="49" t="str">
        <f>+[34]Pararrayos!J50</f>
        <v/>
      </c>
      <c r="L1186" s="49" t="str">
        <f>+[34]Pararrayos!K50</f>
        <v/>
      </c>
      <c r="M1186" s="49" t="str">
        <f>+[34]Pararrayos!L50</f>
        <v/>
      </c>
      <c r="N1186" s="49" t="str">
        <f>+[34]Pararrayos!M50</f>
        <v/>
      </c>
      <c r="O1186" s="49" t="str">
        <f>+[34]Pararrayos!N50</f>
        <v>Estimado</v>
      </c>
      <c r="P1186" s="49" t="str">
        <f>+[34]Pararrayos!O50</f>
        <v/>
      </c>
      <c r="Q1186" s="49" t="str">
        <f>+[34]Pararrayos!P50</f>
        <v>E</v>
      </c>
      <c r="R1186" s="51">
        <f t="shared" si="74"/>
        <v>-0.15947551099113</v>
      </c>
      <c r="S1186" s="45" t="str">
        <f t="shared" si="75"/>
        <v>Estimado.rar</v>
      </c>
      <c r="V1186" s="46">
        <f t="shared" si="73"/>
        <v>1</v>
      </c>
    </row>
    <row r="1187" spans="1:22" s="45" customFormat="1" ht="11.25" hidden="1" customHeight="1" x14ac:dyDescent="0.2">
      <c r="A1187" s="47">
        <f t="shared" si="76"/>
        <v>1173</v>
      </c>
      <c r="B1187" s="48" t="str">
        <f>+[34]Pararrayos!B51</f>
        <v>SPZ04</v>
      </c>
      <c r="C1187" s="49" t="str">
        <f>+[34]Pararrayos!C51</f>
        <v xml:space="preserve">PARARRAYO CLASE DISTRIBUCION, 15.3 KV, PARA SISTEMA DE 13.2/22.9 KV, OXIDO DE ZINC                                                                                                                                                                        </v>
      </c>
      <c r="D1187" s="49">
        <f>+[34]Pararrayos!D51</f>
        <v>41.5</v>
      </c>
      <c r="E1187" s="53">
        <f>+[34]Pararrayos!E51</f>
        <v>45.898399999999995</v>
      </c>
      <c r="F1187" s="53"/>
      <c r="G1187" s="49" t="str">
        <f>+[34]Pararrayos!F51</f>
        <v>E</v>
      </c>
      <c r="H1187" s="49" t="str">
        <f>+[34]Pararrayos!G51</f>
        <v/>
      </c>
      <c r="I1187" s="49" t="str">
        <f>+[34]Pararrayos!H51</f>
        <v>Estimado</v>
      </c>
      <c r="J1187" s="49" t="str">
        <f>+[34]Pararrayos!I51</f>
        <v/>
      </c>
      <c r="K1187" s="49" t="str">
        <f>+[34]Pararrayos!J51</f>
        <v/>
      </c>
      <c r="L1187" s="49" t="str">
        <f>+[34]Pararrayos!K51</f>
        <v/>
      </c>
      <c r="M1187" s="49" t="str">
        <f>+[34]Pararrayos!L51</f>
        <v/>
      </c>
      <c r="N1187" s="49" t="str">
        <f>+[34]Pararrayos!M51</f>
        <v/>
      </c>
      <c r="O1187" s="49" t="str">
        <f>+[34]Pararrayos!N51</f>
        <v>Estimado</v>
      </c>
      <c r="P1187" s="49" t="str">
        <f>+[34]Pararrayos!O51</f>
        <v/>
      </c>
      <c r="Q1187" s="49" t="str">
        <f>+[34]Pararrayos!P51</f>
        <v>E</v>
      </c>
      <c r="R1187" s="51">
        <f t="shared" si="74"/>
        <v>0.10598554216867462</v>
      </c>
      <c r="S1187" s="45" t="str">
        <f t="shared" si="75"/>
        <v>Estimado.rar</v>
      </c>
      <c r="V1187" s="46">
        <f t="shared" si="73"/>
        <v>1</v>
      </c>
    </row>
    <row r="1188" spans="1:22" s="45" customFormat="1" ht="11.25" hidden="1" customHeight="1" x14ac:dyDescent="0.2">
      <c r="A1188" s="47">
        <f t="shared" si="76"/>
        <v>1174</v>
      </c>
      <c r="B1188" s="48" t="str">
        <f>+[34]Pararrayos!B52</f>
        <v>SPZ05</v>
      </c>
      <c r="C1188" s="49" t="str">
        <f>+[34]Pararrayos!C52</f>
        <v xml:space="preserve">PARARRAYO CLASE DISTRIBUCION, 21 KV, PARA SISTEMA DE 13.2/22.9 KV, OXIDO DE ZINC                                                                                                                                                                          </v>
      </c>
      <c r="D1188" s="49">
        <f>+[34]Pararrayos!D52</f>
        <v>51.86</v>
      </c>
      <c r="E1188" s="53">
        <f>+[34]Pararrayos!E52</f>
        <v>50.96</v>
      </c>
      <c r="F1188" s="53"/>
      <c r="G1188" s="49" t="str">
        <f>+[34]Pararrayos!F52</f>
        <v>S</v>
      </c>
      <c r="H1188" s="49">
        <f>+[34]Pararrayos!G52</f>
        <v>60</v>
      </c>
      <c r="I1188" s="49" t="str">
        <f>+[34]Pararrayos!H52</f>
        <v>Orden de Compra OC-1836</v>
      </c>
      <c r="J1188" s="49" t="str">
        <f>+[34]Pararrayos!I52</f>
        <v>Individual</v>
      </c>
      <c r="K1188" s="49" t="str">
        <f>+[34]Pararrayos!J52</f>
        <v>ELDU</v>
      </c>
      <c r="L1188" s="49" t="str">
        <f>+[34]Pararrayos!K52</f>
        <v>ELECTROWERKE S.A</v>
      </c>
      <c r="M1188" s="49">
        <f>+[34]Pararrayos!L52</f>
        <v>42625</v>
      </c>
      <c r="N1188" s="49">
        <f>+[34]Pararrayos!M52</f>
        <v>225</v>
      </c>
      <c r="O1188" s="49" t="str">
        <f>+[34]Pararrayos!N52</f>
        <v>Sustento</v>
      </c>
      <c r="P1188" s="49">
        <f>+[34]Pararrayos!O52</f>
        <v>60</v>
      </c>
      <c r="Q1188" s="49" t="str">
        <f>+[34]Pararrayos!P52</f>
        <v>S</v>
      </c>
      <c r="R1188" s="51">
        <f t="shared" si="74"/>
        <v>-1.7354415734670225E-2</v>
      </c>
      <c r="S1188" s="45" t="str">
        <f t="shared" si="75"/>
        <v>ELDU: Orden de Compra OC-1836</v>
      </c>
      <c r="V1188" s="46">
        <f t="shared" si="73"/>
        <v>1</v>
      </c>
    </row>
    <row r="1189" spans="1:22" s="45" customFormat="1" ht="11.25" hidden="1" customHeight="1" x14ac:dyDescent="0.2">
      <c r="A1189" s="47">
        <f t="shared" si="76"/>
        <v>1175</v>
      </c>
      <c r="B1189" s="48" t="str">
        <f>+[34]Pararrayos!B53</f>
        <v>SPZ06</v>
      </c>
      <c r="C1189" s="49" t="str">
        <f>+[34]Pararrayos!C53</f>
        <v xml:space="preserve">PARARRAYOS UNIPOLARES DE Vn= 12 KV. 10 KA,  95 KV. NBA,3500m.s.n.m, ACCESORIOS DE MONTAJE                                                                                                                                                                 </v>
      </c>
      <c r="D1189" s="49">
        <f>+[34]Pararrayos!D53</f>
        <v>33.46</v>
      </c>
      <c r="E1189" s="53">
        <f>+[34]Pararrayos!E53</f>
        <v>42.967999999999996</v>
      </c>
      <c r="F1189" s="53"/>
      <c r="G1189" s="49" t="str">
        <f>+[34]Pararrayos!F53</f>
        <v>E</v>
      </c>
      <c r="H1189" s="49" t="str">
        <f>+[34]Pararrayos!G53</f>
        <v/>
      </c>
      <c r="I1189" s="49" t="str">
        <f>+[34]Pararrayos!H53</f>
        <v>Estimado</v>
      </c>
      <c r="J1189" s="49" t="str">
        <f>+[34]Pararrayos!I53</f>
        <v/>
      </c>
      <c r="K1189" s="49" t="str">
        <f>+[34]Pararrayos!J53</f>
        <v/>
      </c>
      <c r="L1189" s="49" t="str">
        <f>+[34]Pararrayos!K53</f>
        <v/>
      </c>
      <c r="M1189" s="49" t="str">
        <f>+[34]Pararrayos!L53</f>
        <v/>
      </c>
      <c r="N1189" s="49" t="str">
        <f>+[34]Pararrayos!M53</f>
        <v/>
      </c>
      <c r="O1189" s="49" t="str">
        <f>+[34]Pararrayos!N53</f>
        <v>Estimado</v>
      </c>
      <c r="P1189" s="49" t="str">
        <f>+[34]Pararrayos!O53</f>
        <v/>
      </c>
      <c r="Q1189" s="49" t="str">
        <f>+[34]Pararrayos!P53</f>
        <v>E</v>
      </c>
      <c r="R1189" s="51">
        <f t="shared" si="74"/>
        <v>0.28416019127316194</v>
      </c>
      <c r="S1189" s="45" t="str">
        <f t="shared" si="75"/>
        <v>Estimado.rar</v>
      </c>
      <c r="V1189" s="46">
        <f t="shared" si="73"/>
        <v>1</v>
      </c>
    </row>
    <row r="1190" spans="1:22" s="45" customFormat="1" ht="11.25" hidden="1" customHeight="1" x14ac:dyDescent="0.2">
      <c r="A1190" s="47">
        <f t="shared" si="76"/>
        <v>1176</v>
      </c>
      <c r="B1190" s="48" t="str">
        <f>+[34]Pararrayos!B54</f>
        <v>SPZ08</v>
      </c>
      <c r="C1190" s="49" t="str">
        <f>+[34]Pararrayos!C54</f>
        <v xml:space="preserve">PARARRAYOS UNIPOLARES DE Vn= 15 KV. 10 KA, 125 KV. NBA,3500m.s.n.m, ACCESORIOS DE MONTAJE                                                                                                                                                                 </v>
      </c>
      <c r="D1190" s="49">
        <f>+[34]Pararrayos!D54</f>
        <v>42.1</v>
      </c>
      <c r="E1190" s="53">
        <f>+[34]Pararrayos!E54</f>
        <v>45.631999999999998</v>
      </c>
      <c r="F1190" s="53"/>
      <c r="G1190" s="49" t="str">
        <f>+[34]Pararrayos!F54</f>
        <v>E</v>
      </c>
      <c r="H1190" s="49" t="str">
        <f>+[34]Pararrayos!G54</f>
        <v/>
      </c>
      <c r="I1190" s="49" t="str">
        <f>+[34]Pararrayos!H54</f>
        <v>Estimado</v>
      </c>
      <c r="J1190" s="49" t="str">
        <f>+[34]Pararrayos!I54</f>
        <v/>
      </c>
      <c r="K1190" s="49" t="str">
        <f>+[34]Pararrayos!J54</f>
        <v/>
      </c>
      <c r="L1190" s="49" t="str">
        <f>+[34]Pararrayos!K54</f>
        <v/>
      </c>
      <c r="M1190" s="49" t="str">
        <f>+[34]Pararrayos!L54</f>
        <v/>
      </c>
      <c r="N1190" s="49" t="str">
        <f>+[34]Pararrayos!M54</f>
        <v/>
      </c>
      <c r="O1190" s="49" t="str">
        <f>+[34]Pararrayos!N54</f>
        <v>Estimado</v>
      </c>
      <c r="P1190" s="49" t="str">
        <f>+[34]Pararrayos!O54</f>
        <v/>
      </c>
      <c r="Q1190" s="49" t="str">
        <f>+[34]Pararrayos!P54</f>
        <v>E</v>
      </c>
      <c r="R1190" s="51">
        <f t="shared" si="74"/>
        <v>8.3895486935866792E-2</v>
      </c>
      <c r="S1190" s="45" t="str">
        <f t="shared" si="75"/>
        <v>Estimado.rar</v>
      </c>
      <c r="V1190" s="46">
        <f t="shared" si="73"/>
        <v>1</v>
      </c>
    </row>
    <row r="1191" spans="1:22" s="45" customFormat="1" ht="11.25" hidden="1" customHeight="1" x14ac:dyDescent="0.2">
      <c r="A1191" s="47">
        <f t="shared" si="76"/>
        <v>1177</v>
      </c>
      <c r="B1191" s="48" t="str">
        <f>+[34]Pararrayos!B55</f>
        <v>SPZ10</v>
      </c>
      <c r="C1191" s="49" t="str">
        <f>+[34]Pararrayos!C55</f>
        <v xml:space="preserve">PARARRAYOS UNIPOLARES DE Vn= 21 KV. 10 KA, 125 KV. NBA,3500m.s.n.m, ACCESORIOS DE MONTAJE                                                                                                                                                                 </v>
      </c>
      <c r="D1191" s="49">
        <f>+[34]Pararrayos!D55</f>
        <v>62</v>
      </c>
      <c r="E1191" s="53">
        <f>+[34]Pararrayos!E55</f>
        <v>50.959999999999994</v>
      </c>
      <c r="F1191" s="53"/>
      <c r="G1191" s="49" t="str">
        <f>+[34]Pararrayos!F55</f>
        <v>E</v>
      </c>
      <c r="H1191" s="49" t="str">
        <f>+[34]Pararrayos!G55</f>
        <v/>
      </c>
      <c r="I1191" s="49" t="str">
        <f>+[34]Pararrayos!H55</f>
        <v>Estimado</v>
      </c>
      <c r="J1191" s="49" t="str">
        <f>+[34]Pararrayos!I55</f>
        <v/>
      </c>
      <c r="K1191" s="49" t="str">
        <f>+[34]Pararrayos!J55</f>
        <v/>
      </c>
      <c r="L1191" s="49" t="str">
        <f>+[34]Pararrayos!K55</f>
        <v/>
      </c>
      <c r="M1191" s="49" t="str">
        <f>+[34]Pararrayos!L55</f>
        <v/>
      </c>
      <c r="N1191" s="49" t="str">
        <f>+[34]Pararrayos!M55</f>
        <v/>
      </c>
      <c r="O1191" s="49" t="str">
        <f>+[34]Pararrayos!N55</f>
        <v>Estimado</v>
      </c>
      <c r="P1191" s="49" t="str">
        <f>+[34]Pararrayos!O55</f>
        <v/>
      </c>
      <c r="Q1191" s="49" t="str">
        <f>+[34]Pararrayos!P55</f>
        <v>E</v>
      </c>
      <c r="R1191" s="51">
        <f t="shared" si="74"/>
        <v>-0.1780645161290324</v>
      </c>
      <c r="S1191" s="45" t="str">
        <f t="shared" si="75"/>
        <v>Estimado.rar</v>
      </c>
      <c r="V1191" s="46">
        <f t="shared" si="73"/>
        <v>1</v>
      </c>
    </row>
    <row r="1192" spans="1:22" s="45" customFormat="1" ht="11.25" hidden="1" customHeight="1" x14ac:dyDescent="0.2">
      <c r="A1192" s="47">
        <f t="shared" si="76"/>
        <v>1178</v>
      </c>
      <c r="B1192" s="48" t="str">
        <f>+[34]Pararrayos!B56</f>
        <v>SPZ12</v>
      </c>
      <c r="C1192" s="49" t="str">
        <f>+[34]Pararrayos!C56</f>
        <v xml:space="preserve">PARARRAYOS UNIPOLARES DE Vn= 24 KV. 10 KA, 175 KV. NBA,3500m.s.n.m, ACCESORIOS DE MONTAJE                                                                                                                                                                 </v>
      </c>
      <c r="D1192" s="49">
        <f>+[34]Pararrayos!D56</f>
        <v>68.900000000000006</v>
      </c>
      <c r="E1192" s="53">
        <f>+[34]Pararrayos!E56</f>
        <v>65</v>
      </c>
      <c r="F1192" s="53"/>
      <c r="G1192" s="49" t="str">
        <f>+[34]Pararrayos!F56</f>
        <v>S</v>
      </c>
      <c r="H1192" s="49">
        <f>+[34]Pararrayos!G56</f>
        <v>50</v>
      </c>
      <c r="I1192" s="49" t="str">
        <f>+[34]Pararrayos!H56</f>
        <v>Orden de Compra OC-4105</v>
      </c>
      <c r="J1192" s="49" t="str">
        <f>+[34]Pararrayos!I56</f>
        <v>Individual</v>
      </c>
      <c r="K1192" s="49" t="str">
        <f>+[34]Pararrayos!J56</f>
        <v>ELDU</v>
      </c>
      <c r="L1192" s="49" t="str">
        <f>+[34]Pararrayos!K56</f>
        <v>SILICON TECHNOLOGY S.A.C.</v>
      </c>
      <c r="M1192" s="49">
        <f>+[34]Pararrayos!L56</f>
        <v>42776</v>
      </c>
      <c r="N1192" s="49">
        <f>+[34]Pararrayos!M56</f>
        <v>285</v>
      </c>
      <c r="O1192" s="49" t="str">
        <f>+[34]Pararrayos!N56</f>
        <v>Sustento</v>
      </c>
      <c r="P1192" s="49">
        <f>+[34]Pararrayos!O56</f>
        <v>50</v>
      </c>
      <c r="Q1192" s="49" t="str">
        <f>+[34]Pararrayos!P56</f>
        <v>S</v>
      </c>
      <c r="R1192" s="51">
        <f t="shared" si="74"/>
        <v>-5.6603773584905759E-2</v>
      </c>
      <c r="S1192" s="45" t="str">
        <f t="shared" si="75"/>
        <v>ELDU: Orden de Compra OC-4105</v>
      </c>
      <c r="V1192" s="46">
        <f t="shared" si="73"/>
        <v>1</v>
      </c>
    </row>
    <row r="1193" spans="1:22" s="45" customFormat="1" ht="11.25" hidden="1" customHeight="1" x14ac:dyDescent="0.2">
      <c r="A1193" s="47">
        <f t="shared" si="76"/>
        <v>1179</v>
      </c>
      <c r="B1193" s="48" t="str">
        <f>+'[34]Cut Out BC'!B10</f>
        <v>SSE57</v>
      </c>
      <c r="C1193" s="49" t="str">
        <f>+'[34]Cut Out BC'!C10</f>
        <v>SECCIONADOR FUSIBLE (CUT-OUT), BAJO CARGA, UNIPOLAR x 1, 15 kV, 100 A</v>
      </c>
      <c r="D1193" s="49">
        <f>+'[34]Cut Out BC'!D10</f>
        <v>210</v>
      </c>
      <c r="E1193" s="53">
        <f>+'[34]Cut Out BC'!E10</f>
        <v>156.11000000000001</v>
      </c>
      <c r="F1193" s="53"/>
      <c r="G1193" s="49" t="str">
        <f>+'[34]Cut Out BC'!F10</f>
        <v>S</v>
      </c>
      <c r="H1193" s="49">
        <f>+'[34]Cut Out BC'!G10</f>
        <v>575</v>
      </c>
      <c r="I1193" s="49" t="str">
        <f>+'[34]Cut Out BC'!H10</f>
        <v>Factura 001-0013978</v>
      </c>
      <c r="J1193" s="49" t="str">
        <f>+'[34]Cut Out BC'!I10</f>
        <v>Individual</v>
      </c>
      <c r="K1193" s="49" t="str">
        <f>+'[34]Cut Out BC'!J10</f>
        <v>SEAL</v>
      </c>
      <c r="L1193" s="49" t="str">
        <f>+'[34]Cut Out BC'!K10</f>
        <v>SILICON TECHNOLOGY S.A.C.</v>
      </c>
      <c r="M1193" s="49">
        <f>+'[34]Cut Out BC'!L10</f>
        <v>42779</v>
      </c>
      <c r="N1193" s="49">
        <f>+'[34]Cut Out BC'!M10</f>
        <v>1</v>
      </c>
      <c r="O1193" s="49" t="str">
        <f>+'[34]Cut Out BC'!N10</f>
        <v>Sustento</v>
      </c>
      <c r="P1193" s="49">
        <f>+'[34]Cut Out BC'!O10</f>
        <v>575</v>
      </c>
      <c r="Q1193" s="49" t="str">
        <f>+'[34]Cut Out BC'!P10</f>
        <v>S</v>
      </c>
      <c r="R1193" s="51">
        <f t="shared" si="74"/>
        <v>-0.25661904761904752</v>
      </c>
      <c r="S1193" s="45" t="str">
        <f t="shared" si="75"/>
        <v>SEAL: Factura 001-0013978</v>
      </c>
      <c r="V1193" s="46">
        <f t="shared" si="73"/>
        <v>1</v>
      </c>
    </row>
    <row r="1194" spans="1:22" s="45" customFormat="1" ht="11.25" hidden="1" customHeight="1" x14ac:dyDescent="0.2">
      <c r="A1194" s="47">
        <f t="shared" si="76"/>
        <v>1180</v>
      </c>
      <c r="B1194" s="67" t="str">
        <f>+'[34]Cut Out BC'!B11</f>
        <v>SSE58</v>
      </c>
      <c r="C1194" s="49" t="str">
        <f>+'[34]Cut Out BC'!C11</f>
        <v>SECCIONADOR FUSIBLE (CUT-OUT), BAJO CARGA, UNIPOLAR x 1, 15 kV, 200 A</v>
      </c>
      <c r="D1194" s="49">
        <f>+'[34]Cut Out BC'!D11</f>
        <v>240</v>
      </c>
      <c r="E1194" s="53">
        <f>+'[34]Cut Out BC'!E11</f>
        <v>178.41142857142859</v>
      </c>
      <c r="F1194" s="53"/>
      <c r="G1194" s="49" t="str">
        <f>+'[34]Cut Out BC'!F11</f>
        <v>E</v>
      </c>
      <c r="H1194" s="49" t="str">
        <f>+'[34]Cut Out BC'!G11</f>
        <v/>
      </c>
      <c r="I1194" s="49" t="str">
        <f>+'[34]Cut Out BC'!H11</f>
        <v>Estimado</v>
      </c>
      <c r="J1194" s="49" t="str">
        <f>+'[34]Cut Out BC'!I11</f>
        <v/>
      </c>
      <c r="K1194" s="49" t="str">
        <f>+'[34]Cut Out BC'!J11</f>
        <v/>
      </c>
      <c r="L1194" s="49" t="str">
        <f>+'[34]Cut Out BC'!K11</f>
        <v/>
      </c>
      <c r="M1194" s="49" t="str">
        <f>+'[34]Cut Out BC'!L11</f>
        <v/>
      </c>
      <c r="N1194" s="49" t="str">
        <f>+'[34]Cut Out BC'!M11</f>
        <v/>
      </c>
      <c r="O1194" s="49" t="str">
        <f>+'[34]Cut Out BC'!N11</f>
        <v>Estimado</v>
      </c>
      <c r="P1194" s="49" t="str">
        <f>+'[34]Cut Out BC'!O11</f>
        <v/>
      </c>
      <c r="Q1194" s="49" t="str">
        <f>+'[34]Cut Out BC'!P11</f>
        <v>E</v>
      </c>
      <c r="R1194" s="51">
        <f t="shared" si="74"/>
        <v>-0.25661904761904752</v>
      </c>
      <c r="S1194" s="45" t="str">
        <f t="shared" si="75"/>
        <v>Estimado.rar</v>
      </c>
      <c r="V1194" s="46">
        <f t="shared" ref="V1194:V1257" si="77">+COUNTIF($B$3:$B$2619,B1194)</f>
        <v>1</v>
      </c>
    </row>
    <row r="1195" spans="1:22" s="45" customFormat="1" ht="11.25" hidden="1" customHeight="1" x14ac:dyDescent="0.2">
      <c r="A1195" s="47">
        <f t="shared" si="76"/>
        <v>1181</v>
      </c>
      <c r="B1195" s="74" t="str">
        <f>+'[34]Otros (GPRS, Ind. Fallas)'!B5</f>
        <v>SAB39</v>
      </c>
      <c r="C1195" s="75" t="str">
        <f>+'[34]Otros (GPRS, Ind. Fallas)'!C5</f>
        <v>MODEM GPRS, CON ACCESORIO DE FIJACION TIPO DIN Y CABLES DE COMUNICACIÓN</v>
      </c>
      <c r="D1195" s="75" t="str">
        <f>+'[34]Otros (GPRS, Ind. Fallas)'!D5</f>
        <v>NUEVO</v>
      </c>
      <c r="E1195" s="75">
        <f>+'[34]Otros (GPRS, Ind. Fallas)'!E5</f>
        <v>595</v>
      </c>
      <c r="F1195" s="75"/>
      <c r="G1195" s="75" t="str">
        <f>+'[34]Otros (GPRS, Ind. Fallas)'!F5</f>
        <v>S</v>
      </c>
      <c r="H1195" s="75">
        <f>+'[34]Otros (GPRS, Ind. Fallas)'!G5</f>
        <v>0</v>
      </c>
      <c r="I1195" s="75" t="str">
        <f>+'[34]Otros (GPRS, Ind. Fallas)'!H5</f>
        <v xml:space="preserve">Costo Propuesto por Electrocentro SA </v>
      </c>
      <c r="J1195" s="75">
        <f>+'[34]Otros (GPRS, Ind. Fallas)'!I5</f>
        <v>0</v>
      </c>
      <c r="K1195" s="75" t="str">
        <f>+'[34]Otros (GPRS, Ind. Fallas)'!J5</f>
        <v>ELC</v>
      </c>
      <c r="L1195" s="75" t="str">
        <f>+'[34]Otros (GPRS, Ind. Fallas)'!K5</f>
        <v>Costo Propuesto por Electrocentro SA</v>
      </c>
      <c r="M1195" s="75">
        <f>+'[34]Otros (GPRS, Ind. Fallas)'!L5</f>
        <v>43100</v>
      </c>
      <c r="N1195" s="75">
        <f>+'[34]Otros (GPRS, Ind. Fallas)'!M5</f>
        <v>0</v>
      </c>
      <c r="O1195" s="75" t="str">
        <f>+'[34]Otros (GPRS, Ind. Fallas)'!N5</f>
        <v>Sustento</v>
      </c>
      <c r="P1195" s="75">
        <f>+'[34]Otros (GPRS, Ind. Fallas)'!O5</f>
        <v>0</v>
      </c>
      <c r="Q1195" s="75" t="str">
        <f>+'[34]Otros (GPRS, Ind. Fallas)'!P5</f>
        <v>S</v>
      </c>
      <c r="R1195" s="51" t="str">
        <f t="shared" si="74"/>
        <v/>
      </c>
      <c r="S1195" s="45" t="str">
        <f t="shared" si="75"/>
        <v xml:space="preserve">ELC: Costo Propuesto por Electrocentro SA </v>
      </c>
      <c r="V1195" s="46">
        <f t="shared" si="77"/>
        <v>1</v>
      </c>
    </row>
    <row r="1196" spans="1:22" s="45" customFormat="1" ht="11.25" hidden="1" customHeight="1" x14ac:dyDescent="0.2">
      <c r="A1196" s="47">
        <f t="shared" si="76"/>
        <v>1182</v>
      </c>
      <c r="B1196" s="74" t="str">
        <f>+'[34]Otros (GPRS, Ind. Fallas)'!B6</f>
        <v>SAB40</v>
      </c>
      <c r="C1196" s="75" t="str">
        <f>+'[34]Otros (GPRS, Ind. Fallas)'!C6</f>
        <v>CONCENTRADOR DE DATOS PARA SECCIONALIZADOR MONOPOLAR PROGRAMABLE, 15kV y 27 kV, 150kVp</v>
      </c>
      <c r="D1196" s="75" t="str">
        <f>+'[34]Otros (GPRS, Ind. Fallas)'!D6</f>
        <v>NUEVO</v>
      </c>
      <c r="E1196" s="75">
        <f>+'[34]Otros (GPRS, Ind. Fallas)'!E6</f>
        <v>400</v>
      </c>
      <c r="F1196" s="75"/>
      <c r="G1196" s="75" t="str">
        <f>+'[34]Otros (GPRS, Ind. Fallas)'!F6</f>
        <v>S</v>
      </c>
      <c r="H1196" s="75">
        <f>+'[34]Otros (GPRS, Ind. Fallas)'!G6</f>
        <v>0</v>
      </c>
      <c r="I1196" s="75" t="str">
        <f>+'[34]Otros (GPRS, Ind. Fallas)'!H6</f>
        <v xml:space="preserve">Costo Propuesto por Electrocentro SA </v>
      </c>
      <c r="J1196" s="75">
        <f>+'[34]Otros (GPRS, Ind. Fallas)'!I6</f>
        <v>0</v>
      </c>
      <c r="K1196" s="75" t="str">
        <f>+'[34]Otros (GPRS, Ind. Fallas)'!J6</f>
        <v>ELC</v>
      </c>
      <c r="L1196" s="75" t="str">
        <f>+'[34]Otros (GPRS, Ind. Fallas)'!K6</f>
        <v>Costo Propuesto por Electrocentro SA</v>
      </c>
      <c r="M1196" s="75">
        <f>+'[34]Otros (GPRS, Ind. Fallas)'!L6</f>
        <v>43100</v>
      </c>
      <c r="N1196" s="75">
        <f>+'[34]Otros (GPRS, Ind. Fallas)'!M6</f>
        <v>0</v>
      </c>
      <c r="O1196" s="75" t="str">
        <f>+'[34]Otros (GPRS, Ind. Fallas)'!N6</f>
        <v>Sustento</v>
      </c>
      <c r="P1196" s="75">
        <f>+'[34]Otros (GPRS, Ind. Fallas)'!O6</f>
        <v>0</v>
      </c>
      <c r="Q1196" s="75" t="str">
        <f>+'[34]Otros (GPRS, Ind. Fallas)'!P6</f>
        <v>S</v>
      </c>
      <c r="R1196" s="51" t="str">
        <f t="shared" si="74"/>
        <v/>
      </c>
      <c r="S1196" s="45" t="str">
        <f t="shared" si="75"/>
        <v xml:space="preserve">ELC: Costo Propuesto por Electrocentro SA </v>
      </c>
      <c r="V1196" s="46">
        <f t="shared" si="77"/>
        <v>1</v>
      </c>
    </row>
    <row r="1197" spans="1:22" s="45" customFormat="1" ht="11.25" hidden="1" customHeight="1" x14ac:dyDescent="0.2">
      <c r="A1197" s="47">
        <f t="shared" si="76"/>
        <v>1183</v>
      </c>
      <c r="B1197" s="74" t="str">
        <f>+'[34]Otros (GPRS, Ind. Fallas)'!B7</f>
        <v>SAB41</v>
      </c>
      <c r="C1197" s="75" t="str">
        <f>+'[34]Otros (GPRS, Ind. Fallas)'!C7</f>
        <v>CONCENTRADOR DE DATOS PARA SECCIONALIZADOR TRIPOLAR PROGRAMABLE, 15kV y 27 kV, 150kVp</v>
      </c>
      <c r="D1197" s="75" t="str">
        <f>+'[34]Otros (GPRS, Ind. Fallas)'!D7</f>
        <v>NUEVO</v>
      </c>
      <c r="E1197" s="75">
        <f>+'[34]Otros (GPRS, Ind. Fallas)'!E7</f>
        <v>400</v>
      </c>
      <c r="F1197" s="75"/>
      <c r="G1197" s="75" t="str">
        <f>+'[34]Otros (GPRS, Ind. Fallas)'!F7</f>
        <v>S</v>
      </c>
      <c r="H1197" s="75">
        <f>+'[34]Otros (GPRS, Ind. Fallas)'!G7</f>
        <v>0</v>
      </c>
      <c r="I1197" s="75" t="str">
        <f>+'[34]Otros (GPRS, Ind. Fallas)'!H7</f>
        <v xml:space="preserve">Costo Propuesto por Electrocentro SA </v>
      </c>
      <c r="J1197" s="75">
        <f>+'[34]Otros (GPRS, Ind. Fallas)'!I7</f>
        <v>0</v>
      </c>
      <c r="K1197" s="75" t="str">
        <f>+'[34]Otros (GPRS, Ind. Fallas)'!J7</f>
        <v>ELC</v>
      </c>
      <c r="L1197" s="75" t="str">
        <f>+'[34]Otros (GPRS, Ind. Fallas)'!K7</f>
        <v>Costo Propuesto por Electrocentro SA</v>
      </c>
      <c r="M1197" s="75">
        <f>+'[34]Otros (GPRS, Ind. Fallas)'!L7</f>
        <v>43100</v>
      </c>
      <c r="N1197" s="75">
        <f>+'[34]Otros (GPRS, Ind. Fallas)'!M7</f>
        <v>0</v>
      </c>
      <c r="O1197" s="75" t="str">
        <f>+'[34]Otros (GPRS, Ind. Fallas)'!N7</f>
        <v>Sustento</v>
      </c>
      <c r="P1197" s="75">
        <f>+'[34]Otros (GPRS, Ind. Fallas)'!O7</f>
        <v>0</v>
      </c>
      <c r="Q1197" s="75" t="str">
        <f>+'[34]Otros (GPRS, Ind. Fallas)'!P7</f>
        <v>S</v>
      </c>
      <c r="R1197" s="51" t="str">
        <f t="shared" si="74"/>
        <v/>
      </c>
      <c r="S1197" s="45" t="str">
        <f t="shared" si="75"/>
        <v xml:space="preserve">ELC: Costo Propuesto por Electrocentro SA </v>
      </c>
      <c r="V1197" s="46">
        <f t="shared" si="77"/>
        <v>1</v>
      </c>
    </row>
    <row r="1198" spans="1:22" s="45" customFormat="1" ht="11.25" hidden="1" customHeight="1" x14ac:dyDescent="0.2">
      <c r="A1198" s="47">
        <f t="shared" si="76"/>
        <v>1184</v>
      </c>
      <c r="B1198" s="74" t="str">
        <f>+'[34]Otros (GPRS, Ind. Fallas)'!B8</f>
        <v>SAB42</v>
      </c>
      <c r="C1198" s="75" t="str">
        <f>+'[34]Otros (GPRS, Ind. Fallas)'!C8</f>
        <v>CONCENTRADOR DE DATOS PARA INDICADOR DE FALLA</v>
      </c>
      <c r="D1198" s="75" t="str">
        <f>+'[34]Otros (GPRS, Ind. Fallas)'!D8</f>
        <v>NUEVO</v>
      </c>
      <c r="E1198" s="75">
        <f>+'[34]Otros (GPRS, Ind. Fallas)'!E8</f>
        <v>400</v>
      </c>
      <c r="F1198" s="75"/>
      <c r="G1198" s="75" t="str">
        <f>+'[34]Otros (GPRS, Ind. Fallas)'!F8</f>
        <v>S</v>
      </c>
      <c r="H1198" s="75">
        <f>+'[34]Otros (GPRS, Ind. Fallas)'!G8</f>
        <v>0</v>
      </c>
      <c r="I1198" s="75" t="str">
        <f>+'[34]Otros (GPRS, Ind. Fallas)'!H8</f>
        <v xml:space="preserve">Costo Propuesto por Electrocentro SA </v>
      </c>
      <c r="J1198" s="75">
        <f>+'[34]Otros (GPRS, Ind. Fallas)'!I8</f>
        <v>0</v>
      </c>
      <c r="K1198" s="75" t="str">
        <f>+'[34]Otros (GPRS, Ind. Fallas)'!J8</f>
        <v>ELC</v>
      </c>
      <c r="L1198" s="75" t="str">
        <f>+'[34]Otros (GPRS, Ind. Fallas)'!K8</f>
        <v>Costo Propuesto por Electrocentro SA</v>
      </c>
      <c r="M1198" s="75">
        <f>+'[34]Otros (GPRS, Ind. Fallas)'!L8</f>
        <v>43100</v>
      </c>
      <c r="N1198" s="75">
        <f>+'[34]Otros (GPRS, Ind. Fallas)'!M8</f>
        <v>0</v>
      </c>
      <c r="O1198" s="75" t="str">
        <f>+'[34]Otros (GPRS, Ind. Fallas)'!N8</f>
        <v>Sustento</v>
      </c>
      <c r="P1198" s="75">
        <f>+'[34]Otros (GPRS, Ind. Fallas)'!O8</f>
        <v>0</v>
      </c>
      <c r="Q1198" s="75" t="str">
        <f>+'[34]Otros (GPRS, Ind. Fallas)'!P8</f>
        <v>S</v>
      </c>
      <c r="R1198" s="51" t="str">
        <f t="shared" si="74"/>
        <v/>
      </c>
      <c r="S1198" s="45" t="str">
        <f t="shared" si="75"/>
        <v xml:space="preserve">ELC: Costo Propuesto por Electrocentro SA </v>
      </c>
      <c r="V1198" s="46">
        <f t="shared" si="77"/>
        <v>1</v>
      </c>
    </row>
    <row r="1199" spans="1:22" s="45" customFormat="1" ht="11.25" hidden="1" customHeight="1" x14ac:dyDescent="0.2">
      <c r="A1199" s="47">
        <f t="shared" si="76"/>
        <v>1185</v>
      </c>
      <c r="B1199" s="74" t="str">
        <f>+'[34]Otros (GPRS, Ind. Fallas)'!B9</f>
        <v>SAB43</v>
      </c>
      <c r="C1199" s="75" t="str">
        <f>+'[34]Otros (GPRS, Ind. Fallas)'!C9</f>
        <v>INDICADORES DE FALLA AEREO HASTA 38KV, SEÑAL LUZ INTERMITENTE Y SISTEMA DE COMUNICACIÓN</v>
      </c>
      <c r="D1199" s="75" t="str">
        <f>+'[34]Otros (GPRS, Ind. Fallas)'!D9</f>
        <v>NUEVO</v>
      </c>
      <c r="E1199" s="75">
        <f>+'[34]Otros (GPRS, Ind. Fallas)'!E9</f>
        <v>400</v>
      </c>
      <c r="F1199" s="75"/>
      <c r="G1199" s="75" t="str">
        <f>+'[34]Otros (GPRS, Ind. Fallas)'!F9</f>
        <v>S</v>
      </c>
      <c r="H1199" s="75">
        <f>+'[34]Otros (GPRS, Ind. Fallas)'!G9</f>
        <v>0</v>
      </c>
      <c r="I1199" s="75" t="str">
        <f>+'[34]Otros (GPRS, Ind. Fallas)'!H9</f>
        <v xml:space="preserve">Costo Propuesto por Electrocentro SA </v>
      </c>
      <c r="J1199" s="75">
        <f>+'[34]Otros (GPRS, Ind. Fallas)'!I9</f>
        <v>0</v>
      </c>
      <c r="K1199" s="75" t="str">
        <f>+'[34]Otros (GPRS, Ind. Fallas)'!J9</f>
        <v>ELC</v>
      </c>
      <c r="L1199" s="75" t="str">
        <f>+'[34]Otros (GPRS, Ind. Fallas)'!K9</f>
        <v>Costo Propuesto por Electrocentro SA</v>
      </c>
      <c r="M1199" s="75">
        <f>+'[34]Otros (GPRS, Ind. Fallas)'!L9</f>
        <v>43100</v>
      </c>
      <c r="N1199" s="75">
        <f>+'[34]Otros (GPRS, Ind. Fallas)'!M9</f>
        <v>0</v>
      </c>
      <c r="O1199" s="75" t="str">
        <f>+'[34]Otros (GPRS, Ind. Fallas)'!N9</f>
        <v>Sustento</v>
      </c>
      <c r="P1199" s="75">
        <f>+'[34]Otros (GPRS, Ind. Fallas)'!O9</f>
        <v>0</v>
      </c>
      <c r="Q1199" s="75" t="str">
        <f>+'[34]Otros (GPRS, Ind. Fallas)'!P9</f>
        <v>S</v>
      </c>
      <c r="R1199" s="51" t="str">
        <f t="shared" si="74"/>
        <v/>
      </c>
      <c r="S1199" s="45" t="str">
        <f t="shared" si="75"/>
        <v xml:space="preserve">ELC: Costo Propuesto por Electrocentro SA </v>
      </c>
      <c r="V1199" s="46">
        <f t="shared" si="77"/>
        <v>1</v>
      </c>
    </row>
    <row r="1200" spans="1:22" s="45" customFormat="1" ht="11.25" hidden="1" customHeight="1" x14ac:dyDescent="0.2">
      <c r="A1200" s="47">
        <f t="shared" si="76"/>
        <v>1186</v>
      </c>
      <c r="B1200" s="48" t="str">
        <f>+[35]Luminarias!B103</f>
        <v>LLD02</v>
      </c>
      <c r="C1200" s="49" t="str">
        <f>+[35]Luminarias!C103</f>
        <v xml:space="preserve">LUMINARIA CON LAMPARA DE 100 W INCANDESCENTE                                                                                                                                                                                                              </v>
      </c>
      <c r="D1200" s="49">
        <f>+[35]Luminarias!D103</f>
        <v>8.36</v>
      </c>
      <c r="E1200" s="53">
        <f>+[35]Luminarias!E103</f>
        <v>9.1621740138881584</v>
      </c>
      <c r="F1200" s="53"/>
      <c r="G1200" s="49" t="str">
        <f>+[35]Luminarias!F103</f>
        <v>E</v>
      </c>
      <c r="H1200" s="49" t="str">
        <f>+[35]Luminarias!G103</f>
        <v/>
      </c>
      <c r="I1200" s="49" t="str">
        <f>+[35]Luminarias!H103</f>
        <v>Estimado</v>
      </c>
      <c r="J1200" s="49" t="str">
        <f>+[35]Luminarias!I103</f>
        <v/>
      </c>
      <c r="K1200" s="49" t="str">
        <f>+[35]Luminarias!J103</f>
        <v/>
      </c>
      <c r="L1200" s="49" t="str">
        <f>+[35]Luminarias!K103</f>
        <v/>
      </c>
      <c r="M1200" s="49" t="str">
        <f>+[35]Luminarias!L103</f>
        <v/>
      </c>
      <c r="N1200" s="49" t="str">
        <f>+[35]Luminarias!M103</f>
        <v/>
      </c>
      <c r="O1200" s="49" t="str">
        <f>+[35]Luminarias!N103</f>
        <v>Estimado</v>
      </c>
      <c r="P1200" s="49" t="str">
        <f>+[35]Luminarias!O103</f>
        <v/>
      </c>
      <c r="Q1200" s="49" t="str">
        <f>+[35]Luminarias!P103</f>
        <v>E</v>
      </c>
      <c r="R1200" s="51">
        <f t="shared" si="74"/>
        <v>9.5953829412459113E-2</v>
      </c>
      <c r="S1200" s="45" t="str">
        <f t="shared" si="75"/>
        <v>Estimado.rar</v>
      </c>
      <c r="V1200" s="46">
        <f t="shared" si="77"/>
        <v>1</v>
      </c>
    </row>
    <row r="1201" spans="1:22" s="45" customFormat="1" ht="11.25" hidden="1" customHeight="1" x14ac:dyDescent="0.2">
      <c r="A1201" s="47">
        <f t="shared" si="76"/>
        <v>1187</v>
      </c>
      <c r="B1201" s="48" t="str">
        <f>+[35]Luminarias!B104</f>
        <v>LLD01</v>
      </c>
      <c r="C1201" s="49" t="str">
        <f>+[35]Luminarias!C104</f>
        <v xml:space="preserve">LUMINARIA CON LAMPARA DE 40 W FLUORESCENTE                                                                                                                                                                                                                </v>
      </c>
      <c r="D1201" s="49">
        <f>+[35]Luminarias!D104</f>
        <v>50.43</v>
      </c>
      <c r="E1201" s="53">
        <f>+[35]Luminarias!E104</f>
        <v>55.268951617270311</v>
      </c>
      <c r="F1201" s="53"/>
      <c r="G1201" s="49" t="str">
        <f>+[35]Luminarias!F104</f>
        <v>E</v>
      </c>
      <c r="H1201" s="49" t="str">
        <f>+[35]Luminarias!G104</f>
        <v/>
      </c>
      <c r="I1201" s="49" t="str">
        <f>+[35]Luminarias!H104</f>
        <v>Estimado</v>
      </c>
      <c r="J1201" s="49" t="str">
        <f>+[35]Luminarias!I104</f>
        <v/>
      </c>
      <c r="K1201" s="49" t="str">
        <f>+[35]Luminarias!J104</f>
        <v/>
      </c>
      <c r="L1201" s="49" t="str">
        <f>+[35]Luminarias!K104</f>
        <v/>
      </c>
      <c r="M1201" s="49" t="str">
        <f>+[35]Luminarias!L104</f>
        <v/>
      </c>
      <c r="N1201" s="49" t="str">
        <f>+[35]Luminarias!M104</f>
        <v/>
      </c>
      <c r="O1201" s="49" t="str">
        <f>+[35]Luminarias!N104</f>
        <v>Estimado</v>
      </c>
      <c r="P1201" s="49" t="str">
        <f>+[35]Luminarias!O104</f>
        <v/>
      </c>
      <c r="Q1201" s="49" t="str">
        <f>+[35]Luminarias!P104</f>
        <v>E</v>
      </c>
      <c r="R1201" s="51">
        <f t="shared" si="74"/>
        <v>9.5953829412459113E-2</v>
      </c>
      <c r="S1201" s="45" t="str">
        <f t="shared" si="75"/>
        <v>Estimado.rar</v>
      </c>
      <c r="V1201" s="46">
        <f t="shared" si="77"/>
        <v>1</v>
      </c>
    </row>
    <row r="1202" spans="1:22" s="45" customFormat="1" ht="11.25" hidden="1" customHeight="1" x14ac:dyDescent="0.2">
      <c r="A1202" s="47">
        <f t="shared" si="76"/>
        <v>1188</v>
      </c>
      <c r="B1202" s="48" t="str">
        <f>+[35]Luminarias!B105</f>
        <v>LLE02</v>
      </c>
      <c r="C1202" s="49" t="str">
        <f>+[35]Luminarias!C105</f>
        <v xml:space="preserve">LUMINARIA PARA LAMPARA DE HALOGENURO DE 150 W.                                                                                                                                                                                                            </v>
      </c>
      <c r="D1202" s="49">
        <f>+[35]Luminarias!D105</f>
        <v>53.56</v>
      </c>
      <c r="E1202" s="53">
        <f>+[35]Luminarias!E105</f>
        <v>53.56</v>
      </c>
      <c r="F1202" s="53"/>
      <c r="G1202" s="49" t="str">
        <f>+[35]Luminarias!F105</f>
        <v>E</v>
      </c>
      <c r="H1202" s="49" t="str">
        <f>+[35]Luminarias!G105</f>
        <v/>
      </c>
      <c r="I1202" s="49" t="str">
        <f>+[35]Luminarias!H105</f>
        <v>Estimado</v>
      </c>
      <c r="J1202" s="49" t="str">
        <f>+[35]Luminarias!I105</f>
        <v/>
      </c>
      <c r="K1202" s="49" t="str">
        <f>+[35]Luminarias!J105</f>
        <v/>
      </c>
      <c r="L1202" s="49" t="str">
        <f>+[35]Luminarias!K105</f>
        <v/>
      </c>
      <c r="M1202" s="49" t="str">
        <f>+[35]Luminarias!L105</f>
        <v/>
      </c>
      <c r="N1202" s="49" t="str">
        <f>+[35]Luminarias!M105</f>
        <v/>
      </c>
      <c r="O1202" s="49" t="str">
        <f>+[35]Luminarias!N105</f>
        <v>Estimado</v>
      </c>
      <c r="P1202" s="49" t="str">
        <f>+[35]Luminarias!O105</f>
        <v/>
      </c>
      <c r="Q1202" s="49" t="str">
        <f>+[35]Luminarias!P105</f>
        <v>E</v>
      </c>
      <c r="R1202" s="51">
        <f t="shared" si="74"/>
        <v>0</v>
      </c>
      <c r="S1202" s="45" t="str">
        <f t="shared" si="75"/>
        <v>Estimado.rar</v>
      </c>
      <c r="V1202" s="46">
        <f t="shared" si="77"/>
        <v>1</v>
      </c>
    </row>
    <row r="1203" spans="1:22" s="45" customFormat="1" ht="11.25" hidden="1" customHeight="1" x14ac:dyDescent="0.2">
      <c r="A1203" s="47">
        <f t="shared" si="76"/>
        <v>1189</v>
      </c>
      <c r="B1203" s="48" t="str">
        <f>+[35]Luminarias!B106</f>
        <v>LLE03</v>
      </c>
      <c r="C1203" s="49" t="str">
        <f>+[35]Luminarias!C106</f>
        <v xml:space="preserve">LUMINARIA PARA LAMPARA DE HALOGENURO DE 250 W.                                                                                                                                                                                                            </v>
      </c>
      <c r="D1203" s="49">
        <f>+[35]Luminarias!D106</f>
        <v>185</v>
      </c>
      <c r="E1203" s="53">
        <f>+[35]Luminarias!E106</f>
        <v>185</v>
      </c>
      <c r="F1203" s="53"/>
      <c r="G1203" s="49" t="str">
        <f>+[35]Luminarias!F106</f>
        <v>E</v>
      </c>
      <c r="H1203" s="49" t="str">
        <f>+[35]Luminarias!G106</f>
        <v/>
      </c>
      <c r="I1203" s="49" t="str">
        <f>+[35]Luminarias!H106</f>
        <v>Estimado</v>
      </c>
      <c r="J1203" s="49" t="str">
        <f>+[35]Luminarias!I106</f>
        <v/>
      </c>
      <c r="K1203" s="49" t="str">
        <f>+[35]Luminarias!J106</f>
        <v/>
      </c>
      <c r="L1203" s="49" t="str">
        <f>+[35]Luminarias!K106</f>
        <v/>
      </c>
      <c r="M1203" s="49" t="str">
        <f>+[35]Luminarias!L106</f>
        <v/>
      </c>
      <c r="N1203" s="49" t="str">
        <f>+[35]Luminarias!M106</f>
        <v/>
      </c>
      <c r="O1203" s="49" t="str">
        <f>+[35]Luminarias!N106</f>
        <v>Estimado</v>
      </c>
      <c r="P1203" s="49" t="str">
        <f>+[35]Luminarias!O106</f>
        <v/>
      </c>
      <c r="Q1203" s="49" t="str">
        <f>+[35]Luminarias!P106</f>
        <v>E</v>
      </c>
      <c r="R1203" s="51">
        <f t="shared" si="74"/>
        <v>0</v>
      </c>
      <c r="S1203" s="45" t="str">
        <f t="shared" si="75"/>
        <v>Estimado.rar</v>
      </c>
      <c r="V1203" s="46">
        <f t="shared" si="77"/>
        <v>1</v>
      </c>
    </row>
    <row r="1204" spans="1:22" s="45" customFormat="1" ht="11.25" hidden="1" customHeight="1" x14ac:dyDescent="0.2">
      <c r="A1204" s="47">
        <f t="shared" si="76"/>
        <v>1190</v>
      </c>
      <c r="B1204" s="48" t="str">
        <f>+[35]Luminarias!B107</f>
        <v>LLE04</v>
      </c>
      <c r="C1204" s="49" t="str">
        <f>+[35]Luminarias!C107</f>
        <v xml:space="preserve">LUMINARIA PARA LAMPARA DE HALOGENURO DE 400 W.                                                                                                                                                                                                            </v>
      </c>
      <c r="D1204" s="49">
        <f>+[35]Luminarias!D107</f>
        <v>387.93</v>
      </c>
      <c r="E1204" s="53">
        <f>+[35]Luminarias!E107</f>
        <v>387.93</v>
      </c>
      <c r="F1204" s="53"/>
      <c r="G1204" s="49" t="str">
        <f>+[35]Luminarias!F107</f>
        <v>E</v>
      </c>
      <c r="H1204" s="49" t="str">
        <f>+[35]Luminarias!G107</f>
        <v/>
      </c>
      <c r="I1204" s="49" t="str">
        <f>+[35]Luminarias!H107</f>
        <v>Estimado</v>
      </c>
      <c r="J1204" s="49" t="str">
        <f>+[35]Luminarias!I107</f>
        <v/>
      </c>
      <c r="K1204" s="49" t="str">
        <f>+[35]Luminarias!J107</f>
        <v/>
      </c>
      <c r="L1204" s="49" t="str">
        <f>+[35]Luminarias!K107</f>
        <v/>
      </c>
      <c r="M1204" s="49" t="str">
        <f>+[35]Luminarias!L107</f>
        <v/>
      </c>
      <c r="N1204" s="49" t="str">
        <f>+[35]Luminarias!M107</f>
        <v/>
      </c>
      <c r="O1204" s="49" t="str">
        <f>+[35]Luminarias!N107</f>
        <v>Estimado</v>
      </c>
      <c r="P1204" s="49" t="str">
        <f>+[35]Luminarias!O107</f>
        <v/>
      </c>
      <c r="Q1204" s="49" t="str">
        <f>+[35]Luminarias!P107</f>
        <v>E</v>
      </c>
      <c r="R1204" s="51">
        <f t="shared" si="74"/>
        <v>0</v>
      </c>
      <c r="S1204" s="45" t="str">
        <f t="shared" si="75"/>
        <v>Estimado.rar</v>
      </c>
      <c r="V1204" s="46">
        <f t="shared" si="77"/>
        <v>1</v>
      </c>
    </row>
    <row r="1205" spans="1:22" s="45" customFormat="1" ht="11.25" hidden="1" customHeight="1" x14ac:dyDescent="0.2">
      <c r="A1205" s="47">
        <f t="shared" si="76"/>
        <v>1191</v>
      </c>
      <c r="B1205" s="48" t="str">
        <f>+[35]Luminarias!B108</f>
        <v>LLE01</v>
      </c>
      <c r="C1205" s="49" t="str">
        <f>+[35]Luminarias!C108</f>
        <v xml:space="preserve">LUMINARIA PARA LAMPARA DE HALOGENURO DE 70 W.                                                                                                                                                                                                             </v>
      </c>
      <c r="D1205" s="49">
        <f>+[35]Luminarias!D108</f>
        <v>45</v>
      </c>
      <c r="E1205" s="53">
        <f>+[35]Luminarias!E108</f>
        <v>45</v>
      </c>
      <c r="F1205" s="53"/>
      <c r="G1205" s="49" t="str">
        <f>+[35]Luminarias!F108</f>
        <v>E</v>
      </c>
      <c r="H1205" s="49" t="str">
        <f>+[35]Luminarias!G108</f>
        <v/>
      </c>
      <c r="I1205" s="49" t="str">
        <f>+[35]Luminarias!H108</f>
        <v>Estimado</v>
      </c>
      <c r="J1205" s="49" t="str">
        <f>+[35]Luminarias!I108</f>
        <v/>
      </c>
      <c r="K1205" s="49" t="str">
        <f>+[35]Luminarias!J108</f>
        <v/>
      </c>
      <c r="L1205" s="49" t="str">
        <f>+[35]Luminarias!K108</f>
        <v/>
      </c>
      <c r="M1205" s="49" t="str">
        <f>+[35]Luminarias!L108</f>
        <v/>
      </c>
      <c r="N1205" s="49" t="str">
        <f>+[35]Luminarias!M108</f>
        <v/>
      </c>
      <c r="O1205" s="49" t="str">
        <f>+[35]Luminarias!N108</f>
        <v>Estimado</v>
      </c>
      <c r="P1205" s="49" t="str">
        <f>+[35]Luminarias!O108</f>
        <v/>
      </c>
      <c r="Q1205" s="49" t="str">
        <f>+[35]Luminarias!P108</f>
        <v>E</v>
      </c>
      <c r="R1205" s="51">
        <f t="shared" si="74"/>
        <v>0</v>
      </c>
      <c r="S1205" s="45" t="str">
        <f t="shared" si="75"/>
        <v>Estimado.rar</v>
      </c>
      <c r="V1205" s="46">
        <f t="shared" si="77"/>
        <v>1</v>
      </c>
    </row>
    <row r="1206" spans="1:22" s="45" customFormat="1" ht="11.25" hidden="1" customHeight="1" x14ac:dyDescent="0.2">
      <c r="A1206" s="47">
        <f t="shared" si="76"/>
        <v>1192</v>
      </c>
      <c r="B1206" s="48" t="str">
        <f>+[35]Luminarias!B109</f>
        <v>LLC01</v>
      </c>
      <c r="C1206" s="49" t="str">
        <f>+[35]Luminarias!C109</f>
        <v xml:space="preserve">LUMINARIA PARA LAMPARA DE LUZ MIXTA DE  80 W.                                                                                                                                                                                                             </v>
      </c>
      <c r="D1206" s="49">
        <f>+[35]Luminarias!D109</f>
        <v>55.16</v>
      </c>
      <c r="E1206" s="53">
        <f>+[35]Luminarias!E109</f>
        <v>60.452813230391243</v>
      </c>
      <c r="F1206" s="53"/>
      <c r="G1206" s="49" t="str">
        <f>+[35]Luminarias!F109</f>
        <v>E</v>
      </c>
      <c r="H1206" s="49" t="str">
        <f>+[35]Luminarias!G109</f>
        <v/>
      </c>
      <c r="I1206" s="49" t="str">
        <f>+[35]Luminarias!H109</f>
        <v>Estimado</v>
      </c>
      <c r="J1206" s="49" t="str">
        <f>+[35]Luminarias!I109</f>
        <v/>
      </c>
      <c r="K1206" s="49" t="str">
        <f>+[35]Luminarias!J109</f>
        <v/>
      </c>
      <c r="L1206" s="49" t="str">
        <f>+[35]Luminarias!K109</f>
        <v/>
      </c>
      <c r="M1206" s="49" t="str">
        <f>+[35]Luminarias!L109</f>
        <v/>
      </c>
      <c r="N1206" s="49" t="str">
        <f>+[35]Luminarias!M109</f>
        <v/>
      </c>
      <c r="O1206" s="49" t="str">
        <f>+[35]Luminarias!N109</f>
        <v>Estimado</v>
      </c>
      <c r="P1206" s="49" t="str">
        <f>+[35]Luminarias!O109</f>
        <v/>
      </c>
      <c r="Q1206" s="49" t="str">
        <f>+[35]Luminarias!P109</f>
        <v>E</v>
      </c>
      <c r="R1206" s="51">
        <f t="shared" si="74"/>
        <v>9.5953829412459113E-2</v>
      </c>
      <c r="S1206" s="45" t="str">
        <f t="shared" si="75"/>
        <v>Estimado.rar</v>
      </c>
      <c r="V1206" s="46">
        <f t="shared" si="77"/>
        <v>1</v>
      </c>
    </row>
    <row r="1207" spans="1:22" s="45" customFormat="1" ht="11.25" hidden="1" customHeight="1" x14ac:dyDescent="0.2">
      <c r="A1207" s="47">
        <f t="shared" si="76"/>
        <v>1193</v>
      </c>
      <c r="B1207" s="48" t="str">
        <f>+[35]Luminarias!B110</f>
        <v>LLC02</v>
      </c>
      <c r="C1207" s="49" t="str">
        <f>+[35]Luminarias!C110</f>
        <v xml:space="preserve">LUMINARIA PARA LAMPARA DE LUZ MIXTA DE 160 W.                                                                                                                                                                                                             </v>
      </c>
      <c r="D1207" s="49">
        <f>+[35]Luminarias!D110</f>
        <v>64.64</v>
      </c>
      <c r="E1207" s="53">
        <f>+[35]Luminarias!E110</f>
        <v>70.842455533221354</v>
      </c>
      <c r="F1207" s="53"/>
      <c r="G1207" s="49" t="str">
        <f>+[35]Luminarias!F110</f>
        <v>E</v>
      </c>
      <c r="H1207" s="49" t="str">
        <f>+[35]Luminarias!G110</f>
        <v/>
      </c>
      <c r="I1207" s="49" t="str">
        <f>+[35]Luminarias!H110</f>
        <v>Estimado</v>
      </c>
      <c r="J1207" s="49" t="str">
        <f>+[35]Luminarias!I110</f>
        <v/>
      </c>
      <c r="K1207" s="49" t="str">
        <f>+[35]Luminarias!J110</f>
        <v/>
      </c>
      <c r="L1207" s="49" t="str">
        <f>+[35]Luminarias!K110</f>
        <v/>
      </c>
      <c r="M1207" s="49" t="str">
        <f>+[35]Luminarias!L110</f>
        <v/>
      </c>
      <c r="N1207" s="49" t="str">
        <f>+[35]Luminarias!M110</f>
        <v/>
      </c>
      <c r="O1207" s="49" t="str">
        <f>+[35]Luminarias!N110</f>
        <v>Estimado</v>
      </c>
      <c r="P1207" s="49" t="str">
        <f>+[35]Luminarias!O110</f>
        <v/>
      </c>
      <c r="Q1207" s="49" t="str">
        <f>+[35]Luminarias!P110</f>
        <v>E</v>
      </c>
      <c r="R1207" s="51">
        <f t="shared" si="74"/>
        <v>9.5953829412459113E-2</v>
      </c>
      <c r="S1207" s="45" t="str">
        <f t="shared" si="75"/>
        <v>Estimado.rar</v>
      </c>
      <c r="V1207" s="46">
        <f t="shared" si="77"/>
        <v>1</v>
      </c>
    </row>
    <row r="1208" spans="1:22" s="45" customFormat="1" ht="11.25" hidden="1" customHeight="1" x14ac:dyDescent="0.2">
      <c r="A1208" s="47">
        <f t="shared" si="76"/>
        <v>1194</v>
      </c>
      <c r="B1208" s="48" t="str">
        <f>+[35]Luminarias!B111</f>
        <v>LLC03</v>
      </c>
      <c r="C1208" s="49" t="str">
        <f>+[35]Luminarias!C111</f>
        <v xml:space="preserve">LUMINARIA PARA LAMPARA DE LUZ MIXTA DE 250 W.                                                                                                                                                                                                             </v>
      </c>
      <c r="D1208" s="49">
        <f>+[35]Luminarias!D111</f>
        <v>84.74</v>
      </c>
      <c r="E1208" s="53">
        <f>+[35]Luminarias!E111</f>
        <v>92.871127504411774</v>
      </c>
      <c r="F1208" s="53"/>
      <c r="G1208" s="49" t="str">
        <f>+[35]Luminarias!F111</f>
        <v>E</v>
      </c>
      <c r="H1208" s="49" t="str">
        <f>+[35]Luminarias!G111</f>
        <v/>
      </c>
      <c r="I1208" s="49" t="str">
        <f>+[35]Luminarias!H111</f>
        <v>Estimado</v>
      </c>
      <c r="J1208" s="49" t="str">
        <f>+[35]Luminarias!I111</f>
        <v/>
      </c>
      <c r="K1208" s="49" t="str">
        <f>+[35]Luminarias!J111</f>
        <v/>
      </c>
      <c r="L1208" s="49" t="str">
        <f>+[35]Luminarias!K111</f>
        <v/>
      </c>
      <c r="M1208" s="49" t="str">
        <f>+[35]Luminarias!L111</f>
        <v/>
      </c>
      <c r="N1208" s="49" t="str">
        <f>+[35]Luminarias!M111</f>
        <v/>
      </c>
      <c r="O1208" s="49" t="str">
        <f>+[35]Luminarias!N111</f>
        <v>Estimado</v>
      </c>
      <c r="P1208" s="49" t="str">
        <f>+[35]Luminarias!O111</f>
        <v/>
      </c>
      <c r="Q1208" s="49" t="str">
        <f>+[35]Luminarias!P111</f>
        <v>E</v>
      </c>
      <c r="R1208" s="51">
        <f t="shared" si="74"/>
        <v>9.5953829412459113E-2</v>
      </c>
      <c r="S1208" s="45" t="str">
        <f t="shared" si="75"/>
        <v>Estimado.rar</v>
      </c>
      <c r="V1208" s="46">
        <f t="shared" si="77"/>
        <v>1</v>
      </c>
    </row>
    <row r="1209" spans="1:22" s="45" customFormat="1" ht="11.25" hidden="1" customHeight="1" x14ac:dyDescent="0.2">
      <c r="A1209" s="47">
        <f t="shared" si="76"/>
        <v>1195</v>
      </c>
      <c r="B1209" s="48" t="str">
        <f>+[35]Luminarias!B112</f>
        <v>LLC04</v>
      </c>
      <c r="C1209" s="49" t="str">
        <f>+[35]Luminarias!C112</f>
        <v xml:space="preserve">LUMINARIA PARA LAMPARA DE LUZ MIXTA DE 400 W.                                                                                                                                                                                                             </v>
      </c>
      <c r="D1209" s="49">
        <f>+[35]Luminarias!D112</f>
        <v>110.92</v>
      </c>
      <c r="E1209" s="53">
        <f>+[35]Luminarias!E112</f>
        <v>121.56319875842996</v>
      </c>
      <c r="F1209" s="53"/>
      <c r="G1209" s="49" t="str">
        <f>+[35]Luminarias!F112</f>
        <v>E</v>
      </c>
      <c r="H1209" s="49" t="str">
        <f>+[35]Luminarias!G112</f>
        <v/>
      </c>
      <c r="I1209" s="49" t="str">
        <f>+[35]Luminarias!H112</f>
        <v>Estimado</v>
      </c>
      <c r="J1209" s="49" t="str">
        <f>+[35]Luminarias!I112</f>
        <v/>
      </c>
      <c r="K1209" s="49" t="str">
        <f>+[35]Luminarias!J112</f>
        <v/>
      </c>
      <c r="L1209" s="49" t="str">
        <f>+[35]Luminarias!K112</f>
        <v/>
      </c>
      <c r="M1209" s="49" t="str">
        <f>+[35]Luminarias!L112</f>
        <v/>
      </c>
      <c r="N1209" s="49" t="str">
        <f>+[35]Luminarias!M112</f>
        <v/>
      </c>
      <c r="O1209" s="49" t="str">
        <f>+[35]Luminarias!N112</f>
        <v>Estimado</v>
      </c>
      <c r="P1209" s="49" t="str">
        <f>+[35]Luminarias!O112</f>
        <v/>
      </c>
      <c r="Q1209" s="49" t="str">
        <f>+[35]Luminarias!P112</f>
        <v>E</v>
      </c>
      <c r="R1209" s="51">
        <f t="shared" si="74"/>
        <v>9.5953829412459113E-2</v>
      </c>
      <c r="S1209" s="45" t="str">
        <f t="shared" si="75"/>
        <v>Estimado.rar</v>
      </c>
      <c r="V1209" s="46">
        <f t="shared" si="77"/>
        <v>1</v>
      </c>
    </row>
    <row r="1210" spans="1:22" s="45" customFormat="1" ht="11.25" hidden="1" customHeight="1" x14ac:dyDescent="0.2">
      <c r="A1210" s="47">
        <f t="shared" si="76"/>
        <v>1196</v>
      </c>
      <c r="B1210" s="48" t="str">
        <f>+[35]Luminarias!B113</f>
        <v>LLC05</v>
      </c>
      <c r="C1210" s="49" t="str">
        <f>+[35]Luminarias!C113</f>
        <v xml:space="preserve">LUMINARIA PARA LAMPARA DE LUZ MIXTA DE 500 W.                                                                                                                                                                                                             </v>
      </c>
      <c r="D1210" s="49">
        <f>+[35]Luminarias!D113</f>
        <v>121</v>
      </c>
      <c r="E1210" s="53">
        <f>+[35]Luminarias!E113</f>
        <v>132.61041335890755</v>
      </c>
      <c r="F1210" s="53"/>
      <c r="G1210" s="49" t="str">
        <f>+[35]Luminarias!F113</f>
        <v>E</v>
      </c>
      <c r="H1210" s="49" t="str">
        <f>+[35]Luminarias!G113</f>
        <v/>
      </c>
      <c r="I1210" s="49" t="str">
        <f>+[35]Luminarias!H113</f>
        <v>Estimado</v>
      </c>
      <c r="J1210" s="49" t="str">
        <f>+[35]Luminarias!I113</f>
        <v/>
      </c>
      <c r="K1210" s="49" t="str">
        <f>+[35]Luminarias!J113</f>
        <v/>
      </c>
      <c r="L1210" s="49" t="str">
        <f>+[35]Luminarias!K113</f>
        <v/>
      </c>
      <c r="M1210" s="49" t="str">
        <f>+[35]Luminarias!L113</f>
        <v/>
      </c>
      <c r="N1210" s="49" t="str">
        <f>+[35]Luminarias!M113</f>
        <v/>
      </c>
      <c r="O1210" s="49" t="str">
        <f>+[35]Luminarias!N113</f>
        <v>Estimado</v>
      </c>
      <c r="P1210" s="49" t="str">
        <f>+[35]Luminarias!O113</f>
        <v/>
      </c>
      <c r="Q1210" s="49" t="str">
        <f>+[35]Luminarias!P113</f>
        <v>E</v>
      </c>
      <c r="R1210" s="51">
        <f t="shared" si="74"/>
        <v>9.5953829412459113E-2</v>
      </c>
      <c r="S1210" s="45" t="str">
        <f t="shared" si="75"/>
        <v>Estimado.rar</v>
      </c>
      <c r="V1210" s="46">
        <f t="shared" si="77"/>
        <v>1</v>
      </c>
    </row>
    <row r="1211" spans="1:22" s="45" customFormat="1" ht="11.25" hidden="1" customHeight="1" x14ac:dyDescent="0.2">
      <c r="A1211" s="47">
        <f t="shared" si="76"/>
        <v>1197</v>
      </c>
      <c r="B1211" s="48" t="str">
        <f>+[35]Luminarias!B114</f>
        <v>LLB01</v>
      </c>
      <c r="C1211" s="49" t="str">
        <f>+[35]Luminarias!C114</f>
        <v xml:space="preserve">LUMINARIA PARA LAMPARA DE VAPOR DE MERCURIO DE  80 W.                                                                                                                                                                                                     </v>
      </c>
      <c r="D1211" s="49">
        <f>+[35]Luminarias!D114</f>
        <v>49.18</v>
      </c>
      <c r="E1211" s="53">
        <f>+[35]Luminarias!E114</f>
        <v>53.89900933050474</v>
      </c>
      <c r="F1211" s="53"/>
      <c r="G1211" s="49" t="str">
        <f>+[35]Luminarias!F114</f>
        <v>E</v>
      </c>
      <c r="H1211" s="49" t="str">
        <f>+[35]Luminarias!G114</f>
        <v/>
      </c>
      <c r="I1211" s="49" t="str">
        <f>+[35]Luminarias!H114</f>
        <v>Estimado</v>
      </c>
      <c r="J1211" s="49" t="str">
        <f>+[35]Luminarias!I114</f>
        <v/>
      </c>
      <c r="K1211" s="49" t="str">
        <f>+[35]Luminarias!J114</f>
        <v/>
      </c>
      <c r="L1211" s="49" t="str">
        <f>+[35]Luminarias!K114</f>
        <v/>
      </c>
      <c r="M1211" s="49" t="str">
        <f>+[35]Luminarias!L114</f>
        <v/>
      </c>
      <c r="N1211" s="49" t="str">
        <f>+[35]Luminarias!M114</f>
        <v/>
      </c>
      <c r="O1211" s="49" t="str">
        <f>+[35]Luminarias!N114</f>
        <v>Estimado</v>
      </c>
      <c r="P1211" s="49" t="str">
        <f>+[35]Luminarias!O114</f>
        <v/>
      </c>
      <c r="Q1211" s="49" t="str">
        <f>+[35]Luminarias!P114</f>
        <v>E</v>
      </c>
      <c r="R1211" s="51">
        <f t="shared" si="74"/>
        <v>9.5953829412459113E-2</v>
      </c>
      <c r="S1211" s="45" t="str">
        <f t="shared" si="75"/>
        <v>Estimado.rar</v>
      </c>
      <c r="V1211" s="46">
        <f t="shared" si="77"/>
        <v>1</v>
      </c>
    </row>
    <row r="1212" spans="1:22" s="45" customFormat="1" ht="11.25" hidden="1" customHeight="1" x14ac:dyDescent="0.2">
      <c r="A1212" s="47">
        <f t="shared" si="76"/>
        <v>1198</v>
      </c>
      <c r="B1212" s="48" t="str">
        <f>+[35]Luminarias!B115</f>
        <v>LLB02</v>
      </c>
      <c r="C1212" s="49" t="str">
        <f>+[35]Luminarias!C115</f>
        <v xml:space="preserve">LUMINARIA PARA LAMPARA DE VAPOR DE MERCURIO DE 125 W.                                                                                                                                                                                                     </v>
      </c>
      <c r="D1212" s="49">
        <f>+[35]Luminarias!D115</f>
        <v>51.21</v>
      </c>
      <c r="E1212" s="53">
        <f>+[35]Luminarias!E115</f>
        <v>56.123795604212035</v>
      </c>
      <c r="F1212" s="53"/>
      <c r="G1212" s="49" t="str">
        <f>+[35]Luminarias!F115</f>
        <v>E</v>
      </c>
      <c r="H1212" s="49" t="str">
        <f>+[35]Luminarias!G115</f>
        <v/>
      </c>
      <c r="I1212" s="49" t="str">
        <f>+[35]Luminarias!H115</f>
        <v>Estimado</v>
      </c>
      <c r="J1212" s="49" t="str">
        <f>+[35]Luminarias!I115</f>
        <v/>
      </c>
      <c r="K1212" s="49" t="str">
        <f>+[35]Luminarias!J115</f>
        <v/>
      </c>
      <c r="L1212" s="49" t="str">
        <f>+[35]Luminarias!K115</f>
        <v/>
      </c>
      <c r="M1212" s="49" t="str">
        <f>+[35]Luminarias!L115</f>
        <v/>
      </c>
      <c r="N1212" s="49" t="str">
        <f>+[35]Luminarias!M115</f>
        <v/>
      </c>
      <c r="O1212" s="49" t="str">
        <f>+[35]Luminarias!N115</f>
        <v>Estimado</v>
      </c>
      <c r="P1212" s="49" t="str">
        <f>+[35]Luminarias!O115</f>
        <v/>
      </c>
      <c r="Q1212" s="49" t="str">
        <f>+[35]Luminarias!P115</f>
        <v>E</v>
      </c>
      <c r="R1212" s="51">
        <f t="shared" si="74"/>
        <v>9.5953829412459113E-2</v>
      </c>
      <c r="S1212" s="45" t="str">
        <f t="shared" si="75"/>
        <v>Estimado.rar</v>
      </c>
      <c r="V1212" s="46">
        <f t="shared" si="77"/>
        <v>1</v>
      </c>
    </row>
    <row r="1213" spans="1:22" s="45" customFormat="1" ht="11.25" hidden="1" customHeight="1" x14ac:dyDescent="0.2">
      <c r="A1213" s="47">
        <f t="shared" si="76"/>
        <v>1199</v>
      </c>
      <c r="B1213" s="48" t="str">
        <f>+[35]Luminarias!B116</f>
        <v>LLB03</v>
      </c>
      <c r="C1213" s="49" t="str">
        <f>+[35]Luminarias!C116</f>
        <v xml:space="preserve">LUMINARIA PARA LAMPARA DE VAPOR DE MERCURIO DE 250 W.                                                                                                                                                                                                     </v>
      </c>
      <c r="D1213" s="49">
        <f>+[35]Luminarias!D116</f>
        <v>94.75</v>
      </c>
      <c r="E1213" s="53">
        <f>+[35]Luminarias!E116</f>
        <v>104.11</v>
      </c>
      <c r="F1213" s="53"/>
      <c r="G1213" s="49" t="str">
        <f>+[35]Luminarias!F116</f>
        <v>S</v>
      </c>
      <c r="H1213" s="49">
        <f>+[35]Luminarias!G116</f>
        <v>160</v>
      </c>
      <c r="I1213" s="49" t="str">
        <f>+[35]Luminarias!H116</f>
        <v>Orden de Compra 4214000479</v>
      </c>
      <c r="J1213" s="49" t="str">
        <f>+[35]Luminarias!I116</f>
        <v>Individual</v>
      </c>
      <c r="K1213" s="49" t="str">
        <f>+[35]Luminarias!J116</f>
        <v>ELC</v>
      </c>
      <c r="L1213" s="49" t="str">
        <f>+[35]Luminarias!K116</f>
        <v>PHILIPS PERUANA S.A.</v>
      </c>
      <c r="M1213" s="49">
        <f>+[35]Luminarias!L116</f>
        <v>42395</v>
      </c>
      <c r="N1213" s="49">
        <f>+[35]Luminarias!M116</f>
        <v>160</v>
      </c>
      <c r="O1213" s="49" t="str">
        <f>+[35]Luminarias!N116</f>
        <v>Sustento</v>
      </c>
      <c r="P1213" s="49">
        <f>+[35]Luminarias!O116</f>
        <v>160</v>
      </c>
      <c r="Q1213" s="49" t="str">
        <f>+[35]Luminarias!P116</f>
        <v>S</v>
      </c>
      <c r="R1213" s="51">
        <f t="shared" si="74"/>
        <v>9.8786279683377387E-2</v>
      </c>
      <c r="S1213" s="45" t="str">
        <f t="shared" si="75"/>
        <v>ELC: Orden de Compra 4214000479</v>
      </c>
      <c r="V1213" s="46">
        <f t="shared" si="77"/>
        <v>1</v>
      </c>
    </row>
    <row r="1214" spans="1:22" s="45" customFormat="1" ht="11.25" hidden="1" customHeight="1" x14ac:dyDescent="0.2">
      <c r="A1214" s="47">
        <f t="shared" si="76"/>
        <v>1200</v>
      </c>
      <c r="B1214" s="48" t="str">
        <f>+[35]Luminarias!B117</f>
        <v>LLB04</v>
      </c>
      <c r="C1214" s="49" t="str">
        <f>+[35]Luminarias!C117</f>
        <v xml:space="preserve">LUMINARIA PARA LAMPARA DE VAPOR DE MERCURIO DE 400 W.                                                                                                                                                                                                     </v>
      </c>
      <c r="D1214" s="49">
        <f>+[35]Luminarias!D117</f>
        <v>132.83000000000001</v>
      </c>
      <c r="E1214" s="53">
        <f>+[35]Luminarias!E117</f>
        <v>145.57554716085696</v>
      </c>
      <c r="F1214" s="53"/>
      <c r="G1214" s="49" t="str">
        <f>+[35]Luminarias!F117</f>
        <v>E</v>
      </c>
      <c r="H1214" s="49" t="str">
        <f>+[35]Luminarias!G117</f>
        <v/>
      </c>
      <c r="I1214" s="49" t="str">
        <f>+[35]Luminarias!H117</f>
        <v>Estimado</v>
      </c>
      <c r="J1214" s="49" t="str">
        <f>+[35]Luminarias!I117</f>
        <v/>
      </c>
      <c r="K1214" s="49" t="str">
        <f>+[35]Luminarias!J117</f>
        <v/>
      </c>
      <c r="L1214" s="49" t="str">
        <f>+[35]Luminarias!K117</f>
        <v/>
      </c>
      <c r="M1214" s="49" t="str">
        <f>+[35]Luminarias!L117</f>
        <v/>
      </c>
      <c r="N1214" s="49" t="str">
        <f>+[35]Luminarias!M117</f>
        <v/>
      </c>
      <c r="O1214" s="49" t="str">
        <f>+[35]Luminarias!N117</f>
        <v>Estimado</v>
      </c>
      <c r="P1214" s="49" t="str">
        <f>+[35]Luminarias!O117</f>
        <v/>
      </c>
      <c r="Q1214" s="49" t="str">
        <f>+[35]Luminarias!P117</f>
        <v>E</v>
      </c>
      <c r="R1214" s="51">
        <f t="shared" si="74"/>
        <v>9.5953829412459113E-2</v>
      </c>
      <c r="S1214" s="45" t="str">
        <f t="shared" si="75"/>
        <v>Estimado.rar</v>
      </c>
      <c r="V1214" s="46">
        <f t="shared" si="77"/>
        <v>1</v>
      </c>
    </row>
    <row r="1215" spans="1:22" s="45" customFormat="1" ht="11.25" hidden="1" customHeight="1" x14ac:dyDescent="0.2">
      <c r="A1215" s="47">
        <f t="shared" si="76"/>
        <v>1201</v>
      </c>
      <c r="B1215" s="48" t="str">
        <f>+[35]Luminarias!B118</f>
        <v>LLA01</v>
      </c>
      <c r="C1215" s="49" t="str">
        <f>+[35]Luminarias!C118</f>
        <v xml:space="preserve">LUMINARIA PARA LAMPARA DE VAPOR DE SODIO DE  70 W.                                                                                                                                                                                                        </v>
      </c>
      <c r="D1215" s="49">
        <f>+[35]Luminarias!D118</f>
        <v>59.98</v>
      </c>
      <c r="E1215" s="53">
        <f>+[35]Luminarias!E118</f>
        <v>51.99</v>
      </c>
      <c r="F1215" s="53"/>
      <c r="G1215" s="49" t="str">
        <f>+[35]Luminarias!F118</f>
        <v>S</v>
      </c>
      <c r="H1215" s="49">
        <f>+[35]Luminarias!G118</f>
        <v>5000</v>
      </c>
      <c r="I1215" s="49" t="str">
        <f>+[35]Luminarias!H118</f>
        <v>FACTURA 65518</v>
      </c>
      <c r="J1215" s="49" t="str">
        <f>+[35]Luminarias!I118</f>
        <v>Individual</v>
      </c>
      <c r="K1215" s="49" t="str">
        <f>+[35]Luminarias!J118</f>
        <v>EDPE</v>
      </c>
      <c r="L1215" s="49" t="str">
        <f>+[35]Luminarias!K118</f>
        <v>CELSA SA</v>
      </c>
      <c r="M1215" s="49">
        <f>+[35]Luminarias!L118</f>
        <v>42914</v>
      </c>
      <c r="N1215" s="49">
        <f>+[35]Luminarias!M118</f>
        <v>5000</v>
      </c>
      <c r="O1215" s="49" t="str">
        <f>+[35]Luminarias!N118</f>
        <v>Sustento</v>
      </c>
      <c r="P1215" s="49">
        <f>+[35]Luminarias!O118</f>
        <v>5000</v>
      </c>
      <c r="Q1215" s="49" t="str">
        <f>+[35]Luminarias!P118</f>
        <v>S</v>
      </c>
      <c r="R1215" s="51">
        <f t="shared" si="74"/>
        <v>-0.13321107035678548</v>
      </c>
      <c r="S1215" s="45" t="str">
        <f t="shared" si="75"/>
        <v>EDPE: FACTURA 65518</v>
      </c>
      <c r="V1215" s="46">
        <f t="shared" si="77"/>
        <v>1</v>
      </c>
    </row>
    <row r="1216" spans="1:22" s="45" customFormat="1" ht="11.25" hidden="1" customHeight="1" x14ac:dyDescent="0.2">
      <c r="A1216" s="47">
        <f t="shared" si="76"/>
        <v>1202</v>
      </c>
      <c r="B1216" s="48" t="str">
        <f>+[35]Luminarias!B119</f>
        <v>LLA02</v>
      </c>
      <c r="C1216" s="49" t="str">
        <f>+[35]Luminarias!C119</f>
        <v xml:space="preserve">LUMINARIA PARA LAMPARA DE VAPOR DE SODIO DE  75 W.                                                                                                                                                                                                        </v>
      </c>
      <c r="D1216" s="49">
        <f>+[35]Luminarias!D119</f>
        <v>65.099999999999994</v>
      </c>
      <c r="E1216" s="53">
        <f>+[35]Luminarias!E119</f>
        <v>58.088200000000001</v>
      </c>
      <c r="F1216" s="53"/>
      <c r="G1216" s="49" t="str">
        <f>+[35]Luminarias!F119</f>
        <v>E</v>
      </c>
      <c r="H1216" s="49" t="str">
        <f>+[35]Luminarias!G119</f>
        <v/>
      </c>
      <c r="I1216" s="49" t="str">
        <f>+[35]Luminarias!H119</f>
        <v>Estimado</v>
      </c>
      <c r="J1216" s="49" t="str">
        <f>+[35]Luminarias!I119</f>
        <v/>
      </c>
      <c r="K1216" s="49" t="str">
        <f>+[35]Luminarias!J119</f>
        <v/>
      </c>
      <c r="L1216" s="49" t="str">
        <f>+[35]Luminarias!K119</f>
        <v/>
      </c>
      <c r="M1216" s="49" t="str">
        <f>+[35]Luminarias!L119</f>
        <v/>
      </c>
      <c r="N1216" s="49" t="str">
        <f>+[35]Luminarias!M119</f>
        <v/>
      </c>
      <c r="O1216" s="49" t="str">
        <f>+[35]Luminarias!N119</f>
        <v>Estimado</v>
      </c>
      <c r="P1216" s="49" t="str">
        <f>+[35]Luminarias!O119</f>
        <v/>
      </c>
      <c r="Q1216" s="49" t="str">
        <f>+[35]Luminarias!P119</f>
        <v>E</v>
      </c>
      <c r="R1216" s="51">
        <f t="shared" si="74"/>
        <v>-0.10770814132104445</v>
      </c>
      <c r="S1216" s="45" t="str">
        <f t="shared" si="75"/>
        <v>Estimado.rar</v>
      </c>
      <c r="V1216" s="46">
        <f t="shared" si="77"/>
        <v>1</v>
      </c>
    </row>
    <row r="1217" spans="1:22" s="45" customFormat="1" ht="11.25" hidden="1" customHeight="1" x14ac:dyDescent="0.2">
      <c r="A1217" s="47">
        <f t="shared" si="76"/>
        <v>1203</v>
      </c>
      <c r="B1217" s="48" t="str">
        <f>+[35]Luminarias!B120</f>
        <v>LLA03</v>
      </c>
      <c r="C1217" s="49" t="str">
        <f>+[35]Luminarias!C120</f>
        <v xml:space="preserve">LUMINARIA PARA LAMPARA DE VAPOR DE SODIO DE 150 W.                                                                                                                                                                                                        </v>
      </c>
      <c r="D1217" s="49">
        <f>+[35]Luminarias!D120</f>
        <v>95.73</v>
      </c>
      <c r="E1217" s="53">
        <f>+[35]Luminarias!E120</f>
        <v>112.77</v>
      </c>
      <c r="F1217" s="53"/>
      <c r="G1217" s="49" t="str">
        <f>+[35]Luminarias!F120</f>
        <v>S</v>
      </c>
      <c r="H1217" s="49">
        <f>+[35]Luminarias!G120</f>
        <v>20</v>
      </c>
      <c r="I1217" s="49" t="str">
        <f>+[35]Luminarias!H120</f>
        <v>Orden de Compra OC-3932</v>
      </c>
      <c r="J1217" s="49" t="str">
        <f>+[35]Luminarias!I120</f>
        <v>Individual</v>
      </c>
      <c r="K1217" s="49" t="str">
        <f>+[35]Luminarias!J120</f>
        <v>ELDU</v>
      </c>
      <c r="L1217" s="49" t="str">
        <f>+[35]Luminarias!K120</f>
        <v>SIGELEC S.A.C.</v>
      </c>
      <c r="M1217" s="49">
        <f>+[35]Luminarias!L120</f>
        <v>42765</v>
      </c>
      <c r="N1217" s="49">
        <f>+[35]Luminarias!M120</f>
        <v>20</v>
      </c>
      <c r="O1217" s="49" t="str">
        <f>+[35]Luminarias!N120</f>
        <v>Sustento</v>
      </c>
      <c r="P1217" s="49">
        <f>+[35]Luminarias!O120</f>
        <v>20</v>
      </c>
      <c r="Q1217" s="49" t="str">
        <f>+[35]Luminarias!P120</f>
        <v>S</v>
      </c>
      <c r="R1217" s="51">
        <f t="shared" si="74"/>
        <v>0.17800062676277029</v>
      </c>
      <c r="S1217" s="45" t="str">
        <f t="shared" si="75"/>
        <v>ELDU: Orden de Compra OC-3932</v>
      </c>
      <c r="V1217" s="46">
        <f t="shared" si="77"/>
        <v>1</v>
      </c>
    </row>
    <row r="1218" spans="1:22" s="45" customFormat="1" ht="11.25" hidden="1" customHeight="1" x14ac:dyDescent="0.2">
      <c r="A1218" s="47">
        <f t="shared" si="76"/>
        <v>1204</v>
      </c>
      <c r="B1218" s="48" t="str">
        <f>+[35]Luminarias!B121</f>
        <v>LLA04</v>
      </c>
      <c r="C1218" s="49" t="str">
        <f>+[35]Luminarias!C121</f>
        <v xml:space="preserve">LUMINARIA PARA LAMPARA DE VAPOR DE SODIO DE 250 W.                                                                                                                                                                                                        </v>
      </c>
      <c r="D1218" s="49">
        <f>+[35]Luminarias!D121</f>
        <v>126.14</v>
      </c>
      <c r="E1218" s="53">
        <f>+[35]Luminarias!E121</f>
        <v>171.73</v>
      </c>
      <c r="F1218" s="53"/>
      <c r="G1218" s="49" t="str">
        <f>+[35]Luminarias!F121</f>
        <v>S</v>
      </c>
      <c r="H1218" s="49">
        <f>+[35]Luminarias!G121</f>
        <v>6</v>
      </c>
      <c r="I1218" s="49" t="str">
        <f>+[35]Luminarias!H121</f>
        <v>Orden de Compra OC-414</v>
      </c>
      <c r="J1218" s="49" t="str">
        <f>+[35]Luminarias!I121</f>
        <v>Individual</v>
      </c>
      <c r="K1218" s="49" t="str">
        <f>+[35]Luminarias!J121</f>
        <v>ELDU</v>
      </c>
      <c r="L1218" s="49" t="str">
        <f>+[35]Luminarias!K121</f>
        <v>REPRESENTACIONES COMERCIALES R &amp; M E.I.R.L.</v>
      </c>
      <c r="M1218" s="49">
        <f>+[35]Luminarias!L121</f>
        <v>42468</v>
      </c>
      <c r="N1218" s="49">
        <f>+[35]Luminarias!M121</f>
        <v>6</v>
      </c>
      <c r="O1218" s="49" t="str">
        <f>+[35]Luminarias!N121</f>
        <v>Sustento</v>
      </c>
      <c r="P1218" s="49">
        <f>+[35]Luminarias!O121</f>
        <v>6</v>
      </c>
      <c r="Q1218" s="49" t="str">
        <f>+[35]Luminarias!P121</f>
        <v>S</v>
      </c>
      <c r="R1218" s="51">
        <f t="shared" si="74"/>
        <v>0.36142381480894237</v>
      </c>
      <c r="S1218" s="45" t="str">
        <f t="shared" si="75"/>
        <v>ELDU: Orden de Compra OC-414</v>
      </c>
      <c r="V1218" s="46">
        <f t="shared" si="77"/>
        <v>1</v>
      </c>
    </row>
    <row r="1219" spans="1:22" s="45" customFormat="1" ht="11.25" hidden="1" customHeight="1" x14ac:dyDescent="0.2">
      <c r="A1219" s="47">
        <f t="shared" si="76"/>
        <v>1205</v>
      </c>
      <c r="B1219" s="48" t="str">
        <f>+[35]Luminarias!B122</f>
        <v>LLA05</v>
      </c>
      <c r="C1219" s="49" t="str">
        <f>+[35]Luminarias!C122</f>
        <v xml:space="preserve">LUMINARIA PARA LAMPARA DE VAPOR DE SODIO DE 400 W.                                                                                                                                                                                                        </v>
      </c>
      <c r="D1219" s="49">
        <f>+[35]Luminarias!D122</f>
        <v>177.39</v>
      </c>
      <c r="E1219" s="53">
        <f>+[35]Luminarias!E122</f>
        <v>273.27070000000003</v>
      </c>
      <c r="F1219" s="53"/>
      <c r="G1219" s="49" t="str">
        <f>+[35]Luminarias!F122</f>
        <v>E</v>
      </c>
      <c r="H1219" s="49" t="str">
        <f>+[35]Luminarias!G122</f>
        <v/>
      </c>
      <c r="I1219" s="49" t="str">
        <f>+[35]Luminarias!H122</f>
        <v>Estimado</v>
      </c>
      <c r="J1219" s="49" t="str">
        <f>+[35]Luminarias!I122</f>
        <v/>
      </c>
      <c r="K1219" s="49" t="str">
        <f>+[35]Luminarias!J122</f>
        <v/>
      </c>
      <c r="L1219" s="49" t="str">
        <f>+[35]Luminarias!K122</f>
        <v/>
      </c>
      <c r="M1219" s="49" t="str">
        <f>+[35]Luminarias!L122</f>
        <v/>
      </c>
      <c r="N1219" s="49" t="str">
        <f>+[35]Luminarias!M122</f>
        <v/>
      </c>
      <c r="O1219" s="49" t="str">
        <f>+[35]Luminarias!N122</f>
        <v>Estimado</v>
      </c>
      <c r="P1219" s="49" t="str">
        <f>+[35]Luminarias!O122</f>
        <v/>
      </c>
      <c r="Q1219" s="49" t="str">
        <f>+[35]Luminarias!P122</f>
        <v>E</v>
      </c>
      <c r="R1219" s="51">
        <f t="shared" ref="R1219:R1282" si="78">+IFERROR(E1219/D1219-1,"")</f>
        <v>0.54050792040137585</v>
      </c>
      <c r="S1219" s="45" t="str">
        <f t="shared" ref="S1219:S1282" si="79">+IF(O1219="Sustento",K1219&amp;": "&amp;I1219,IF(O1219="Precio regulado 2012",O1219,IF(O1219="Estimado","Estimado.rar",O1219)))</f>
        <v>Estimado.rar</v>
      </c>
      <c r="V1219" s="46">
        <f t="shared" si="77"/>
        <v>1</v>
      </c>
    </row>
    <row r="1220" spans="1:22" s="45" customFormat="1" ht="11.25" hidden="1" customHeight="1" x14ac:dyDescent="0.2">
      <c r="A1220" s="47">
        <f t="shared" si="76"/>
        <v>1206</v>
      </c>
      <c r="B1220" s="48" t="str">
        <f>+[35]Luminarias!B123</f>
        <v>LLA06</v>
      </c>
      <c r="C1220" s="49" t="str">
        <f>+[35]Luminarias!C123</f>
        <v xml:space="preserve">LUMINARIA PARA LAMPARA DE VAPOR DE SODIO DE 50 W.                                                                                                                                                                                                         </v>
      </c>
      <c r="D1220" s="49">
        <f>+[35]Luminarias!D123</f>
        <v>56.38</v>
      </c>
      <c r="E1220" s="53">
        <f>+[35]Luminarias!E123</f>
        <v>41.535700000000006</v>
      </c>
      <c r="F1220" s="53"/>
      <c r="G1220" s="49" t="str">
        <f>+[35]Luminarias!F123</f>
        <v>E</v>
      </c>
      <c r="H1220" s="49" t="str">
        <f>+[35]Luminarias!G123</f>
        <v/>
      </c>
      <c r="I1220" s="49" t="str">
        <f>+[35]Luminarias!H123</f>
        <v>Estimado</v>
      </c>
      <c r="J1220" s="49" t="str">
        <f>+[35]Luminarias!I123</f>
        <v/>
      </c>
      <c r="K1220" s="49" t="str">
        <f>+[35]Luminarias!J123</f>
        <v/>
      </c>
      <c r="L1220" s="49" t="str">
        <f>+[35]Luminarias!K123</f>
        <v/>
      </c>
      <c r="M1220" s="49" t="str">
        <f>+[35]Luminarias!L123</f>
        <v/>
      </c>
      <c r="N1220" s="49" t="str">
        <f>+[35]Luminarias!M123</f>
        <v/>
      </c>
      <c r="O1220" s="49" t="str">
        <f>+[35]Luminarias!N123</f>
        <v>Estimado</v>
      </c>
      <c r="P1220" s="49" t="str">
        <f>+[35]Luminarias!O123</f>
        <v/>
      </c>
      <c r="Q1220" s="49" t="str">
        <f>+[35]Luminarias!P123</f>
        <v>E</v>
      </c>
      <c r="R1220" s="51">
        <f t="shared" si="78"/>
        <v>-0.26329017382050368</v>
      </c>
      <c r="S1220" s="45" t="str">
        <f t="shared" si="79"/>
        <v>Estimado.rar</v>
      </c>
      <c r="V1220" s="46">
        <f t="shared" si="77"/>
        <v>1</v>
      </c>
    </row>
    <row r="1221" spans="1:22" s="45" customFormat="1" ht="11.25" hidden="1" customHeight="1" x14ac:dyDescent="0.2">
      <c r="A1221" s="47">
        <f t="shared" si="76"/>
        <v>1207</v>
      </c>
      <c r="B1221" s="67" t="str">
        <f>+[35]Reflectores!B43</f>
        <v>LRA09</v>
      </c>
      <c r="C1221" s="68" t="str">
        <f>+[35]Reflectores!C43</f>
        <v>REFLECTOR CON 2 LAMPARAS DE 400 W HALOGENURO</v>
      </c>
      <c r="D1221" s="49" t="str">
        <f>+[35]Reflectores!D43</f>
        <v>Sin Costo (No Utilizado)</v>
      </c>
      <c r="E1221" s="49">
        <f>+[35]Reflectores!E43</f>
        <v>0</v>
      </c>
      <c r="F1221" s="49"/>
      <c r="G1221" s="49" t="str">
        <f>+[35]Reflectores!F43</f>
        <v>A</v>
      </c>
      <c r="H1221" s="49" t="str">
        <f>+[35]Reflectores!G43</f>
        <v/>
      </c>
      <c r="I1221" s="49" t="str">
        <f>+[35]Reflectores!H43</f>
        <v>Precio Regulado 2012</v>
      </c>
      <c r="J1221" s="49" t="str">
        <f>+[35]Reflectores!I43</f>
        <v/>
      </c>
      <c r="K1221" s="49" t="str">
        <f>+[35]Reflectores!J43</f>
        <v/>
      </c>
      <c r="L1221" s="49" t="str">
        <f>+[35]Reflectores!K43</f>
        <v/>
      </c>
      <c r="M1221" s="49" t="str">
        <f>+[35]Reflectores!L43</f>
        <v/>
      </c>
      <c r="N1221" s="49" t="str">
        <f>+[35]Reflectores!M43</f>
        <v/>
      </c>
      <c r="O1221" s="49" t="str">
        <f>+[35]Reflectores!N43</f>
        <v>Precio regulado 2012</v>
      </c>
      <c r="P1221" s="49" t="str">
        <f>+[35]Reflectores!O43</f>
        <v/>
      </c>
      <c r="Q1221" s="49" t="str">
        <f>+[35]Reflectores!P43</f>
        <v>A</v>
      </c>
      <c r="R1221" s="51" t="str">
        <f t="shared" si="78"/>
        <v/>
      </c>
      <c r="S1221" s="45" t="str">
        <f t="shared" si="79"/>
        <v>Precio regulado 2012</v>
      </c>
      <c r="V1221" s="46">
        <f t="shared" si="77"/>
        <v>1</v>
      </c>
    </row>
    <row r="1222" spans="1:22" s="45" customFormat="1" ht="11.25" hidden="1" customHeight="1" x14ac:dyDescent="0.2">
      <c r="A1222" s="47">
        <f t="shared" si="76"/>
        <v>1208</v>
      </c>
      <c r="B1222" s="48" t="str">
        <f>+[35]Reflectores!B44</f>
        <v>LRA05</v>
      </c>
      <c r="C1222" s="49" t="str">
        <f>+[35]Reflectores!C44</f>
        <v>REFLECTOR CON 2 LAMPARAS DE 400 W VAPOR DE SODIO</v>
      </c>
      <c r="D1222" s="49">
        <f>+[35]Reflectores!D44</f>
        <v>422.58</v>
      </c>
      <c r="E1222" s="49">
        <f>+[35]Reflectores!E44</f>
        <v>463.12816923311698</v>
      </c>
      <c r="F1222" s="49"/>
      <c r="G1222" s="49" t="str">
        <f>+[35]Reflectores!F44</f>
        <v>E</v>
      </c>
      <c r="H1222" s="49" t="str">
        <f>+[35]Reflectores!G44</f>
        <v/>
      </c>
      <c r="I1222" s="49" t="str">
        <f>+[35]Reflectores!H44</f>
        <v>Estimado</v>
      </c>
      <c r="J1222" s="49" t="str">
        <f>+[35]Reflectores!I44</f>
        <v/>
      </c>
      <c r="K1222" s="49" t="str">
        <f>+[35]Reflectores!J44</f>
        <v/>
      </c>
      <c r="L1222" s="49" t="str">
        <f>+[35]Reflectores!K44</f>
        <v/>
      </c>
      <c r="M1222" s="49" t="str">
        <f>+[35]Reflectores!L44</f>
        <v/>
      </c>
      <c r="N1222" s="49" t="str">
        <f>+[35]Reflectores!M44</f>
        <v/>
      </c>
      <c r="O1222" s="49" t="str">
        <f>+[35]Reflectores!N44</f>
        <v>Estimado</v>
      </c>
      <c r="P1222" s="49" t="str">
        <f>+[35]Reflectores!O44</f>
        <v/>
      </c>
      <c r="Q1222" s="49" t="str">
        <f>+[35]Reflectores!P44</f>
        <v>E</v>
      </c>
      <c r="R1222" s="51">
        <f t="shared" si="78"/>
        <v>9.5953829412459113E-2</v>
      </c>
      <c r="S1222" s="45" t="str">
        <f t="shared" si="79"/>
        <v>Estimado.rar</v>
      </c>
      <c r="V1222" s="46">
        <f t="shared" si="77"/>
        <v>1</v>
      </c>
    </row>
    <row r="1223" spans="1:22" s="45" customFormat="1" ht="11.25" hidden="1" customHeight="1" x14ac:dyDescent="0.2">
      <c r="A1223" s="47">
        <f t="shared" si="76"/>
        <v>1209</v>
      </c>
      <c r="B1223" s="48" t="str">
        <f>+[35]Reflectores!B45</f>
        <v>LRA02</v>
      </c>
      <c r="C1223" s="49" t="str">
        <f>+[35]Reflectores!C45</f>
        <v>REFLECTOR CON LAMPARA DE 150 W VAPOR DE SODIO</v>
      </c>
      <c r="D1223" s="49">
        <f>+[35]Reflectores!D45</f>
        <v>193.72</v>
      </c>
      <c r="E1223" s="49">
        <f>+[35]Reflectores!E45</f>
        <v>212.30817583378158</v>
      </c>
      <c r="F1223" s="49"/>
      <c r="G1223" s="49" t="str">
        <f>+[35]Reflectores!F45</f>
        <v>E</v>
      </c>
      <c r="H1223" s="49" t="str">
        <f>+[35]Reflectores!G45</f>
        <v/>
      </c>
      <c r="I1223" s="49" t="str">
        <f>+[35]Reflectores!H45</f>
        <v>Estimado</v>
      </c>
      <c r="J1223" s="49" t="str">
        <f>+[35]Reflectores!I45</f>
        <v/>
      </c>
      <c r="K1223" s="49" t="str">
        <f>+[35]Reflectores!J45</f>
        <v/>
      </c>
      <c r="L1223" s="49" t="str">
        <f>+[35]Reflectores!K45</f>
        <v/>
      </c>
      <c r="M1223" s="49" t="str">
        <f>+[35]Reflectores!L45</f>
        <v/>
      </c>
      <c r="N1223" s="49" t="str">
        <f>+[35]Reflectores!M45</f>
        <v/>
      </c>
      <c r="O1223" s="49" t="str">
        <f>+[35]Reflectores!N45</f>
        <v>Estimado</v>
      </c>
      <c r="P1223" s="49" t="str">
        <f>+[35]Reflectores!O45</f>
        <v/>
      </c>
      <c r="Q1223" s="49" t="str">
        <f>+[35]Reflectores!P45</f>
        <v>E</v>
      </c>
      <c r="R1223" s="51">
        <f t="shared" si="78"/>
        <v>9.5953829412459113E-2</v>
      </c>
      <c r="S1223" s="45" t="str">
        <f t="shared" si="79"/>
        <v>Estimado.rar</v>
      </c>
      <c r="V1223" s="46">
        <f t="shared" si="77"/>
        <v>1</v>
      </c>
    </row>
    <row r="1224" spans="1:22" s="45" customFormat="1" ht="11.25" hidden="1" customHeight="1" x14ac:dyDescent="0.2">
      <c r="A1224" s="47">
        <f t="shared" si="76"/>
        <v>1210</v>
      </c>
      <c r="B1224" s="48" t="str">
        <f>+[35]Reflectores!B46</f>
        <v>LRA03</v>
      </c>
      <c r="C1224" s="49" t="str">
        <f>+[35]Reflectores!C46</f>
        <v>REFLECTOR CON LAMPARA DE 250 W VAPOR DE SODIO</v>
      </c>
      <c r="D1224" s="49">
        <f>+[35]Reflectores!D46</f>
        <v>216.13</v>
      </c>
      <c r="E1224" s="49">
        <f>+[35]Reflectores!E46</f>
        <v>236.8685011509148</v>
      </c>
      <c r="F1224" s="49"/>
      <c r="G1224" s="49" t="str">
        <f>+[35]Reflectores!F46</f>
        <v>E</v>
      </c>
      <c r="H1224" s="49" t="str">
        <f>+[35]Reflectores!G46</f>
        <v/>
      </c>
      <c r="I1224" s="49" t="str">
        <f>+[35]Reflectores!H46</f>
        <v>Estimado</v>
      </c>
      <c r="J1224" s="49" t="str">
        <f>+[35]Reflectores!I46</f>
        <v/>
      </c>
      <c r="K1224" s="49" t="str">
        <f>+[35]Reflectores!J46</f>
        <v/>
      </c>
      <c r="L1224" s="49" t="str">
        <f>+[35]Reflectores!K46</f>
        <v/>
      </c>
      <c r="M1224" s="49" t="str">
        <f>+[35]Reflectores!L46</f>
        <v/>
      </c>
      <c r="N1224" s="49" t="str">
        <f>+[35]Reflectores!M46</f>
        <v/>
      </c>
      <c r="O1224" s="49" t="str">
        <f>+[35]Reflectores!N46</f>
        <v>Estimado</v>
      </c>
      <c r="P1224" s="49" t="str">
        <f>+[35]Reflectores!O46</f>
        <v/>
      </c>
      <c r="Q1224" s="49" t="str">
        <f>+[35]Reflectores!P46</f>
        <v>E</v>
      </c>
      <c r="R1224" s="51">
        <f t="shared" si="78"/>
        <v>9.5953829412459113E-2</v>
      </c>
      <c r="S1224" s="45" t="str">
        <f t="shared" si="79"/>
        <v>Estimado.rar</v>
      </c>
      <c r="V1224" s="46">
        <f t="shared" si="77"/>
        <v>1</v>
      </c>
    </row>
    <row r="1225" spans="1:22" s="45" customFormat="1" ht="11.25" hidden="1" customHeight="1" x14ac:dyDescent="0.2">
      <c r="A1225" s="47">
        <f t="shared" si="76"/>
        <v>1211</v>
      </c>
      <c r="B1225" s="48" t="str">
        <f>+[35]Reflectores!B47</f>
        <v>LRA07</v>
      </c>
      <c r="C1225" s="49" t="str">
        <f>+[35]Reflectores!C47</f>
        <v>REFLECTOR CON LAMPARA DE 400 W  LUZ MIXTA</v>
      </c>
      <c r="D1225" s="49">
        <f>+[35]Reflectores!D47</f>
        <v>133.1</v>
      </c>
      <c r="E1225" s="49">
        <f>+[35]Reflectores!E47</f>
        <v>145.8714546947983</v>
      </c>
      <c r="F1225" s="49"/>
      <c r="G1225" s="49" t="str">
        <f>+[35]Reflectores!F47</f>
        <v>E</v>
      </c>
      <c r="H1225" s="49" t="str">
        <f>+[35]Reflectores!G47</f>
        <v/>
      </c>
      <c r="I1225" s="49" t="str">
        <f>+[35]Reflectores!H47</f>
        <v>Estimado</v>
      </c>
      <c r="J1225" s="49" t="str">
        <f>+[35]Reflectores!I47</f>
        <v/>
      </c>
      <c r="K1225" s="49" t="str">
        <f>+[35]Reflectores!J47</f>
        <v/>
      </c>
      <c r="L1225" s="49" t="str">
        <f>+[35]Reflectores!K47</f>
        <v/>
      </c>
      <c r="M1225" s="49" t="str">
        <f>+[35]Reflectores!L47</f>
        <v/>
      </c>
      <c r="N1225" s="49" t="str">
        <f>+[35]Reflectores!M47</f>
        <v/>
      </c>
      <c r="O1225" s="49" t="str">
        <f>+[35]Reflectores!N47</f>
        <v>Estimado</v>
      </c>
      <c r="P1225" s="49" t="str">
        <f>+[35]Reflectores!O47</f>
        <v/>
      </c>
      <c r="Q1225" s="49" t="str">
        <f>+[35]Reflectores!P47</f>
        <v>E</v>
      </c>
      <c r="R1225" s="51">
        <f t="shared" si="78"/>
        <v>9.5953829412459113E-2</v>
      </c>
      <c r="S1225" s="45" t="str">
        <f t="shared" si="79"/>
        <v>Estimado.rar</v>
      </c>
      <c r="V1225" s="46">
        <f t="shared" si="77"/>
        <v>1</v>
      </c>
    </row>
    <row r="1226" spans="1:22" s="45" customFormat="1" ht="11.25" hidden="1" customHeight="1" x14ac:dyDescent="0.2">
      <c r="A1226" s="47">
        <f t="shared" si="76"/>
        <v>1212</v>
      </c>
      <c r="B1226" s="48" t="str">
        <f>+[35]Reflectores!B48</f>
        <v>LRA08</v>
      </c>
      <c r="C1226" s="49" t="str">
        <f>+[35]Reflectores!C48</f>
        <v>REFLECTOR CON LAMPARA DE 400 W VAPOR DE Hg</v>
      </c>
      <c r="D1226" s="49" t="str">
        <f>+[35]Reflectores!D48</f>
        <v>Sin Costo (No Utilizado)</v>
      </c>
      <c r="E1226" s="49">
        <f>+[35]Reflectores!E48</f>
        <v>0</v>
      </c>
      <c r="F1226" s="49"/>
      <c r="G1226" s="49" t="str">
        <f>+[35]Reflectores!F48</f>
        <v>A</v>
      </c>
      <c r="H1226" s="49" t="str">
        <f>+[35]Reflectores!G48</f>
        <v/>
      </c>
      <c r="I1226" s="49" t="str">
        <f>+[35]Reflectores!H48</f>
        <v>Precio Regulado 2012</v>
      </c>
      <c r="J1226" s="49" t="str">
        <f>+[35]Reflectores!I48</f>
        <v/>
      </c>
      <c r="K1226" s="49" t="str">
        <f>+[35]Reflectores!J48</f>
        <v/>
      </c>
      <c r="L1226" s="49" t="str">
        <f>+[35]Reflectores!K48</f>
        <v/>
      </c>
      <c r="M1226" s="49" t="str">
        <f>+[35]Reflectores!L48</f>
        <v/>
      </c>
      <c r="N1226" s="49" t="str">
        <f>+[35]Reflectores!M48</f>
        <v/>
      </c>
      <c r="O1226" s="49" t="str">
        <f>+[35]Reflectores!N48</f>
        <v>Precio regulado 2012</v>
      </c>
      <c r="P1226" s="49" t="str">
        <f>+[35]Reflectores!O48</f>
        <v/>
      </c>
      <c r="Q1226" s="49" t="str">
        <f>+[35]Reflectores!P48</f>
        <v>A</v>
      </c>
      <c r="R1226" s="51" t="str">
        <f t="shared" si="78"/>
        <v/>
      </c>
      <c r="S1226" s="45" t="str">
        <f t="shared" si="79"/>
        <v>Precio regulado 2012</v>
      </c>
      <c r="V1226" s="46">
        <f t="shared" si="77"/>
        <v>1</v>
      </c>
    </row>
    <row r="1227" spans="1:22" s="45" customFormat="1" ht="11.25" hidden="1" customHeight="1" x14ac:dyDescent="0.2">
      <c r="A1227" s="47">
        <f t="shared" si="76"/>
        <v>1213</v>
      </c>
      <c r="B1227" s="48" t="str">
        <f>+[35]Reflectores!B49</f>
        <v>LRA04</v>
      </c>
      <c r="C1227" s="49" t="str">
        <f>+[35]Reflectores!C49</f>
        <v>REFLECTOR CON LAMPARA DE 400 W VAPOR DE SODIO</v>
      </c>
      <c r="D1227" s="49">
        <f>+[35]Reflectores!D49</f>
        <v>227.52</v>
      </c>
      <c r="E1227" s="49">
        <f>+[35]Reflectores!E49</f>
        <v>249.3514152679227</v>
      </c>
      <c r="F1227" s="49"/>
      <c r="G1227" s="49" t="str">
        <f>+[35]Reflectores!F49</f>
        <v>E</v>
      </c>
      <c r="H1227" s="49" t="str">
        <f>+[35]Reflectores!G49</f>
        <v/>
      </c>
      <c r="I1227" s="49" t="str">
        <f>+[35]Reflectores!H49</f>
        <v>Estimado</v>
      </c>
      <c r="J1227" s="49" t="str">
        <f>+[35]Reflectores!I49</f>
        <v/>
      </c>
      <c r="K1227" s="49" t="str">
        <f>+[35]Reflectores!J49</f>
        <v/>
      </c>
      <c r="L1227" s="49" t="str">
        <f>+[35]Reflectores!K49</f>
        <v/>
      </c>
      <c r="M1227" s="49" t="str">
        <f>+[35]Reflectores!L49</f>
        <v/>
      </c>
      <c r="N1227" s="49" t="str">
        <f>+[35]Reflectores!M49</f>
        <v/>
      </c>
      <c r="O1227" s="49" t="str">
        <f>+[35]Reflectores!N49</f>
        <v>Estimado</v>
      </c>
      <c r="P1227" s="49" t="str">
        <f>+[35]Reflectores!O49</f>
        <v/>
      </c>
      <c r="Q1227" s="49" t="str">
        <f>+[35]Reflectores!P49</f>
        <v>E</v>
      </c>
      <c r="R1227" s="51">
        <f t="shared" si="78"/>
        <v>9.5953829412459113E-2</v>
      </c>
      <c r="S1227" s="45" t="str">
        <f t="shared" si="79"/>
        <v>Estimado.rar</v>
      </c>
      <c r="V1227" s="46">
        <f t="shared" si="77"/>
        <v>1</v>
      </c>
    </row>
    <row r="1228" spans="1:22" s="45" customFormat="1" ht="11.25" hidden="1" customHeight="1" x14ac:dyDescent="0.2">
      <c r="A1228" s="47">
        <f t="shared" ref="A1228:A1291" si="80">+A1227+1</f>
        <v>1214</v>
      </c>
      <c r="B1228" s="48" t="str">
        <f>+[35]Reflectores!B50</f>
        <v>LRA06</v>
      </c>
      <c r="C1228" s="49" t="str">
        <f>+[35]Reflectores!C50</f>
        <v>REFLECTOR CON LAMPARA DE 70 W VAPOR DE SODIO</v>
      </c>
      <c r="D1228" s="49">
        <f>+[35]Reflectores!D50</f>
        <v>174.65</v>
      </c>
      <c r="E1228" s="49">
        <f>+[35]Reflectores!E50</f>
        <v>191.40833630688599</v>
      </c>
      <c r="F1228" s="49"/>
      <c r="G1228" s="49" t="str">
        <f>+[35]Reflectores!F50</f>
        <v>E</v>
      </c>
      <c r="H1228" s="49" t="str">
        <f>+[35]Reflectores!G50</f>
        <v/>
      </c>
      <c r="I1228" s="49" t="str">
        <f>+[35]Reflectores!H50</f>
        <v>Estimado</v>
      </c>
      <c r="J1228" s="49" t="str">
        <f>+[35]Reflectores!I50</f>
        <v/>
      </c>
      <c r="K1228" s="49" t="str">
        <f>+[35]Reflectores!J50</f>
        <v/>
      </c>
      <c r="L1228" s="49" t="str">
        <f>+[35]Reflectores!K50</f>
        <v/>
      </c>
      <c r="M1228" s="49" t="str">
        <f>+[35]Reflectores!L50</f>
        <v/>
      </c>
      <c r="N1228" s="49" t="str">
        <f>+[35]Reflectores!M50</f>
        <v/>
      </c>
      <c r="O1228" s="49" t="str">
        <f>+[35]Reflectores!N50</f>
        <v>Estimado</v>
      </c>
      <c r="P1228" s="49" t="str">
        <f>+[35]Reflectores!O50</f>
        <v/>
      </c>
      <c r="Q1228" s="49" t="str">
        <f>+[35]Reflectores!P50</f>
        <v>E</v>
      </c>
      <c r="R1228" s="51">
        <f t="shared" si="78"/>
        <v>9.5953829412459113E-2</v>
      </c>
      <c r="S1228" s="45" t="str">
        <f t="shared" si="79"/>
        <v>Estimado.rar</v>
      </c>
      <c r="V1228" s="46">
        <f t="shared" si="77"/>
        <v>1</v>
      </c>
    </row>
    <row r="1229" spans="1:22" s="45" customFormat="1" ht="11.25" hidden="1" customHeight="1" x14ac:dyDescent="0.2">
      <c r="A1229" s="47">
        <f t="shared" si="80"/>
        <v>1215</v>
      </c>
      <c r="B1229" s="48" t="str">
        <f>+[35]Reflectores!B51</f>
        <v>LRA01</v>
      </c>
      <c r="C1229" s="49" t="str">
        <f>+[35]Reflectores!C51</f>
        <v>REFLECTOR CON LAMPARA DE 80 W VAPOR DE SODIO</v>
      </c>
      <c r="D1229" s="49">
        <f>+[35]Reflectores!D51</f>
        <v>174.65</v>
      </c>
      <c r="E1229" s="49">
        <f>+[35]Reflectores!E51</f>
        <v>191.40833630688599</v>
      </c>
      <c r="F1229" s="49"/>
      <c r="G1229" s="49" t="str">
        <f>+[35]Reflectores!F51</f>
        <v>E</v>
      </c>
      <c r="H1229" s="49" t="str">
        <f>+[35]Reflectores!G51</f>
        <v/>
      </c>
      <c r="I1229" s="49" t="str">
        <f>+[35]Reflectores!H51</f>
        <v>Estimado</v>
      </c>
      <c r="J1229" s="49" t="str">
        <f>+[35]Reflectores!I51</f>
        <v/>
      </c>
      <c r="K1229" s="49" t="str">
        <f>+[35]Reflectores!J51</f>
        <v/>
      </c>
      <c r="L1229" s="49" t="str">
        <f>+[35]Reflectores!K51</f>
        <v/>
      </c>
      <c r="M1229" s="49" t="str">
        <f>+[35]Reflectores!L51</f>
        <v/>
      </c>
      <c r="N1229" s="49" t="str">
        <f>+[35]Reflectores!M51</f>
        <v/>
      </c>
      <c r="O1229" s="49" t="str">
        <f>+[35]Reflectores!N51</f>
        <v>Estimado</v>
      </c>
      <c r="P1229" s="49" t="str">
        <f>+[35]Reflectores!O51</f>
        <v/>
      </c>
      <c r="Q1229" s="49" t="str">
        <f>+[35]Reflectores!P51</f>
        <v>E</v>
      </c>
      <c r="R1229" s="51">
        <f t="shared" si="78"/>
        <v>9.5953829412459113E-2</v>
      </c>
      <c r="S1229" s="45" t="str">
        <f t="shared" si="79"/>
        <v>Estimado.rar</v>
      </c>
      <c r="V1229" s="46">
        <f t="shared" si="77"/>
        <v>1</v>
      </c>
    </row>
    <row r="1230" spans="1:22" s="45" customFormat="1" ht="11.25" hidden="1" customHeight="1" x14ac:dyDescent="0.2">
      <c r="A1230" s="47">
        <f t="shared" si="80"/>
        <v>1216</v>
      </c>
      <c r="B1230" s="48" t="str">
        <f>+[35]Reflectores!B52</f>
        <v>LRA10</v>
      </c>
      <c r="C1230" s="49" t="str">
        <f>+[35]Reflectores!C52</f>
        <v>REFLECTOR CON 2 LAMPARAS DE 250 W VAPOR DE SODIO</v>
      </c>
      <c r="D1230" s="49">
        <f>+[35]Reflectores!D52</f>
        <v>401.45</v>
      </c>
      <c r="E1230" s="49">
        <f>+[35]Reflectores!E52</f>
        <v>439.9706648176317</v>
      </c>
      <c r="F1230" s="49"/>
      <c r="G1230" s="49" t="str">
        <f>+[35]Reflectores!F52</f>
        <v>E</v>
      </c>
      <c r="H1230" s="49" t="str">
        <f>+[35]Reflectores!G52</f>
        <v/>
      </c>
      <c r="I1230" s="49" t="str">
        <f>+[35]Reflectores!H52</f>
        <v>Estimado</v>
      </c>
      <c r="J1230" s="49" t="str">
        <f>+[35]Reflectores!I52</f>
        <v/>
      </c>
      <c r="K1230" s="49" t="str">
        <f>+[35]Reflectores!J52</f>
        <v/>
      </c>
      <c r="L1230" s="49" t="str">
        <f>+[35]Reflectores!K52</f>
        <v/>
      </c>
      <c r="M1230" s="49" t="str">
        <f>+[35]Reflectores!L52</f>
        <v/>
      </c>
      <c r="N1230" s="49" t="str">
        <f>+[35]Reflectores!M52</f>
        <v/>
      </c>
      <c r="O1230" s="49" t="str">
        <f>+[35]Reflectores!N52</f>
        <v>Estimado</v>
      </c>
      <c r="P1230" s="49" t="str">
        <f>+[35]Reflectores!O52</f>
        <v/>
      </c>
      <c r="Q1230" s="49" t="str">
        <f>+[35]Reflectores!P52</f>
        <v>E</v>
      </c>
      <c r="R1230" s="51">
        <f t="shared" si="78"/>
        <v>9.5953829412459113E-2</v>
      </c>
      <c r="S1230" s="45" t="str">
        <f t="shared" si="79"/>
        <v>Estimado.rar</v>
      </c>
      <c r="V1230" s="46">
        <f t="shared" si="77"/>
        <v>1</v>
      </c>
    </row>
    <row r="1231" spans="1:22" s="45" customFormat="1" ht="11.25" hidden="1" customHeight="1" x14ac:dyDescent="0.2">
      <c r="A1231" s="47">
        <f t="shared" si="80"/>
        <v>1217</v>
      </c>
      <c r="B1231" s="48" t="str">
        <f>+[35]Reflectores!B53</f>
        <v>LRA13</v>
      </c>
      <c r="C1231" s="49" t="str">
        <f>+[35]Reflectores!C53</f>
        <v>Reflector con lampara tipo Halogenuro de 150 W.</v>
      </c>
      <c r="D1231" s="49">
        <f>+[35]Reflectores!D53</f>
        <v>258.89999999999998</v>
      </c>
      <c r="E1231" s="49">
        <f>+[35]Reflectores!E53</f>
        <v>258.89999999999998</v>
      </c>
      <c r="F1231" s="49"/>
      <c r="G1231" s="49" t="str">
        <f>+[35]Reflectores!F53</f>
        <v>E</v>
      </c>
      <c r="H1231" s="49" t="str">
        <f>+[35]Reflectores!G53</f>
        <v/>
      </c>
      <c r="I1231" s="49" t="str">
        <f>+[35]Reflectores!H53</f>
        <v>Estimado</v>
      </c>
      <c r="J1231" s="49" t="str">
        <f>+[35]Reflectores!I53</f>
        <v/>
      </c>
      <c r="K1231" s="49" t="str">
        <f>+[35]Reflectores!J53</f>
        <v/>
      </c>
      <c r="L1231" s="49" t="str">
        <f>+[35]Reflectores!K53</f>
        <v/>
      </c>
      <c r="M1231" s="49" t="str">
        <f>+[35]Reflectores!L53</f>
        <v/>
      </c>
      <c r="N1231" s="49" t="str">
        <f>+[35]Reflectores!M53</f>
        <v/>
      </c>
      <c r="O1231" s="49" t="str">
        <f>+[35]Reflectores!N53</f>
        <v>Estimado</v>
      </c>
      <c r="P1231" s="49" t="str">
        <f>+[35]Reflectores!O53</f>
        <v/>
      </c>
      <c r="Q1231" s="49" t="str">
        <f>+[35]Reflectores!P53</f>
        <v>E</v>
      </c>
      <c r="R1231" s="51">
        <f t="shared" si="78"/>
        <v>0</v>
      </c>
      <c r="S1231" s="45" t="str">
        <f t="shared" si="79"/>
        <v>Estimado.rar</v>
      </c>
      <c r="V1231" s="46">
        <f t="shared" si="77"/>
        <v>1</v>
      </c>
    </row>
    <row r="1232" spans="1:22" s="45" customFormat="1" ht="11.25" hidden="1" customHeight="1" x14ac:dyDescent="0.2">
      <c r="A1232" s="47">
        <f t="shared" si="80"/>
        <v>1218</v>
      </c>
      <c r="B1232" s="48" t="str">
        <f>+[35]Reflectores!B54</f>
        <v>LRA14</v>
      </c>
      <c r="C1232" s="49" t="str">
        <f>+[35]Reflectores!C54</f>
        <v>Reflector con lampara tipo Halogenuro de 250 W.</v>
      </c>
      <c r="D1232" s="49">
        <f>+[35]Reflectores!D54</f>
        <v>288.85000000000002</v>
      </c>
      <c r="E1232" s="49">
        <f>+[35]Reflectores!E54</f>
        <v>288.85000000000002</v>
      </c>
      <c r="F1232" s="49"/>
      <c r="G1232" s="49" t="str">
        <f>+[35]Reflectores!F54</f>
        <v>E</v>
      </c>
      <c r="H1232" s="49" t="str">
        <f>+[35]Reflectores!G54</f>
        <v/>
      </c>
      <c r="I1232" s="49" t="str">
        <f>+[35]Reflectores!H54</f>
        <v>Estimado</v>
      </c>
      <c r="J1232" s="49" t="str">
        <f>+[35]Reflectores!I54</f>
        <v/>
      </c>
      <c r="K1232" s="49" t="str">
        <f>+[35]Reflectores!J54</f>
        <v/>
      </c>
      <c r="L1232" s="49" t="str">
        <f>+[35]Reflectores!K54</f>
        <v/>
      </c>
      <c r="M1232" s="49" t="str">
        <f>+[35]Reflectores!L54</f>
        <v/>
      </c>
      <c r="N1232" s="49" t="str">
        <f>+[35]Reflectores!M54</f>
        <v/>
      </c>
      <c r="O1232" s="49" t="str">
        <f>+[35]Reflectores!N54</f>
        <v>Estimado</v>
      </c>
      <c r="P1232" s="49" t="str">
        <f>+[35]Reflectores!O54</f>
        <v/>
      </c>
      <c r="Q1232" s="49" t="str">
        <f>+[35]Reflectores!P54</f>
        <v>E</v>
      </c>
      <c r="R1232" s="51">
        <f t="shared" si="78"/>
        <v>0</v>
      </c>
      <c r="S1232" s="45" t="str">
        <f t="shared" si="79"/>
        <v>Estimado.rar</v>
      </c>
      <c r="V1232" s="46">
        <f t="shared" si="77"/>
        <v>1</v>
      </c>
    </row>
    <row r="1233" spans="1:22" s="45" customFormat="1" ht="11.25" hidden="1" customHeight="1" x14ac:dyDescent="0.2">
      <c r="A1233" s="47">
        <f t="shared" si="80"/>
        <v>1219</v>
      </c>
      <c r="B1233" s="48" t="str">
        <f>+'[35]Pastoral A'!B54</f>
        <v>LPF01</v>
      </c>
      <c r="C1233" s="49" t="str">
        <f>+'[35]Pastoral A'!C54</f>
        <v xml:space="preserve">PASTORAL DE ACERO DOBLE PD/1.50/1.90/1.5 DIA                                                                                                                                                                                                              </v>
      </c>
      <c r="D1233" s="49">
        <f>+'[35]Pastoral A'!D54</f>
        <v>51.24</v>
      </c>
      <c r="E1233" s="49">
        <f>+'[35]Pastoral A'!E54</f>
        <v>51.363369108345232</v>
      </c>
      <c r="F1233" s="49"/>
      <c r="G1233" s="49" t="str">
        <f>+'[35]Pastoral A'!F54</f>
        <v>E</v>
      </c>
      <c r="H1233" s="49" t="str">
        <f>+'[35]Pastoral A'!G54</f>
        <v/>
      </c>
      <c r="I1233" s="49" t="str">
        <f>+'[35]Pastoral A'!H54</f>
        <v>Estimado</v>
      </c>
      <c r="J1233" s="49" t="str">
        <f>+'[35]Pastoral A'!I54</f>
        <v/>
      </c>
      <c r="K1233" s="49" t="str">
        <f>+'[35]Pastoral A'!J54</f>
        <v/>
      </c>
      <c r="L1233" s="49" t="str">
        <f>+'[35]Pastoral A'!K54</f>
        <v/>
      </c>
      <c r="M1233" s="49" t="str">
        <f>+'[35]Pastoral A'!L54</f>
        <v/>
      </c>
      <c r="N1233" s="49" t="str">
        <f>+'[35]Pastoral A'!M54</f>
        <v/>
      </c>
      <c r="O1233" s="49" t="str">
        <f>+'[35]Pastoral A'!N54</f>
        <v>Estimado</v>
      </c>
      <c r="P1233" s="49" t="str">
        <f>+'[35]Pastoral A'!O54</f>
        <v/>
      </c>
      <c r="Q1233" s="49" t="str">
        <f>+'[35]Pastoral A'!P54</f>
        <v>E</v>
      </c>
      <c r="R1233" s="51">
        <f t="shared" si="78"/>
        <v>2.4076719036929539E-3</v>
      </c>
      <c r="S1233" s="45" t="str">
        <f t="shared" si="79"/>
        <v>Estimado.rar</v>
      </c>
      <c r="V1233" s="46">
        <f t="shared" si="77"/>
        <v>1</v>
      </c>
    </row>
    <row r="1234" spans="1:22" s="45" customFormat="1" ht="11.25" hidden="1" customHeight="1" x14ac:dyDescent="0.2">
      <c r="A1234" s="47">
        <f t="shared" si="80"/>
        <v>1220</v>
      </c>
      <c r="B1234" s="48" t="str">
        <f>+'[35]Pastoral A'!B55</f>
        <v>LPF16</v>
      </c>
      <c r="C1234" s="49" t="str">
        <f>+'[35]Pastoral A'!C55</f>
        <v xml:space="preserve">PASTORAL DE ACERO DOBLE PD/3.20/3.40/1.5 DIA                                                                                                                                                                                                              </v>
      </c>
      <c r="D1234" s="49" t="str">
        <f>+'[35]Pastoral A'!D55</f>
        <v>Sin Costo (No Utilizado)</v>
      </c>
      <c r="E1234" s="49">
        <f>+'[35]Pastoral A'!E55</f>
        <v>0</v>
      </c>
      <c r="F1234" s="49"/>
      <c r="G1234" s="49" t="str">
        <f>+'[35]Pastoral A'!F55</f>
        <v>A</v>
      </c>
      <c r="H1234" s="49" t="str">
        <f>+'[35]Pastoral A'!G55</f>
        <v/>
      </c>
      <c r="I1234" s="49" t="str">
        <f>+'[35]Pastoral A'!H55</f>
        <v>Precio Regulado 2012</v>
      </c>
      <c r="J1234" s="49" t="str">
        <f>+'[35]Pastoral A'!I55</f>
        <v/>
      </c>
      <c r="K1234" s="49" t="str">
        <f>+'[35]Pastoral A'!J55</f>
        <v/>
      </c>
      <c r="L1234" s="49" t="str">
        <f>+'[35]Pastoral A'!K55</f>
        <v/>
      </c>
      <c r="M1234" s="49" t="str">
        <f>+'[35]Pastoral A'!L55</f>
        <v/>
      </c>
      <c r="N1234" s="49" t="str">
        <f>+'[35]Pastoral A'!M55</f>
        <v/>
      </c>
      <c r="O1234" s="49" t="str">
        <f>+'[35]Pastoral A'!N55</f>
        <v>Precio regulado 2012</v>
      </c>
      <c r="P1234" s="49" t="str">
        <f>+'[35]Pastoral A'!O55</f>
        <v/>
      </c>
      <c r="Q1234" s="49" t="str">
        <f>+'[35]Pastoral A'!P55</f>
        <v>A</v>
      </c>
      <c r="R1234" s="51" t="str">
        <f t="shared" si="78"/>
        <v/>
      </c>
      <c r="S1234" s="45" t="str">
        <f t="shared" si="79"/>
        <v>Precio regulado 2012</v>
      </c>
      <c r="V1234" s="46">
        <f t="shared" si="77"/>
        <v>1</v>
      </c>
    </row>
    <row r="1235" spans="1:22" s="45" customFormat="1" ht="11.25" hidden="1" customHeight="1" x14ac:dyDescent="0.2">
      <c r="A1235" s="47">
        <f t="shared" si="80"/>
        <v>1221</v>
      </c>
      <c r="B1235" s="48" t="str">
        <f>+'[35]Pastoral A'!B56</f>
        <v>LPF02</v>
      </c>
      <c r="C1235" s="49" t="str">
        <f>+'[35]Pastoral A'!C56</f>
        <v xml:space="preserve">PASTORAL DE ACERO DOBLE PD/3.40/2.80/2.0 DIA                                                                                                                                                                                                              </v>
      </c>
      <c r="D1235" s="49">
        <f>+'[35]Pastoral A'!D56</f>
        <v>102.48</v>
      </c>
      <c r="E1235" s="49">
        <f>+'[35]Pastoral A'!E56</f>
        <v>102.72673821669046</v>
      </c>
      <c r="F1235" s="49"/>
      <c r="G1235" s="49" t="str">
        <f>+'[35]Pastoral A'!F56</f>
        <v>E</v>
      </c>
      <c r="H1235" s="49" t="str">
        <f>+'[35]Pastoral A'!G56</f>
        <v/>
      </c>
      <c r="I1235" s="49" t="str">
        <f>+'[35]Pastoral A'!H56</f>
        <v>Estimado</v>
      </c>
      <c r="J1235" s="49" t="str">
        <f>+'[35]Pastoral A'!I56</f>
        <v/>
      </c>
      <c r="K1235" s="49" t="str">
        <f>+'[35]Pastoral A'!J56</f>
        <v/>
      </c>
      <c r="L1235" s="49" t="str">
        <f>+'[35]Pastoral A'!K56</f>
        <v/>
      </c>
      <c r="M1235" s="49" t="str">
        <f>+'[35]Pastoral A'!L56</f>
        <v/>
      </c>
      <c r="N1235" s="49" t="str">
        <f>+'[35]Pastoral A'!M56</f>
        <v/>
      </c>
      <c r="O1235" s="49" t="str">
        <f>+'[35]Pastoral A'!N56</f>
        <v>Estimado</v>
      </c>
      <c r="P1235" s="49" t="str">
        <f>+'[35]Pastoral A'!O56</f>
        <v/>
      </c>
      <c r="Q1235" s="49" t="str">
        <f>+'[35]Pastoral A'!P56</f>
        <v>E</v>
      </c>
      <c r="R1235" s="51">
        <f t="shared" si="78"/>
        <v>2.4076719036929539E-3</v>
      </c>
      <c r="S1235" s="45" t="str">
        <f t="shared" si="79"/>
        <v>Estimado.rar</v>
      </c>
      <c r="V1235" s="46">
        <f t="shared" si="77"/>
        <v>1</v>
      </c>
    </row>
    <row r="1236" spans="1:22" s="45" customFormat="1" ht="11.25" hidden="1" customHeight="1" x14ac:dyDescent="0.2">
      <c r="A1236" s="47">
        <f t="shared" si="80"/>
        <v>1222</v>
      </c>
      <c r="B1236" s="48" t="str">
        <f>+'[35]Pastoral A'!B57</f>
        <v>LPF03</v>
      </c>
      <c r="C1236" s="49" t="str">
        <f>+'[35]Pastoral A'!C57</f>
        <v xml:space="preserve">PASTORAL DE ACERO DOBLE PD/3.50/3.40/1.5 DIA                                                                                                                                                                                                              </v>
      </c>
      <c r="D1236" s="49">
        <f>+'[35]Pastoral A'!D57</f>
        <v>113.21</v>
      </c>
      <c r="E1236" s="49">
        <f>+'[35]Pastoral A'!E57</f>
        <v>113.48257253621708</v>
      </c>
      <c r="F1236" s="49"/>
      <c r="G1236" s="49" t="str">
        <f>+'[35]Pastoral A'!F57</f>
        <v>E</v>
      </c>
      <c r="H1236" s="49" t="str">
        <f>+'[35]Pastoral A'!G57</f>
        <v/>
      </c>
      <c r="I1236" s="49" t="str">
        <f>+'[35]Pastoral A'!H57</f>
        <v>Estimado</v>
      </c>
      <c r="J1236" s="49" t="str">
        <f>+'[35]Pastoral A'!I57</f>
        <v/>
      </c>
      <c r="K1236" s="49" t="str">
        <f>+'[35]Pastoral A'!J57</f>
        <v/>
      </c>
      <c r="L1236" s="49" t="str">
        <f>+'[35]Pastoral A'!K57</f>
        <v/>
      </c>
      <c r="M1236" s="49" t="str">
        <f>+'[35]Pastoral A'!L57</f>
        <v/>
      </c>
      <c r="N1236" s="49" t="str">
        <f>+'[35]Pastoral A'!M57</f>
        <v/>
      </c>
      <c r="O1236" s="49" t="str">
        <f>+'[35]Pastoral A'!N57</f>
        <v>Estimado</v>
      </c>
      <c r="P1236" s="49" t="str">
        <f>+'[35]Pastoral A'!O57</f>
        <v/>
      </c>
      <c r="Q1236" s="49" t="str">
        <f>+'[35]Pastoral A'!P57</f>
        <v>E</v>
      </c>
      <c r="R1236" s="51">
        <f t="shared" si="78"/>
        <v>2.4076719036929539E-3</v>
      </c>
      <c r="S1236" s="45" t="str">
        <f t="shared" si="79"/>
        <v>Estimado.rar</v>
      </c>
      <c r="V1236" s="46">
        <f t="shared" si="77"/>
        <v>1</v>
      </c>
    </row>
    <row r="1237" spans="1:22" s="45" customFormat="1" ht="11.25" hidden="1" customHeight="1" x14ac:dyDescent="0.2">
      <c r="A1237" s="47">
        <f t="shared" si="80"/>
        <v>1223</v>
      </c>
      <c r="B1237" s="48" t="str">
        <f>+'[35]Pastoral A'!B58</f>
        <v>LPF23</v>
      </c>
      <c r="C1237" s="49" t="str">
        <f>+'[35]Pastoral A'!C58</f>
        <v xml:space="preserve">PASTORAL DE ACERO DOBLE PS/1.00/0.07/2.0 DIA                                                                                                                                                                                                              </v>
      </c>
      <c r="D1237" s="49" t="str">
        <f>+'[35]Pastoral A'!D58</f>
        <v>Sin Costo (No Utilizado)</v>
      </c>
      <c r="E1237" s="49">
        <f>+'[35]Pastoral A'!E58</f>
        <v>0</v>
      </c>
      <c r="F1237" s="49"/>
      <c r="G1237" s="49" t="str">
        <f>+'[35]Pastoral A'!F58</f>
        <v>A</v>
      </c>
      <c r="H1237" s="49" t="str">
        <f>+'[35]Pastoral A'!G58</f>
        <v/>
      </c>
      <c r="I1237" s="49" t="str">
        <f>+'[35]Pastoral A'!H58</f>
        <v>Precio Regulado 2012</v>
      </c>
      <c r="J1237" s="49" t="str">
        <f>+'[35]Pastoral A'!I58</f>
        <v/>
      </c>
      <c r="K1237" s="49" t="str">
        <f>+'[35]Pastoral A'!J58</f>
        <v/>
      </c>
      <c r="L1237" s="49" t="str">
        <f>+'[35]Pastoral A'!K58</f>
        <v/>
      </c>
      <c r="M1237" s="49" t="str">
        <f>+'[35]Pastoral A'!L58</f>
        <v/>
      </c>
      <c r="N1237" s="49" t="str">
        <f>+'[35]Pastoral A'!M58</f>
        <v/>
      </c>
      <c r="O1237" s="49" t="str">
        <f>+'[35]Pastoral A'!N58</f>
        <v>Precio regulado 2012</v>
      </c>
      <c r="P1237" s="49" t="str">
        <f>+'[35]Pastoral A'!O58</f>
        <v/>
      </c>
      <c r="Q1237" s="49" t="str">
        <f>+'[35]Pastoral A'!P58</f>
        <v>A</v>
      </c>
      <c r="R1237" s="51" t="str">
        <f t="shared" si="78"/>
        <v/>
      </c>
      <c r="S1237" s="45" t="str">
        <f t="shared" si="79"/>
        <v>Precio regulado 2012</v>
      </c>
      <c r="V1237" s="46">
        <f t="shared" si="77"/>
        <v>1</v>
      </c>
    </row>
    <row r="1238" spans="1:22" s="45" customFormat="1" ht="11.25" hidden="1" customHeight="1" x14ac:dyDescent="0.2">
      <c r="A1238" s="47">
        <f t="shared" si="80"/>
        <v>1224</v>
      </c>
      <c r="B1238" s="48" t="str">
        <f>+'[35]Pastoral A'!B59</f>
        <v>LPF18</v>
      </c>
      <c r="C1238" s="49" t="str">
        <f>+'[35]Pastoral A'!C59</f>
        <v xml:space="preserve">PASTORAL DE ACERO SIMPLE PS/0.26/1.0/1.5 DIA                                                                                                                                                                                                              </v>
      </c>
      <c r="D1238" s="49" t="str">
        <f>+'[35]Pastoral A'!D59</f>
        <v>Sin Costo (No Utilizado)</v>
      </c>
      <c r="E1238" s="49">
        <f>+'[35]Pastoral A'!E59</f>
        <v>0</v>
      </c>
      <c r="F1238" s="49"/>
      <c r="G1238" s="49" t="str">
        <f>+'[35]Pastoral A'!F59</f>
        <v>A</v>
      </c>
      <c r="H1238" s="49" t="str">
        <f>+'[35]Pastoral A'!G59</f>
        <v/>
      </c>
      <c r="I1238" s="49" t="str">
        <f>+'[35]Pastoral A'!H59</f>
        <v>Precio Regulado 2012</v>
      </c>
      <c r="J1238" s="49" t="str">
        <f>+'[35]Pastoral A'!I59</f>
        <v/>
      </c>
      <c r="K1238" s="49" t="str">
        <f>+'[35]Pastoral A'!J59</f>
        <v/>
      </c>
      <c r="L1238" s="49" t="str">
        <f>+'[35]Pastoral A'!K59</f>
        <v/>
      </c>
      <c r="M1238" s="49" t="str">
        <f>+'[35]Pastoral A'!L59</f>
        <v/>
      </c>
      <c r="N1238" s="49" t="str">
        <f>+'[35]Pastoral A'!M59</f>
        <v/>
      </c>
      <c r="O1238" s="49" t="str">
        <f>+'[35]Pastoral A'!N59</f>
        <v>Precio regulado 2012</v>
      </c>
      <c r="P1238" s="49" t="str">
        <f>+'[35]Pastoral A'!O59</f>
        <v/>
      </c>
      <c r="Q1238" s="49" t="str">
        <f>+'[35]Pastoral A'!P59</f>
        <v>A</v>
      </c>
      <c r="R1238" s="51" t="str">
        <f t="shared" si="78"/>
        <v/>
      </c>
      <c r="S1238" s="45" t="str">
        <f t="shared" si="79"/>
        <v>Precio regulado 2012</v>
      </c>
      <c r="V1238" s="46">
        <f t="shared" si="77"/>
        <v>1</v>
      </c>
    </row>
    <row r="1239" spans="1:22" s="45" customFormat="1" ht="11.25" hidden="1" customHeight="1" x14ac:dyDescent="0.2">
      <c r="A1239" s="47">
        <f t="shared" si="80"/>
        <v>1225</v>
      </c>
      <c r="B1239" s="48" t="str">
        <f>+'[35]Pastoral A'!B60</f>
        <v>LPF15</v>
      </c>
      <c r="C1239" s="49" t="str">
        <f>+'[35]Pastoral A'!C60</f>
        <v xml:space="preserve">PASTORAL DE ACERO SIMPLE PS/0.55/1.62/1.5 DIA                                                                                                                                                                                                             </v>
      </c>
      <c r="D1239" s="49">
        <f>+'[35]Pastoral A'!D60</f>
        <v>9.86</v>
      </c>
      <c r="E1239" s="49">
        <f>+'[35]Pastoral A'!E60</f>
        <v>13.55</v>
      </c>
      <c r="F1239" s="49"/>
      <c r="G1239" s="49" t="str">
        <f>+'[35]Pastoral A'!F60</f>
        <v>S</v>
      </c>
      <c r="H1239" s="49">
        <f>+'[35]Pastoral A'!G60</f>
        <v>2000</v>
      </c>
      <c r="I1239" s="49" t="str">
        <f>+'[35]Pastoral A'!H60</f>
        <v>Factura F001-00004141</v>
      </c>
      <c r="J1239" s="49" t="str">
        <f>+'[35]Pastoral A'!I60</f>
        <v>Individual</v>
      </c>
      <c r="K1239" s="49" t="str">
        <f>+'[35]Pastoral A'!J60</f>
        <v>EDPE</v>
      </c>
      <c r="L1239" s="49" t="str">
        <f>+'[35]Pastoral A'!K60</f>
        <v>MANUFACTURAS INDUSTRIALES MENDOZA S.A.</v>
      </c>
      <c r="M1239" s="49">
        <f>+'[35]Pastoral A'!L60</f>
        <v>42867</v>
      </c>
      <c r="N1239" s="49">
        <f>+'[35]Pastoral A'!M60</f>
        <v>2000</v>
      </c>
      <c r="O1239" s="49" t="str">
        <f>+'[35]Pastoral A'!N60</f>
        <v>Sustento</v>
      </c>
      <c r="P1239" s="49">
        <f>+'[35]Pastoral A'!O60</f>
        <v>2000</v>
      </c>
      <c r="Q1239" s="49" t="str">
        <f>+'[35]Pastoral A'!P60</f>
        <v>S</v>
      </c>
      <c r="R1239" s="51">
        <f t="shared" si="78"/>
        <v>0.37423935091277905</v>
      </c>
      <c r="S1239" s="45" t="str">
        <f t="shared" si="79"/>
        <v>EDPE: Factura F001-00004141</v>
      </c>
      <c r="V1239" s="46">
        <f t="shared" si="77"/>
        <v>1</v>
      </c>
    </row>
    <row r="1240" spans="1:22" s="45" customFormat="1" ht="11.25" hidden="1" customHeight="1" x14ac:dyDescent="0.2">
      <c r="A1240" s="47">
        <f t="shared" si="80"/>
        <v>1226</v>
      </c>
      <c r="B1240" s="48" t="str">
        <f>+'[35]Pastoral A'!B61</f>
        <v>LPF19</v>
      </c>
      <c r="C1240" s="49" t="str">
        <f>+'[35]Pastoral A'!C61</f>
        <v xml:space="preserve">PASTORAL DE ACERO SIMPLE PS/1.2/1.7/1.5 DIA                                                                                                                                                                                                               </v>
      </c>
      <c r="D1240" s="49">
        <f>+'[35]Pastoral A'!D61</f>
        <v>30.95</v>
      </c>
      <c r="E1240" s="49">
        <f>+'[35]Pastoral A'!E61</f>
        <v>31.024517445419296</v>
      </c>
      <c r="F1240" s="49"/>
      <c r="G1240" s="49" t="str">
        <f>+'[35]Pastoral A'!F61</f>
        <v>E</v>
      </c>
      <c r="H1240" s="49" t="str">
        <f>+'[35]Pastoral A'!G61</f>
        <v/>
      </c>
      <c r="I1240" s="49" t="str">
        <f>+'[35]Pastoral A'!H61</f>
        <v>Estimado</v>
      </c>
      <c r="J1240" s="49" t="str">
        <f>+'[35]Pastoral A'!I61</f>
        <v/>
      </c>
      <c r="K1240" s="49" t="str">
        <f>+'[35]Pastoral A'!J61</f>
        <v/>
      </c>
      <c r="L1240" s="49" t="str">
        <f>+'[35]Pastoral A'!K61</f>
        <v/>
      </c>
      <c r="M1240" s="49" t="str">
        <f>+'[35]Pastoral A'!L61</f>
        <v/>
      </c>
      <c r="N1240" s="49" t="str">
        <f>+'[35]Pastoral A'!M61</f>
        <v/>
      </c>
      <c r="O1240" s="49" t="str">
        <f>+'[35]Pastoral A'!N61</f>
        <v>Estimado</v>
      </c>
      <c r="P1240" s="49" t="str">
        <f>+'[35]Pastoral A'!O61</f>
        <v/>
      </c>
      <c r="Q1240" s="49" t="str">
        <f>+'[35]Pastoral A'!P61</f>
        <v>E</v>
      </c>
      <c r="R1240" s="51">
        <f t="shared" si="78"/>
        <v>2.4076719036929539E-3</v>
      </c>
      <c r="S1240" s="45" t="str">
        <f t="shared" si="79"/>
        <v>Estimado.rar</v>
      </c>
      <c r="V1240" s="46">
        <f t="shared" si="77"/>
        <v>1</v>
      </c>
    </row>
    <row r="1241" spans="1:22" s="45" customFormat="1" ht="11.25" hidden="1" customHeight="1" x14ac:dyDescent="0.2">
      <c r="A1241" s="47">
        <f t="shared" si="80"/>
        <v>1227</v>
      </c>
      <c r="B1241" s="48" t="str">
        <f>+'[35]Pastoral A'!B62</f>
        <v>LPF22</v>
      </c>
      <c r="C1241" s="49" t="str">
        <f>+'[35]Pastoral A'!C62</f>
        <v xml:space="preserve">PASTORAL DE ACERO SIMPLE PS/1.32/0.55/2.0 DIA                                                                                                                                                                                                             </v>
      </c>
      <c r="D1241" s="49" t="str">
        <f>+'[35]Pastoral A'!D62</f>
        <v>Sin Costo (No Utilizado)</v>
      </c>
      <c r="E1241" s="49">
        <f>+'[35]Pastoral A'!E62</f>
        <v>0</v>
      </c>
      <c r="F1241" s="49"/>
      <c r="G1241" s="49" t="str">
        <f>+'[35]Pastoral A'!F62</f>
        <v>A</v>
      </c>
      <c r="H1241" s="49" t="str">
        <f>+'[35]Pastoral A'!G62</f>
        <v/>
      </c>
      <c r="I1241" s="49" t="str">
        <f>+'[35]Pastoral A'!H62</f>
        <v>Precio Regulado 2012</v>
      </c>
      <c r="J1241" s="49" t="str">
        <f>+'[35]Pastoral A'!I62</f>
        <v/>
      </c>
      <c r="K1241" s="49" t="str">
        <f>+'[35]Pastoral A'!J62</f>
        <v/>
      </c>
      <c r="L1241" s="49" t="str">
        <f>+'[35]Pastoral A'!K62</f>
        <v/>
      </c>
      <c r="M1241" s="49" t="str">
        <f>+'[35]Pastoral A'!L62</f>
        <v/>
      </c>
      <c r="N1241" s="49" t="str">
        <f>+'[35]Pastoral A'!M62</f>
        <v/>
      </c>
      <c r="O1241" s="49" t="str">
        <f>+'[35]Pastoral A'!N62</f>
        <v>Precio regulado 2012</v>
      </c>
      <c r="P1241" s="49" t="str">
        <f>+'[35]Pastoral A'!O62</f>
        <v/>
      </c>
      <c r="Q1241" s="49" t="str">
        <f>+'[35]Pastoral A'!P62</f>
        <v>A</v>
      </c>
      <c r="R1241" s="51" t="str">
        <f t="shared" si="78"/>
        <v/>
      </c>
      <c r="S1241" s="45" t="str">
        <f t="shared" si="79"/>
        <v>Precio regulado 2012</v>
      </c>
      <c r="V1241" s="46">
        <f t="shared" si="77"/>
        <v>1</v>
      </c>
    </row>
    <row r="1242" spans="1:22" s="45" customFormat="1" ht="11.25" hidden="1" customHeight="1" x14ac:dyDescent="0.2">
      <c r="A1242" s="47">
        <f t="shared" si="80"/>
        <v>1228</v>
      </c>
      <c r="B1242" s="48" t="str">
        <f>+'[35]Pastoral A'!B63</f>
        <v>LPF04</v>
      </c>
      <c r="C1242" s="49" t="str">
        <f>+'[35]Pastoral A'!C63</f>
        <v xml:space="preserve">PASTORAL DE ACERO SIMPLE PS/1.5/1.9/1.5 DIA                                                                                                                                                                                                               </v>
      </c>
      <c r="D1242" s="49">
        <f>+'[35]Pastoral A'!D63</f>
        <v>37.51</v>
      </c>
      <c r="E1242" s="49">
        <f>+'[35]Pastoral A'!E63</f>
        <v>23.61</v>
      </c>
      <c r="F1242" s="49"/>
      <c r="G1242" s="49" t="str">
        <f>+'[35]Pastoral A'!F63</f>
        <v>S</v>
      </c>
      <c r="H1242" s="49">
        <f>+'[35]Pastoral A'!G63</f>
        <v>2000</v>
      </c>
      <c r="I1242" s="49" t="str">
        <f>+'[35]Pastoral A'!H63</f>
        <v>Factura F001-00004141</v>
      </c>
      <c r="J1242" s="49" t="str">
        <f>+'[35]Pastoral A'!I63</f>
        <v>Individual</v>
      </c>
      <c r="K1242" s="49" t="str">
        <f>+'[35]Pastoral A'!J63</f>
        <v>EDPE</v>
      </c>
      <c r="L1242" s="49" t="str">
        <f>+'[35]Pastoral A'!K63</f>
        <v>MANUFACTURAS INDUSTRIALES MENDOZA S.A.</v>
      </c>
      <c r="M1242" s="49">
        <f>+'[35]Pastoral A'!L63</f>
        <v>42867</v>
      </c>
      <c r="N1242" s="49">
        <f>+'[35]Pastoral A'!M63</f>
        <v>2000</v>
      </c>
      <c r="O1242" s="49" t="str">
        <f>+'[35]Pastoral A'!N63</f>
        <v>Sustento</v>
      </c>
      <c r="P1242" s="49">
        <f>+'[35]Pastoral A'!O63</f>
        <v>2000</v>
      </c>
      <c r="Q1242" s="49" t="str">
        <f>+'[35]Pastoral A'!P63</f>
        <v>S</v>
      </c>
      <c r="R1242" s="51">
        <f t="shared" si="78"/>
        <v>-0.37056784857371361</v>
      </c>
      <c r="S1242" s="45" t="str">
        <f t="shared" si="79"/>
        <v>EDPE: Factura F001-00004141</v>
      </c>
      <c r="V1242" s="46">
        <f t="shared" si="77"/>
        <v>1</v>
      </c>
    </row>
    <row r="1243" spans="1:22" s="45" customFormat="1" ht="11.25" hidden="1" customHeight="1" x14ac:dyDescent="0.2">
      <c r="A1243" s="47">
        <f t="shared" si="80"/>
        <v>1229</v>
      </c>
      <c r="B1243" s="48" t="str">
        <f>+'[35]Pastoral A'!B64</f>
        <v>LPF20</v>
      </c>
      <c r="C1243" s="49" t="str">
        <f>+'[35]Pastoral A'!C64</f>
        <v xml:space="preserve">PASTORAL DE ACERO SIMPLE PS/1.5/3.0/1.5 DIA                                                                                                                                                                                                               </v>
      </c>
      <c r="D1243" s="49" t="str">
        <f>+'[35]Pastoral A'!D64</f>
        <v>Sin Costo (No Utilizado)</v>
      </c>
      <c r="E1243" s="49">
        <f>+'[35]Pastoral A'!E64</f>
        <v>0</v>
      </c>
      <c r="F1243" s="49"/>
      <c r="G1243" s="49" t="str">
        <f>+'[35]Pastoral A'!F64</f>
        <v>A</v>
      </c>
      <c r="H1243" s="49" t="str">
        <f>+'[35]Pastoral A'!G64</f>
        <v/>
      </c>
      <c r="I1243" s="49" t="str">
        <f>+'[35]Pastoral A'!H64</f>
        <v>Precio Regulado 2012</v>
      </c>
      <c r="J1243" s="49" t="str">
        <f>+'[35]Pastoral A'!I64</f>
        <v/>
      </c>
      <c r="K1243" s="49" t="str">
        <f>+'[35]Pastoral A'!J64</f>
        <v/>
      </c>
      <c r="L1243" s="49" t="str">
        <f>+'[35]Pastoral A'!K64</f>
        <v/>
      </c>
      <c r="M1243" s="49" t="str">
        <f>+'[35]Pastoral A'!L64</f>
        <v/>
      </c>
      <c r="N1243" s="49" t="str">
        <f>+'[35]Pastoral A'!M64</f>
        <v/>
      </c>
      <c r="O1243" s="49" t="str">
        <f>+'[35]Pastoral A'!N64</f>
        <v>Precio regulado 2012</v>
      </c>
      <c r="P1243" s="49" t="str">
        <f>+'[35]Pastoral A'!O64</f>
        <v/>
      </c>
      <c r="Q1243" s="49" t="str">
        <f>+'[35]Pastoral A'!P64</f>
        <v>A</v>
      </c>
      <c r="R1243" s="51" t="str">
        <f t="shared" si="78"/>
        <v/>
      </c>
      <c r="S1243" s="45" t="str">
        <f t="shared" si="79"/>
        <v>Precio regulado 2012</v>
      </c>
      <c r="V1243" s="46">
        <f t="shared" si="77"/>
        <v>1</v>
      </c>
    </row>
    <row r="1244" spans="1:22" s="45" customFormat="1" ht="11.25" hidden="1" customHeight="1" x14ac:dyDescent="0.2">
      <c r="A1244" s="47">
        <f t="shared" si="80"/>
        <v>1230</v>
      </c>
      <c r="B1244" s="48" t="str">
        <f>+'[35]Pastoral A'!B65</f>
        <v>LPF05</v>
      </c>
      <c r="C1244" s="49" t="str">
        <f>+'[35]Pastoral A'!C65</f>
        <v xml:space="preserve">PASTORAL DE ACERO SIMPLE PS/3.2/3.4/1.5 DIA                                                                                                                                                                                                               </v>
      </c>
      <c r="D1244" s="49">
        <f>+'[35]Pastoral A'!D65</f>
        <v>70.41</v>
      </c>
      <c r="E1244" s="49">
        <f>+'[35]Pastoral A'!E65</f>
        <v>61.3</v>
      </c>
      <c r="F1244" s="49"/>
      <c r="G1244" s="49" t="str">
        <f>+'[35]Pastoral A'!F65</f>
        <v>S</v>
      </c>
      <c r="H1244" s="49">
        <f>+'[35]Pastoral A'!G65</f>
        <v>500</v>
      </c>
      <c r="I1244" s="49" t="str">
        <f>+'[35]Pastoral A'!H65</f>
        <v>Factura 001-003450</v>
      </c>
      <c r="J1244" s="49" t="str">
        <f>+'[35]Pastoral A'!I65</f>
        <v>Individual</v>
      </c>
      <c r="K1244" s="49" t="str">
        <f>+'[35]Pastoral A'!J65</f>
        <v>EDPE</v>
      </c>
      <c r="L1244" s="49" t="str">
        <f>+'[35]Pastoral A'!K65</f>
        <v>ACEROS POWER S.A.C.</v>
      </c>
      <c r="M1244" s="49">
        <f>+'[35]Pastoral A'!L65</f>
        <v>42773</v>
      </c>
      <c r="N1244" s="49">
        <f>+'[35]Pastoral A'!M65</f>
        <v>500</v>
      </c>
      <c r="O1244" s="49" t="str">
        <f>+'[35]Pastoral A'!N65</f>
        <v>Sustento</v>
      </c>
      <c r="P1244" s="49">
        <f>+'[35]Pastoral A'!O65</f>
        <v>500</v>
      </c>
      <c r="Q1244" s="49" t="str">
        <f>+'[35]Pastoral A'!P65</f>
        <v>S</v>
      </c>
      <c r="R1244" s="51">
        <f t="shared" si="78"/>
        <v>-0.12938503053543526</v>
      </c>
      <c r="S1244" s="45" t="str">
        <f t="shared" si="79"/>
        <v>EDPE: Factura 001-003450</v>
      </c>
      <c r="V1244" s="46">
        <f t="shared" si="77"/>
        <v>1</v>
      </c>
    </row>
    <row r="1245" spans="1:22" s="45" customFormat="1" ht="11.25" hidden="1" customHeight="1" x14ac:dyDescent="0.2">
      <c r="A1245" s="47">
        <f t="shared" si="80"/>
        <v>1231</v>
      </c>
      <c r="B1245" s="48" t="str">
        <f>+'[35]Pastoral A'!B66</f>
        <v>LPF21</v>
      </c>
      <c r="C1245" s="49" t="str">
        <f>+'[35]Pastoral A'!C66</f>
        <v xml:space="preserve">PASTORAL DE ACERO SIMPLE PS/3.2/4.4/2.0 DIA                                                                                                                                                                                                               </v>
      </c>
      <c r="D1245" s="49" t="str">
        <f>+'[35]Pastoral A'!D66</f>
        <v>Sin Costo (No Utilizado)</v>
      </c>
      <c r="E1245" s="49">
        <f>+'[35]Pastoral A'!E66</f>
        <v>0</v>
      </c>
      <c r="F1245" s="49"/>
      <c r="G1245" s="49" t="str">
        <f>+'[35]Pastoral A'!F66</f>
        <v>A</v>
      </c>
      <c r="H1245" s="49" t="str">
        <f>+'[35]Pastoral A'!G66</f>
        <v/>
      </c>
      <c r="I1245" s="49" t="str">
        <f>+'[35]Pastoral A'!H66</f>
        <v>Precio Regulado 2012</v>
      </c>
      <c r="J1245" s="49" t="str">
        <f>+'[35]Pastoral A'!I66</f>
        <v/>
      </c>
      <c r="K1245" s="49" t="str">
        <f>+'[35]Pastoral A'!J66</f>
        <v/>
      </c>
      <c r="L1245" s="49" t="str">
        <f>+'[35]Pastoral A'!K66</f>
        <v/>
      </c>
      <c r="M1245" s="49" t="str">
        <f>+'[35]Pastoral A'!L66</f>
        <v/>
      </c>
      <c r="N1245" s="49" t="str">
        <f>+'[35]Pastoral A'!M66</f>
        <v/>
      </c>
      <c r="O1245" s="49" t="str">
        <f>+'[35]Pastoral A'!N66</f>
        <v>Precio regulado 2012</v>
      </c>
      <c r="P1245" s="49" t="str">
        <f>+'[35]Pastoral A'!O66</f>
        <v/>
      </c>
      <c r="Q1245" s="49" t="str">
        <f>+'[35]Pastoral A'!P66</f>
        <v>A</v>
      </c>
      <c r="R1245" s="51" t="str">
        <f t="shared" si="78"/>
        <v/>
      </c>
      <c r="S1245" s="45" t="str">
        <f t="shared" si="79"/>
        <v>Precio regulado 2012</v>
      </c>
      <c r="V1245" s="46">
        <f t="shared" si="77"/>
        <v>1</v>
      </c>
    </row>
    <row r="1246" spans="1:22" s="45" customFormat="1" ht="11.25" hidden="1" customHeight="1" x14ac:dyDescent="0.2">
      <c r="A1246" s="47">
        <f t="shared" si="80"/>
        <v>1232</v>
      </c>
      <c r="B1246" s="48" t="str">
        <f>+'[35]Pastoral A'!B67</f>
        <v>LPF06</v>
      </c>
      <c r="C1246" s="49" t="str">
        <f>+'[35]Pastoral A'!C67</f>
        <v xml:space="preserve">PASTORAL DE ACERO SIMPLE PS/3.4/2.3/2 DIA                                                                                                                                                                                                                 </v>
      </c>
      <c r="D1246" s="49">
        <f>+'[35]Pastoral A'!D67</f>
        <v>59.9</v>
      </c>
      <c r="E1246" s="49">
        <f>+'[35]Pastoral A'!E67</f>
        <v>66.048641501734323</v>
      </c>
      <c r="F1246" s="49"/>
      <c r="G1246" s="49" t="str">
        <f>+'[35]Pastoral A'!F67</f>
        <v>E</v>
      </c>
      <c r="H1246" s="49" t="str">
        <f>+'[35]Pastoral A'!G67</f>
        <v/>
      </c>
      <c r="I1246" s="49" t="str">
        <f>+'[35]Pastoral A'!H67</f>
        <v>Estimado</v>
      </c>
      <c r="J1246" s="49" t="str">
        <f>+'[35]Pastoral A'!I67</f>
        <v/>
      </c>
      <c r="K1246" s="49" t="str">
        <f>+'[35]Pastoral A'!J67</f>
        <v/>
      </c>
      <c r="L1246" s="49" t="str">
        <f>+'[35]Pastoral A'!K67</f>
        <v/>
      </c>
      <c r="M1246" s="49" t="str">
        <f>+'[35]Pastoral A'!L67</f>
        <v/>
      </c>
      <c r="N1246" s="49" t="str">
        <f>+'[35]Pastoral A'!M67</f>
        <v/>
      </c>
      <c r="O1246" s="49" t="str">
        <f>+'[35]Pastoral A'!N67</f>
        <v>Estimado</v>
      </c>
      <c r="P1246" s="49" t="str">
        <f>+'[35]Pastoral A'!O67</f>
        <v/>
      </c>
      <c r="Q1246" s="49" t="str">
        <f>+'[35]Pastoral A'!P67</f>
        <v>E</v>
      </c>
      <c r="R1246" s="51">
        <f t="shared" si="78"/>
        <v>0.10264843909406229</v>
      </c>
      <c r="S1246" s="45" t="str">
        <f t="shared" si="79"/>
        <v>Estimado.rar</v>
      </c>
      <c r="V1246" s="46">
        <f t="shared" si="77"/>
        <v>1</v>
      </c>
    </row>
    <row r="1247" spans="1:22" s="45" customFormat="1" ht="11.25" hidden="1" customHeight="1" x14ac:dyDescent="0.2">
      <c r="A1247" s="47">
        <f t="shared" si="80"/>
        <v>1233</v>
      </c>
      <c r="B1247" s="48" t="str">
        <f>+'[35]Pastoral A'!B68</f>
        <v>LPF17</v>
      </c>
      <c r="C1247" s="49" t="str">
        <f>+'[35]Pastoral A'!C68</f>
        <v xml:space="preserve">PASTORAL DE ACERO TRIPLE PT/1.50/1.90/1.5 DIA                                                                                                                                                                                                             </v>
      </c>
      <c r="D1247" s="49">
        <f>+'[35]Pastoral A'!D68</f>
        <v>94.89</v>
      </c>
      <c r="E1247" s="49">
        <f>+'[35]Pastoral A'!E68</f>
        <v>95.118463986941421</v>
      </c>
      <c r="F1247" s="49"/>
      <c r="G1247" s="49" t="str">
        <f>+'[35]Pastoral A'!F68</f>
        <v>E</v>
      </c>
      <c r="H1247" s="49" t="str">
        <f>+'[35]Pastoral A'!G68</f>
        <v/>
      </c>
      <c r="I1247" s="49" t="str">
        <f>+'[35]Pastoral A'!H68</f>
        <v>Estimado</v>
      </c>
      <c r="J1247" s="49" t="str">
        <f>+'[35]Pastoral A'!I68</f>
        <v/>
      </c>
      <c r="K1247" s="49" t="str">
        <f>+'[35]Pastoral A'!J68</f>
        <v/>
      </c>
      <c r="L1247" s="49" t="str">
        <f>+'[35]Pastoral A'!K68</f>
        <v/>
      </c>
      <c r="M1247" s="49" t="str">
        <f>+'[35]Pastoral A'!L68</f>
        <v/>
      </c>
      <c r="N1247" s="49" t="str">
        <f>+'[35]Pastoral A'!M68</f>
        <v/>
      </c>
      <c r="O1247" s="49" t="str">
        <f>+'[35]Pastoral A'!N68</f>
        <v>Estimado</v>
      </c>
      <c r="P1247" s="49" t="str">
        <f>+'[35]Pastoral A'!O68</f>
        <v/>
      </c>
      <c r="Q1247" s="49" t="str">
        <f>+'[35]Pastoral A'!P68</f>
        <v>E</v>
      </c>
      <c r="R1247" s="51">
        <f t="shared" si="78"/>
        <v>2.4076719036929539E-3</v>
      </c>
      <c r="S1247" s="45" t="str">
        <f t="shared" si="79"/>
        <v>Estimado.rar</v>
      </c>
      <c r="V1247" s="46">
        <f t="shared" si="77"/>
        <v>1</v>
      </c>
    </row>
    <row r="1248" spans="1:22" s="45" customFormat="1" ht="11.25" hidden="1" customHeight="1" x14ac:dyDescent="0.2">
      <c r="A1248" s="47">
        <f t="shared" si="80"/>
        <v>1234</v>
      </c>
      <c r="B1248" s="48" t="str">
        <f>+'[35]Pastoral C'!B59</f>
        <v>LPC01</v>
      </c>
      <c r="C1248" s="49" t="str">
        <f>+'[35]Pastoral C'!C59</f>
        <v xml:space="preserve">PASTORAL DE CONCRETO CUADRUPLE SUCRE PC/0.50/0.25/125 DIA                                                                                                                                                                                                 </v>
      </c>
      <c r="D1248" s="49">
        <f>+'[35]Pastoral C'!D59</f>
        <v>26.12</v>
      </c>
      <c r="E1248" s="49">
        <f>+'[35]Pastoral C'!E59</f>
        <v>30.698308964404557</v>
      </c>
      <c r="F1248" s="49"/>
      <c r="G1248" s="49" t="str">
        <f>+'[35]Pastoral C'!F59</f>
        <v>E</v>
      </c>
      <c r="H1248" s="49" t="str">
        <f>+'[35]Pastoral C'!G59</f>
        <v/>
      </c>
      <c r="I1248" s="49" t="str">
        <f>+'[35]Pastoral C'!H59</f>
        <v>Estimado</v>
      </c>
      <c r="J1248" s="49" t="str">
        <f>+'[35]Pastoral C'!I59</f>
        <v/>
      </c>
      <c r="K1248" s="49" t="str">
        <f>+'[35]Pastoral C'!J59</f>
        <v/>
      </c>
      <c r="L1248" s="49" t="str">
        <f>+'[35]Pastoral C'!K59</f>
        <v/>
      </c>
      <c r="M1248" s="49" t="str">
        <f>+'[35]Pastoral C'!L59</f>
        <v/>
      </c>
      <c r="N1248" s="49" t="str">
        <f>+'[35]Pastoral C'!M59</f>
        <v/>
      </c>
      <c r="O1248" s="49" t="str">
        <f>+'[35]Pastoral C'!N59</f>
        <v>Estimado</v>
      </c>
      <c r="P1248" s="49" t="str">
        <f>+'[35]Pastoral C'!O59</f>
        <v/>
      </c>
      <c r="Q1248" s="49" t="str">
        <f>+'[35]Pastoral C'!P59</f>
        <v>E</v>
      </c>
      <c r="R1248" s="51">
        <f t="shared" si="78"/>
        <v>0.17527982252697383</v>
      </c>
      <c r="S1248" s="45" t="str">
        <f t="shared" si="79"/>
        <v>Estimado.rar</v>
      </c>
      <c r="V1248" s="46">
        <f t="shared" si="77"/>
        <v>1</v>
      </c>
    </row>
    <row r="1249" spans="1:22" s="45" customFormat="1" ht="11.25" hidden="1" customHeight="1" x14ac:dyDescent="0.2">
      <c r="A1249" s="47">
        <f t="shared" si="80"/>
        <v>1235</v>
      </c>
      <c r="B1249" s="48" t="str">
        <f>+'[35]Pastoral C'!B60</f>
        <v>LPC02</v>
      </c>
      <c r="C1249" s="49" t="str">
        <f>+'[35]Pastoral C'!C60</f>
        <v xml:space="preserve">PASTORAL DE CONCRETO DOBLE PARABOLICO PD/1.50/1.30/120 DIA                                                                                                                                                                                                </v>
      </c>
      <c r="D1249" s="49">
        <f>+'[35]Pastoral C'!D60</f>
        <v>22.4</v>
      </c>
      <c r="E1249" s="49">
        <f>+'[35]Pastoral C'!E60</f>
        <v>26.326268024604211</v>
      </c>
      <c r="F1249" s="49"/>
      <c r="G1249" s="49" t="str">
        <f>+'[35]Pastoral C'!F60</f>
        <v>E</v>
      </c>
      <c r="H1249" s="49" t="str">
        <f>+'[35]Pastoral C'!G60</f>
        <v/>
      </c>
      <c r="I1249" s="49" t="str">
        <f>+'[35]Pastoral C'!H60</f>
        <v>Estimado</v>
      </c>
      <c r="J1249" s="49" t="str">
        <f>+'[35]Pastoral C'!I60</f>
        <v/>
      </c>
      <c r="K1249" s="49" t="str">
        <f>+'[35]Pastoral C'!J60</f>
        <v/>
      </c>
      <c r="L1249" s="49" t="str">
        <f>+'[35]Pastoral C'!K60</f>
        <v/>
      </c>
      <c r="M1249" s="49" t="str">
        <f>+'[35]Pastoral C'!L60</f>
        <v/>
      </c>
      <c r="N1249" s="49" t="str">
        <f>+'[35]Pastoral C'!M60</f>
        <v/>
      </c>
      <c r="O1249" s="49" t="str">
        <f>+'[35]Pastoral C'!N60</f>
        <v>Estimado</v>
      </c>
      <c r="P1249" s="49" t="str">
        <f>+'[35]Pastoral C'!O60</f>
        <v/>
      </c>
      <c r="Q1249" s="49" t="str">
        <f>+'[35]Pastoral C'!P60</f>
        <v>E</v>
      </c>
      <c r="R1249" s="51">
        <f t="shared" si="78"/>
        <v>0.17527982252697383</v>
      </c>
      <c r="S1249" s="45" t="str">
        <f t="shared" si="79"/>
        <v>Estimado.rar</v>
      </c>
      <c r="V1249" s="46">
        <f t="shared" si="77"/>
        <v>1</v>
      </c>
    </row>
    <row r="1250" spans="1:22" s="45" customFormat="1" ht="11.25" hidden="1" customHeight="1" x14ac:dyDescent="0.2">
      <c r="A1250" s="47">
        <f t="shared" si="80"/>
        <v>1236</v>
      </c>
      <c r="B1250" s="48" t="str">
        <f>+'[35]Pastoral C'!B61</f>
        <v>LPC03</v>
      </c>
      <c r="C1250" s="49" t="str">
        <f>+'[35]Pastoral C'!C61</f>
        <v xml:space="preserve">PASTORAL DE CONCRETO DOBLE SUCRE PD/0.50/0.25/125 DIA                                                                                                                                                                                                     </v>
      </c>
      <c r="D1250" s="49">
        <f>+'[35]Pastoral C'!D61</f>
        <v>17.29</v>
      </c>
      <c r="E1250" s="49">
        <f>+'[35]Pastoral C'!E61</f>
        <v>20.320588131491377</v>
      </c>
      <c r="F1250" s="49"/>
      <c r="G1250" s="49" t="str">
        <f>+'[35]Pastoral C'!F61</f>
        <v>E</v>
      </c>
      <c r="H1250" s="49" t="str">
        <f>+'[35]Pastoral C'!G61</f>
        <v/>
      </c>
      <c r="I1250" s="49" t="str">
        <f>+'[35]Pastoral C'!H61</f>
        <v>Estimado</v>
      </c>
      <c r="J1250" s="49" t="str">
        <f>+'[35]Pastoral C'!I61</f>
        <v/>
      </c>
      <c r="K1250" s="49" t="str">
        <f>+'[35]Pastoral C'!J61</f>
        <v/>
      </c>
      <c r="L1250" s="49" t="str">
        <f>+'[35]Pastoral C'!K61</f>
        <v/>
      </c>
      <c r="M1250" s="49" t="str">
        <f>+'[35]Pastoral C'!L61</f>
        <v/>
      </c>
      <c r="N1250" s="49" t="str">
        <f>+'[35]Pastoral C'!M61</f>
        <v/>
      </c>
      <c r="O1250" s="49" t="str">
        <f>+'[35]Pastoral C'!N61</f>
        <v>Estimado</v>
      </c>
      <c r="P1250" s="49" t="str">
        <f>+'[35]Pastoral C'!O61</f>
        <v/>
      </c>
      <c r="Q1250" s="49" t="str">
        <f>+'[35]Pastoral C'!P61</f>
        <v>E</v>
      </c>
      <c r="R1250" s="51">
        <f t="shared" si="78"/>
        <v>0.17527982252697383</v>
      </c>
      <c r="S1250" s="45" t="str">
        <f t="shared" si="79"/>
        <v>Estimado.rar</v>
      </c>
      <c r="V1250" s="46">
        <f t="shared" si="77"/>
        <v>1</v>
      </c>
    </row>
    <row r="1251" spans="1:22" s="45" customFormat="1" ht="11.25" hidden="1" customHeight="1" x14ac:dyDescent="0.2">
      <c r="A1251" s="47">
        <f t="shared" si="80"/>
        <v>1237</v>
      </c>
      <c r="B1251" s="48" t="str">
        <f>+'[35]Pastoral C'!B62</f>
        <v>LPC04</v>
      </c>
      <c r="C1251" s="49" t="str">
        <f>+'[35]Pastoral C'!C62</f>
        <v xml:space="preserve">PASTORAL DE CONCRETO DOBLE SUCRE PD/1.30/0.90/125 DIA                                                                                                                                                                                                     </v>
      </c>
      <c r="D1251" s="49">
        <f>+'[35]Pastoral C'!D62</f>
        <v>22.58</v>
      </c>
      <c r="E1251" s="49">
        <f>+'[35]Pastoral C'!E62</f>
        <v>26.537818392659066</v>
      </c>
      <c r="F1251" s="49"/>
      <c r="G1251" s="49" t="str">
        <f>+'[35]Pastoral C'!F62</f>
        <v>E</v>
      </c>
      <c r="H1251" s="49" t="str">
        <f>+'[35]Pastoral C'!G62</f>
        <v/>
      </c>
      <c r="I1251" s="49" t="str">
        <f>+'[35]Pastoral C'!H62</f>
        <v>Estimado</v>
      </c>
      <c r="J1251" s="49" t="str">
        <f>+'[35]Pastoral C'!I62</f>
        <v/>
      </c>
      <c r="K1251" s="49" t="str">
        <f>+'[35]Pastoral C'!J62</f>
        <v/>
      </c>
      <c r="L1251" s="49" t="str">
        <f>+'[35]Pastoral C'!K62</f>
        <v/>
      </c>
      <c r="M1251" s="49" t="str">
        <f>+'[35]Pastoral C'!L62</f>
        <v/>
      </c>
      <c r="N1251" s="49" t="str">
        <f>+'[35]Pastoral C'!M62</f>
        <v/>
      </c>
      <c r="O1251" s="49" t="str">
        <f>+'[35]Pastoral C'!N62</f>
        <v>Estimado</v>
      </c>
      <c r="P1251" s="49" t="str">
        <f>+'[35]Pastoral C'!O62</f>
        <v/>
      </c>
      <c r="Q1251" s="49" t="str">
        <f>+'[35]Pastoral C'!P62</f>
        <v>E</v>
      </c>
      <c r="R1251" s="51">
        <f t="shared" si="78"/>
        <v>0.17527982252697383</v>
      </c>
      <c r="S1251" s="45" t="str">
        <f t="shared" si="79"/>
        <v>Estimado.rar</v>
      </c>
      <c r="V1251" s="46">
        <f t="shared" si="77"/>
        <v>1</v>
      </c>
    </row>
    <row r="1252" spans="1:22" s="45" customFormat="1" ht="11.25" hidden="1" customHeight="1" x14ac:dyDescent="0.2">
      <c r="A1252" s="47">
        <f t="shared" si="80"/>
        <v>1238</v>
      </c>
      <c r="B1252" s="48" t="str">
        <f>+'[35]Pastoral C'!B63</f>
        <v>LPC05</v>
      </c>
      <c r="C1252" s="49" t="str">
        <f>+'[35]Pastoral C'!C63</f>
        <v xml:space="preserve">PASTORAL DE CONCRETO DOBLE SUCRE PD/1.30/0.90/95 DIA                                                                                                                                                                                                      </v>
      </c>
      <c r="D1252" s="49">
        <f>+'[35]Pastoral C'!D63</f>
        <v>22.58</v>
      </c>
      <c r="E1252" s="49">
        <f>+'[35]Pastoral C'!E63</f>
        <v>26.537818392659066</v>
      </c>
      <c r="F1252" s="49"/>
      <c r="G1252" s="49" t="str">
        <f>+'[35]Pastoral C'!F63</f>
        <v>E</v>
      </c>
      <c r="H1252" s="49" t="str">
        <f>+'[35]Pastoral C'!G63</f>
        <v/>
      </c>
      <c r="I1252" s="49" t="str">
        <f>+'[35]Pastoral C'!H63</f>
        <v>Estimado</v>
      </c>
      <c r="J1252" s="49" t="str">
        <f>+'[35]Pastoral C'!I63</f>
        <v/>
      </c>
      <c r="K1252" s="49" t="str">
        <f>+'[35]Pastoral C'!J63</f>
        <v/>
      </c>
      <c r="L1252" s="49" t="str">
        <f>+'[35]Pastoral C'!K63</f>
        <v/>
      </c>
      <c r="M1252" s="49" t="str">
        <f>+'[35]Pastoral C'!L63</f>
        <v/>
      </c>
      <c r="N1252" s="49" t="str">
        <f>+'[35]Pastoral C'!M63</f>
        <v/>
      </c>
      <c r="O1252" s="49" t="str">
        <f>+'[35]Pastoral C'!N63</f>
        <v>Estimado</v>
      </c>
      <c r="P1252" s="49" t="str">
        <f>+'[35]Pastoral C'!O63</f>
        <v/>
      </c>
      <c r="Q1252" s="49" t="str">
        <f>+'[35]Pastoral C'!P63</f>
        <v>E</v>
      </c>
      <c r="R1252" s="51">
        <f t="shared" si="78"/>
        <v>0.17527982252697383</v>
      </c>
      <c r="S1252" s="45" t="str">
        <f t="shared" si="79"/>
        <v>Estimado.rar</v>
      </c>
      <c r="V1252" s="46">
        <f t="shared" si="77"/>
        <v>1</v>
      </c>
    </row>
    <row r="1253" spans="1:22" s="45" customFormat="1" ht="11.25" hidden="1" customHeight="1" x14ac:dyDescent="0.2">
      <c r="A1253" s="47">
        <f t="shared" si="80"/>
        <v>1239</v>
      </c>
      <c r="B1253" s="48" t="str">
        <f>+'[35]Pastoral C'!B64</f>
        <v>LPC06</v>
      </c>
      <c r="C1253" s="49" t="str">
        <f>+'[35]Pastoral C'!C64</f>
        <v xml:space="preserve">PASTORAL DE CONCRETO RECORTADO CUADRUPLE DE 0.5 MTS.                                                                                                                                                                                                      </v>
      </c>
      <c r="D1253" s="49">
        <f>+'[35]Pastoral C'!D64</f>
        <v>26.12</v>
      </c>
      <c r="E1253" s="49">
        <f>+'[35]Pastoral C'!E64</f>
        <v>30.698308964404557</v>
      </c>
      <c r="F1253" s="49"/>
      <c r="G1253" s="49" t="str">
        <f>+'[35]Pastoral C'!F64</f>
        <v>E</v>
      </c>
      <c r="H1253" s="49" t="str">
        <f>+'[35]Pastoral C'!G64</f>
        <v/>
      </c>
      <c r="I1253" s="49" t="str">
        <f>+'[35]Pastoral C'!H64</f>
        <v>Estimado</v>
      </c>
      <c r="J1253" s="49" t="str">
        <f>+'[35]Pastoral C'!I64</f>
        <v/>
      </c>
      <c r="K1253" s="49" t="str">
        <f>+'[35]Pastoral C'!J64</f>
        <v/>
      </c>
      <c r="L1253" s="49" t="str">
        <f>+'[35]Pastoral C'!K64</f>
        <v/>
      </c>
      <c r="M1253" s="49" t="str">
        <f>+'[35]Pastoral C'!L64</f>
        <v/>
      </c>
      <c r="N1253" s="49" t="str">
        <f>+'[35]Pastoral C'!M64</f>
        <v/>
      </c>
      <c r="O1253" s="49" t="str">
        <f>+'[35]Pastoral C'!N64</f>
        <v>Estimado</v>
      </c>
      <c r="P1253" s="49" t="str">
        <f>+'[35]Pastoral C'!O64</f>
        <v/>
      </c>
      <c r="Q1253" s="49" t="str">
        <f>+'[35]Pastoral C'!P64</f>
        <v>E</v>
      </c>
      <c r="R1253" s="51">
        <f t="shared" si="78"/>
        <v>0.17527982252697383</v>
      </c>
      <c r="S1253" s="45" t="str">
        <f t="shared" si="79"/>
        <v>Estimado.rar</v>
      </c>
      <c r="V1253" s="46">
        <f t="shared" si="77"/>
        <v>1</v>
      </c>
    </row>
    <row r="1254" spans="1:22" s="45" customFormat="1" ht="11.25" hidden="1" customHeight="1" x14ac:dyDescent="0.2">
      <c r="A1254" s="47">
        <f t="shared" si="80"/>
        <v>1240</v>
      </c>
      <c r="B1254" s="48" t="str">
        <f>+'[35]Pastoral C'!B65</f>
        <v>LPC07</v>
      </c>
      <c r="C1254" s="49" t="str">
        <f>+'[35]Pastoral C'!C65</f>
        <v xml:space="preserve">PASTORAL DE CONCRETO RECORTADO DOBLE DE 0.5 MTS.                                                                                                                                                                                                          </v>
      </c>
      <c r="D1254" s="49">
        <f>+'[35]Pastoral C'!D65</f>
        <v>17.29</v>
      </c>
      <c r="E1254" s="49">
        <f>+'[35]Pastoral C'!E65</f>
        <v>20.320588131491377</v>
      </c>
      <c r="F1254" s="49"/>
      <c r="G1254" s="49" t="str">
        <f>+'[35]Pastoral C'!F65</f>
        <v>E</v>
      </c>
      <c r="H1254" s="49" t="str">
        <f>+'[35]Pastoral C'!G65</f>
        <v/>
      </c>
      <c r="I1254" s="49" t="str">
        <f>+'[35]Pastoral C'!H65</f>
        <v>Estimado</v>
      </c>
      <c r="J1254" s="49" t="str">
        <f>+'[35]Pastoral C'!I65</f>
        <v/>
      </c>
      <c r="K1254" s="49" t="str">
        <f>+'[35]Pastoral C'!J65</f>
        <v/>
      </c>
      <c r="L1254" s="49" t="str">
        <f>+'[35]Pastoral C'!K65</f>
        <v/>
      </c>
      <c r="M1254" s="49" t="str">
        <f>+'[35]Pastoral C'!L65</f>
        <v/>
      </c>
      <c r="N1254" s="49" t="str">
        <f>+'[35]Pastoral C'!M65</f>
        <v/>
      </c>
      <c r="O1254" s="49" t="str">
        <f>+'[35]Pastoral C'!N65</f>
        <v>Estimado</v>
      </c>
      <c r="P1254" s="49" t="str">
        <f>+'[35]Pastoral C'!O65</f>
        <v/>
      </c>
      <c r="Q1254" s="49" t="str">
        <f>+'[35]Pastoral C'!P65</f>
        <v>E</v>
      </c>
      <c r="R1254" s="51">
        <f t="shared" si="78"/>
        <v>0.17527982252697383</v>
      </c>
      <c r="S1254" s="45" t="str">
        <f t="shared" si="79"/>
        <v>Estimado.rar</v>
      </c>
      <c r="V1254" s="46">
        <f t="shared" si="77"/>
        <v>1</v>
      </c>
    </row>
    <row r="1255" spans="1:22" s="45" customFormat="1" ht="11.25" hidden="1" customHeight="1" x14ac:dyDescent="0.2">
      <c r="A1255" s="47">
        <f t="shared" si="80"/>
        <v>1241</v>
      </c>
      <c r="B1255" s="48" t="str">
        <f>+'[35]Pastoral C'!B66</f>
        <v>LPC08</v>
      </c>
      <c r="C1255" s="49" t="str">
        <f>+'[35]Pastoral C'!C66</f>
        <v xml:space="preserve">PASTORAL DE CONCRETO RECORTADO SIMPLE DE 0.5 MTS.                                                                                                                                                                                                         </v>
      </c>
      <c r="D1255" s="49">
        <f>+'[35]Pastoral C'!D66</f>
        <v>9.0299999999999994</v>
      </c>
      <c r="E1255" s="49">
        <f>+'[35]Pastoral C'!E66</f>
        <v>10.612776797418572</v>
      </c>
      <c r="F1255" s="49"/>
      <c r="G1255" s="49" t="str">
        <f>+'[35]Pastoral C'!F66</f>
        <v>E</v>
      </c>
      <c r="H1255" s="49" t="str">
        <f>+'[35]Pastoral C'!G66</f>
        <v/>
      </c>
      <c r="I1255" s="49" t="str">
        <f>+'[35]Pastoral C'!H66</f>
        <v>Estimado</v>
      </c>
      <c r="J1255" s="49" t="str">
        <f>+'[35]Pastoral C'!I66</f>
        <v/>
      </c>
      <c r="K1255" s="49" t="str">
        <f>+'[35]Pastoral C'!J66</f>
        <v/>
      </c>
      <c r="L1255" s="49" t="str">
        <f>+'[35]Pastoral C'!K66</f>
        <v/>
      </c>
      <c r="M1255" s="49" t="str">
        <f>+'[35]Pastoral C'!L66</f>
        <v/>
      </c>
      <c r="N1255" s="49" t="str">
        <f>+'[35]Pastoral C'!M66</f>
        <v/>
      </c>
      <c r="O1255" s="49" t="str">
        <f>+'[35]Pastoral C'!N66</f>
        <v>Estimado</v>
      </c>
      <c r="P1255" s="49" t="str">
        <f>+'[35]Pastoral C'!O66</f>
        <v/>
      </c>
      <c r="Q1255" s="49" t="str">
        <f>+'[35]Pastoral C'!P66</f>
        <v>E</v>
      </c>
      <c r="R1255" s="51">
        <f t="shared" si="78"/>
        <v>0.17527982252697383</v>
      </c>
      <c r="S1255" s="45" t="str">
        <f t="shared" si="79"/>
        <v>Estimado.rar</v>
      </c>
      <c r="V1255" s="46">
        <f t="shared" si="77"/>
        <v>1</v>
      </c>
    </row>
    <row r="1256" spans="1:22" s="45" customFormat="1" ht="11.25" hidden="1" customHeight="1" x14ac:dyDescent="0.2">
      <c r="A1256" s="47">
        <f t="shared" si="80"/>
        <v>1242</v>
      </c>
      <c r="B1256" s="48" t="str">
        <f>+'[35]Pastoral C'!B67</f>
        <v>LPC09</v>
      </c>
      <c r="C1256" s="49" t="str">
        <f>+'[35]Pastoral C'!C67</f>
        <v xml:space="preserve">PASTORAL DE CONCRETO RECORTADO TRIPLE DE 0.5 MTS.                                                                                                                                                                                                         </v>
      </c>
      <c r="D1256" s="49">
        <f>+'[35]Pastoral C'!D67</f>
        <v>21.73</v>
      </c>
      <c r="E1256" s="49">
        <f>+'[35]Pastoral C'!E67</f>
        <v>25.538830543511143</v>
      </c>
      <c r="F1256" s="49"/>
      <c r="G1256" s="49" t="str">
        <f>+'[35]Pastoral C'!F67</f>
        <v>E</v>
      </c>
      <c r="H1256" s="49" t="str">
        <f>+'[35]Pastoral C'!G67</f>
        <v/>
      </c>
      <c r="I1256" s="49" t="str">
        <f>+'[35]Pastoral C'!H67</f>
        <v>Estimado</v>
      </c>
      <c r="J1256" s="49" t="str">
        <f>+'[35]Pastoral C'!I67</f>
        <v/>
      </c>
      <c r="K1256" s="49" t="str">
        <f>+'[35]Pastoral C'!J67</f>
        <v/>
      </c>
      <c r="L1256" s="49" t="str">
        <f>+'[35]Pastoral C'!K67</f>
        <v/>
      </c>
      <c r="M1256" s="49" t="str">
        <f>+'[35]Pastoral C'!L67</f>
        <v/>
      </c>
      <c r="N1256" s="49" t="str">
        <f>+'[35]Pastoral C'!M67</f>
        <v/>
      </c>
      <c r="O1256" s="49" t="str">
        <f>+'[35]Pastoral C'!N67</f>
        <v>Estimado</v>
      </c>
      <c r="P1256" s="49" t="str">
        <f>+'[35]Pastoral C'!O67</f>
        <v/>
      </c>
      <c r="Q1256" s="49" t="str">
        <f>+'[35]Pastoral C'!P67</f>
        <v>E</v>
      </c>
      <c r="R1256" s="51">
        <f t="shared" si="78"/>
        <v>0.17527982252697383</v>
      </c>
      <c r="S1256" s="45" t="str">
        <f t="shared" si="79"/>
        <v>Estimado.rar</v>
      </c>
      <c r="V1256" s="46">
        <f t="shared" si="77"/>
        <v>1</v>
      </c>
    </row>
    <row r="1257" spans="1:22" s="45" customFormat="1" ht="11.25" hidden="1" customHeight="1" x14ac:dyDescent="0.2">
      <c r="A1257" s="47">
        <f t="shared" si="80"/>
        <v>1243</v>
      </c>
      <c r="B1257" s="48" t="str">
        <f>+'[35]Pastoral C'!B68</f>
        <v>LPC10</v>
      </c>
      <c r="C1257" s="49" t="str">
        <f>+'[35]Pastoral C'!C68</f>
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</c>
      <c r="D1257" s="49">
        <f>+'[35]Pastoral C'!D68</f>
        <v>13.94</v>
      </c>
      <c r="E1257" s="49">
        <f>+'[35]Pastoral C'!E68</f>
        <v>16.383400726026014</v>
      </c>
      <c r="F1257" s="49"/>
      <c r="G1257" s="49" t="str">
        <f>+'[35]Pastoral C'!F68</f>
        <v>E</v>
      </c>
      <c r="H1257" s="49" t="str">
        <f>+'[35]Pastoral C'!G68</f>
        <v/>
      </c>
      <c r="I1257" s="49" t="str">
        <f>+'[35]Pastoral C'!H68</f>
        <v>Estimado</v>
      </c>
      <c r="J1257" s="49" t="str">
        <f>+'[35]Pastoral C'!I68</f>
        <v/>
      </c>
      <c r="K1257" s="49" t="str">
        <f>+'[35]Pastoral C'!J68</f>
        <v/>
      </c>
      <c r="L1257" s="49" t="str">
        <f>+'[35]Pastoral C'!K68</f>
        <v/>
      </c>
      <c r="M1257" s="49" t="str">
        <f>+'[35]Pastoral C'!L68</f>
        <v/>
      </c>
      <c r="N1257" s="49" t="str">
        <f>+'[35]Pastoral C'!M68</f>
        <v/>
      </c>
      <c r="O1257" s="49" t="str">
        <f>+'[35]Pastoral C'!N68</f>
        <v>Estimado</v>
      </c>
      <c r="P1257" s="49" t="str">
        <f>+'[35]Pastoral C'!O68</f>
        <v/>
      </c>
      <c r="Q1257" s="49" t="str">
        <f>+'[35]Pastoral C'!P68</f>
        <v>E</v>
      </c>
      <c r="R1257" s="51">
        <f t="shared" si="78"/>
        <v>0.17527982252697383</v>
      </c>
      <c r="S1257" s="45" t="str">
        <f t="shared" si="79"/>
        <v>Estimado.rar</v>
      </c>
      <c r="V1257" s="46">
        <f t="shared" si="77"/>
        <v>1</v>
      </c>
    </row>
    <row r="1258" spans="1:22" s="45" customFormat="1" ht="11.25" hidden="1" customHeight="1" x14ac:dyDescent="0.2">
      <c r="A1258" s="47">
        <f t="shared" si="80"/>
        <v>1244</v>
      </c>
      <c r="B1258" s="48" t="str">
        <f>+'[35]Pastoral C'!B69</f>
        <v>LPC11</v>
      </c>
      <c r="C1258" s="49" t="str">
        <f>+'[35]Pastoral C'!C69</f>
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</c>
      <c r="D1258" s="49">
        <f>+'[35]Pastoral C'!D69</f>
        <v>13.94</v>
      </c>
      <c r="E1258" s="49">
        <f>+'[35]Pastoral C'!E69</f>
        <v>16.383400726026014</v>
      </c>
      <c r="F1258" s="49"/>
      <c r="G1258" s="49" t="str">
        <f>+'[35]Pastoral C'!F69</f>
        <v>E</v>
      </c>
      <c r="H1258" s="49" t="str">
        <f>+'[35]Pastoral C'!G69</f>
        <v/>
      </c>
      <c r="I1258" s="49" t="str">
        <f>+'[35]Pastoral C'!H69</f>
        <v>Estimado</v>
      </c>
      <c r="J1258" s="49" t="str">
        <f>+'[35]Pastoral C'!I69</f>
        <v/>
      </c>
      <c r="K1258" s="49" t="str">
        <f>+'[35]Pastoral C'!J69</f>
        <v/>
      </c>
      <c r="L1258" s="49" t="str">
        <f>+'[35]Pastoral C'!K69</f>
        <v/>
      </c>
      <c r="M1258" s="49" t="str">
        <f>+'[35]Pastoral C'!L69</f>
        <v/>
      </c>
      <c r="N1258" s="49" t="str">
        <f>+'[35]Pastoral C'!M69</f>
        <v/>
      </c>
      <c r="O1258" s="49" t="str">
        <f>+'[35]Pastoral C'!N69</f>
        <v>Estimado</v>
      </c>
      <c r="P1258" s="49" t="str">
        <f>+'[35]Pastoral C'!O69</f>
        <v/>
      </c>
      <c r="Q1258" s="49" t="str">
        <f>+'[35]Pastoral C'!P69</f>
        <v>E</v>
      </c>
      <c r="R1258" s="51">
        <f t="shared" si="78"/>
        <v>0.17527982252697383</v>
      </c>
      <c r="S1258" s="45" t="str">
        <f t="shared" si="79"/>
        <v>Estimado.rar</v>
      </c>
      <c r="V1258" s="46">
        <f t="shared" ref="V1258:V1301" si="81">+COUNTIF($B$3:$B$2619,B1258)</f>
        <v>1</v>
      </c>
    </row>
    <row r="1259" spans="1:22" s="45" customFormat="1" ht="11.25" hidden="1" customHeight="1" x14ac:dyDescent="0.2">
      <c r="A1259" s="47">
        <f t="shared" si="80"/>
        <v>1245</v>
      </c>
      <c r="B1259" s="48" t="str">
        <f>+'[35]Pastoral C'!B70</f>
        <v>LPC12</v>
      </c>
      <c r="C1259" s="49" t="str">
        <f>+'[35]Pastoral C'!C70</f>
        <v xml:space="preserve">PASTORAL DE CONCRETO SIMPLE PARABOLICO PS/1.50/1.30/90 DIA                                                                                                                                                                                                </v>
      </c>
      <c r="D1259" s="49">
        <f>+'[35]Pastoral C'!D70</f>
        <v>15.54</v>
      </c>
      <c r="E1259" s="49">
        <f>+'[35]Pastoral C'!E70</f>
        <v>18.263848442069172</v>
      </c>
      <c r="F1259" s="49"/>
      <c r="G1259" s="49" t="str">
        <f>+'[35]Pastoral C'!F70</f>
        <v>E</v>
      </c>
      <c r="H1259" s="49" t="str">
        <f>+'[35]Pastoral C'!G70</f>
        <v/>
      </c>
      <c r="I1259" s="49" t="str">
        <f>+'[35]Pastoral C'!H70</f>
        <v>Estimado</v>
      </c>
      <c r="J1259" s="49" t="str">
        <f>+'[35]Pastoral C'!I70</f>
        <v/>
      </c>
      <c r="K1259" s="49" t="str">
        <f>+'[35]Pastoral C'!J70</f>
        <v/>
      </c>
      <c r="L1259" s="49" t="str">
        <f>+'[35]Pastoral C'!K70</f>
        <v/>
      </c>
      <c r="M1259" s="49" t="str">
        <f>+'[35]Pastoral C'!L70</f>
        <v/>
      </c>
      <c r="N1259" s="49" t="str">
        <f>+'[35]Pastoral C'!M70</f>
        <v/>
      </c>
      <c r="O1259" s="49" t="str">
        <f>+'[35]Pastoral C'!N70</f>
        <v>Estimado</v>
      </c>
      <c r="P1259" s="49" t="str">
        <f>+'[35]Pastoral C'!O70</f>
        <v/>
      </c>
      <c r="Q1259" s="49" t="str">
        <f>+'[35]Pastoral C'!P70</f>
        <v>E</v>
      </c>
      <c r="R1259" s="51">
        <f t="shared" si="78"/>
        <v>0.17527982252697383</v>
      </c>
      <c r="S1259" s="45" t="str">
        <f t="shared" si="79"/>
        <v>Estimado.rar</v>
      </c>
      <c r="V1259" s="46">
        <f t="shared" si="81"/>
        <v>1</v>
      </c>
    </row>
    <row r="1260" spans="1:22" s="45" customFormat="1" ht="11.25" hidden="1" customHeight="1" x14ac:dyDescent="0.2">
      <c r="A1260" s="47">
        <f t="shared" si="80"/>
        <v>1246</v>
      </c>
      <c r="B1260" s="48" t="str">
        <f>+'[35]Pastoral C'!B71</f>
        <v>LPC13</v>
      </c>
      <c r="C1260" s="49" t="str">
        <f>+'[35]Pastoral C'!C71</f>
        <v xml:space="preserve">PASTORAL DE CONCRETO SIMPLE PARABOLICO PS/1.50/1.90/120 DIA                                                                                                                                                                                               </v>
      </c>
      <c r="D1260" s="49">
        <f>+'[35]Pastoral C'!D71</f>
        <v>19.84</v>
      </c>
      <c r="E1260" s="49">
        <f>+'[35]Pastoral C'!E71</f>
        <v>23.31755167893516</v>
      </c>
      <c r="F1260" s="49"/>
      <c r="G1260" s="49" t="str">
        <f>+'[35]Pastoral C'!F71</f>
        <v>E</v>
      </c>
      <c r="H1260" s="49" t="str">
        <f>+'[35]Pastoral C'!G71</f>
        <v/>
      </c>
      <c r="I1260" s="49" t="str">
        <f>+'[35]Pastoral C'!H71</f>
        <v>Estimado</v>
      </c>
      <c r="J1260" s="49" t="str">
        <f>+'[35]Pastoral C'!I71</f>
        <v/>
      </c>
      <c r="K1260" s="49" t="str">
        <f>+'[35]Pastoral C'!J71</f>
        <v/>
      </c>
      <c r="L1260" s="49" t="str">
        <f>+'[35]Pastoral C'!K71</f>
        <v/>
      </c>
      <c r="M1260" s="49" t="str">
        <f>+'[35]Pastoral C'!L71</f>
        <v/>
      </c>
      <c r="N1260" s="49" t="str">
        <f>+'[35]Pastoral C'!M71</f>
        <v/>
      </c>
      <c r="O1260" s="49" t="str">
        <f>+'[35]Pastoral C'!N71</f>
        <v>Estimado</v>
      </c>
      <c r="P1260" s="49" t="str">
        <f>+'[35]Pastoral C'!O71</f>
        <v/>
      </c>
      <c r="Q1260" s="49" t="str">
        <f>+'[35]Pastoral C'!P71</f>
        <v>E</v>
      </c>
      <c r="R1260" s="51">
        <f t="shared" si="78"/>
        <v>0.17527982252697383</v>
      </c>
      <c r="S1260" s="45" t="str">
        <f t="shared" si="79"/>
        <v>Estimado.rar</v>
      </c>
      <c r="V1260" s="46">
        <f t="shared" si="81"/>
        <v>1</v>
      </c>
    </row>
    <row r="1261" spans="1:22" s="45" customFormat="1" ht="11.25" hidden="1" customHeight="1" x14ac:dyDescent="0.2">
      <c r="A1261" s="47">
        <f t="shared" si="80"/>
        <v>1247</v>
      </c>
      <c r="B1261" s="48" t="str">
        <f>+'[35]Pastoral C'!B72</f>
        <v>LPC14</v>
      </c>
      <c r="C1261" s="49" t="str">
        <f>+'[35]Pastoral C'!C72</f>
        <v xml:space="preserve">PASTORAL DE CONCRETO SIMPLE PARABOLICO PS/1.50/1.90/90 DIA                                                                                                                                                                                                </v>
      </c>
      <c r="D1261" s="49">
        <f>+'[35]Pastoral C'!D72</f>
        <v>18.649999999999999</v>
      </c>
      <c r="E1261" s="49">
        <f>+'[35]Pastoral C'!E72</f>
        <v>21.918968690128061</v>
      </c>
      <c r="F1261" s="49"/>
      <c r="G1261" s="49" t="str">
        <f>+'[35]Pastoral C'!F72</f>
        <v>E</v>
      </c>
      <c r="H1261" s="49" t="str">
        <f>+'[35]Pastoral C'!G72</f>
        <v/>
      </c>
      <c r="I1261" s="49" t="str">
        <f>+'[35]Pastoral C'!H72</f>
        <v>Estimado</v>
      </c>
      <c r="J1261" s="49" t="str">
        <f>+'[35]Pastoral C'!I72</f>
        <v/>
      </c>
      <c r="K1261" s="49" t="str">
        <f>+'[35]Pastoral C'!J72</f>
        <v/>
      </c>
      <c r="L1261" s="49" t="str">
        <f>+'[35]Pastoral C'!K72</f>
        <v/>
      </c>
      <c r="M1261" s="49" t="str">
        <f>+'[35]Pastoral C'!L72</f>
        <v/>
      </c>
      <c r="N1261" s="49" t="str">
        <f>+'[35]Pastoral C'!M72</f>
        <v/>
      </c>
      <c r="O1261" s="49" t="str">
        <f>+'[35]Pastoral C'!N72</f>
        <v>Estimado</v>
      </c>
      <c r="P1261" s="49" t="str">
        <f>+'[35]Pastoral C'!O72</f>
        <v/>
      </c>
      <c r="Q1261" s="49" t="str">
        <f>+'[35]Pastoral C'!P72</f>
        <v>E</v>
      </c>
      <c r="R1261" s="51">
        <f t="shared" si="78"/>
        <v>0.17527982252697383</v>
      </c>
      <c r="S1261" s="45" t="str">
        <f t="shared" si="79"/>
        <v>Estimado.rar</v>
      </c>
      <c r="V1261" s="46">
        <f t="shared" si="81"/>
        <v>1</v>
      </c>
    </row>
    <row r="1262" spans="1:22" s="45" customFormat="1" ht="11.25" hidden="1" customHeight="1" x14ac:dyDescent="0.2">
      <c r="A1262" s="47">
        <f t="shared" si="80"/>
        <v>1248</v>
      </c>
      <c r="B1262" s="48" t="str">
        <f>+'[35]Pastoral C'!B73</f>
        <v>LPC21</v>
      </c>
      <c r="C1262" s="49" t="str">
        <f>+'[35]Pastoral C'!C73</f>
        <v xml:space="preserve">PASTORAL DE CONCRETO SIMPLE PARABOLICO RECORTADO                                                                                                                                                                                                          </v>
      </c>
      <c r="D1262" s="49">
        <f>+'[35]Pastoral C'!D73</f>
        <v>15.54</v>
      </c>
      <c r="E1262" s="49">
        <f>+'[35]Pastoral C'!E73</f>
        <v>18.263848442069172</v>
      </c>
      <c r="F1262" s="49"/>
      <c r="G1262" s="49" t="str">
        <f>+'[35]Pastoral C'!F73</f>
        <v>E</v>
      </c>
      <c r="H1262" s="49" t="str">
        <f>+'[35]Pastoral C'!G73</f>
        <v/>
      </c>
      <c r="I1262" s="49" t="str">
        <f>+'[35]Pastoral C'!H73</f>
        <v>Estimado</v>
      </c>
      <c r="J1262" s="49" t="str">
        <f>+'[35]Pastoral C'!I73</f>
        <v/>
      </c>
      <c r="K1262" s="49" t="str">
        <f>+'[35]Pastoral C'!J73</f>
        <v/>
      </c>
      <c r="L1262" s="49" t="str">
        <f>+'[35]Pastoral C'!K73</f>
        <v/>
      </c>
      <c r="M1262" s="49" t="str">
        <f>+'[35]Pastoral C'!L73</f>
        <v/>
      </c>
      <c r="N1262" s="49" t="str">
        <f>+'[35]Pastoral C'!M73</f>
        <v/>
      </c>
      <c r="O1262" s="49" t="str">
        <f>+'[35]Pastoral C'!N73</f>
        <v>Estimado</v>
      </c>
      <c r="P1262" s="49" t="str">
        <f>+'[35]Pastoral C'!O73</f>
        <v/>
      </c>
      <c r="Q1262" s="49" t="str">
        <f>+'[35]Pastoral C'!P73</f>
        <v>E</v>
      </c>
      <c r="R1262" s="51">
        <f t="shared" si="78"/>
        <v>0.17527982252697383</v>
      </c>
      <c r="S1262" s="45" t="str">
        <f t="shared" si="79"/>
        <v>Estimado.rar</v>
      </c>
      <c r="V1262" s="46">
        <f t="shared" si="81"/>
        <v>1</v>
      </c>
    </row>
    <row r="1263" spans="1:22" s="45" customFormat="1" ht="11.25" hidden="1" customHeight="1" x14ac:dyDescent="0.2">
      <c r="A1263" s="47">
        <f t="shared" si="80"/>
        <v>1249</v>
      </c>
      <c r="B1263" s="48" t="str">
        <f>+'[35]Pastoral C'!B74</f>
        <v>LPC15</v>
      </c>
      <c r="C1263" s="49" t="str">
        <f>+'[35]Pastoral C'!C74</f>
        <v xml:space="preserve">PASTORAL DE CONCRETO SIMPLE SUCRE PS/0.50/0.25/125 DIA                                                                                                                                                                                                    </v>
      </c>
      <c r="D1263" s="49">
        <f>+'[35]Pastoral C'!D74</f>
        <v>8.8000000000000007</v>
      </c>
      <c r="E1263" s="49">
        <f>+'[35]Pastoral C'!E74</f>
        <v>10.342462438237371</v>
      </c>
      <c r="F1263" s="49"/>
      <c r="G1263" s="49" t="str">
        <f>+'[35]Pastoral C'!F74</f>
        <v>E</v>
      </c>
      <c r="H1263" s="49" t="str">
        <f>+'[35]Pastoral C'!G74</f>
        <v/>
      </c>
      <c r="I1263" s="49" t="str">
        <f>+'[35]Pastoral C'!H74</f>
        <v>Estimado</v>
      </c>
      <c r="J1263" s="49" t="str">
        <f>+'[35]Pastoral C'!I74</f>
        <v/>
      </c>
      <c r="K1263" s="49" t="str">
        <f>+'[35]Pastoral C'!J74</f>
        <v/>
      </c>
      <c r="L1263" s="49" t="str">
        <f>+'[35]Pastoral C'!K74</f>
        <v/>
      </c>
      <c r="M1263" s="49" t="str">
        <f>+'[35]Pastoral C'!L74</f>
        <v/>
      </c>
      <c r="N1263" s="49" t="str">
        <f>+'[35]Pastoral C'!M74</f>
        <v/>
      </c>
      <c r="O1263" s="49" t="str">
        <f>+'[35]Pastoral C'!N74</f>
        <v>Estimado</v>
      </c>
      <c r="P1263" s="49" t="str">
        <f>+'[35]Pastoral C'!O74</f>
        <v/>
      </c>
      <c r="Q1263" s="49" t="str">
        <f>+'[35]Pastoral C'!P74</f>
        <v>E</v>
      </c>
      <c r="R1263" s="51">
        <f t="shared" si="78"/>
        <v>0.17527982252697383</v>
      </c>
      <c r="S1263" s="45" t="str">
        <f t="shared" si="79"/>
        <v>Estimado.rar</v>
      </c>
      <c r="V1263" s="46">
        <f t="shared" si="81"/>
        <v>1</v>
      </c>
    </row>
    <row r="1264" spans="1:22" s="45" customFormat="1" ht="11.25" hidden="1" customHeight="1" x14ac:dyDescent="0.2">
      <c r="A1264" s="47">
        <f t="shared" si="80"/>
        <v>1250</v>
      </c>
      <c r="B1264" s="48" t="str">
        <f>+'[35]Pastoral C'!B75</f>
        <v>LPC16</v>
      </c>
      <c r="C1264" s="49" t="str">
        <f>+'[35]Pastoral C'!C75</f>
        <v xml:space="preserve">PASTORAL DE CONCRETO SIMPLE SUCRE PS/0.50/0.25/95 DIA                                                                                                                                                                                                     </v>
      </c>
      <c r="D1264" s="49">
        <f>+'[35]Pastoral C'!D75</f>
        <v>8.8000000000000007</v>
      </c>
      <c r="E1264" s="49">
        <f>+'[35]Pastoral C'!E75</f>
        <v>10.342462438237371</v>
      </c>
      <c r="F1264" s="49"/>
      <c r="G1264" s="49" t="str">
        <f>+'[35]Pastoral C'!F75</f>
        <v>E</v>
      </c>
      <c r="H1264" s="49" t="str">
        <f>+'[35]Pastoral C'!G75</f>
        <v/>
      </c>
      <c r="I1264" s="49" t="str">
        <f>+'[35]Pastoral C'!H75</f>
        <v>Estimado</v>
      </c>
      <c r="J1264" s="49" t="str">
        <f>+'[35]Pastoral C'!I75</f>
        <v/>
      </c>
      <c r="K1264" s="49" t="str">
        <f>+'[35]Pastoral C'!J75</f>
        <v/>
      </c>
      <c r="L1264" s="49" t="str">
        <f>+'[35]Pastoral C'!K75</f>
        <v/>
      </c>
      <c r="M1264" s="49" t="str">
        <f>+'[35]Pastoral C'!L75</f>
        <v/>
      </c>
      <c r="N1264" s="49" t="str">
        <f>+'[35]Pastoral C'!M75</f>
        <v/>
      </c>
      <c r="O1264" s="49" t="str">
        <f>+'[35]Pastoral C'!N75</f>
        <v>Estimado</v>
      </c>
      <c r="P1264" s="49" t="str">
        <f>+'[35]Pastoral C'!O75</f>
        <v/>
      </c>
      <c r="Q1264" s="49" t="str">
        <f>+'[35]Pastoral C'!P75</f>
        <v>E</v>
      </c>
      <c r="R1264" s="51">
        <f t="shared" si="78"/>
        <v>0.17527982252697383</v>
      </c>
      <c r="S1264" s="45" t="str">
        <f t="shared" si="79"/>
        <v>Estimado.rar</v>
      </c>
      <c r="V1264" s="46">
        <f t="shared" si="81"/>
        <v>1</v>
      </c>
    </row>
    <row r="1265" spans="1:22" s="45" customFormat="1" ht="11.25" hidden="1" customHeight="1" x14ac:dyDescent="0.2">
      <c r="A1265" s="47">
        <f t="shared" si="80"/>
        <v>1251</v>
      </c>
      <c r="B1265" s="48" t="str">
        <f>+'[35]Pastoral C'!B76</f>
        <v>LPC17</v>
      </c>
      <c r="C1265" s="49" t="str">
        <f>+'[35]Pastoral C'!C76</f>
        <v xml:space="preserve">PASTORAL DE CONCRETO SIMPLE SUCRE PS/1.30/0.90/125 DIA                                                                                                                                                                                                    </v>
      </c>
      <c r="D1265" s="49">
        <f>+'[35]Pastoral C'!D76</f>
        <v>15.54</v>
      </c>
      <c r="E1265" s="49">
        <f>+'[35]Pastoral C'!E76</f>
        <v>18.263848442069172</v>
      </c>
      <c r="F1265" s="49"/>
      <c r="G1265" s="49" t="str">
        <f>+'[35]Pastoral C'!F76</f>
        <v>E</v>
      </c>
      <c r="H1265" s="49" t="str">
        <f>+'[35]Pastoral C'!G76</f>
        <v/>
      </c>
      <c r="I1265" s="49" t="str">
        <f>+'[35]Pastoral C'!H76</f>
        <v>Estimado</v>
      </c>
      <c r="J1265" s="49" t="str">
        <f>+'[35]Pastoral C'!I76</f>
        <v/>
      </c>
      <c r="K1265" s="49" t="str">
        <f>+'[35]Pastoral C'!J76</f>
        <v/>
      </c>
      <c r="L1265" s="49" t="str">
        <f>+'[35]Pastoral C'!K76</f>
        <v/>
      </c>
      <c r="M1265" s="49" t="str">
        <f>+'[35]Pastoral C'!L76</f>
        <v/>
      </c>
      <c r="N1265" s="49" t="str">
        <f>+'[35]Pastoral C'!M76</f>
        <v/>
      </c>
      <c r="O1265" s="49" t="str">
        <f>+'[35]Pastoral C'!N76</f>
        <v>Estimado</v>
      </c>
      <c r="P1265" s="49" t="str">
        <f>+'[35]Pastoral C'!O76</f>
        <v/>
      </c>
      <c r="Q1265" s="49" t="str">
        <f>+'[35]Pastoral C'!P76</f>
        <v>E</v>
      </c>
      <c r="R1265" s="51">
        <f t="shared" si="78"/>
        <v>0.17527982252697383</v>
      </c>
      <c r="S1265" s="45" t="str">
        <f t="shared" si="79"/>
        <v>Estimado.rar</v>
      </c>
      <c r="V1265" s="46">
        <f t="shared" si="81"/>
        <v>1</v>
      </c>
    </row>
    <row r="1266" spans="1:22" s="45" customFormat="1" ht="11.25" hidden="1" customHeight="1" x14ac:dyDescent="0.2">
      <c r="A1266" s="47">
        <f t="shared" si="80"/>
        <v>1252</v>
      </c>
      <c r="B1266" s="48" t="str">
        <f>+'[35]Pastoral C'!B77</f>
        <v>LPC18</v>
      </c>
      <c r="C1266" s="49" t="str">
        <f>+'[35]Pastoral C'!C77</f>
        <v xml:space="preserve">PASTORAL DE CONCRETO SIMPLE SUCRE PS/1.30/0.90/95 DIA                                                                                                                                                                                                     </v>
      </c>
      <c r="D1266" s="49">
        <f>+'[35]Pastoral C'!D77</f>
        <v>15.54</v>
      </c>
      <c r="E1266" s="49">
        <f>+'[35]Pastoral C'!E77</f>
        <v>18.263848442069172</v>
      </c>
      <c r="F1266" s="49"/>
      <c r="G1266" s="49" t="str">
        <f>+'[35]Pastoral C'!F77</f>
        <v>E</v>
      </c>
      <c r="H1266" s="49" t="str">
        <f>+'[35]Pastoral C'!G77</f>
        <v/>
      </c>
      <c r="I1266" s="49" t="str">
        <f>+'[35]Pastoral C'!H77</f>
        <v>Estimado</v>
      </c>
      <c r="J1266" s="49" t="str">
        <f>+'[35]Pastoral C'!I77</f>
        <v/>
      </c>
      <c r="K1266" s="49" t="str">
        <f>+'[35]Pastoral C'!J77</f>
        <v/>
      </c>
      <c r="L1266" s="49" t="str">
        <f>+'[35]Pastoral C'!K77</f>
        <v/>
      </c>
      <c r="M1266" s="49" t="str">
        <f>+'[35]Pastoral C'!L77</f>
        <v/>
      </c>
      <c r="N1266" s="49" t="str">
        <f>+'[35]Pastoral C'!M77</f>
        <v/>
      </c>
      <c r="O1266" s="49" t="str">
        <f>+'[35]Pastoral C'!N77</f>
        <v>Estimado</v>
      </c>
      <c r="P1266" s="49" t="str">
        <f>+'[35]Pastoral C'!O77</f>
        <v/>
      </c>
      <c r="Q1266" s="49" t="str">
        <f>+'[35]Pastoral C'!P77</f>
        <v>E</v>
      </c>
      <c r="R1266" s="51">
        <f t="shared" si="78"/>
        <v>0.17527982252697383</v>
      </c>
      <c r="S1266" s="45" t="str">
        <f t="shared" si="79"/>
        <v>Estimado.rar</v>
      </c>
      <c r="V1266" s="46">
        <f t="shared" si="81"/>
        <v>1</v>
      </c>
    </row>
    <row r="1267" spans="1:22" s="45" customFormat="1" ht="11.25" hidden="1" customHeight="1" x14ac:dyDescent="0.2">
      <c r="A1267" s="47">
        <f t="shared" si="80"/>
        <v>1253</v>
      </c>
      <c r="B1267" s="48" t="str">
        <f>+'[35]Pastoral C'!B78</f>
        <v>LPC19</v>
      </c>
      <c r="C1267" s="49" t="str">
        <f>+'[35]Pastoral C'!C78</f>
        <v xml:space="preserve">PASTORAL DE CONCRETO TRIPLE PARABOLICO PT/1.30/0.90/125 DIA                                                                                                                                                                                               </v>
      </c>
      <c r="D1267" s="49">
        <f>+'[35]Pastoral C'!D78</f>
        <v>26.62</v>
      </c>
      <c r="E1267" s="49">
        <f>+'[35]Pastoral C'!E78</f>
        <v>31.285948875668044</v>
      </c>
      <c r="F1267" s="49"/>
      <c r="G1267" s="49" t="str">
        <f>+'[35]Pastoral C'!F78</f>
        <v>E</v>
      </c>
      <c r="H1267" s="49" t="str">
        <f>+'[35]Pastoral C'!G78</f>
        <v/>
      </c>
      <c r="I1267" s="49" t="str">
        <f>+'[35]Pastoral C'!H78</f>
        <v>Estimado</v>
      </c>
      <c r="J1267" s="49" t="str">
        <f>+'[35]Pastoral C'!I78</f>
        <v/>
      </c>
      <c r="K1267" s="49" t="str">
        <f>+'[35]Pastoral C'!J78</f>
        <v/>
      </c>
      <c r="L1267" s="49" t="str">
        <f>+'[35]Pastoral C'!K78</f>
        <v/>
      </c>
      <c r="M1267" s="49" t="str">
        <f>+'[35]Pastoral C'!L78</f>
        <v/>
      </c>
      <c r="N1267" s="49" t="str">
        <f>+'[35]Pastoral C'!M78</f>
        <v/>
      </c>
      <c r="O1267" s="49" t="str">
        <f>+'[35]Pastoral C'!N78</f>
        <v>Estimado</v>
      </c>
      <c r="P1267" s="49" t="str">
        <f>+'[35]Pastoral C'!O78</f>
        <v/>
      </c>
      <c r="Q1267" s="49" t="str">
        <f>+'[35]Pastoral C'!P78</f>
        <v>E</v>
      </c>
      <c r="R1267" s="51">
        <f t="shared" si="78"/>
        <v>0.17527982252697383</v>
      </c>
      <c r="S1267" s="45" t="str">
        <f t="shared" si="79"/>
        <v>Estimado.rar</v>
      </c>
      <c r="V1267" s="46">
        <f t="shared" si="81"/>
        <v>1</v>
      </c>
    </row>
    <row r="1268" spans="1:22" s="45" customFormat="1" ht="11.25" hidden="1" customHeight="1" x14ac:dyDescent="0.2">
      <c r="A1268" s="47">
        <f t="shared" si="80"/>
        <v>1254</v>
      </c>
      <c r="B1268" s="48" t="str">
        <f>+'[35]Pastoral C'!B79</f>
        <v>LPC20</v>
      </c>
      <c r="C1268" s="49" t="str">
        <f>+'[35]Pastoral C'!C79</f>
        <v xml:space="preserve">PASTORAL DE CONCRETO TRIPLE SUCRE PT/0.50/0.25/125 DIA                                                                                                                                                                                                    </v>
      </c>
      <c r="D1268" s="49">
        <f>+'[35]Pastoral C'!D79</f>
        <v>20.84</v>
      </c>
      <c r="E1268" s="49">
        <f>+'[35]Pastoral C'!E79</f>
        <v>24.492831501462135</v>
      </c>
      <c r="F1268" s="49"/>
      <c r="G1268" s="49" t="str">
        <f>+'[35]Pastoral C'!F79</f>
        <v>E</v>
      </c>
      <c r="H1268" s="49" t="str">
        <f>+'[35]Pastoral C'!G79</f>
        <v/>
      </c>
      <c r="I1268" s="49" t="str">
        <f>+'[35]Pastoral C'!H79</f>
        <v>Estimado</v>
      </c>
      <c r="J1268" s="49" t="str">
        <f>+'[35]Pastoral C'!I79</f>
        <v/>
      </c>
      <c r="K1268" s="49" t="str">
        <f>+'[35]Pastoral C'!J79</f>
        <v/>
      </c>
      <c r="L1268" s="49" t="str">
        <f>+'[35]Pastoral C'!K79</f>
        <v/>
      </c>
      <c r="M1268" s="49" t="str">
        <f>+'[35]Pastoral C'!L79</f>
        <v/>
      </c>
      <c r="N1268" s="49" t="str">
        <f>+'[35]Pastoral C'!M79</f>
        <v/>
      </c>
      <c r="O1268" s="49" t="str">
        <f>+'[35]Pastoral C'!N79</f>
        <v>Estimado</v>
      </c>
      <c r="P1268" s="49" t="str">
        <f>+'[35]Pastoral C'!O79</f>
        <v/>
      </c>
      <c r="Q1268" s="49" t="str">
        <f>+'[35]Pastoral C'!P79</f>
        <v>E</v>
      </c>
      <c r="R1268" s="51">
        <f t="shared" si="78"/>
        <v>0.17527982252697383</v>
      </c>
      <c r="S1268" s="45" t="str">
        <f t="shared" si="79"/>
        <v>Estimado.rar</v>
      </c>
      <c r="V1268" s="46">
        <f t="shared" si="81"/>
        <v>1</v>
      </c>
    </row>
    <row r="1269" spans="1:22" s="45" customFormat="1" ht="11.25" hidden="1" customHeight="1" x14ac:dyDescent="0.2">
      <c r="A1269" s="47">
        <f t="shared" si="80"/>
        <v>1255</v>
      </c>
      <c r="B1269" s="48" t="str">
        <f>+'[35]Pastoral F'!B35</f>
        <v>LPF07</v>
      </c>
      <c r="C1269" s="49" t="str">
        <f>+'[35]Pastoral F'!C35</f>
        <v xml:space="preserve">PASTORAL DE FIERRO GALVANIZADO  500/580/27                                                                                                                                                                                                                </v>
      </c>
      <c r="D1269" s="49">
        <f>+'[35]Pastoral F'!D35</f>
        <v>8.56</v>
      </c>
      <c r="E1269" s="49">
        <f>+'[35]Pastoral F'!E35</f>
        <v>4.2699999999999996</v>
      </c>
      <c r="F1269" s="49"/>
      <c r="G1269" s="49" t="str">
        <f>+'[35]Pastoral F'!F35</f>
        <v>S</v>
      </c>
      <c r="H1269" s="49">
        <f>+'[35]Pastoral F'!G35</f>
        <v>1720</v>
      </c>
      <c r="I1269" s="49" t="str">
        <f>+'[35]Pastoral F'!H35</f>
        <v>Contrato N°43-2017</v>
      </c>
      <c r="J1269" s="49" t="str">
        <f>+'[35]Pastoral F'!I35</f>
        <v>Corporativa</v>
      </c>
      <c r="K1269" s="49" t="str">
        <f>+'[35]Pastoral F'!J35</f>
        <v>ELSE</v>
      </c>
      <c r="L1269" s="49" t="str">
        <f>+'[35]Pastoral F'!K35</f>
        <v>ING. SERVICIOS VALLADARES SANTIBAÑES HERMANOS S.A</v>
      </c>
      <c r="M1269" s="49">
        <f>+'[35]Pastoral F'!L35</f>
        <v>42850</v>
      </c>
      <c r="N1269" s="49">
        <f>+'[35]Pastoral F'!M35</f>
        <v>1720</v>
      </c>
      <c r="O1269" s="49" t="str">
        <f>+'[35]Pastoral F'!N35</f>
        <v>Sustento</v>
      </c>
      <c r="P1269" s="49">
        <f>+'[35]Pastoral F'!O35</f>
        <v>1720</v>
      </c>
      <c r="Q1269" s="49" t="str">
        <f>+'[35]Pastoral F'!P35</f>
        <v>S</v>
      </c>
      <c r="R1269" s="51">
        <f t="shared" si="78"/>
        <v>-0.50116822429906549</v>
      </c>
      <c r="S1269" s="45" t="str">
        <f t="shared" si="79"/>
        <v>ELSE: Contrato N°43-2017</v>
      </c>
      <c r="V1269" s="46">
        <f t="shared" si="81"/>
        <v>1</v>
      </c>
    </row>
    <row r="1270" spans="1:22" s="45" customFormat="1" ht="11.25" hidden="1" customHeight="1" x14ac:dyDescent="0.2">
      <c r="A1270" s="47">
        <f t="shared" si="80"/>
        <v>1256</v>
      </c>
      <c r="B1270" s="48" t="str">
        <f>+'[35]Pastoral F'!B36</f>
        <v>LPF08</v>
      </c>
      <c r="C1270" s="49" t="str">
        <f>+'[35]Pastoral F'!C36</f>
        <v xml:space="preserve">PASTORAL DE FIERRO GALVANIZADO  500/750/42                                                                                                                                                                                                                </v>
      </c>
      <c r="D1270" s="49">
        <f>+'[35]Pastoral F'!D36</f>
        <v>12.83</v>
      </c>
      <c r="E1270" s="49">
        <f>+'[35]Pastoral F'!E36</f>
        <v>12.31</v>
      </c>
      <c r="F1270" s="49"/>
      <c r="G1270" s="49" t="str">
        <f>+'[35]Pastoral F'!F36</f>
        <v>S</v>
      </c>
      <c r="H1270" s="49" t="str">
        <f>+'[35]Pastoral F'!G36</f>
        <v>DGER/MEM</v>
      </c>
      <c r="I1270" s="49" t="str">
        <f>+'[35]Pastoral F'!H36</f>
        <v xml:space="preserve">DGER/MEM </v>
      </c>
      <c r="J1270" s="49" t="str">
        <f>+'[35]Pastoral F'!I36</f>
        <v>DGER/MEM</v>
      </c>
      <c r="K1270" s="49" t="str">
        <f>+'[35]Pastoral F'!J36</f>
        <v>DGER/MEM</v>
      </c>
      <c r="L1270" s="49" t="str">
        <f>+'[35]Pastoral F'!K36</f>
        <v>DGER/MEM</v>
      </c>
      <c r="M1270" s="49">
        <f>+'[35]Pastoral F'!L36</f>
        <v>43038</v>
      </c>
      <c r="N1270" s="49" t="str">
        <f>+'[35]Pastoral F'!M36</f>
        <v>DGER/MEM</v>
      </c>
      <c r="O1270" s="49" t="str">
        <f>+'[35]Pastoral F'!N36</f>
        <v>Sustento</v>
      </c>
      <c r="P1270" s="49" t="str">
        <f>+'[35]Pastoral F'!O36</f>
        <v>DGER/MEM</v>
      </c>
      <c r="Q1270" s="49" t="str">
        <f>+'[35]Pastoral F'!P36</f>
        <v>S</v>
      </c>
      <c r="R1270" s="51">
        <f t="shared" si="78"/>
        <v>-4.0530007794232215E-2</v>
      </c>
      <c r="S1270" s="45" t="str">
        <f t="shared" si="79"/>
        <v xml:space="preserve">DGER/MEM: DGER/MEM </v>
      </c>
      <c r="V1270" s="46">
        <f t="shared" si="81"/>
        <v>1</v>
      </c>
    </row>
    <row r="1271" spans="1:22" s="45" customFormat="1" ht="11.25" hidden="1" customHeight="1" x14ac:dyDescent="0.2">
      <c r="A1271" s="47">
        <f t="shared" si="80"/>
        <v>1257</v>
      </c>
      <c r="B1271" s="48" t="str">
        <f>+'[35]Pastoral F'!B37</f>
        <v>LPF09</v>
      </c>
      <c r="C1271" s="49" t="str">
        <f>+'[35]Pastoral F'!C37</f>
        <v xml:space="preserve">PASTORAL DE FIERRO GALVANIZADO 1000/850/27                                                                                                                                                                                                                </v>
      </c>
      <c r="D1271" s="49">
        <f>+'[35]Pastoral F'!D37</f>
        <v>14.34</v>
      </c>
      <c r="E1271" s="49">
        <f>+'[35]Pastoral F'!E37</f>
        <v>11.87</v>
      </c>
      <c r="F1271" s="49"/>
      <c r="G1271" s="49" t="str">
        <f>+'[35]Pastoral F'!F37</f>
        <v>S</v>
      </c>
      <c r="H1271" s="49">
        <f>+'[35]Pastoral F'!G37</f>
        <v>1100</v>
      </c>
      <c r="I1271" s="49" t="str">
        <f>+'[35]Pastoral F'!H37</f>
        <v>Contrato N°43-2017</v>
      </c>
      <c r="J1271" s="49" t="str">
        <f>+'[35]Pastoral F'!I37</f>
        <v>Corporativa</v>
      </c>
      <c r="K1271" s="49" t="str">
        <f>+'[35]Pastoral F'!J37</f>
        <v>ELSE</v>
      </c>
      <c r="L1271" s="49" t="str">
        <f>+'[35]Pastoral F'!K37</f>
        <v>ING. SERVICIOS VALLADARES SANTIBAÑES HERMANOS S.A</v>
      </c>
      <c r="M1271" s="49">
        <f>+'[35]Pastoral F'!L37</f>
        <v>42850</v>
      </c>
      <c r="N1271" s="49">
        <f>+'[35]Pastoral F'!M37</f>
        <v>1100</v>
      </c>
      <c r="O1271" s="49" t="str">
        <f>+'[35]Pastoral F'!N37</f>
        <v>Sustento</v>
      </c>
      <c r="P1271" s="49">
        <f>+'[35]Pastoral F'!O37</f>
        <v>1100</v>
      </c>
      <c r="Q1271" s="49" t="str">
        <f>+'[35]Pastoral F'!P37</f>
        <v>S</v>
      </c>
      <c r="R1271" s="51">
        <f t="shared" si="78"/>
        <v>-0.17224546722454681</v>
      </c>
      <c r="S1271" s="45" t="str">
        <f t="shared" si="79"/>
        <v>ELSE: Contrato N°43-2017</v>
      </c>
      <c r="V1271" s="46">
        <f t="shared" si="81"/>
        <v>1</v>
      </c>
    </row>
    <row r="1272" spans="1:22" s="45" customFormat="1" ht="11.25" hidden="1" customHeight="1" x14ac:dyDescent="0.2">
      <c r="A1272" s="47">
        <f t="shared" si="80"/>
        <v>1258</v>
      </c>
      <c r="B1272" s="48" t="str">
        <f>+'[35]Pastoral F'!B38</f>
        <v>LPF10</v>
      </c>
      <c r="C1272" s="49" t="str">
        <f>+'[35]Pastoral F'!C38</f>
        <v xml:space="preserve">PASTORAL DE FIERRO GALVANIZADO 1000/930/34                                                                                                                                                                                                                </v>
      </c>
      <c r="D1272" s="49">
        <f>+'[35]Pastoral F'!D38</f>
        <v>14.34</v>
      </c>
      <c r="E1272" s="49">
        <f>+'[35]Pastoral F'!E38</f>
        <v>10.927349117260702</v>
      </c>
      <c r="F1272" s="49"/>
      <c r="G1272" s="49" t="str">
        <f>+'[35]Pastoral F'!F38</f>
        <v>E</v>
      </c>
      <c r="H1272" s="49" t="str">
        <f>+'[35]Pastoral F'!G38</f>
        <v/>
      </c>
      <c r="I1272" s="49" t="str">
        <f>+'[35]Pastoral F'!H38</f>
        <v>Estimado</v>
      </c>
      <c r="J1272" s="49" t="str">
        <f>+'[35]Pastoral F'!I38</f>
        <v/>
      </c>
      <c r="K1272" s="49" t="str">
        <f>+'[35]Pastoral F'!J38</f>
        <v/>
      </c>
      <c r="L1272" s="49" t="str">
        <f>+'[35]Pastoral F'!K38</f>
        <v/>
      </c>
      <c r="M1272" s="49" t="str">
        <f>+'[35]Pastoral F'!L38</f>
        <v/>
      </c>
      <c r="N1272" s="49" t="str">
        <f>+'[35]Pastoral F'!M38</f>
        <v/>
      </c>
      <c r="O1272" s="49" t="str">
        <f>+'[35]Pastoral F'!N38</f>
        <v>Estimado</v>
      </c>
      <c r="P1272" s="49" t="str">
        <f>+'[35]Pastoral F'!O38</f>
        <v/>
      </c>
      <c r="Q1272" s="49" t="str">
        <f>+'[35]Pastoral F'!P38</f>
        <v>E</v>
      </c>
      <c r="R1272" s="51">
        <f t="shared" si="78"/>
        <v>-0.23798123310594821</v>
      </c>
      <c r="S1272" s="45" t="str">
        <f t="shared" si="79"/>
        <v>Estimado.rar</v>
      </c>
      <c r="V1272" s="46">
        <f t="shared" si="81"/>
        <v>1</v>
      </c>
    </row>
    <row r="1273" spans="1:22" s="45" customFormat="1" ht="11.25" hidden="1" customHeight="1" x14ac:dyDescent="0.2">
      <c r="A1273" s="47">
        <f t="shared" si="80"/>
        <v>1259</v>
      </c>
      <c r="B1273" s="48" t="str">
        <f>+'[35]Pastoral F'!B39</f>
        <v>LPF11</v>
      </c>
      <c r="C1273" s="49" t="str">
        <f>+'[35]Pastoral F'!C39</f>
        <v xml:space="preserve">PASTORAL DE FIERRO GALVANIZADO 1000/930/49                                                                                                                                                                                                                </v>
      </c>
      <c r="D1273" s="49">
        <f>+'[35]Pastoral F'!D39</f>
        <v>14.34</v>
      </c>
      <c r="E1273" s="49">
        <f>+'[35]Pastoral F'!E39</f>
        <v>10.927349117260702</v>
      </c>
      <c r="F1273" s="49"/>
      <c r="G1273" s="49" t="str">
        <f>+'[35]Pastoral F'!F39</f>
        <v>E</v>
      </c>
      <c r="H1273" s="49" t="str">
        <f>+'[35]Pastoral F'!G39</f>
        <v/>
      </c>
      <c r="I1273" s="49" t="str">
        <f>+'[35]Pastoral F'!H39</f>
        <v>Estimado</v>
      </c>
      <c r="J1273" s="49" t="str">
        <f>+'[35]Pastoral F'!I39</f>
        <v/>
      </c>
      <c r="K1273" s="49" t="str">
        <f>+'[35]Pastoral F'!J39</f>
        <v/>
      </c>
      <c r="L1273" s="49" t="str">
        <f>+'[35]Pastoral F'!K39</f>
        <v/>
      </c>
      <c r="M1273" s="49" t="str">
        <f>+'[35]Pastoral F'!L39</f>
        <v/>
      </c>
      <c r="N1273" s="49" t="str">
        <f>+'[35]Pastoral F'!M39</f>
        <v/>
      </c>
      <c r="O1273" s="49" t="str">
        <f>+'[35]Pastoral F'!N39</f>
        <v>Estimado</v>
      </c>
      <c r="P1273" s="49" t="str">
        <f>+'[35]Pastoral F'!O39</f>
        <v/>
      </c>
      <c r="Q1273" s="49" t="str">
        <f>+'[35]Pastoral F'!P39</f>
        <v>E</v>
      </c>
      <c r="R1273" s="51">
        <f t="shared" si="78"/>
        <v>-0.23798123310594821</v>
      </c>
      <c r="S1273" s="45" t="str">
        <f t="shared" si="79"/>
        <v>Estimado.rar</v>
      </c>
      <c r="V1273" s="46">
        <f t="shared" si="81"/>
        <v>1</v>
      </c>
    </row>
    <row r="1274" spans="1:22" s="45" customFormat="1" ht="11.25" hidden="1" customHeight="1" x14ac:dyDescent="0.2">
      <c r="A1274" s="47">
        <f t="shared" si="80"/>
        <v>1260</v>
      </c>
      <c r="B1274" s="48" t="str">
        <f>+'[35]Pastoral F'!B40</f>
        <v>LPF12</v>
      </c>
      <c r="C1274" s="49" t="str">
        <f>+'[35]Pastoral F'!C40</f>
        <v xml:space="preserve">PASTORAL DE FIERRO GALVANIZADO 1500/1110/34                                                                                                                                                                                                               </v>
      </c>
      <c r="D1274" s="49">
        <f>+'[35]Pastoral F'!D40</f>
        <v>12.29</v>
      </c>
      <c r="E1274" s="49">
        <f>+'[35]Pastoral F'!E40</f>
        <v>9.3652106451278954</v>
      </c>
      <c r="F1274" s="49"/>
      <c r="G1274" s="49" t="str">
        <f>+'[35]Pastoral F'!F40</f>
        <v>E</v>
      </c>
      <c r="H1274" s="49" t="str">
        <f>+'[35]Pastoral F'!G40</f>
        <v/>
      </c>
      <c r="I1274" s="49" t="str">
        <f>+'[35]Pastoral F'!H40</f>
        <v>Estimado</v>
      </c>
      <c r="J1274" s="49" t="str">
        <f>+'[35]Pastoral F'!I40</f>
        <v/>
      </c>
      <c r="K1274" s="49" t="str">
        <f>+'[35]Pastoral F'!J40</f>
        <v/>
      </c>
      <c r="L1274" s="49" t="str">
        <f>+'[35]Pastoral F'!K40</f>
        <v/>
      </c>
      <c r="M1274" s="49" t="str">
        <f>+'[35]Pastoral F'!L40</f>
        <v/>
      </c>
      <c r="N1274" s="49" t="str">
        <f>+'[35]Pastoral F'!M40</f>
        <v/>
      </c>
      <c r="O1274" s="49" t="str">
        <f>+'[35]Pastoral F'!N40</f>
        <v>Estimado</v>
      </c>
      <c r="P1274" s="49" t="str">
        <f>+'[35]Pastoral F'!O40</f>
        <v/>
      </c>
      <c r="Q1274" s="49" t="str">
        <f>+'[35]Pastoral F'!P40</f>
        <v>E</v>
      </c>
      <c r="R1274" s="51">
        <f t="shared" si="78"/>
        <v>-0.23798123310594821</v>
      </c>
      <c r="S1274" s="45" t="str">
        <f t="shared" si="79"/>
        <v>Estimado.rar</v>
      </c>
      <c r="V1274" s="46">
        <f t="shared" si="81"/>
        <v>1</v>
      </c>
    </row>
    <row r="1275" spans="1:22" s="45" customFormat="1" ht="11.25" hidden="1" customHeight="1" x14ac:dyDescent="0.2">
      <c r="A1275" s="47">
        <f t="shared" si="80"/>
        <v>1261</v>
      </c>
      <c r="B1275" s="48" t="str">
        <f>+'[35]Pastoral F'!B41</f>
        <v>LPF13</v>
      </c>
      <c r="C1275" s="49" t="str">
        <f>+'[35]Pastoral F'!C41</f>
        <v xml:space="preserve">PASTORAL DE FIERRO GALVANIZADO 1500/1110/49                                                                                                                                                                                                               </v>
      </c>
      <c r="D1275" s="49">
        <f>+'[35]Pastoral F'!D41</f>
        <v>15.47</v>
      </c>
      <c r="E1275" s="49">
        <f>+'[35]Pastoral F'!E41</f>
        <v>11.788430323850982</v>
      </c>
      <c r="F1275" s="49"/>
      <c r="G1275" s="49" t="str">
        <f>+'[35]Pastoral F'!F41</f>
        <v>E</v>
      </c>
      <c r="H1275" s="49" t="str">
        <f>+'[35]Pastoral F'!G41</f>
        <v/>
      </c>
      <c r="I1275" s="49" t="str">
        <f>+'[35]Pastoral F'!H41</f>
        <v>Estimado</v>
      </c>
      <c r="J1275" s="49" t="str">
        <f>+'[35]Pastoral F'!I41</f>
        <v/>
      </c>
      <c r="K1275" s="49" t="str">
        <f>+'[35]Pastoral F'!J41</f>
        <v/>
      </c>
      <c r="L1275" s="49" t="str">
        <f>+'[35]Pastoral F'!K41</f>
        <v/>
      </c>
      <c r="M1275" s="49" t="str">
        <f>+'[35]Pastoral F'!L41</f>
        <v/>
      </c>
      <c r="N1275" s="49" t="str">
        <f>+'[35]Pastoral F'!M41</f>
        <v/>
      </c>
      <c r="O1275" s="49" t="str">
        <f>+'[35]Pastoral F'!N41</f>
        <v>Estimado</v>
      </c>
      <c r="P1275" s="49" t="str">
        <f>+'[35]Pastoral F'!O41</f>
        <v/>
      </c>
      <c r="Q1275" s="49" t="str">
        <f>+'[35]Pastoral F'!P41</f>
        <v>E</v>
      </c>
      <c r="R1275" s="51">
        <f t="shared" si="78"/>
        <v>-0.23798123310594821</v>
      </c>
      <c r="S1275" s="45" t="str">
        <f t="shared" si="79"/>
        <v>Estimado.rar</v>
      </c>
      <c r="V1275" s="46">
        <f t="shared" si="81"/>
        <v>1</v>
      </c>
    </row>
    <row r="1276" spans="1:22" s="45" customFormat="1" ht="11.25" hidden="1" customHeight="1" x14ac:dyDescent="0.2">
      <c r="A1276" s="47">
        <f t="shared" si="80"/>
        <v>1262</v>
      </c>
      <c r="B1276" s="48" t="str">
        <f>+'[35]Pastoral F'!B42</f>
        <v>LPF14</v>
      </c>
      <c r="C1276" s="49" t="str">
        <f>+'[35]Pastoral F'!C42</f>
        <v xml:space="preserve">PASTORAL DE FIERRO GALVANIZADO 1500/1110/50                                                                                                                                                                                                               </v>
      </c>
      <c r="D1276" s="49">
        <f>+'[35]Pastoral F'!D42</f>
        <v>17.57</v>
      </c>
      <c r="E1276" s="49">
        <f>+'[35]Pastoral F'!E42</f>
        <v>13.38866973432849</v>
      </c>
      <c r="F1276" s="49"/>
      <c r="G1276" s="49" t="str">
        <f>+'[35]Pastoral F'!F42</f>
        <v>E</v>
      </c>
      <c r="H1276" s="49" t="str">
        <f>+'[35]Pastoral F'!G42</f>
        <v/>
      </c>
      <c r="I1276" s="49" t="str">
        <f>+'[35]Pastoral F'!H42</f>
        <v>Estimado</v>
      </c>
      <c r="J1276" s="49" t="str">
        <f>+'[35]Pastoral F'!I42</f>
        <v/>
      </c>
      <c r="K1276" s="49" t="str">
        <f>+'[35]Pastoral F'!J42</f>
        <v/>
      </c>
      <c r="L1276" s="49" t="str">
        <f>+'[35]Pastoral F'!K42</f>
        <v/>
      </c>
      <c r="M1276" s="49" t="str">
        <f>+'[35]Pastoral F'!L42</f>
        <v/>
      </c>
      <c r="N1276" s="49" t="str">
        <f>+'[35]Pastoral F'!M42</f>
        <v/>
      </c>
      <c r="O1276" s="49" t="str">
        <f>+'[35]Pastoral F'!N42</f>
        <v>Estimado</v>
      </c>
      <c r="P1276" s="49" t="str">
        <f>+'[35]Pastoral F'!O42</f>
        <v/>
      </c>
      <c r="Q1276" s="49" t="str">
        <f>+'[35]Pastoral F'!P42</f>
        <v>E</v>
      </c>
      <c r="R1276" s="51">
        <f t="shared" si="78"/>
        <v>-0.23798123310594821</v>
      </c>
      <c r="S1276" s="45" t="str">
        <f t="shared" si="79"/>
        <v>Estimado.rar</v>
      </c>
      <c r="V1276" s="46">
        <f t="shared" si="81"/>
        <v>1</v>
      </c>
    </row>
    <row r="1277" spans="1:22" s="45" customFormat="1" ht="11.25" hidden="1" customHeight="1" x14ac:dyDescent="0.2">
      <c r="A1277" s="47">
        <f t="shared" si="80"/>
        <v>1263</v>
      </c>
      <c r="B1277" s="48" t="str">
        <f>+[35]Farolas!B75</f>
        <v>LFA07</v>
      </c>
      <c r="C1277" s="49" t="str">
        <f>+[35]Farolas!C75</f>
        <v xml:space="preserve">FAROLA CON LAMPARA DE 125 W VAPOR DE Hg                                                                                                                                                                                                                   </v>
      </c>
      <c r="D1277" s="49">
        <f>+[35]Farolas!D75</f>
        <v>86.57</v>
      </c>
      <c r="E1277" s="49">
        <f>+[35]Farolas!E75</f>
        <v>94.876723012236582</v>
      </c>
      <c r="F1277" s="49"/>
      <c r="G1277" s="49" t="str">
        <f>+[35]Farolas!F75</f>
        <v>E</v>
      </c>
      <c r="H1277" s="49" t="str">
        <f>+[35]Farolas!G75</f>
        <v/>
      </c>
      <c r="I1277" s="49" t="str">
        <f>+[35]Farolas!H75</f>
        <v>Estimado</v>
      </c>
      <c r="J1277" s="49" t="str">
        <f>+[35]Farolas!I75</f>
        <v/>
      </c>
      <c r="K1277" s="49" t="str">
        <f>+[35]Farolas!J75</f>
        <v/>
      </c>
      <c r="L1277" s="49" t="str">
        <f>+[35]Farolas!K75</f>
        <v/>
      </c>
      <c r="M1277" s="49" t="str">
        <f>+[35]Farolas!L75</f>
        <v/>
      </c>
      <c r="N1277" s="49" t="str">
        <f>+[35]Farolas!M75</f>
        <v/>
      </c>
      <c r="O1277" s="49" t="str">
        <f>+[35]Farolas!N75</f>
        <v>Estimado</v>
      </c>
      <c r="P1277" s="49" t="str">
        <f>+[35]Farolas!O75</f>
        <v/>
      </c>
      <c r="Q1277" s="49" t="str">
        <f>+[35]Farolas!P75</f>
        <v>E</v>
      </c>
      <c r="R1277" s="51">
        <f t="shared" si="78"/>
        <v>9.5953829412459113E-2</v>
      </c>
      <c r="S1277" s="45" t="str">
        <f t="shared" si="79"/>
        <v>Estimado.rar</v>
      </c>
      <c r="V1277" s="46">
        <f t="shared" si="81"/>
        <v>1</v>
      </c>
    </row>
    <row r="1278" spans="1:22" s="45" customFormat="1" ht="11.25" hidden="1" customHeight="1" x14ac:dyDescent="0.2">
      <c r="A1278" s="47">
        <f t="shared" si="80"/>
        <v>1264</v>
      </c>
      <c r="B1278" s="48" t="str">
        <f>+[35]Farolas!B76</f>
        <v>LFA23</v>
      </c>
      <c r="C1278" s="49" t="str">
        <f>+[35]Farolas!C76</f>
        <v xml:space="preserve">FAROLA CON LAMPARA DE 150 W HALOGENURO                                                                                                                                                                                                                    </v>
      </c>
      <c r="D1278" s="49">
        <f>+[35]Farolas!D76</f>
        <v>145.9</v>
      </c>
      <c r="E1278" s="49">
        <f>+[35]Farolas!E76</f>
        <v>145.9</v>
      </c>
      <c r="F1278" s="49"/>
      <c r="G1278" s="49" t="str">
        <f>+[35]Farolas!F76</f>
        <v>E</v>
      </c>
      <c r="H1278" s="49" t="str">
        <f>+[35]Farolas!G76</f>
        <v/>
      </c>
      <c r="I1278" s="49" t="str">
        <f>+[35]Farolas!H76</f>
        <v>Estimado</v>
      </c>
      <c r="J1278" s="49" t="str">
        <f>+[35]Farolas!I76</f>
        <v/>
      </c>
      <c r="K1278" s="49" t="str">
        <f>+[35]Farolas!J76</f>
        <v/>
      </c>
      <c r="L1278" s="49" t="str">
        <f>+[35]Farolas!K76</f>
        <v/>
      </c>
      <c r="M1278" s="49" t="str">
        <f>+[35]Farolas!L76</f>
        <v/>
      </c>
      <c r="N1278" s="49" t="str">
        <f>+[35]Farolas!M76</f>
        <v/>
      </c>
      <c r="O1278" s="49" t="str">
        <f>+[35]Farolas!N76</f>
        <v>Estimado</v>
      </c>
      <c r="P1278" s="49" t="str">
        <f>+[35]Farolas!O76</f>
        <v/>
      </c>
      <c r="Q1278" s="49" t="str">
        <f>+[35]Farolas!P76</f>
        <v>E</v>
      </c>
      <c r="R1278" s="51">
        <f t="shared" si="78"/>
        <v>0</v>
      </c>
      <c r="S1278" s="45" t="str">
        <f t="shared" si="79"/>
        <v>Estimado.rar</v>
      </c>
      <c r="V1278" s="46">
        <f t="shared" si="81"/>
        <v>1</v>
      </c>
    </row>
    <row r="1279" spans="1:22" s="45" customFormat="1" ht="11.25" hidden="1" customHeight="1" x14ac:dyDescent="0.2">
      <c r="A1279" s="47">
        <f t="shared" si="80"/>
        <v>1265</v>
      </c>
      <c r="B1279" s="48" t="str">
        <f>+[35]Farolas!B77</f>
        <v>LFA11</v>
      </c>
      <c r="C1279" s="49" t="str">
        <f>+[35]Farolas!C77</f>
        <v xml:space="preserve">FAROLA CON LAMPARA DE 150 W VAPOR DE SODIO                                                                                                                                                                                                                </v>
      </c>
      <c r="D1279" s="49">
        <f>+[35]Farolas!D77</f>
        <v>111.57</v>
      </c>
      <c r="E1279" s="49">
        <f>+[35]Farolas!E77</f>
        <v>122.27556874754805</v>
      </c>
      <c r="F1279" s="49"/>
      <c r="G1279" s="49" t="str">
        <f>+[35]Farolas!F77</f>
        <v>E</v>
      </c>
      <c r="H1279" s="49" t="str">
        <f>+[35]Farolas!G77</f>
        <v/>
      </c>
      <c r="I1279" s="49" t="str">
        <f>+[35]Farolas!H77</f>
        <v>Estimado</v>
      </c>
      <c r="J1279" s="49" t="str">
        <f>+[35]Farolas!I77</f>
        <v/>
      </c>
      <c r="K1279" s="49" t="str">
        <f>+[35]Farolas!J77</f>
        <v/>
      </c>
      <c r="L1279" s="49" t="str">
        <f>+[35]Farolas!K77</f>
        <v/>
      </c>
      <c r="M1279" s="49" t="str">
        <f>+[35]Farolas!L77</f>
        <v/>
      </c>
      <c r="N1279" s="49" t="str">
        <f>+[35]Farolas!M77</f>
        <v/>
      </c>
      <c r="O1279" s="49" t="str">
        <f>+[35]Farolas!N77</f>
        <v>Estimado</v>
      </c>
      <c r="P1279" s="49" t="str">
        <f>+[35]Farolas!O77</f>
        <v/>
      </c>
      <c r="Q1279" s="49" t="str">
        <f>+[35]Farolas!P77</f>
        <v>E</v>
      </c>
      <c r="R1279" s="51">
        <f t="shared" si="78"/>
        <v>9.5953829412459113E-2</v>
      </c>
      <c r="S1279" s="45" t="str">
        <f t="shared" si="79"/>
        <v>Estimado.rar</v>
      </c>
      <c r="V1279" s="46">
        <f t="shared" si="81"/>
        <v>1</v>
      </c>
    </row>
    <row r="1280" spans="1:22" s="45" customFormat="1" ht="11.25" hidden="1" customHeight="1" x14ac:dyDescent="0.2">
      <c r="A1280" s="47">
        <f t="shared" si="80"/>
        <v>1266</v>
      </c>
      <c r="B1280" s="48" t="str">
        <f>+[35]Farolas!B78</f>
        <v>LFA12</v>
      </c>
      <c r="C1280" s="49" t="str">
        <f>+[35]Farolas!C78</f>
        <v xml:space="preserve">FAROLA CON LAMPARA DE 160 W LUZ MIXTA                                                                                                                                                                                                                     </v>
      </c>
      <c r="D1280" s="49">
        <f>+[35]Farolas!D78</f>
        <v>91.09</v>
      </c>
      <c r="E1280" s="49">
        <f>+[35]Farolas!E78</f>
        <v>99.830434321180903</v>
      </c>
      <c r="F1280" s="49"/>
      <c r="G1280" s="49" t="str">
        <f>+[35]Farolas!F78</f>
        <v>E</v>
      </c>
      <c r="H1280" s="49" t="str">
        <f>+[35]Farolas!G78</f>
        <v/>
      </c>
      <c r="I1280" s="49" t="str">
        <f>+[35]Farolas!H78</f>
        <v>Estimado</v>
      </c>
      <c r="J1280" s="49" t="str">
        <f>+[35]Farolas!I78</f>
        <v/>
      </c>
      <c r="K1280" s="49" t="str">
        <f>+[35]Farolas!J78</f>
        <v/>
      </c>
      <c r="L1280" s="49" t="str">
        <f>+[35]Farolas!K78</f>
        <v/>
      </c>
      <c r="M1280" s="49" t="str">
        <f>+[35]Farolas!L78</f>
        <v/>
      </c>
      <c r="N1280" s="49" t="str">
        <f>+[35]Farolas!M78</f>
        <v/>
      </c>
      <c r="O1280" s="49" t="str">
        <f>+[35]Farolas!N78</f>
        <v>Estimado</v>
      </c>
      <c r="P1280" s="49" t="str">
        <f>+[35]Farolas!O78</f>
        <v/>
      </c>
      <c r="Q1280" s="49" t="str">
        <f>+[35]Farolas!P78</f>
        <v>E</v>
      </c>
      <c r="R1280" s="51">
        <f t="shared" si="78"/>
        <v>9.5953829412459113E-2</v>
      </c>
      <c r="S1280" s="45" t="str">
        <f t="shared" si="79"/>
        <v>Estimado.rar</v>
      </c>
      <c r="V1280" s="46">
        <f t="shared" si="81"/>
        <v>1</v>
      </c>
    </row>
    <row r="1281" spans="1:22" s="45" customFormat="1" ht="11.25" hidden="1" customHeight="1" x14ac:dyDescent="0.2">
      <c r="A1281" s="47">
        <f t="shared" si="80"/>
        <v>1267</v>
      </c>
      <c r="B1281" s="48" t="str">
        <f>+[35]Farolas!B79</f>
        <v>LFA24</v>
      </c>
      <c r="C1281" s="49" t="str">
        <f>+[35]Farolas!C79</f>
        <v xml:space="preserve">FAROLA CON LAMPARA DE 250 W HALOGENURO                                                                                                                                                                                                                    </v>
      </c>
      <c r="D1281" s="49" t="str">
        <f>+[35]Farolas!D79</f>
        <v>Sin Costo (No Utilizado)</v>
      </c>
      <c r="E1281" s="49">
        <f>+[35]Farolas!E79</f>
        <v>0</v>
      </c>
      <c r="F1281" s="49"/>
      <c r="G1281" s="49" t="str">
        <f>+[35]Farolas!F79</f>
        <v>A</v>
      </c>
      <c r="H1281" s="49" t="str">
        <f>+[35]Farolas!G79</f>
        <v/>
      </c>
      <c r="I1281" s="49" t="str">
        <f>+[35]Farolas!H79</f>
        <v>Precio Regulado 2008</v>
      </c>
      <c r="J1281" s="49" t="str">
        <f>+[35]Farolas!I79</f>
        <v/>
      </c>
      <c r="K1281" s="49" t="str">
        <f>+[35]Farolas!J79</f>
        <v/>
      </c>
      <c r="L1281" s="49" t="str">
        <f>+[35]Farolas!K79</f>
        <v/>
      </c>
      <c r="M1281" s="49" t="str">
        <f>+[35]Farolas!L79</f>
        <v/>
      </c>
      <c r="N1281" s="49" t="str">
        <f>+[35]Farolas!M79</f>
        <v/>
      </c>
      <c r="O1281" s="49" t="str">
        <f>+[35]Farolas!N79</f>
        <v>Precio regulado 2012</v>
      </c>
      <c r="P1281" s="49" t="str">
        <f>+[35]Farolas!O79</f>
        <v/>
      </c>
      <c r="Q1281" s="49" t="str">
        <f>+[35]Farolas!P79</f>
        <v>A</v>
      </c>
      <c r="R1281" s="51" t="str">
        <f t="shared" si="78"/>
        <v/>
      </c>
      <c r="S1281" s="45" t="str">
        <f t="shared" si="79"/>
        <v>Precio regulado 2012</v>
      </c>
      <c r="V1281" s="46">
        <f t="shared" si="81"/>
        <v>1</v>
      </c>
    </row>
    <row r="1282" spans="1:22" s="45" customFormat="1" ht="11.25" hidden="1" customHeight="1" x14ac:dyDescent="0.2">
      <c r="A1282" s="47">
        <f t="shared" si="80"/>
        <v>1268</v>
      </c>
      <c r="B1282" s="48" t="str">
        <f>+[35]Farolas!B80</f>
        <v>LFA14</v>
      </c>
      <c r="C1282" s="49" t="str">
        <f>+[35]Farolas!C80</f>
        <v xml:space="preserve">FAROLA CON LAMPARA DE 250 W LUZ MIXTA                                                                                                                                                                                                                     </v>
      </c>
      <c r="D1282" s="49">
        <f>+[35]Farolas!D80</f>
        <v>96.42</v>
      </c>
      <c r="E1282" s="49">
        <f>+[35]Farolas!E80</f>
        <v>105.6718682319493</v>
      </c>
      <c r="F1282" s="49"/>
      <c r="G1282" s="49" t="str">
        <f>+[35]Farolas!F80</f>
        <v>E</v>
      </c>
      <c r="H1282" s="49" t="str">
        <f>+[35]Farolas!G80</f>
        <v/>
      </c>
      <c r="I1282" s="49" t="str">
        <f>+[35]Farolas!H80</f>
        <v>Estimado</v>
      </c>
      <c r="J1282" s="49" t="str">
        <f>+[35]Farolas!I80</f>
        <v/>
      </c>
      <c r="K1282" s="49" t="str">
        <f>+[35]Farolas!J80</f>
        <v/>
      </c>
      <c r="L1282" s="49" t="str">
        <f>+[35]Farolas!K80</f>
        <v/>
      </c>
      <c r="M1282" s="49" t="str">
        <f>+[35]Farolas!L80</f>
        <v/>
      </c>
      <c r="N1282" s="49" t="str">
        <f>+[35]Farolas!M80</f>
        <v/>
      </c>
      <c r="O1282" s="49" t="str">
        <f>+[35]Farolas!N80</f>
        <v>Estimado</v>
      </c>
      <c r="P1282" s="49" t="str">
        <f>+[35]Farolas!O80</f>
        <v/>
      </c>
      <c r="Q1282" s="49" t="str">
        <f>+[35]Farolas!P80</f>
        <v>E</v>
      </c>
      <c r="R1282" s="51">
        <f t="shared" si="78"/>
        <v>9.5953829412459113E-2</v>
      </c>
      <c r="S1282" s="45" t="str">
        <f t="shared" si="79"/>
        <v>Estimado.rar</v>
      </c>
      <c r="V1282" s="46">
        <f t="shared" si="81"/>
        <v>1</v>
      </c>
    </row>
    <row r="1283" spans="1:22" s="45" customFormat="1" ht="11.25" hidden="1" customHeight="1" x14ac:dyDescent="0.2">
      <c r="A1283" s="47">
        <f t="shared" si="80"/>
        <v>1269</v>
      </c>
      <c r="B1283" s="48" t="str">
        <f>+[35]Farolas!B81</f>
        <v>LFA13</v>
      </c>
      <c r="C1283" s="49" t="str">
        <f>+[35]Farolas!C81</f>
        <v xml:space="preserve">FAROLA CON LAMPARA DE 250 W VAPOR DE Hg                                                                                                                                                                                                                   </v>
      </c>
      <c r="D1283" s="49">
        <f>+[35]Farolas!D81</f>
        <v>94.57</v>
      </c>
      <c r="E1283" s="49">
        <f>+[35]Farolas!E81</f>
        <v>103.64435364753625</v>
      </c>
      <c r="F1283" s="49"/>
      <c r="G1283" s="49" t="str">
        <f>+[35]Farolas!F81</f>
        <v>E</v>
      </c>
      <c r="H1283" s="49" t="str">
        <f>+[35]Farolas!G81</f>
        <v/>
      </c>
      <c r="I1283" s="49" t="str">
        <f>+[35]Farolas!H81</f>
        <v>Estimado</v>
      </c>
      <c r="J1283" s="49" t="str">
        <f>+[35]Farolas!I81</f>
        <v/>
      </c>
      <c r="K1283" s="49" t="str">
        <f>+[35]Farolas!J81</f>
        <v/>
      </c>
      <c r="L1283" s="49" t="str">
        <f>+[35]Farolas!K81</f>
        <v/>
      </c>
      <c r="M1283" s="49" t="str">
        <f>+[35]Farolas!L81</f>
        <v/>
      </c>
      <c r="N1283" s="49" t="str">
        <f>+[35]Farolas!M81</f>
        <v/>
      </c>
      <c r="O1283" s="49" t="str">
        <f>+[35]Farolas!N81</f>
        <v>Estimado</v>
      </c>
      <c r="P1283" s="49" t="str">
        <f>+[35]Farolas!O81</f>
        <v/>
      </c>
      <c r="Q1283" s="49" t="str">
        <f>+[35]Farolas!P81</f>
        <v>E</v>
      </c>
      <c r="R1283" s="51">
        <f t="shared" ref="R1283:R1346" si="82">+IFERROR(E1283/D1283-1,"")</f>
        <v>9.5953829412459113E-2</v>
      </c>
      <c r="S1283" s="45" t="str">
        <f t="shared" ref="S1283:S1346" si="83">+IF(O1283="Sustento",K1283&amp;": "&amp;I1283,IF(O1283="Precio regulado 2012",O1283,IF(O1283="Estimado","Estimado.rar",O1283)))</f>
        <v>Estimado.rar</v>
      </c>
      <c r="V1283" s="46">
        <f t="shared" si="81"/>
        <v>1</v>
      </c>
    </row>
    <row r="1284" spans="1:22" s="45" customFormat="1" ht="11.25" hidden="1" customHeight="1" x14ac:dyDescent="0.2">
      <c r="A1284" s="47">
        <f t="shared" si="80"/>
        <v>1270</v>
      </c>
      <c r="B1284" s="48" t="str">
        <f>+[35]Farolas!B82</f>
        <v>LFA25</v>
      </c>
      <c r="C1284" s="49" t="str">
        <f>+[35]Farolas!C82</f>
        <v xml:space="preserve">FAROLA CON LAMPARA DE 400 W HALOGENURO                                                                                                                                                                                                                    </v>
      </c>
      <c r="D1284" s="49" t="str">
        <f>+[35]Farolas!D82</f>
        <v>Sin Costo (No Utilizado)</v>
      </c>
      <c r="E1284" s="49">
        <f>+[35]Farolas!E82</f>
        <v>0</v>
      </c>
      <c r="F1284" s="49"/>
      <c r="G1284" s="49" t="str">
        <f>+[35]Farolas!F82</f>
        <v>A</v>
      </c>
      <c r="H1284" s="49" t="str">
        <f>+[35]Farolas!G82</f>
        <v/>
      </c>
      <c r="I1284" s="49" t="str">
        <f>+[35]Farolas!H82</f>
        <v>Precio Regulado 2008</v>
      </c>
      <c r="J1284" s="49" t="str">
        <f>+[35]Farolas!I82</f>
        <v/>
      </c>
      <c r="K1284" s="49" t="str">
        <f>+[35]Farolas!J82</f>
        <v/>
      </c>
      <c r="L1284" s="49" t="str">
        <f>+[35]Farolas!K82</f>
        <v/>
      </c>
      <c r="M1284" s="49" t="str">
        <f>+[35]Farolas!L82</f>
        <v/>
      </c>
      <c r="N1284" s="49" t="str">
        <f>+[35]Farolas!M82</f>
        <v/>
      </c>
      <c r="O1284" s="49" t="str">
        <f>+[35]Farolas!N82</f>
        <v>Precio regulado 2012</v>
      </c>
      <c r="P1284" s="49" t="str">
        <f>+[35]Farolas!O82</f>
        <v/>
      </c>
      <c r="Q1284" s="49" t="str">
        <f>+[35]Farolas!P82</f>
        <v>A</v>
      </c>
      <c r="R1284" s="51" t="str">
        <f t="shared" si="82"/>
        <v/>
      </c>
      <c r="S1284" s="45" t="str">
        <f t="shared" si="83"/>
        <v>Precio regulado 2012</v>
      </c>
      <c r="V1284" s="46">
        <f t="shared" si="81"/>
        <v>1</v>
      </c>
    </row>
    <row r="1285" spans="1:22" s="45" customFormat="1" ht="11.25" hidden="1" customHeight="1" x14ac:dyDescent="0.2">
      <c r="A1285" s="47">
        <f t="shared" si="80"/>
        <v>1271</v>
      </c>
      <c r="B1285" s="48" t="str">
        <f>+[35]Farolas!B83</f>
        <v>LFA19</v>
      </c>
      <c r="C1285" s="49" t="str">
        <f>+[35]Farolas!C83</f>
        <v xml:space="preserve">FAROLA CON LAMPARA DE 400 W LUZ MIXTA                                                                                                                                                                                                                     </v>
      </c>
      <c r="D1285" s="49">
        <f>+[35]Farolas!D83</f>
        <v>118.52</v>
      </c>
      <c r="E1285" s="49">
        <f>+[35]Farolas!E83</f>
        <v>129.89244786196465</v>
      </c>
      <c r="F1285" s="49"/>
      <c r="G1285" s="49" t="str">
        <f>+[35]Farolas!F83</f>
        <v>E</v>
      </c>
      <c r="H1285" s="49" t="str">
        <f>+[35]Farolas!G83</f>
        <v/>
      </c>
      <c r="I1285" s="49" t="str">
        <f>+[35]Farolas!H83</f>
        <v>Estimado</v>
      </c>
      <c r="J1285" s="49" t="str">
        <f>+[35]Farolas!I83</f>
        <v/>
      </c>
      <c r="K1285" s="49" t="str">
        <f>+[35]Farolas!J83</f>
        <v/>
      </c>
      <c r="L1285" s="49" t="str">
        <f>+[35]Farolas!K83</f>
        <v/>
      </c>
      <c r="M1285" s="49" t="str">
        <f>+[35]Farolas!L83</f>
        <v/>
      </c>
      <c r="N1285" s="49" t="str">
        <f>+[35]Farolas!M83</f>
        <v/>
      </c>
      <c r="O1285" s="49" t="str">
        <f>+[35]Farolas!N83</f>
        <v>Estimado</v>
      </c>
      <c r="P1285" s="49" t="str">
        <f>+[35]Farolas!O83</f>
        <v/>
      </c>
      <c r="Q1285" s="49" t="str">
        <f>+[35]Farolas!P83</f>
        <v>E</v>
      </c>
      <c r="R1285" s="51">
        <f t="shared" si="82"/>
        <v>9.5953829412459113E-2</v>
      </c>
      <c r="S1285" s="45" t="str">
        <f t="shared" si="83"/>
        <v>Estimado.rar</v>
      </c>
      <c r="V1285" s="46">
        <f t="shared" si="81"/>
        <v>1</v>
      </c>
    </row>
    <row r="1286" spans="1:22" s="45" customFormat="1" ht="11.25" hidden="1" customHeight="1" x14ac:dyDescent="0.2">
      <c r="A1286" s="47">
        <f t="shared" si="80"/>
        <v>1272</v>
      </c>
      <c r="B1286" s="48" t="str">
        <f>+[35]Farolas!B84</f>
        <v>LFA18</v>
      </c>
      <c r="C1286" s="49" t="str">
        <f>+[35]Farolas!C84</f>
        <v xml:space="preserve">FAROLA CON LAMPARA DE 400 W VAPOR DE Hg                                                                                                                                                                                                                   </v>
      </c>
      <c r="D1286" s="49">
        <f>+[35]Farolas!D84</f>
        <v>114.01</v>
      </c>
      <c r="E1286" s="49">
        <f>+[35]Farolas!E84</f>
        <v>124.94969609131446</v>
      </c>
      <c r="F1286" s="49"/>
      <c r="G1286" s="49" t="str">
        <f>+[35]Farolas!F84</f>
        <v>E</v>
      </c>
      <c r="H1286" s="49" t="str">
        <f>+[35]Farolas!G84</f>
        <v/>
      </c>
      <c r="I1286" s="49" t="str">
        <f>+[35]Farolas!H84</f>
        <v>Estimado</v>
      </c>
      <c r="J1286" s="49" t="str">
        <f>+[35]Farolas!I84</f>
        <v/>
      </c>
      <c r="K1286" s="49" t="str">
        <f>+[35]Farolas!J84</f>
        <v/>
      </c>
      <c r="L1286" s="49" t="str">
        <f>+[35]Farolas!K84</f>
        <v/>
      </c>
      <c r="M1286" s="49" t="str">
        <f>+[35]Farolas!L84</f>
        <v/>
      </c>
      <c r="N1286" s="49" t="str">
        <f>+[35]Farolas!M84</f>
        <v/>
      </c>
      <c r="O1286" s="49" t="str">
        <f>+[35]Farolas!N84</f>
        <v>Estimado</v>
      </c>
      <c r="P1286" s="49" t="str">
        <f>+[35]Farolas!O84</f>
        <v/>
      </c>
      <c r="Q1286" s="49" t="str">
        <f>+[35]Farolas!P84</f>
        <v>E</v>
      </c>
      <c r="R1286" s="51">
        <f t="shared" si="82"/>
        <v>9.5953829412459113E-2</v>
      </c>
      <c r="S1286" s="45" t="str">
        <f t="shared" si="83"/>
        <v>Estimado.rar</v>
      </c>
      <c r="V1286" s="46">
        <f t="shared" si="81"/>
        <v>1</v>
      </c>
    </row>
    <row r="1287" spans="1:22" s="45" customFormat="1" ht="11.25" hidden="1" customHeight="1" x14ac:dyDescent="0.2">
      <c r="A1287" s="47">
        <f t="shared" si="80"/>
        <v>1273</v>
      </c>
      <c r="B1287" s="48" t="str">
        <f>+[35]Farolas!B85</f>
        <v>LFA22</v>
      </c>
      <c r="C1287" s="49" t="str">
        <f>+[35]Farolas!C85</f>
        <v xml:space="preserve">FAROLA CON LAMPARA DE 70 W HALOGENURO                                                                                                                                                                                                                     </v>
      </c>
      <c r="D1287" s="49">
        <f>+[35]Farolas!D85</f>
        <v>128.69999999999999</v>
      </c>
      <c r="E1287" s="49">
        <f>+[35]Farolas!E85</f>
        <v>128.69999999999999</v>
      </c>
      <c r="F1287" s="49"/>
      <c r="G1287" s="49" t="str">
        <f>+[35]Farolas!F85</f>
        <v>E</v>
      </c>
      <c r="H1287" s="49" t="str">
        <f>+[35]Farolas!G85</f>
        <v/>
      </c>
      <c r="I1287" s="49" t="str">
        <f>+[35]Farolas!H85</f>
        <v>Estimado</v>
      </c>
      <c r="J1287" s="49" t="str">
        <f>+[35]Farolas!I85</f>
        <v/>
      </c>
      <c r="K1287" s="49" t="str">
        <f>+[35]Farolas!J85</f>
        <v/>
      </c>
      <c r="L1287" s="49" t="str">
        <f>+[35]Farolas!K85</f>
        <v/>
      </c>
      <c r="M1287" s="49" t="str">
        <f>+[35]Farolas!L85</f>
        <v/>
      </c>
      <c r="N1287" s="49" t="str">
        <f>+[35]Farolas!M85</f>
        <v/>
      </c>
      <c r="O1287" s="49" t="str">
        <f>+[35]Farolas!N85</f>
        <v>Estimado</v>
      </c>
      <c r="P1287" s="49" t="str">
        <f>+[35]Farolas!O85</f>
        <v/>
      </c>
      <c r="Q1287" s="49" t="str">
        <f>+[35]Farolas!P85</f>
        <v>E</v>
      </c>
      <c r="R1287" s="51">
        <f t="shared" si="82"/>
        <v>0</v>
      </c>
      <c r="S1287" s="45" t="str">
        <f t="shared" si="83"/>
        <v>Estimado.rar</v>
      </c>
      <c r="V1287" s="46">
        <f t="shared" si="81"/>
        <v>1</v>
      </c>
    </row>
    <row r="1288" spans="1:22" s="45" customFormat="1" ht="11.25" hidden="1" customHeight="1" x14ac:dyDescent="0.2">
      <c r="A1288" s="47">
        <f t="shared" si="80"/>
        <v>1274</v>
      </c>
      <c r="B1288" s="48" t="str">
        <f>+[35]Farolas!B86</f>
        <v>LFA01</v>
      </c>
      <c r="C1288" s="49" t="str">
        <f>+[35]Farolas!C86</f>
        <v xml:space="preserve">FAROLA CON LAMPARA DE 70 W VAPOR DE SODIO                                                                                                                                                                                                                 </v>
      </c>
      <c r="D1288" s="49">
        <f>+[35]Farolas!D86</f>
        <v>98.41</v>
      </c>
      <c r="E1288" s="49">
        <f>+[35]Farolas!E86</f>
        <v>107.8528163524801</v>
      </c>
      <c r="F1288" s="49"/>
      <c r="G1288" s="49" t="str">
        <f>+[35]Farolas!F86</f>
        <v>E</v>
      </c>
      <c r="H1288" s="49" t="str">
        <f>+[35]Farolas!G86</f>
        <v/>
      </c>
      <c r="I1288" s="49" t="str">
        <f>+[35]Farolas!H86</f>
        <v>Estimado</v>
      </c>
      <c r="J1288" s="49" t="str">
        <f>+[35]Farolas!I86</f>
        <v/>
      </c>
      <c r="K1288" s="49" t="str">
        <f>+[35]Farolas!J86</f>
        <v/>
      </c>
      <c r="L1288" s="49" t="str">
        <f>+[35]Farolas!K86</f>
        <v/>
      </c>
      <c r="M1288" s="49" t="str">
        <f>+[35]Farolas!L86</f>
        <v/>
      </c>
      <c r="N1288" s="49" t="str">
        <f>+[35]Farolas!M86</f>
        <v/>
      </c>
      <c r="O1288" s="49" t="str">
        <f>+[35]Farolas!N86</f>
        <v>Estimado</v>
      </c>
      <c r="P1288" s="49" t="str">
        <f>+[35]Farolas!O86</f>
        <v/>
      </c>
      <c r="Q1288" s="49" t="str">
        <f>+[35]Farolas!P86</f>
        <v>E</v>
      </c>
      <c r="R1288" s="51">
        <f t="shared" si="82"/>
        <v>9.5953829412459113E-2</v>
      </c>
      <c r="S1288" s="45" t="str">
        <f t="shared" si="83"/>
        <v>Estimado.rar</v>
      </c>
      <c r="V1288" s="46">
        <f t="shared" si="81"/>
        <v>1</v>
      </c>
    </row>
    <row r="1289" spans="1:22" s="45" customFormat="1" ht="11.25" hidden="1" customHeight="1" x14ac:dyDescent="0.2">
      <c r="A1289" s="47">
        <f t="shared" si="80"/>
        <v>1275</v>
      </c>
      <c r="B1289" s="48" t="str">
        <f>+[35]Farolas!B87</f>
        <v>LFA03</v>
      </c>
      <c r="C1289" s="49" t="str">
        <f>+[35]Farolas!C87</f>
        <v xml:space="preserve">FAROLA CON LAMPARA DE 80 W LUZ MIXTA                                                                                                                                                                                                                      </v>
      </c>
      <c r="D1289" s="49">
        <f>+[35]Farolas!D87</f>
        <v>78.55</v>
      </c>
      <c r="E1289" s="49">
        <f>+[35]Farolas!E87</f>
        <v>86.087173300348667</v>
      </c>
      <c r="F1289" s="49"/>
      <c r="G1289" s="49" t="str">
        <f>+[35]Farolas!F87</f>
        <v>E</v>
      </c>
      <c r="H1289" s="49" t="str">
        <f>+[35]Farolas!G87</f>
        <v/>
      </c>
      <c r="I1289" s="49" t="str">
        <f>+[35]Farolas!H87</f>
        <v>Estimado</v>
      </c>
      <c r="J1289" s="49" t="str">
        <f>+[35]Farolas!I87</f>
        <v/>
      </c>
      <c r="K1289" s="49" t="str">
        <f>+[35]Farolas!J87</f>
        <v/>
      </c>
      <c r="L1289" s="49" t="str">
        <f>+[35]Farolas!K87</f>
        <v/>
      </c>
      <c r="M1289" s="49" t="str">
        <f>+[35]Farolas!L87</f>
        <v/>
      </c>
      <c r="N1289" s="49" t="str">
        <f>+[35]Farolas!M87</f>
        <v/>
      </c>
      <c r="O1289" s="49" t="str">
        <f>+[35]Farolas!N87</f>
        <v>Estimado</v>
      </c>
      <c r="P1289" s="49" t="str">
        <f>+[35]Farolas!O87</f>
        <v/>
      </c>
      <c r="Q1289" s="49" t="str">
        <f>+[35]Farolas!P87</f>
        <v>E</v>
      </c>
      <c r="R1289" s="51">
        <f t="shared" si="82"/>
        <v>9.5953829412459113E-2</v>
      </c>
      <c r="S1289" s="45" t="str">
        <f t="shared" si="83"/>
        <v>Estimado.rar</v>
      </c>
      <c r="V1289" s="46">
        <f t="shared" si="81"/>
        <v>1</v>
      </c>
    </row>
    <row r="1290" spans="1:22" s="45" customFormat="1" ht="11.25" hidden="1" customHeight="1" x14ac:dyDescent="0.2">
      <c r="A1290" s="47">
        <f t="shared" si="80"/>
        <v>1276</v>
      </c>
      <c r="B1290" s="48" t="str">
        <f>+[35]Farolas!B88</f>
        <v>LFA02</v>
      </c>
      <c r="C1290" s="49" t="str">
        <f>+[35]Farolas!C88</f>
        <v xml:space="preserve">FAROLA CON LAMPARA DE 80 W VAPOR DE Hg                                                                                                                                                                                                                    </v>
      </c>
      <c r="D1290" s="49">
        <f>+[35]Farolas!D88</f>
        <v>68.150000000000006</v>
      </c>
      <c r="E1290" s="49">
        <f>+[35]Farolas!E88</f>
        <v>74.689253474459093</v>
      </c>
      <c r="F1290" s="49"/>
      <c r="G1290" s="49" t="str">
        <f>+[35]Farolas!F88</f>
        <v>E</v>
      </c>
      <c r="H1290" s="49" t="str">
        <f>+[35]Farolas!G88</f>
        <v/>
      </c>
      <c r="I1290" s="49" t="str">
        <f>+[35]Farolas!H88</f>
        <v>Estimado</v>
      </c>
      <c r="J1290" s="49" t="str">
        <f>+[35]Farolas!I88</f>
        <v/>
      </c>
      <c r="K1290" s="49" t="str">
        <f>+[35]Farolas!J88</f>
        <v/>
      </c>
      <c r="L1290" s="49" t="str">
        <f>+[35]Farolas!K88</f>
        <v/>
      </c>
      <c r="M1290" s="49" t="str">
        <f>+[35]Farolas!L88</f>
        <v/>
      </c>
      <c r="N1290" s="49" t="str">
        <f>+[35]Farolas!M88</f>
        <v/>
      </c>
      <c r="O1290" s="49" t="str">
        <f>+[35]Farolas!N88</f>
        <v>Estimado</v>
      </c>
      <c r="P1290" s="49" t="str">
        <f>+[35]Farolas!O88</f>
        <v/>
      </c>
      <c r="Q1290" s="49" t="str">
        <f>+[35]Farolas!P88</f>
        <v>E</v>
      </c>
      <c r="R1290" s="51">
        <f t="shared" si="82"/>
        <v>9.5953829412459113E-2</v>
      </c>
      <c r="S1290" s="45" t="str">
        <f t="shared" si="83"/>
        <v>Estimado.rar</v>
      </c>
      <c r="V1290" s="46">
        <f t="shared" si="81"/>
        <v>1</v>
      </c>
    </row>
    <row r="1291" spans="1:22" s="45" customFormat="1" ht="11.25" hidden="1" customHeight="1" x14ac:dyDescent="0.2">
      <c r="A1291" s="47">
        <f t="shared" si="80"/>
        <v>1277</v>
      </c>
      <c r="B1291" s="48" t="str">
        <f>+[35]Farolas!B89</f>
        <v>LFA17</v>
      </c>
      <c r="C1291" s="49" t="str">
        <f>+[35]Farolas!C89</f>
        <v xml:space="preserve">FAROLA TIPO ORNAMENTAL CON CUATRO BRAZOS, LAMPARA LUZ MIXTA 250 W                                                                                                                                                                                         </v>
      </c>
      <c r="D1291" s="49">
        <f>+[35]Farolas!D89</f>
        <v>300.83</v>
      </c>
      <c r="E1291" s="49">
        <f>+[35]Farolas!E89</f>
        <v>329.69579050215003</v>
      </c>
      <c r="F1291" s="49"/>
      <c r="G1291" s="49" t="str">
        <f>+[35]Farolas!F89</f>
        <v>E</v>
      </c>
      <c r="H1291" s="49" t="str">
        <f>+[35]Farolas!G89</f>
        <v/>
      </c>
      <c r="I1291" s="49" t="str">
        <f>+[35]Farolas!H89</f>
        <v>Estimado</v>
      </c>
      <c r="J1291" s="49" t="str">
        <f>+[35]Farolas!I89</f>
        <v/>
      </c>
      <c r="K1291" s="49" t="str">
        <f>+[35]Farolas!J89</f>
        <v/>
      </c>
      <c r="L1291" s="49" t="str">
        <f>+[35]Farolas!K89</f>
        <v/>
      </c>
      <c r="M1291" s="49" t="str">
        <f>+[35]Farolas!L89</f>
        <v/>
      </c>
      <c r="N1291" s="49" t="str">
        <f>+[35]Farolas!M89</f>
        <v/>
      </c>
      <c r="O1291" s="49" t="str">
        <f>+[35]Farolas!N89</f>
        <v>Estimado</v>
      </c>
      <c r="P1291" s="49" t="str">
        <f>+[35]Farolas!O89</f>
        <v/>
      </c>
      <c r="Q1291" s="49" t="str">
        <f>+[35]Farolas!P89</f>
        <v>E</v>
      </c>
      <c r="R1291" s="51">
        <f t="shared" si="82"/>
        <v>9.5953829412459113E-2</v>
      </c>
      <c r="S1291" s="45" t="str">
        <f t="shared" si="83"/>
        <v>Estimado.rar</v>
      </c>
      <c r="V1291" s="46">
        <f t="shared" si="81"/>
        <v>1</v>
      </c>
    </row>
    <row r="1292" spans="1:22" s="45" customFormat="1" ht="11.25" hidden="1" customHeight="1" x14ac:dyDescent="0.2">
      <c r="A1292" s="47">
        <f t="shared" ref="A1292:A1355" si="84">+A1291+1</f>
        <v>1278</v>
      </c>
      <c r="B1292" s="48" t="str">
        <f>+[35]Farolas!B90</f>
        <v>LFA10</v>
      </c>
      <c r="C1292" s="49" t="str">
        <f>+[35]Farolas!C90</f>
        <v xml:space="preserve">FAROLA TIPO ORNAMENTAL CON CUATRO BRAZOS, VAPOR DE Hg 125 W                                                                                                                                                                                               </v>
      </c>
      <c r="D1292" s="49">
        <f>+[35]Farolas!D90</f>
        <v>266.85000000000002</v>
      </c>
      <c r="E1292" s="49">
        <f>+[35]Farolas!E90</f>
        <v>292.45527937871475</v>
      </c>
      <c r="F1292" s="49"/>
      <c r="G1292" s="49" t="str">
        <f>+[35]Farolas!F90</f>
        <v>E</v>
      </c>
      <c r="H1292" s="49" t="str">
        <f>+[35]Farolas!G90</f>
        <v/>
      </c>
      <c r="I1292" s="49" t="str">
        <f>+[35]Farolas!H90</f>
        <v>Estimado</v>
      </c>
      <c r="J1292" s="49" t="str">
        <f>+[35]Farolas!I90</f>
        <v/>
      </c>
      <c r="K1292" s="49" t="str">
        <f>+[35]Farolas!J90</f>
        <v/>
      </c>
      <c r="L1292" s="49" t="str">
        <f>+[35]Farolas!K90</f>
        <v/>
      </c>
      <c r="M1292" s="49" t="str">
        <f>+[35]Farolas!L90</f>
        <v/>
      </c>
      <c r="N1292" s="49" t="str">
        <f>+[35]Farolas!M90</f>
        <v/>
      </c>
      <c r="O1292" s="49" t="str">
        <f>+[35]Farolas!N90</f>
        <v>Estimado</v>
      </c>
      <c r="P1292" s="49" t="str">
        <f>+[35]Farolas!O90</f>
        <v/>
      </c>
      <c r="Q1292" s="49" t="str">
        <f>+[35]Farolas!P90</f>
        <v>E</v>
      </c>
      <c r="R1292" s="51">
        <f t="shared" si="82"/>
        <v>9.5953829412459113E-2</v>
      </c>
      <c r="S1292" s="45" t="str">
        <f t="shared" si="83"/>
        <v>Estimado.rar</v>
      </c>
      <c r="V1292" s="46">
        <f t="shared" si="81"/>
        <v>1</v>
      </c>
    </row>
    <row r="1293" spans="1:22" s="45" customFormat="1" ht="11.25" hidden="1" customHeight="1" x14ac:dyDescent="0.2">
      <c r="A1293" s="47">
        <f t="shared" si="84"/>
        <v>1279</v>
      </c>
      <c r="B1293" s="48" t="str">
        <f>+[35]Farolas!B91</f>
        <v>LFA06</v>
      </c>
      <c r="C1293" s="49" t="str">
        <f>+[35]Farolas!C91</f>
        <v xml:space="preserve">FAROLA TIPO ORNAMENTAL CON CUATRO BRAZOS, VAPOR DE Hg 80 W                                                                                                                                                                                                </v>
      </c>
      <c r="D1293" s="49">
        <f>+[35]Farolas!D91</f>
        <v>252.64</v>
      </c>
      <c r="E1293" s="49">
        <f>+[35]Farolas!E91</f>
        <v>276.88177546276364</v>
      </c>
      <c r="F1293" s="49"/>
      <c r="G1293" s="49" t="str">
        <f>+[35]Farolas!F91</f>
        <v>E</v>
      </c>
      <c r="H1293" s="49" t="str">
        <f>+[35]Farolas!G91</f>
        <v/>
      </c>
      <c r="I1293" s="49" t="str">
        <f>+[35]Farolas!H91</f>
        <v>Estimado</v>
      </c>
      <c r="J1293" s="49" t="str">
        <f>+[35]Farolas!I91</f>
        <v/>
      </c>
      <c r="K1293" s="49" t="str">
        <f>+[35]Farolas!J91</f>
        <v/>
      </c>
      <c r="L1293" s="49" t="str">
        <f>+[35]Farolas!K91</f>
        <v/>
      </c>
      <c r="M1293" s="49" t="str">
        <f>+[35]Farolas!L91</f>
        <v/>
      </c>
      <c r="N1293" s="49" t="str">
        <f>+[35]Farolas!M91</f>
        <v/>
      </c>
      <c r="O1293" s="49" t="str">
        <f>+[35]Farolas!N91</f>
        <v>Estimado</v>
      </c>
      <c r="P1293" s="49" t="str">
        <f>+[35]Farolas!O91</f>
        <v/>
      </c>
      <c r="Q1293" s="49" t="str">
        <f>+[35]Farolas!P91</f>
        <v>E</v>
      </c>
      <c r="R1293" s="51">
        <f t="shared" si="82"/>
        <v>9.5953829412459113E-2</v>
      </c>
      <c r="S1293" s="45" t="str">
        <f t="shared" si="83"/>
        <v>Estimado.rar</v>
      </c>
      <c r="V1293" s="46">
        <f t="shared" si="81"/>
        <v>1</v>
      </c>
    </row>
    <row r="1294" spans="1:22" s="45" customFormat="1" ht="11.25" hidden="1" customHeight="1" x14ac:dyDescent="0.2">
      <c r="A1294" s="47">
        <f t="shared" si="84"/>
        <v>1280</v>
      </c>
      <c r="B1294" s="48" t="str">
        <f>+[35]Farolas!B92</f>
        <v>LFA15</v>
      </c>
      <c r="C1294" s="49" t="str">
        <f>+[35]Farolas!C92</f>
        <v xml:space="preserve">FAROLA TIPO ORNAMENTAL CON DOS BRAZOS, LAMPARA LUZ MIXTA 250 W                                                                                                                                                                                            </v>
      </c>
      <c r="D1294" s="49">
        <f>+[35]Farolas!D92</f>
        <v>146.43</v>
      </c>
      <c r="E1294" s="49">
        <f>+[35]Farolas!E92</f>
        <v>160.48051924086639</v>
      </c>
      <c r="F1294" s="49"/>
      <c r="G1294" s="49" t="str">
        <f>+[35]Farolas!F92</f>
        <v>E</v>
      </c>
      <c r="H1294" s="49" t="str">
        <f>+[35]Farolas!G92</f>
        <v/>
      </c>
      <c r="I1294" s="49" t="str">
        <f>+[35]Farolas!H92</f>
        <v>Estimado</v>
      </c>
      <c r="J1294" s="49" t="str">
        <f>+[35]Farolas!I92</f>
        <v/>
      </c>
      <c r="K1294" s="49" t="str">
        <f>+[35]Farolas!J92</f>
        <v/>
      </c>
      <c r="L1294" s="49" t="str">
        <f>+[35]Farolas!K92</f>
        <v/>
      </c>
      <c r="M1294" s="49" t="str">
        <f>+[35]Farolas!L92</f>
        <v/>
      </c>
      <c r="N1294" s="49" t="str">
        <f>+[35]Farolas!M92</f>
        <v/>
      </c>
      <c r="O1294" s="49" t="str">
        <f>+[35]Farolas!N92</f>
        <v>Estimado</v>
      </c>
      <c r="P1294" s="49" t="str">
        <f>+[35]Farolas!O92</f>
        <v/>
      </c>
      <c r="Q1294" s="49" t="str">
        <f>+[35]Farolas!P92</f>
        <v>E</v>
      </c>
      <c r="R1294" s="51">
        <f t="shared" si="82"/>
        <v>9.5953829412459113E-2</v>
      </c>
      <c r="S1294" s="45" t="str">
        <f t="shared" si="83"/>
        <v>Estimado.rar</v>
      </c>
      <c r="V1294" s="46">
        <f t="shared" si="81"/>
        <v>1</v>
      </c>
    </row>
    <row r="1295" spans="1:22" s="45" customFormat="1" ht="11.25" hidden="1" customHeight="1" x14ac:dyDescent="0.2">
      <c r="A1295" s="47">
        <f t="shared" si="84"/>
        <v>1281</v>
      </c>
      <c r="B1295" s="48" t="str">
        <f>+[35]Farolas!B93</f>
        <v>LFA08</v>
      </c>
      <c r="C1295" s="49" t="str">
        <f>+[35]Farolas!C93</f>
        <v xml:space="preserve">FAROLA TIPO ORNAMENTAL CON DOS BRAZOS, VAPOR DE Hg 125 W                                                                                                                                                                                                  </v>
      </c>
      <c r="D1295" s="49">
        <f>+[35]Farolas!D93</f>
        <v>138.02000000000001</v>
      </c>
      <c r="E1295" s="49">
        <f>+[35]Farolas!E93</f>
        <v>151.26354753550763</v>
      </c>
      <c r="F1295" s="49"/>
      <c r="G1295" s="49" t="str">
        <f>+[35]Farolas!F93</f>
        <v>E</v>
      </c>
      <c r="H1295" s="49" t="str">
        <f>+[35]Farolas!G93</f>
        <v/>
      </c>
      <c r="I1295" s="49" t="str">
        <f>+[35]Farolas!H93</f>
        <v>Estimado</v>
      </c>
      <c r="J1295" s="49" t="str">
        <f>+[35]Farolas!I93</f>
        <v/>
      </c>
      <c r="K1295" s="49" t="str">
        <f>+[35]Farolas!J93</f>
        <v/>
      </c>
      <c r="L1295" s="49" t="str">
        <f>+[35]Farolas!K93</f>
        <v/>
      </c>
      <c r="M1295" s="49" t="str">
        <f>+[35]Farolas!L93</f>
        <v/>
      </c>
      <c r="N1295" s="49" t="str">
        <f>+[35]Farolas!M93</f>
        <v/>
      </c>
      <c r="O1295" s="49" t="str">
        <f>+[35]Farolas!N93</f>
        <v>Estimado</v>
      </c>
      <c r="P1295" s="49" t="str">
        <f>+[35]Farolas!O93</f>
        <v/>
      </c>
      <c r="Q1295" s="49" t="str">
        <f>+[35]Farolas!P93</f>
        <v>E</v>
      </c>
      <c r="R1295" s="51">
        <f t="shared" si="82"/>
        <v>9.5953829412459113E-2</v>
      </c>
      <c r="S1295" s="45" t="str">
        <f t="shared" si="83"/>
        <v>Estimado.rar</v>
      </c>
      <c r="V1295" s="46">
        <f t="shared" si="81"/>
        <v>1</v>
      </c>
    </row>
    <row r="1296" spans="1:22" s="45" customFormat="1" ht="11.25" hidden="1" customHeight="1" x14ac:dyDescent="0.2">
      <c r="A1296" s="47">
        <f t="shared" si="84"/>
        <v>1282</v>
      </c>
      <c r="B1296" s="48" t="str">
        <f>+[35]Farolas!B94</f>
        <v>LFA04</v>
      </c>
      <c r="C1296" s="49" t="str">
        <f>+[35]Farolas!C94</f>
        <v xml:space="preserve">FAROLA TIPO ORNAMENTAL CON DOS BRAZOS, VAPOR DE Hg 80 W                                                                                                                                                                                                   </v>
      </c>
      <c r="D1296" s="49">
        <f>+[35]Farolas!D94</f>
        <v>110.71</v>
      </c>
      <c r="E1296" s="49">
        <f>+[35]Farolas!E94</f>
        <v>121.33304845425334</v>
      </c>
      <c r="F1296" s="49"/>
      <c r="G1296" s="49" t="str">
        <f>+[35]Farolas!F94</f>
        <v>E</v>
      </c>
      <c r="H1296" s="49" t="str">
        <f>+[35]Farolas!G94</f>
        <v/>
      </c>
      <c r="I1296" s="49" t="str">
        <f>+[35]Farolas!H94</f>
        <v>Estimado</v>
      </c>
      <c r="J1296" s="49" t="str">
        <f>+[35]Farolas!I94</f>
        <v/>
      </c>
      <c r="K1296" s="49" t="str">
        <f>+[35]Farolas!J94</f>
        <v/>
      </c>
      <c r="L1296" s="49" t="str">
        <f>+[35]Farolas!K94</f>
        <v/>
      </c>
      <c r="M1296" s="49" t="str">
        <f>+[35]Farolas!L94</f>
        <v/>
      </c>
      <c r="N1296" s="49" t="str">
        <f>+[35]Farolas!M94</f>
        <v/>
      </c>
      <c r="O1296" s="49" t="str">
        <f>+[35]Farolas!N94</f>
        <v>Estimado</v>
      </c>
      <c r="P1296" s="49" t="str">
        <f>+[35]Farolas!O94</f>
        <v/>
      </c>
      <c r="Q1296" s="49" t="str">
        <f>+[35]Farolas!P94</f>
        <v>E</v>
      </c>
      <c r="R1296" s="51">
        <f t="shared" si="82"/>
        <v>9.5953829412459113E-2</v>
      </c>
      <c r="S1296" s="45" t="str">
        <f t="shared" si="83"/>
        <v>Estimado.rar</v>
      </c>
      <c r="V1296" s="46">
        <f t="shared" si="81"/>
        <v>1</v>
      </c>
    </row>
    <row r="1297" spans="1:22" s="45" customFormat="1" ht="11.25" hidden="1" customHeight="1" x14ac:dyDescent="0.2">
      <c r="A1297" s="47">
        <f t="shared" si="84"/>
        <v>1283</v>
      </c>
      <c r="B1297" s="48" t="str">
        <f>+[35]Farolas!B95</f>
        <v>LFA20</v>
      </c>
      <c r="C1297" s="49" t="str">
        <f>+[35]Farolas!C95</f>
        <v xml:space="preserve">FAROLA TIPO ORNAMENTAL CON DOS BRAZOS, VAPOR DE SODIO 70 W                                                                                                                                                                                                </v>
      </c>
      <c r="D1297" s="49">
        <f>+[35]Farolas!D95</f>
        <v>105.6</v>
      </c>
      <c r="E1297" s="49">
        <f>+[35]Farolas!E95</f>
        <v>105.6</v>
      </c>
      <c r="F1297" s="49"/>
      <c r="G1297" s="49" t="str">
        <f>+[35]Farolas!F95</f>
        <v>E</v>
      </c>
      <c r="H1297" s="49" t="str">
        <f>+[35]Farolas!G95</f>
        <v/>
      </c>
      <c r="I1297" s="49" t="str">
        <f>+[35]Farolas!H95</f>
        <v>Estimado</v>
      </c>
      <c r="J1297" s="49" t="str">
        <f>+[35]Farolas!I95</f>
        <v/>
      </c>
      <c r="K1297" s="49" t="str">
        <f>+[35]Farolas!J95</f>
        <v/>
      </c>
      <c r="L1297" s="49" t="str">
        <f>+[35]Farolas!K95</f>
        <v/>
      </c>
      <c r="M1297" s="49" t="str">
        <f>+[35]Farolas!L95</f>
        <v/>
      </c>
      <c r="N1297" s="49" t="str">
        <f>+[35]Farolas!M95</f>
        <v/>
      </c>
      <c r="O1297" s="49" t="str">
        <f>+[35]Farolas!N95</f>
        <v>Estimado</v>
      </c>
      <c r="P1297" s="49" t="str">
        <f>+[35]Farolas!O95</f>
        <v/>
      </c>
      <c r="Q1297" s="49" t="str">
        <f>+[35]Farolas!P95</f>
        <v>E</v>
      </c>
      <c r="R1297" s="51">
        <f t="shared" si="82"/>
        <v>0</v>
      </c>
      <c r="S1297" s="45" t="str">
        <f t="shared" si="83"/>
        <v>Estimado.rar</v>
      </c>
      <c r="V1297" s="46">
        <f t="shared" si="81"/>
        <v>1</v>
      </c>
    </row>
    <row r="1298" spans="1:22" s="45" customFormat="1" ht="11.25" hidden="1" customHeight="1" x14ac:dyDescent="0.2">
      <c r="A1298" s="47">
        <f t="shared" si="84"/>
        <v>1284</v>
      </c>
      <c r="B1298" s="48" t="str">
        <f>+[35]Farolas!B96</f>
        <v>LFA16</v>
      </c>
      <c r="C1298" s="49" t="str">
        <f>+[35]Farolas!C96</f>
        <v xml:space="preserve">FAROLA TIPO ORNAMENTAL CON TRES BRAZOS, LAMPARA LUZ MIXTA 250 W                                                                                                                                                                                           </v>
      </c>
      <c r="D1298" s="49">
        <f>+[35]Farolas!D96</f>
        <v>213.95</v>
      </c>
      <c r="E1298" s="49">
        <f>+[35]Farolas!E96</f>
        <v>234.47932180279562</v>
      </c>
      <c r="F1298" s="49"/>
      <c r="G1298" s="49" t="str">
        <f>+[35]Farolas!F96</f>
        <v>E</v>
      </c>
      <c r="H1298" s="49" t="str">
        <f>+[35]Farolas!G96</f>
        <v/>
      </c>
      <c r="I1298" s="49" t="str">
        <f>+[35]Farolas!H96</f>
        <v>Estimado</v>
      </c>
      <c r="J1298" s="49" t="str">
        <f>+[35]Farolas!I96</f>
        <v/>
      </c>
      <c r="K1298" s="49" t="str">
        <f>+[35]Farolas!J96</f>
        <v/>
      </c>
      <c r="L1298" s="49" t="str">
        <f>+[35]Farolas!K96</f>
        <v/>
      </c>
      <c r="M1298" s="49" t="str">
        <f>+[35]Farolas!L96</f>
        <v/>
      </c>
      <c r="N1298" s="49" t="str">
        <f>+[35]Farolas!M96</f>
        <v/>
      </c>
      <c r="O1298" s="49" t="str">
        <f>+[35]Farolas!N96</f>
        <v>Estimado</v>
      </c>
      <c r="P1298" s="49" t="str">
        <f>+[35]Farolas!O96</f>
        <v/>
      </c>
      <c r="Q1298" s="49" t="str">
        <f>+[35]Farolas!P96</f>
        <v>E</v>
      </c>
      <c r="R1298" s="51">
        <f t="shared" si="82"/>
        <v>9.5953829412459113E-2</v>
      </c>
      <c r="S1298" s="45" t="str">
        <f t="shared" si="83"/>
        <v>Estimado.rar</v>
      </c>
      <c r="V1298" s="46">
        <f t="shared" si="81"/>
        <v>1</v>
      </c>
    </row>
    <row r="1299" spans="1:22" s="45" customFormat="1" ht="11.25" hidden="1" customHeight="1" x14ac:dyDescent="0.2">
      <c r="A1299" s="47">
        <f t="shared" si="84"/>
        <v>1285</v>
      </c>
      <c r="B1299" s="48" t="str">
        <f>+[35]Farolas!B97</f>
        <v>LFA09</v>
      </c>
      <c r="C1299" s="49" t="str">
        <f>+[35]Farolas!C97</f>
        <v xml:space="preserve">FAROLA TIPO ORNAMENTAL CON TRES BRAZOS, VAPOR DE Hg 125 W                                                                                                                                                                                                 </v>
      </c>
      <c r="D1299" s="49">
        <f>+[35]Farolas!D97</f>
        <v>178.8</v>
      </c>
      <c r="E1299" s="49">
        <f>+[35]Farolas!E97</f>
        <v>195.95654469894771</v>
      </c>
      <c r="F1299" s="49"/>
      <c r="G1299" s="49" t="str">
        <f>+[35]Farolas!F97</f>
        <v>E</v>
      </c>
      <c r="H1299" s="49" t="str">
        <f>+[35]Farolas!G97</f>
        <v/>
      </c>
      <c r="I1299" s="49" t="str">
        <f>+[35]Farolas!H97</f>
        <v>Estimado</v>
      </c>
      <c r="J1299" s="49" t="str">
        <f>+[35]Farolas!I97</f>
        <v/>
      </c>
      <c r="K1299" s="49" t="str">
        <f>+[35]Farolas!J97</f>
        <v/>
      </c>
      <c r="L1299" s="49" t="str">
        <f>+[35]Farolas!K97</f>
        <v/>
      </c>
      <c r="M1299" s="49" t="str">
        <f>+[35]Farolas!L97</f>
        <v/>
      </c>
      <c r="N1299" s="49" t="str">
        <f>+[35]Farolas!M97</f>
        <v/>
      </c>
      <c r="O1299" s="49" t="str">
        <f>+[35]Farolas!N97</f>
        <v>Estimado</v>
      </c>
      <c r="P1299" s="49" t="str">
        <f>+[35]Farolas!O97</f>
        <v/>
      </c>
      <c r="Q1299" s="49" t="str">
        <f>+[35]Farolas!P97</f>
        <v>E</v>
      </c>
      <c r="R1299" s="51">
        <f t="shared" si="82"/>
        <v>9.5953829412459113E-2</v>
      </c>
      <c r="S1299" s="45" t="str">
        <f t="shared" si="83"/>
        <v>Estimado.rar</v>
      </c>
      <c r="V1299" s="46">
        <f t="shared" si="81"/>
        <v>1</v>
      </c>
    </row>
    <row r="1300" spans="1:22" s="45" customFormat="1" ht="11.25" hidden="1" customHeight="1" x14ac:dyDescent="0.2">
      <c r="A1300" s="47">
        <f t="shared" si="84"/>
        <v>1286</v>
      </c>
      <c r="B1300" s="48" t="str">
        <f>+[35]Farolas!B98</f>
        <v>LFA05</v>
      </c>
      <c r="C1300" s="49" t="str">
        <f>+[35]Farolas!C98</f>
        <v xml:space="preserve">FAROLA TIPO ORNAMENTAL CON TRES BRAZOS, VAPOR DE Hg 80 W                                                                                                                                                                                                  </v>
      </c>
      <c r="D1300" s="49">
        <f>+[35]Farolas!D98</f>
        <v>173</v>
      </c>
      <c r="E1300" s="49">
        <f>+[35]Farolas!E98</f>
        <v>189.60001248835542</v>
      </c>
      <c r="F1300" s="49"/>
      <c r="G1300" s="49" t="str">
        <f>+[35]Farolas!F98</f>
        <v>E</v>
      </c>
      <c r="H1300" s="49" t="str">
        <f>+[35]Farolas!G98</f>
        <v/>
      </c>
      <c r="I1300" s="49" t="str">
        <f>+[35]Farolas!H98</f>
        <v>Estimado</v>
      </c>
      <c r="J1300" s="49" t="str">
        <f>+[35]Farolas!I98</f>
        <v/>
      </c>
      <c r="K1300" s="49" t="str">
        <f>+[35]Farolas!J98</f>
        <v/>
      </c>
      <c r="L1300" s="49" t="str">
        <f>+[35]Farolas!K98</f>
        <v/>
      </c>
      <c r="M1300" s="49" t="str">
        <f>+[35]Farolas!L98</f>
        <v/>
      </c>
      <c r="N1300" s="49" t="str">
        <f>+[35]Farolas!M98</f>
        <v/>
      </c>
      <c r="O1300" s="49" t="str">
        <f>+[35]Farolas!N98</f>
        <v>Estimado</v>
      </c>
      <c r="P1300" s="49" t="str">
        <f>+[35]Farolas!O98</f>
        <v/>
      </c>
      <c r="Q1300" s="49" t="str">
        <f>+[35]Farolas!P98</f>
        <v>E</v>
      </c>
      <c r="R1300" s="51">
        <f t="shared" si="82"/>
        <v>9.5953829412459113E-2</v>
      </c>
      <c r="S1300" s="45" t="str">
        <f t="shared" si="83"/>
        <v>Estimado.rar</v>
      </c>
      <c r="V1300" s="46">
        <f t="shared" si="81"/>
        <v>1</v>
      </c>
    </row>
    <row r="1301" spans="1:22" s="45" customFormat="1" ht="11.25" hidden="1" customHeight="1" x14ac:dyDescent="0.2">
      <c r="A1301" s="47">
        <f t="shared" si="84"/>
        <v>1287</v>
      </c>
      <c r="B1301" s="48" t="str">
        <f>+[35]Farolas!B99</f>
        <v>LFA21</v>
      </c>
      <c r="C1301" s="49" t="str">
        <f>+[35]Farolas!C99</f>
        <v xml:space="preserve">FAROLA TIPO ORNAMENTAL CON TRES BRAZOS, VAPOR DE SODIO 70 W                                                                                                                                                                                               </v>
      </c>
      <c r="D1301" s="49">
        <f>+[35]Farolas!D99</f>
        <v>165</v>
      </c>
      <c r="E1301" s="49">
        <f>+[35]Farolas!E99</f>
        <v>165</v>
      </c>
      <c r="F1301" s="49"/>
      <c r="G1301" s="49" t="str">
        <f>+[35]Farolas!F99</f>
        <v>E</v>
      </c>
      <c r="H1301" s="49" t="str">
        <f>+[35]Farolas!G99</f>
        <v/>
      </c>
      <c r="I1301" s="49" t="str">
        <f>+[35]Farolas!H99</f>
        <v>Estimado</v>
      </c>
      <c r="J1301" s="49" t="str">
        <f>+[35]Farolas!I99</f>
        <v/>
      </c>
      <c r="K1301" s="49" t="str">
        <f>+[35]Farolas!J99</f>
        <v/>
      </c>
      <c r="L1301" s="49" t="str">
        <f>+[35]Farolas!K99</f>
        <v/>
      </c>
      <c r="M1301" s="49" t="str">
        <f>+[35]Farolas!L99</f>
        <v/>
      </c>
      <c r="N1301" s="49" t="str">
        <f>+[35]Farolas!M99</f>
        <v/>
      </c>
      <c r="O1301" s="49" t="str">
        <f>+[35]Farolas!N99</f>
        <v>Estimado</v>
      </c>
      <c r="P1301" s="49" t="str">
        <f>+[35]Farolas!O99</f>
        <v/>
      </c>
      <c r="Q1301" s="49" t="str">
        <f>+[35]Farolas!P99</f>
        <v>E</v>
      </c>
      <c r="R1301" s="51">
        <f t="shared" si="82"/>
        <v>0</v>
      </c>
      <c r="S1301" s="45" t="str">
        <f t="shared" si="83"/>
        <v>Estimado.rar</v>
      </c>
      <c r="V1301" s="46">
        <f t="shared" si="81"/>
        <v>1</v>
      </c>
    </row>
    <row r="1302" spans="1:22" s="45" customFormat="1" ht="11.25" hidden="1" customHeight="1" x14ac:dyDescent="0.2">
      <c r="A1302" s="47">
        <f t="shared" si="84"/>
        <v>1288</v>
      </c>
      <c r="B1302" s="67" t="str">
        <f>+'[35]Luminarias LED'!B20</f>
        <v>LLF01</v>
      </c>
      <c r="C1302" s="48" t="str">
        <f>+'[35]Luminarias LED'!C20</f>
        <v>LUMINARIA PARA LAMPARA DE LED DE 120 W.</v>
      </c>
      <c r="D1302" s="48" t="str">
        <f>+'[35]Luminarias LED'!D20</f>
        <v>NUEVO</v>
      </c>
      <c r="E1302" s="48">
        <f>+'[35]Luminarias LED'!E20</f>
        <v>292.51395929035323</v>
      </c>
      <c r="F1302" s="48"/>
      <c r="G1302" s="48" t="str">
        <f>+'[35]Luminarias LED'!F20</f>
        <v>S</v>
      </c>
      <c r="H1302" s="48">
        <f>+'[35]Luminarias LED'!G20</f>
        <v>1720</v>
      </c>
      <c r="I1302" s="48" t="str">
        <f>+'[35]Luminarias LED'!H20</f>
        <v>Contrato N°265-2016</v>
      </c>
      <c r="J1302" s="48" t="str">
        <f>+'[35]Luminarias LED'!I20</f>
        <v>Individual</v>
      </c>
      <c r="K1302" s="48" t="str">
        <f>+'[35]Luminarias LED'!J20</f>
        <v>ELSE</v>
      </c>
      <c r="L1302" s="48" t="str">
        <f>+'[35]Luminarias LED'!K20</f>
        <v>Consorcio Ring Ring &amp; Energy y Roy Alpha</v>
      </c>
      <c r="M1302" s="48">
        <f>+'[35]Luminarias LED'!L20</f>
        <v>42689</v>
      </c>
      <c r="N1302" s="48">
        <f>+'[35]Luminarias LED'!M20</f>
        <v>0</v>
      </c>
      <c r="O1302" s="48" t="str">
        <f>+'[35]Luminarias LED'!N20</f>
        <v>Sustento</v>
      </c>
      <c r="P1302" s="48">
        <f>+'[35]Luminarias LED'!O20</f>
        <v>400</v>
      </c>
      <c r="Q1302" s="48" t="str">
        <f>+'[35]Luminarias LED'!P20</f>
        <v>S</v>
      </c>
      <c r="R1302" s="51" t="str">
        <f t="shared" si="82"/>
        <v/>
      </c>
      <c r="S1302" s="45" t="str">
        <f t="shared" si="83"/>
        <v>ELSE: Contrato N°265-2016</v>
      </c>
      <c r="V1302" s="46"/>
    </row>
    <row r="1303" spans="1:22" s="45" customFormat="1" ht="11.25" hidden="1" customHeight="1" x14ac:dyDescent="0.2">
      <c r="A1303" s="47">
        <f t="shared" si="84"/>
        <v>1289</v>
      </c>
      <c r="B1303" s="67" t="str">
        <f>+'[35]Luminarias LED'!B21</f>
        <v>LLF02</v>
      </c>
      <c r="C1303" s="48" t="str">
        <f>+'[35]Luminarias LED'!C21</f>
        <v>LUMINARIA PARA LAMPARA DE LED DE 180 W.</v>
      </c>
      <c r="D1303" s="48" t="str">
        <f>+'[35]Luminarias LED'!D21</f>
        <v>NUEVO</v>
      </c>
      <c r="E1303" s="48">
        <f>+'[35]Luminarias LED'!E21</f>
        <v>356.31628015452566</v>
      </c>
      <c r="F1303" s="48"/>
      <c r="G1303" s="48" t="str">
        <f>+'[35]Luminarias LED'!F21</f>
        <v>E</v>
      </c>
      <c r="H1303" s="48" t="str">
        <f>+'[35]Luminarias LED'!G21</f>
        <v/>
      </c>
      <c r="I1303" s="48" t="str">
        <f>+'[35]Luminarias LED'!H21</f>
        <v>Estimado</v>
      </c>
      <c r="J1303" s="48" t="str">
        <f>+'[35]Luminarias LED'!I21</f>
        <v/>
      </c>
      <c r="K1303" s="48" t="str">
        <f>+'[35]Luminarias LED'!J21</f>
        <v/>
      </c>
      <c r="L1303" s="48" t="str">
        <f>+'[35]Luminarias LED'!K21</f>
        <v/>
      </c>
      <c r="M1303" s="48" t="str">
        <f>+'[35]Luminarias LED'!L21</f>
        <v/>
      </c>
      <c r="N1303" s="48" t="str">
        <f>+'[35]Luminarias LED'!M21</f>
        <v/>
      </c>
      <c r="O1303" s="48" t="str">
        <f>+'[35]Luminarias LED'!N21</f>
        <v>Estimado</v>
      </c>
      <c r="P1303" s="48" t="str">
        <f>+'[35]Luminarias LED'!O21</f>
        <v/>
      </c>
      <c r="Q1303" s="48" t="str">
        <f>+'[35]Luminarias LED'!P21</f>
        <v>E</v>
      </c>
      <c r="R1303" s="51" t="str">
        <f t="shared" si="82"/>
        <v/>
      </c>
      <c r="S1303" s="45" t="str">
        <f t="shared" si="83"/>
        <v>Estimado.rar</v>
      </c>
      <c r="V1303" s="46"/>
    </row>
    <row r="1304" spans="1:22" s="45" customFormat="1" ht="11.25" hidden="1" customHeight="1" x14ac:dyDescent="0.2">
      <c r="A1304" s="47">
        <f t="shared" si="84"/>
        <v>1290</v>
      </c>
      <c r="B1304" s="48" t="str">
        <f>+'[36]MATER. VARIOS'!B76</f>
        <v>CXS106</v>
      </c>
      <c r="C1304" s="49" t="str">
        <f>+'[36]MATER. VARIOS'!C76</f>
        <v>EMPALME DERECHO PARA CABLE NA2XSY (10 KV) DE 70 mm2.</v>
      </c>
      <c r="D1304" s="49">
        <f>+'[36]MATER. VARIOS'!D76</f>
        <v>82.38</v>
      </c>
      <c r="E1304" s="53">
        <f>+'[36]MATER. VARIOS'!E76</f>
        <v>67.938658242389437</v>
      </c>
      <c r="F1304" s="53"/>
      <c r="G1304" s="49" t="str">
        <f>+'[36]MATER. VARIOS'!F76</f>
        <v>E</v>
      </c>
      <c r="H1304" s="49" t="str">
        <f>+'[36]MATER. VARIOS'!G76</f>
        <v/>
      </c>
      <c r="I1304" s="49" t="str">
        <f>+'[36]MATER. VARIOS'!H76</f>
        <v>Estimado</v>
      </c>
      <c r="J1304" s="49" t="str">
        <f>+'[36]MATER. VARIOS'!I76</f>
        <v/>
      </c>
      <c r="K1304" s="49" t="str">
        <f>+'[36]MATER. VARIOS'!J76</f>
        <v/>
      </c>
      <c r="L1304" s="49" t="str">
        <f>+'[36]MATER. VARIOS'!K76</f>
        <v/>
      </c>
      <c r="M1304" s="49" t="str">
        <f>+'[36]MATER. VARIOS'!L76</f>
        <v/>
      </c>
      <c r="N1304" s="49" t="str">
        <f>+'[36]MATER. VARIOS'!M76</f>
        <v/>
      </c>
      <c r="O1304" s="49" t="str">
        <f>+'[36]MATER. VARIOS'!N76</f>
        <v>Estimado</v>
      </c>
      <c r="P1304" s="49" t="str">
        <f>+'[36]MATER. VARIOS'!O76</f>
        <v/>
      </c>
      <c r="Q1304" s="49" t="str">
        <f>+'[36]MATER. VARIOS'!P76</f>
        <v>E</v>
      </c>
      <c r="R1304" s="51">
        <f t="shared" si="82"/>
        <v>-0.17530155083285459</v>
      </c>
      <c r="S1304" s="45" t="str">
        <f t="shared" si="83"/>
        <v>Estimado.rar</v>
      </c>
      <c r="V1304" s="46">
        <f t="shared" ref="V1304:V1367" si="85">+COUNTIF($B$3:$B$2619,B1304)</f>
        <v>1</v>
      </c>
    </row>
    <row r="1305" spans="1:22" s="45" customFormat="1" ht="11.25" hidden="1" customHeight="1" x14ac:dyDescent="0.2">
      <c r="A1305" s="47">
        <f t="shared" si="84"/>
        <v>1291</v>
      </c>
      <c r="B1305" s="48" t="str">
        <f>+'[36]MATER. VARIOS'!B77</f>
        <v>CXS107</v>
      </c>
      <c r="C1305" s="49" t="str">
        <f>+'[36]MATER. VARIOS'!C77</f>
        <v>EMPALME DERECHO PARA CABLE NA2XSY (10 KV) DE 150 mm2.</v>
      </c>
      <c r="D1305" s="49">
        <f>+'[36]MATER. VARIOS'!D77</f>
        <v>87.05</v>
      </c>
      <c r="E1305" s="53">
        <f>+'[36]MATER. VARIOS'!E77</f>
        <v>71.790000000000006</v>
      </c>
      <c r="F1305" s="53"/>
      <c r="G1305" s="49" t="str">
        <f>+'[36]MATER. VARIOS'!F77</f>
        <v>S</v>
      </c>
      <c r="H1305" s="49">
        <f>+'[36]MATER. VARIOS'!G77</f>
        <v>100</v>
      </c>
      <c r="I1305" s="49" t="str">
        <f>+'[36]MATER. VARIOS'!H77</f>
        <v>Factura F003-0049163</v>
      </c>
      <c r="J1305" s="49" t="str">
        <f>+'[36]MATER. VARIOS'!I77</f>
        <v>Individual</v>
      </c>
      <c r="K1305" s="49" t="str">
        <f>+'[36]MATER. VARIOS'!J77</f>
        <v>EDPE</v>
      </c>
      <c r="L1305" s="49" t="str">
        <f>+'[36]MATER. VARIOS'!K77</f>
        <v>TYCO ELECTRONICS DEL PERU S.A.C</v>
      </c>
      <c r="M1305" s="49">
        <f>+'[36]MATER. VARIOS'!L77</f>
        <v>42496</v>
      </c>
      <c r="N1305" s="49">
        <f>+'[36]MATER. VARIOS'!M77</f>
        <v>15</v>
      </c>
      <c r="O1305" s="49" t="str">
        <f>+'[36]MATER. VARIOS'!N77</f>
        <v>Sustento</v>
      </c>
      <c r="P1305" s="49">
        <f>+'[36]MATER. VARIOS'!O77</f>
        <v>100</v>
      </c>
      <c r="Q1305" s="49" t="str">
        <f>+'[36]MATER. VARIOS'!P77</f>
        <v>S</v>
      </c>
      <c r="R1305" s="51">
        <f t="shared" si="82"/>
        <v>-0.17530155083285459</v>
      </c>
      <c r="S1305" s="45" t="str">
        <f t="shared" si="83"/>
        <v>EDPE: Factura F003-0049163</v>
      </c>
      <c r="V1305" s="46">
        <f t="shared" si="85"/>
        <v>1</v>
      </c>
    </row>
    <row r="1306" spans="1:22" s="45" customFormat="1" ht="11.25" hidden="1" customHeight="1" x14ac:dyDescent="0.2">
      <c r="A1306" s="47">
        <f t="shared" si="84"/>
        <v>1292</v>
      </c>
      <c r="B1306" s="48" t="str">
        <f>+'[36]MATER. VARIOS'!B78</f>
        <v>CXS108</v>
      </c>
      <c r="C1306" s="49" t="str">
        <f>+'[36]MATER. VARIOS'!C78</f>
        <v>EMPALME DERECHO PARA CABLE NA2XSY (10 KV) DE 240 mm2.</v>
      </c>
      <c r="D1306" s="49">
        <f>+'[36]MATER. VARIOS'!D78</f>
        <v>94.85</v>
      </c>
      <c r="E1306" s="53">
        <f>+'[36]MATER. VARIOS'!E78</f>
        <v>78.222647903503741</v>
      </c>
      <c r="F1306" s="53"/>
      <c r="G1306" s="49" t="str">
        <f>+'[36]MATER. VARIOS'!F78</f>
        <v>E</v>
      </c>
      <c r="H1306" s="49" t="str">
        <f>+'[36]MATER. VARIOS'!G78</f>
        <v/>
      </c>
      <c r="I1306" s="49" t="str">
        <f>+'[36]MATER. VARIOS'!H78</f>
        <v>Estimado</v>
      </c>
      <c r="J1306" s="49" t="str">
        <f>+'[36]MATER. VARIOS'!I78</f>
        <v/>
      </c>
      <c r="K1306" s="49" t="str">
        <f>+'[36]MATER. VARIOS'!J78</f>
        <v/>
      </c>
      <c r="L1306" s="49" t="str">
        <f>+'[36]MATER. VARIOS'!K78</f>
        <v/>
      </c>
      <c r="M1306" s="49" t="str">
        <f>+'[36]MATER. VARIOS'!L78</f>
        <v/>
      </c>
      <c r="N1306" s="49" t="str">
        <f>+'[36]MATER. VARIOS'!M78</f>
        <v/>
      </c>
      <c r="O1306" s="49" t="str">
        <f>+'[36]MATER. VARIOS'!N78</f>
        <v>Estimado</v>
      </c>
      <c r="P1306" s="49" t="str">
        <f>+'[36]MATER. VARIOS'!O78</f>
        <v/>
      </c>
      <c r="Q1306" s="49" t="str">
        <f>+'[36]MATER. VARIOS'!P78</f>
        <v>E</v>
      </c>
      <c r="R1306" s="51">
        <f t="shared" si="82"/>
        <v>-0.17530155083285459</v>
      </c>
      <c r="S1306" s="45" t="str">
        <f t="shared" si="83"/>
        <v>Estimado.rar</v>
      </c>
      <c r="V1306" s="46">
        <f t="shared" si="85"/>
        <v>1</v>
      </c>
    </row>
    <row r="1307" spans="1:22" s="45" customFormat="1" ht="11.25" hidden="1" customHeight="1" x14ac:dyDescent="0.2">
      <c r="A1307" s="47">
        <f t="shared" si="84"/>
        <v>1293</v>
      </c>
      <c r="B1307" s="48" t="str">
        <f>+'[36]MATER. VARIOS'!B79</f>
        <v>CXS109</v>
      </c>
      <c r="C1307" s="49" t="str">
        <f>+'[36]MATER. VARIOS'!C79</f>
        <v>EMPALME DERECHO PARA CABLE NA2XSY (10 KV) DE 400 mm2.</v>
      </c>
      <c r="D1307" s="49">
        <f>+'[36]MATER. VARIOS'!D79</f>
        <v>97.1</v>
      </c>
      <c r="E1307" s="53">
        <f>+'[36]MATER. VARIOS'!E79</f>
        <v>80.078219414129819</v>
      </c>
      <c r="F1307" s="53"/>
      <c r="G1307" s="49" t="str">
        <f>+'[36]MATER. VARIOS'!F79</f>
        <v>E</v>
      </c>
      <c r="H1307" s="49" t="str">
        <f>+'[36]MATER. VARIOS'!G79</f>
        <v/>
      </c>
      <c r="I1307" s="49" t="str">
        <f>+'[36]MATER. VARIOS'!H79</f>
        <v>Estimado</v>
      </c>
      <c r="J1307" s="49" t="str">
        <f>+'[36]MATER. VARIOS'!I79</f>
        <v/>
      </c>
      <c r="K1307" s="49" t="str">
        <f>+'[36]MATER. VARIOS'!J79</f>
        <v/>
      </c>
      <c r="L1307" s="49" t="str">
        <f>+'[36]MATER. VARIOS'!K79</f>
        <v/>
      </c>
      <c r="M1307" s="49" t="str">
        <f>+'[36]MATER. VARIOS'!L79</f>
        <v/>
      </c>
      <c r="N1307" s="49" t="str">
        <f>+'[36]MATER. VARIOS'!M79</f>
        <v/>
      </c>
      <c r="O1307" s="49" t="str">
        <f>+'[36]MATER. VARIOS'!N79</f>
        <v>Estimado</v>
      </c>
      <c r="P1307" s="49" t="str">
        <f>+'[36]MATER. VARIOS'!O79</f>
        <v/>
      </c>
      <c r="Q1307" s="49" t="str">
        <f>+'[36]MATER. VARIOS'!P79</f>
        <v>E</v>
      </c>
      <c r="R1307" s="51">
        <f t="shared" si="82"/>
        <v>-0.17530155083285459</v>
      </c>
      <c r="S1307" s="45" t="str">
        <f t="shared" si="83"/>
        <v>Estimado.rar</v>
      </c>
      <c r="V1307" s="46">
        <f t="shared" si="85"/>
        <v>1</v>
      </c>
    </row>
    <row r="1308" spans="1:22" s="45" customFormat="1" ht="11.25" hidden="1" customHeight="1" x14ac:dyDescent="0.2">
      <c r="A1308" s="47">
        <f t="shared" si="84"/>
        <v>1294</v>
      </c>
      <c r="B1308" s="48" t="str">
        <f>+'[36]MATER. VARIOS'!B80</f>
        <v>CXT106</v>
      </c>
      <c r="C1308" s="49" t="str">
        <f>+'[36]MATER. VARIOS'!C80</f>
        <v>TERMINAL PARA B.T. PARA CABLE NA2XY 70 mm2</v>
      </c>
      <c r="D1308" s="49">
        <f>+'[36]MATER. VARIOS'!D80</f>
        <v>9.61</v>
      </c>
      <c r="E1308" s="53">
        <f>+'[36]MATER. VARIOS'!E80</f>
        <v>8</v>
      </c>
      <c r="F1308" s="53"/>
      <c r="G1308" s="49" t="str">
        <f>+'[36]MATER. VARIOS'!F80</f>
        <v>S</v>
      </c>
      <c r="H1308" s="49">
        <f>+'[36]MATER. VARIOS'!G80</f>
        <v>300</v>
      </c>
      <c r="I1308" s="49" t="str">
        <f>+'[36]MATER. VARIOS'!H80</f>
        <v>Factura F004-00000538</v>
      </c>
      <c r="J1308" s="49" t="str">
        <f>+'[36]MATER. VARIOS'!I80</f>
        <v>Individual</v>
      </c>
      <c r="K1308" s="49" t="str">
        <f>+'[36]MATER. VARIOS'!J80</f>
        <v>EDPE</v>
      </c>
      <c r="L1308" s="49" t="str">
        <f>+'[36]MATER. VARIOS'!K80</f>
        <v>TYCO ELECTRONICS DEL PERU S.A.C</v>
      </c>
      <c r="M1308" s="49">
        <f>+'[36]MATER. VARIOS'!L80</f>
        <v>42682</v>
      </c>
      <c r="N1308" s="49">
        <f>+'[36]MATER. VARIOS'!M80</f>
        <v>22</v>
      </c>
      <c r="O1308" s="49" t="str">
        <f>+'[36]MATER. VARIOS'!N80</f>
        <v>Sustento</v>
      </c>
      <c r="P1308" s="49">
        <f>+'[36]MATER. VARIOS'!O80</f>
        <v>300</v>
      </c>
      <c r="Q1308" s="49" t="str">
        <f>+'[36]MATER. VARIOS'!P80</f>
        <v>S</v>
      </c>
      <c r="R1308" s="51">
        <f t="shared" si="82"/>
        <v>-0.16753381893860553</v>
      </c>
      <c r="S1308" s="45" t="str">
        <f t="shared" si="83"/>
        <v>EDPE: Factura F004-00000538</v>
      </c>
      <c r="V1308" s="46">
        <f t="shared" si="85"/>
        <v>1</v>
      </c>
    </row>
    <row r="1309" spans="1:22" s="45" customFormat="1" ht="11.25" hidden="1" customHeight="1" x14ac:dyDescent="0.2">
      <c r="A1309" s="47">
        <f t="shared" si="84"/>
        <v>1295</v>
      </c>
      <c r="B1309" s="48" t="str">
        <f>+'[36]MATER. VARIOS'!B81</f>
        <v>CXT107</v>
      </c>
      <c r="C1309" s="49" t="str">
        <f>+'[36]MATER. VARIOS'!C81</f>
        <v>TERMINAL PARA B.T. PARA CABLE NA2XY 150 mm2</v>
      </c>
      <c r="D1309" s="49">
        <f>+'[36]MATER. VARIOS'!D81</f>
        <v>24.42</v>
      </c>
      <c r="E1309" s="53">
        <f>+'[36]MATER. VARIOS'!E81</f>
        <v>10.784182442637825</v>
      </c>
      <c r="F1309" s="53"/>
      <c r="G1309" s="49" t="str">
        <f>+'[36]MATER. VARIOS'!F81</f>
        <v>E</v>
      </c>
      <c r="H1309" s="49" t="str">
        <f>+'[36]MATER. VARIOS'!G81</f>
        <v/>
      </c>
      <c r="I1309" s="49" t="str">
        <f>+'[36]MATER. VARIOS'!H81</f>
        <v>Estimado</v>
      </c>
      <c r="J1309" s="49" t="str">
        <f>+'[36]MATER. VARIOS'!I81</f>
        <v/>
      </c>
      <c r="K1309" s="49" t="str">
        <f>+'[36]MATER. VARIOS'!J81</f>
        <v/>
      </c>
      <c r="L1309" s="49" t="str">
        <f>+'[36]MATER. VARIOS'!K81</f>
        <v/>
      </c>
      <c r="M1309" s="49" t="str">
        <f>+'[36]MATER. VARIOS'!L81</f>
        <v/>
      </c>
      <c r="N1309" s="49" t="str">
        <f>+'[36]MATER. VARIOS'!M81</f>
        <v/>
      </c>
      <c r="O1309" s="49" t="str">
        <f>+'[36]MATER. VARIOS'!N81</f>
        <v>Estimado</v>
      </c>
      <c r="P1309" s="49" t="str">
        <f>+'[36]MATER. VARIOS'!O81</f>
        <v/>
      </c>
      <c r="Q1309" s="49" t="str">
        <f>+'[36]MATER. VARIOS'!P81</f>
        <v>E</v>
      </c>
      <c r="R1309" s="51">
        <f t="shared" si="82"/>
        <v>-0.55838728736126853</v>
      </c>
      <c r="S1309" s="45" t="str">
        <f t="shared" si="83"/>
        <v>Estimado.rar</v>
      </c>
      <c r="V1309" s="46">
        <f t="shared" si="85"/>
        <v>1</v>
      </c>
    </row>
    <row r="1310" spans="1:22" s="45" customFormat="1" ht="11.25" hidden="1" customHeight="1" x14ac:dyDescent="0.2">
      <c r="A1310" s="47">
        <f t="shared" si="84"/>
        <v>1296</v>
      </c>
      <c r="B1310" s="48" t="str">
        <f>+'[36]MATER. VARIOS'!B82</f>
        <v>CXT108</v>
      </c>
      <c r="C1310" s="49" t="str">
        <f>+'[36]MATER. VARIOS'!C82</f>
        <v>TERMINAL PARA B.T. PARA CABLE NA2XY 240 mm2</v>
      </c>
      <c r="D1310" s="49">
        <f>+'[36]MATER. VARIOS'!D82</f>
        <v>21.22</v>
      </c>
      <c r="E1310" s="53">
        <f>+'[36]MATER. VARIOS'!E82</f>
        <v>14.51</v>
      </c>
      <c r="F1310" s="53"/>
      <c r="G1310" s="49" t="str">
        <f>+'[36]MATER. VARIOS'!F82</f>
        <v>S</v>
      </c>
      <c r="H1310" s="49">
        <f>+'[36]MATER. VARIOS'!G82</f>
        <v>2421</v>
      </c>
      <c r="I1310" s="49" t="str">
        <f>+'[36]MATER. VARIOS'!H82</f>
        <v>Factura F001-58299</v>
      </c>
      <c r="J1310" s="49" t="str">
        <f>+'[36]MATER. VARIOS'!I82</f>
        <v>Individual</v>
      </c>
      <c r="K1310" s="49" t="str">
        <f>+'[36]MATER. VARIOS'!J82</f>
        <v>EDPE</v>
      </c>
      <c r="L1310" s="49" t="str">
        <f>+'[36]MATER. VARIOS'!K82</f>
        <v>3M PERÚ S.A</v>
      </c>
      <c r="M1310" s="49">
        <f>+'[36]MATER. VARIOS'!L82</f>
        <v>42877</v>
      </c>
      <c r="N1310" s="49">
        <f>+'[36]MATER. VARIOS'!M82</f>
        <v>21</v>
      </c>
      <c r="O1310" s="49" t="str">
        <f>+'[36]MATER. VARIOS'!N82</f>
        <v>Sustento</v>
      </c>
      <c r="P1310" s="49">
        <f>+'[36]MATER. VARIOS'!O82</f>
        <v>2421</v>
      </c>
      <c r="Q1310" s="49" t="str">
        <f>+'[36]MATER. VARIOS'!P82</f>
        <v>S</v>
      </c>
      <c r="R1310" s="51">
        <f t="shared" si="82"/>
        <v>-0.3162111215834118</v>
      </c>
      <c r="S1310" s="45" t="str">
        <f t="shared" si="83"/>
        <v>EDPE: Factura F001-58299</v>
      </c>
      <c r="V1310" s="46">
        <f t="shared" si="85"/>
        <v>1</v>
      </c>
    </row>
    <row r="1311" spans="1:22" s="45" customFormat="1" ht="11.25" hidden="1" customHeight="1" x14ac:dyDescent="0.2">
      <c r="A1311" s="47">
        <f t="shared" si="84"/>
        <v>1297</v>
      </c>
      <c r="B1311" s="48" t="str">
        <f>+'[36]MATER. VARIOS'!B83</f>
        <v>CXT109</v>
      </c>
      <c r="C1311" s="49" t="str">
        <f>+'[36]MATER. VARIOS'!C83</f>
        <v>TERMINAL PARA B.T. PARA CABLE NA2XY 400 mm2</v>
      </c>
      <c r="D1311" s="49">
        <f>+'[36]MATER. VARIOS'!D83</f>
        <v>88.43</v>
      </c>
      <c r="E1311" s="53">
        <f>+'[36]MATER. VARIOS'!E83</f>
        <v>27.196287415999933</v>
      </c>
      <c r="F1311" s="53"/>
      <c r="G1311" s="49" t="str">
        <f>+'[36]MATER. VARIOS'!F83</f>
        <v>E</v>
      </c>
      <c r="H1311" s="49" t="str">
        <f>+'[36]MATER. VARIOS'!G83</f>
        <v/>
      </c>
      <c r="I1311" s="49" t="str">
        <f>+'[36]MATER. VARIOS'!H83</f>
        <v>Estimado</v>
      </c>
      <c r="J1311" s="49" t="str">
        <f>+'[36]MATER. VARIOS'!I83</f>
        <v/>
      </c>
      <c r="K1311" s="49" t="str">
        <f>+'[36]MATER. VARIOS'!J83</f>
        <v/>
      </c>
      <c r="L1311" s="49" t="str">
        <f>+'[36]MATER. VARIOS'!K83</f>
        <v/>
      </c>
      <c r="M1311" s="49" t="str">
        <f>+'[36]MATER. VARIOS'!L83</f>
        <v/>
      </c>
      <c r="N1311" s="49" t="str">
        <f>+'[36]MATER. VARIOS'!M83</f>
        <v/>
      </c>
      <c r="O1311" s="49" t="str">
        <f>+'[36]MATER. VARIOS'!N83</f>
        <v>Estimado</v>
      </c>
      <c r="P1311" s="49" t="str">
        <f>+'[36]MATER. VARIOS'!O83</f>
        <v/>
      </c>
      <c r="Q1311" s="49" t="str">
        <f>+'[36]MATER. VARIOS'!P83</f>
        <v>E</v>
      </c>
      <c r="R1311" s="51">
        <f t="shared" si="82"/>
        <v>-0.69245406065814841</v>
      </c>
      <c r="S1311" s="45" t="str">
        <f t="shared" si="83"/>
        <v>Estimado.rar</v>
      </c>
      <c r="V1311" s="46">
        <f t="shared" si="85"/>
        <v>1</v>
      </c>
    </row>
    <row r="1312" spans="1:22" s="45" customFormat="1" ht="11.25" hidden="1" customHeight="1" x14ac:dyDescent="0.2">
      <c r="A1312" s="47">
        <f t="shared" si="84"/>
        <v>1298</v>
      </c>
      <c r="B1312" s="48" t="str">
        <f>+'[36]MATER. VARIOS'!B84</f>
        <v>CXT110</v>
      </c>
      <c r="C1312" s="49" t="str">
        <f>+'[36]MATER. VARIOS'!C84</f>
        <v>TERMINAL EXTERIOR TERMORESTRINGENTE PARA CABLE NA2XSY 10 KV. DE  70 mm2.</v>
      </c>
      <c r="D1312" s="49">
        <f>+'[36]MATER. VARIOS'!D84</f>
        <v>125.36</v>
      </c>
      <c r="E1312" s="53">
        <f>+'[36]MATER. VARIOS'!E84</f>
        <v>46</v>
      </c>
      <c r="F1312" s="53"/>
      <c r="G1312" s="49" t="str">
        <f>+'[36]MATER. VARIOS'!F84</f>
        <v>S</v>
      </c>
      <c r="H1312" s="49">
        <f>+'[36]MATER. VARIOS'!G84</f>
        <v>150</v>
      </c>
      <c r="I1312" s="49" t="str">
        <f>+'[36]MATER. VARIOS'!H84</f>
        <v>Factura F001-59192</v>
      </c>
      <c r="J1312" s="49" t="str">
        <f>+'[36]MATER. VARIOS'!I84</f>
        <v>Individual</v>
      </c>
      <c r="K1312" s="49" t="str">
        <f>+'[36]MATER. VARIOS'!J84</f>
        <v>EDPE</v>
      </c>
      <c r="L1312" s="49" t="str">
        <f>+'[36]MATER. VARIOS'!K84</f>
        <v>3M PERÚ S.A</v>
      </c>
      <c r="M1312" s="49">
        <f>+'[36]MATER. VARIOS'!L84</f>
        <v>42886</v>
      </c>
      <c r="N1312" s="49">
        <f>+'[36]MATER. VARIOS'!M84</f>
        <v>20</v>
      </c>
      <c r="O1312" s="49" t="str">
        <f>+'[36]MATER. VARIOS'!N84</f>
        <v>Sustento</v>
      </c>
      <c r="P1312" s="49">
        <f>+'[36]MATER. VARIOS'!O84</f>
        <v>150</v>
      </c>
      <c r="Q1312" s="49" t="str">
        <f>+'[36]MATER. VARIOS'!P84</f>
        <v>S</v>
      </c>
      <c r="R1312" s="51">
        <f t="shared" si="82"/>
        <v>-0.63305679642629231</v>
      </c>
      <c r="S1312" s="45" t="str">
        <f t="shared" si="83"/>
        <v>EDPE: Factura F001-59192</v>
      </c>
      <c r="V1312" s="46">
        <f t="shared" si="85"/>
        <v>1</v>
      </c>
    </row>
    <row r="1313" spans="1:22" s="45" customFormat="1" ht="11.25" hidden="1" customHeight="1" x14ac:dyDescent="0.2">
      <c r="A1313" s="47">
        <f t="shared" si="84"/>
        <v>1299</v>
      </c>
      <c r="B1313" s="48" t="str">
        <f>+'[36]MATER. VARIOS'!B85</f>
        <v>CXT111</v>
      </c>
      <c r="C1313" s="49" t="str">
        <f>+'[36]MATER. VARIOS'!C85</f>
        <v>TERMINAL INTERIOR TERMORESTRINGENTE PARA CABLE NA2XSY 10 KV. DE  70 mm2.</v>
      </c>
      <c r="D1313" s="49">
        <f>+'[36]MATER. VARIOS'!D85</f>
        <v>114.21</v>
      </c>
      <c r="E1313" s="53">
        <f>+'[36]MATER. VARIOS'!E85</f>
        <v>46.045388374284883</v>
      </c>
      <c r="F1313" s="53"/>
      <c r="G1313" s="49" t="str">
        <f>+'[36]MATER. VARIOS'!F85</f>
        <v>E</v>
      </c>
      <c r="H1313" s="49" t="str">
        <f>+'[36]MATER. VARIOS'!G85</f>
        <v/>
      </c>
      <c r="I1313" s="49" t="str">
        <f>+'[36]MATER. VARIOS'!H85</f>
        <v>Estimado</v>
      </c>
      <c r="J1313" s="49" t="str">
        <f>+'[36]MATER. VARIOS'!I85</f>
        <v/>
      </c>
      <c r="K1313" s="49" t="str">
        <f>+'[36]MATER. VARIOS'!J85</f>
        <v/>
      </c>
      <c r="L1313" s="49" t="str">
        <f>+'[36]MATER. VARIOS'!K85</f>
        <v/>
      </c>
      <c r="M1313" s="49" t="str">
        <f>+'[36]MATER. VARIOS'!L85</f>
        <v/>
      </c>
      <c r="N1313" s="49" t="str">
        <f>+'[36]MATER. VARIOS'!M85</f>
        <v/>
      </c>
      <c r="O1313" s="49" t="str">
        <f>+'[36]MATER. VARIOS'!N85</f>
        <v>Estimado</v>
      </c>
      <c r="P1313" s="49" t="str">
        <f>+'[36]MATER. VARIOS'!O85</f>
        <v/>
      </c>
      <c r="Q1313" s="49" t="str">
        <f>+'[36]MATER. VARIOS'!P85</f>
        <v>E</v>
      </c>
      <c r="R1313" s="51">
        <f t="shared" si="82"/>
        <v>-0.59683575541296841</v>
      </c>
      <c r="S1313" s="45" t="str">
        <f t="shared" si="83"/>
        <v>Estimado.rar</v>
      </c>
      <c r="V1313" s="46">
        <f t="shared" si="85"/>
        <v>1</v>
      </c>
    </row>
    <row r="1314" spans="1:22" s="45" customFormat="1" ht="11.25" hidden="1" customHeight="1" x14ac:dyDescent="0.2">
      <c r="A1314" s="47">
        <f t="shared" si="84"/>
        <v>1300</v>
      </c>
      <c r="B1314" s="48" t="str">
        <f>+'[36]MATER. VARIOS'!B86</f>
        <v>CXT112</v>
      </c>
      <c r="C1314" s="49" t="str">
        <f>+'[36]MATER. VARIOS'!C86</f>
        <v>TERMINAL EXTERIOR TERMORESTRINGENTE PARA CABLE NA2XSY 10 KV. DE  150 mm2.</v>
      </c>
      <c r="D1314" s="49">
        <f>+'[36]MATER. VARIOS'!D86</f>
        <v>99.15</v>
      </c>
      <c r="E1314" s="53">
        <f>+'[36]MATER. VARIOS'!E86</f>
        <v>47.542669535021936</v>
      </c>
      <c r="F1314" s="53"/>
      <c r="G1314" s="49" t="str">
        <f>+'[36]MATER. VARIOS'!F86</f>
        <v>E</v>
      </c>
      <c r="H1314" s="49" t="str">
        <f>+'[36]MATER. VARIOS'!G86</f>
        <v/>
      </c>
      <c r="I1314" s="49" t="str">
        <f>+'[36]MATER. VARIOS'!H86</f>
        <v>Estimado</v>
      </c>
      <c r="J1314" s="49" t="str">
        <f>+'[36]MATER. VARIOS'!I86</f>
        <v/>
      </c>
      <c r="K1314" s="49" t="str">
        <f>+'[36]MATER. VARIOS'!J86</f>
        <v/>
      </c>
      <c r="L1314" s="49" t="str">
        <f>+'[36]MATER. VARIOS'!K86</f>
        <v/>
      </c>
      <c r="M1314" s="49" t="str">
        <f>+'[36]MATER. VARIOS'!L86</f>
        <v/>
      </c>
      <c r="N1314" s="49" t="str">
        <f>+'[36]MATER. VARIOS'!M86</f>
        <v/>
      </c>
      <c r="O1314" s="49" t="str">
        <f>+'[36]MATER. VARIOS'!N86</f>
        <v>Estimado</v>
      </c>
      <c r="P1314" s="49" t="str">
        <f>+'[36]MATER. VARIOS'!O86</f>
        <v/>
      </c>
      <c r="Q1314" s="49" t="str">
        <f>+'[36]MATER. VARIOS'!P86</f>
        <v>E</v>
      </c>
      <c r="R1314" s="51">
        <f t="shared" si="82"/>
        <v>-0.52049753368611262</v>
      </c>
      <c r="S1314" s="45" t="str">
        <f t="shared" si="83"/>
        <v>Estimado.rar</v>
      </c>
      <c r="V1314" s="46">
        <f t="shared" si="85"/>
        <v>1</v>
      </c>
    </row>
    <row r="1315" spans="1:22" s="45" customFormat="1" ht="11.25" hidden="1" customHeight="1" x14ac:dyDescent="0.2">
      <c r="A1315" s="47">
        <f t="shared" si="84"/>
        <v>1301</v>
      </c>
      <c r="B1315" s="48" t="str">
        <f>+'[36]MATER. VARIOS'!B87</f>
        <v>CXT113</v>
      </c>
      <c r="C1315" s="49" t="str">
        <f>+'[36]MATER. VARIOS'!C87</f>
        <v>TERMINAL INTERIOR TERMORESTRINGENTE PARA CABLE NA2XSY 10 KV. DE  150 mm2.</v>
      </c>
      <c r="D1315" s="49">
        <f>+'[36]MATER. VARIOS'!D87</f>
        <v>129.59</v>
      </c>
      <c r="E1315" s="53">
        <f>+'[36]MATER. VARIOS'!E87</f>
        <v>47.542669535021936</v>
      </c>
      <c r="F1315" s="53"/>
      <c r="G1315" s="49" t="str">
        <f>+'[36]MATER. VARIOS'!F87</f>
        <v>E</v>
      </c>
      <c r="H1315" s="49" t="str">
        <f>+'[36]MATER. VARIOS'!G87</f>
        <v/>
      </c>
      <c r="I1315" s="49" t="str">
        <f>+'[36]MATER. VARIOS'!H87</f>
        <v>Estimado</v>
      </c>
      <c r="J1315" s="49" t="str">
        <f>+'[36]MATER. VARIOS'!I87</f>
        <v/>
      </c>
      <c r="K1315" s="49" t="str">
        <f>+'[36]MATER. VARIOS'!J87</f>
        <v/>
      </c>
      <c r="L1315" s="49" t="str">
        <f>+'[36]MATER. VARIOS'!K87</f>
        <v/>
      </c>
      <c r="M1315" s="49" t="str">
        <f>+'[36]MATER. VARIOS'!L87</f>
        <v/>
      </c>
      <c r="N1315" s="49" t="str">
        <f>+'[36]MATER. VARIOS'!M87</f>
        <v/>
      </c>
      <c r="O1315" s="49" t="str">
        <f>+'[36]MATER. VARIOS'!N87</f>
        <v>Estimado</v>
      </c>
      <c r="P1315" s="49" t="str">
        <f>+'[36]MATER. VARIOS'!O87</f>
        <v/>
      </c>
      <c r="Q1315" s="49" t="str">
        <f>+'[36]MATER. VARIOS'!P87</f>
        <v>E</v>
      </c>
      <c r="R1315" s="51">
        <f t="shared" si="82"/>
        <v>-0.63313010621944643</v>
      </c>
      <c r="S1315" s="45" t="str">
        <f t="shared" si="83"/>
        <v>Estimado.rar</v>
      </c>
      <c r="V1315" s="46">
        <f t="shared" si="85"/>
        <v>1</v>
      </c>
    </row>
    <row r="1316" spans="1:22" s="45" customFormat="1" ht="11.25" hidden="1" customHeight="1" x14ac:dyDescent="0.2">
      <c r="A1316" s="47">
        <f t="shared" si="84"/>
        <v>1302</v>
      </c>
      <c r="B1316" s="48" t="str">
        <f>+'[36]MATER. VARIOS'!B88</f>
        <v>CXT114</v>
      </c>
      <c r="C1316" s="49" t="str">
        <f>+'[36]MATER. VARIOS'!C88</f>
        <v>TERMINAL EXTERIOR TERMORESTRINGENTE PARA CABLE NA2XSY 10 KV. DE  240 mm2.</v>
      </c>
      <c r="D1316" s="49">
        <f>+'[36]MATER. VARIOS'!D88</f>
        <v>125.16</v>
      </c>
      <c r="E1316" s="53">
        <f>+'[36]MATER. VARIOS'!E88</f>
        <v>49.285386331266409</v>
      </c>
      <c r="F1316" s="53"/>
      <c r="G1316" s="49" t="str">
        <f>+'[36]MATER. VARIOS'!F88</f>
        <v>E</v>
      </c>
      <c r="H1316" s="49" t="str">
        <f>+'[36]MATER. VARIOS'!G88</f>
        <v/>
      </c>
      <c r="I1316" s="49" t="str">
        <f>+'[36]MATER. VARIOS'!H88</f>
        <v>Estimado</v>
      </c>
      <c r="J1316" s="49" t="str">
        <f>+'[36]MATER. VARIOS'!I88</f>
        <v/>
      </c>
      <c r="K1316" s="49" t="str">
        <f>+'[36]MATER. VARIOS'!J88</f>
        <v/>
      </c>
      <c r="L1316" s="49" t="str">
        <f>+'[36]MATER. VARIOS'!K88</f>
        <v/>
      </c>
      <c r="M1316" s="49" t="str">
        <f>+'[36]MATER. VARIOS'!L88</f>
        <v/>
      </c>
      <c r="N1316" s="49" t="str">
        <f>+'[36]MATER. VARIOS'!M88</f>
        <v/>
      </c>
      <c r="O1316" s="49" t="str">
        <f>+'[36]MATER. VARIOS'!N88</f>
        <v>Estimado</v>
      </c>
      <c r="P1316" s="49" t="str">
        <f>+'[36]MATER. VARIOS'!O88</f>
        <v/>
      </c>
      <c r="Q1316" s="49" t="str">
        <f>+'[36]MATER. VARIOS'!P88</f>
        <v>E</v>
      </c>
      <c r="R1316" s="51">
        <f t="shared" si="82"/>
        <v>-0.60622094653829972</v>
      </c>
      <c r="S1316" s="45" t="str">
        <f t="shared" si="83"/>
        <v>Estimado.rar</v>
      </c>
      <c r="V1316" s="46">
        <f t="shared" si="85"/>
        <v>1</v>
      </c>
    </row>
    <row r="1317" spans="1:22" s="45" customFormat="1" ht="11.25" hidden="1" customHeight="1" x14ac:dyDescent="0.2">
      <c r="A1317" s="47">
        <f t="shared" si="84"/>
        <v>1303</v>
      </c>
      <c r="B1317" s="48" t="str">
        <f>+'[36]MATER. VARIOS'!B89</f>
        <v>CXT115</v>
      </c>
      <c r="C1317" s="49" t="str">
        <f>+'[36]MATER. VARIOS'!C89</f>
        <v>TERMINAL INTERIOR TERMORESTRINGENTE PARA CABLE NA2XSY 10 KV. DE  240 mm2.</v>
      </c>
      <c r="D1317" s="49">
        <f>+'[36]MATER. VARIOS'!D89</f>
        <v>146.11000000000001</v>
      </c>
      <c r="E1317" s="53">
        <f>+'[36]MATER. VARIOS'!E89</f>
        <v>49.285386331266409</v>
      </c>
      <c r="F1317" s="53"/>
      <c r="G1317" s="49" t="str">
        <f>+'[36]MATER. VARIOS'!F89</f>
        <v>E</v>
      </c>
      <c r="H1317" s="49" t="str">
        <f>+'[36]MATER. VARIOS'!G89</f>
        <v/>
      </c>
      <c r="I1317" s="49" t="str">
        <f>+'[36]MATER. VARIOS'!H89</f>
        <v>Estimado</v>
      </c>
      <c r="J1317" s="49" t="str">
        <f>+'[36]MATER. VARIOS'!I89</f>
        <v/>
      </c>
      <c r="K1317" s="49" t="str">
        <f>+'[36]MATER. VARIOS'!J89</f>
        <v/>
      </c>
      <c r="L1317" s="49" t="str">
        <f>+'[36]MATER. VARIOS'!K89</f>
        <v/>
      </c>
      <c r="M1317" s="49" t="str">
        <f>+'[36]MATER. VARIOS'!L89</f>
        <v/>
      </c>
      <c r="N1317" s="49" t="str">
        <f>+'[36]MATER. VARIOS'!M89</f>
        <v/>
      </c>
      <c r="O1317" s="49" t="str">
        <f>+'[36]MATER. VARIOS'!N89</f>
        <v>Estimado</v>
      </c>
      <c r="P1317" s="49" t="str">
        <f>+'[36]MATER. VARIOS'!O89</f>
        <v/>
      </c>
      <c r="Q1317" s="49" t="str">
        <f>+'[36]MATER. VARIOS'!P89</f>
        <v>E</v>
      </c>
      <c r="R1317" s="51">
        <f t="shared" si="82"/>
        <v>-0.66268300368717814</v>
      </c>
      <c r="S1317" s="45" t="str">
        <f t="shared" si="83"/>
        <v>Estimado.rar</v>
      </c>
      <c r="V1317" s="46">
        <f t="shared" si="85"/>
        <v>1</v>
      </c>
    </row>
    <row r="1318" spans="1:22" s="45" customFormat="1" ht="11.25" hidden="1" customHeight="1" x14ac:dyDescent="0.2">
      <c r="A1318" s="47">
        <f t="shared" si="84"/>
        <v>1304</v>
      </c>
      <c r="B1318" s="48" t="str">
        <f>+'[36]MATER. VARIOS'!B90</f>
        <v>CXT116</v>
      </c>
      <c r="C1318" s="49" t="str">
        <f>+'[36]MATER. VARIOS'!C90</f>
        <v>TERMINAL EXTERIOR TERMORESTRINGENTE PARA CABLE NA2XSY 10 KV. DE  400 mm2.</v>
      </c>
      <c r="D1318" s="49">
        <f>+'[36]MATER. VARIOS'!D90</f>
        <v>154.94</v>
      </c>
      <c r="E1318" s="53">
        <f>+'[36]MATER. VARIOS'!E90</f>
        <v>63.89</v>
      </c>
      <c r="F1318" s="53"/>
      <c r="G1318" s="49" t="str">
        <f>+'[36]MATER. VARIOS'!F90</f>
        <v>S</v>
      </c>
      <c r="H1318" s="49">
        <f>+'[36]MATER. VARIOS'!G90</f>
        <v>24</v>
      </c>
      <c r="I1318" s="49" t="str">
        <f>+'[36]MATER. VARIOS'!H90</f>
        <v>Factura F004-00001891</v>
      </c>
      <c r="J1318" s="49" t="str">
        <f>+'[36]MATER. VARIOS'!I90</f>
        <v>Individual</v>
      </c>
      <c r="K1318" s="49" t="str">
        <f>+'[36]MATER. VARIOS'!J90</f>
        <v>EDPE</v>
      </c>
      <c r="L1318" s="49" t="str">
        <f>+'[36]MATER. VARIOS'!K90</f>
        <v>TYCO ELECTRONICS DEL PERU S.A.C</v>
      </c>
      <c r="M1318" s="49">
        <f>+'[36]MATER. VARIOS'!L90</f>
        <v>42998</v>
      </c>
      <c r="N1318" s="49">
        <f>+'[36]MATER. VARIOS'!M90</f>
        <v>25</v>
      </c>
      <c r="O1318" s="49" t="str">
        <f>+'[36]MATER. VARIOS'!N90</f>
        <v>Sustento</v>
      </c>
      <c r="P1318" s="49">
        <f>+'[36]MATER. VARIOS'!O90</f>
        <v>24</v>
      </c>
      <c r="Q1318" s="49" t="str">
        <f>+'[36]MATER. VARIOS'!P90</f>
        <v>S</v>
      </c>
      <c r="R1318" s="51">
        <f t="shared" si="82"/>
        <v>-0.58764683103136695</v>
      </c>
      <c r="S1318" s="45" t="str">
        <f t="shared" si="83"/>
        <v>EDPE: Factura F004-00001891</v>
      </c>
      <c r="V1318" s="46">
        <f t="shared" si="85"/>
        <v>1</v>
      </c>
    </row>
    <row r="1319" spans="1:22" s="45" customFormat="1" ht="11.25" hidden="1" customHeight="1" x14ac:dyDescent="0.2">
      <c r="A1319" s="47">
        <f t="shared" si="84"/>
        <v>1305</v>
      </c>
      <c r="B1319" s="48" t="str">
        <f>+'[36]MATER. VARIOS'!B91</f>
        <v>CXT117</v>
      </c>
      <c r="C1319" s="49" t="str">
        <f>+'[36]MATER. VARIOS'!C91</f>
        <v>TERMINAL INTERIOR TERMORESTRINGENTE PARA CABLE NA2XSY 10 KV. DE  400 mm2.</v>
      </c>
      <c r="D1319" s="49">
        <f>+'[36]MATER. VARIOS'!D91</f>
        <v>183.76</v>
      </c>
      <c r="E1319" s="53">
        <f>+'[36]MATER. VARIOS'!E91</f>
        <v>63.89</v>
      </c>
      <c r="F1319" s="53"/>
      <c r="G1319" s="49" t="str">
        <f>+'[36]MATER. VARIOS'!F91</f>
        <v>E</v>
      </c>
      <c r="H1319" s="49" t="str">
        <f>+'[36]MATER. VARIOS'!G91</f>
        <v/>
      </c>
      <c r="I1319" s="49" t="str">
        <f>+'[36]MATER. VARIOS'!H91</f>
        <v>Estimado</v>
      </c>
      <c r="J1319" s="49" t="str">
        <f>+'[36]MATER. VARIOS'!I91</f>
        <v/>
      </c>
      <c r="K1319" s="49" t="str">
        <f>+'[36]MATER. VARIOS'!J91</f>
        <v/>
      </c>
      <c r="L1319" s="49" t="str">
        <f>+'[36]MATER. VARIOS'!K91</f>
        <v/>
      </c>
      <c r="M1319" s="49" t="str">
        <f>+'[36]MATER. VARIOS'!L91</f>
        <v/>
      </c>
      <c r="N1319" s="49" t="str">
        <f>+'[36]MATER. VARIOS'!M91</f>
        <v/>
      </c>
      <c r="O1319" s="49" t="str">
        <f>+'[36]MATER. VARIOS'!N91</f>
        <v>Estimado</v>
      </c>
      <c r="P1319" s="49" t="str">
        <f>+'[36]MATER. VARIOS'!O91</f>
        <v/>
      </c>
      <c r="Q1319" s="49" t="str">
        <f>+'[36]MATER. VARIOS'!P91</f>
        <v>E</v>
      </c>
      <c r="R1319" s="51">
        <f t="shared" si="82"/>
        <v>-0.65231824118415327</v>
      </c>
      <c r="S1319" s="45" t="str">
        <f t="shared" si="83"/>
        <v>Estimado.rar</v>
      </c>
      <c r="V1319" s="46">
        <f t="shared" si="85"/>
        <v>1</v>
      </c>
    </row>
    <row r="1320" spans="1:22" s="45" customFormat="1" ht="11.25" hidden="1" customHeight="1" x14ac:dyDescent="0.2">
      <c r="A1320" s="47">
        <f t="shared" si="84"/>
        <v>1306</v>
      </c>
      <c r="B1320" s="48" t="str">
        <f>+'[36]MATER. VARIOS'!B92</f>
        <v>CXT118</v>
      </c>
      <c r="C1320" s="49" t="str">
        <f>+'[36]MATER. VARIOS'!C92</f>
        <v>TERMINAL PARA B.T. PARA CABLE NA2XY 120 mm2</v>
      </c>
      <c r="D1320" s="49">
        <f>+'[36]MATER. VARIOS'!D92</f>
        <v>4.04</v>
      </c>
      <c r="E1320" s="53">
        <f>+'[36]MATER. VARIOS'!E92</f>
        <v>14.06</v>
      </c>
      <c r="F1320" s="53"/>
      <c r="G1320" s="49" t="str">
        <f>+'[36]MATER. VARIOS'!F92</f>
        <v>S</v>
      </c>
      <c r="H1320" s="49">
        <f>+'[36]MATER. VARIOS'!G92</f>
        <v>5155</v>
      </c>
      <c r="I1320" s="49" t="str">
        <f>+'[36]MATER. VARIOS'!H92</f>
        <v>Factura F001-58299</v>
      </c>
      <c r="J1320" s="49" t="str">
        <f>+'[36]MATER. VARIOS'!I92</f>
        <v>Individual</v>
      </c>
      <c r="K1320" s="49" t="str">
        <f>+'[36]MATER. VARIOS'!J92</f>
        <v>EDPE</v>
      </c>
      <c r="L1320" s="49" t="str">
        <f>+'[36]MATER. VARIOS'!K92</f>
        <v>3M PERÚ S.A</v>
      </c>
      <c r="M1320" s="49">
        <f>+'[36]MATER. VARIOS'!L92</f>
        <v>42877</v>
      </c>
      <c r="N1320" s="49">
        <f>+'[36]MATER. VARIOS'!M92</f>
        <v>21</v>
      </c>
      <c r="O1320" s="49" t="str">
        <f>+'[36]MATER. VARIOS'!N92</f>
        <v>Sustento</v>
      </c>
      <c r="P1320" s="49">
        <f>+'[36]MATER. VARIOS'!O92</f>
        <v>5155</v>
      </c>
      <c r="Q1320" s="49" t="str">
        <f>+'[36]MATER. VARIOS'!P92</f>
        <v>S</v>
      </c>
      <c r="R1320" s="51">
        <f t="shared" si="82"/>
        <v>2.4801980198019802</v>
      </c>
      <c r="S1320" s="45" t="str">
        <f t="shared" si="83"/>
        <v>EDPE: Factura F001-58299</v>
      </c>
      <c r="V1320" s="46">
        <f t="shared" si="85"/>
        <v>1</v>
      </c>
    </row>
    <row r="1321" spans="1:22" s="45" customFormat="1" ht="11.25" hidden="1" customHeight="1" x14ac:dyDescent="0.2">
      <c r="A1321" s="47">
        <f t="shared" si="84"/>
        <v>1307</v>
      </c>
      <c r="B1321" s="48" t="str">
        <f>+[37]Palomillas!B34</f>
        <v>AXP01</v>
      </c>
      <c r="C1321" s="49" t="str">
        <f>+[37]Palomillas!C34</f>
        <v xml:space="preserve">PALOMILLA DE FIERRO CORTO PARA AISLADORES                                                                                                                                                                                                                 </v>
      </c>
      <c r="D1321" s="49">
        <f>+[37]Palomillas!D34</f>
        <v>5.83</v>
      </c>
      <c r="E1321" s="53">
        <f>+[37]Palomillas!E34</f>
        <v>4.8510549313358302</v>
      </c>
      <c r="F1321" s="53"/>
      <c r="G1321" s="49" t="str">
        <f>+[37]Palomillas!F34</f>
        <v>E</v>
      </c>
      <c r="H1321" s="49" t="str">
        <f>+[37]Palomillas!G34</f>
        <v/>
      </c>
      <c r="I1321" s="49" t="str">
        <f>+[37]Palomillas!H34</f>
        <v>Estimado</v>
      </c>
      <c r="J1321" s="49" t="str">
        <f>+[37]Palomillas!I34</f>
        <v/>
      </c>
      <c r="K1321" s="49" t="str">
        <f>+[37]Palomillas!J34</f>
        <v/>
      </c>
      <c r="L1321" s="49" t="str">
        <f>+[37]Palomillas!K34</f>
        <v/>
      </c>
      <c r="M1321" s="49" t="str">
        <f>+[37]Palomillas!L34</f>
        <v/>
      </c>
      <c r="N1321" s="49" t="str">
        <f>+[37]Palomillas!M34</f>
        <v/>
      </c>
      <c r="O1321" s="49" t="str">
        <f>+[37]Palomillas!N34</f>
        <v>Estimado</v>
      </c>
      <c r="P1321" s="49" t="str">
        <f>+[37]Palomillas!O34</f>
        <v/>
      </c>
      <c r="Q1321" s="49" t="str">
        <f>+[37]Palomillas!P34</f>
        <v>E</v>
      </c>
      <c r="R1321" s="51">
        <f t="shared" si="82"/>
        <v>-0.16791510611735327</v>
      </c>
      <c r="S1321" s="45" t="str">
        <f t="shared" si="83"/>
        <v>Estimado.rar</v>
      </c>
      <c r="V1321" s="46">
        <f t="shared" si="85"/>
        <v>1</v>
      </c>
    </row>
    <row r="1322" spans="1:22" s="45" customFormat="1" ht="11.25" hidden="1" customHeight="1" x14ac:dyDescent="0.2">
      <c r="A1322" s="47">
        <f t="shared" si="84"/>
        <v>1308</v>
      </c>
      <c r="B1322" s="48" t="str">
        <f>+[37]Palomillas!B35</f>
        <v>PCF05</v>
      </c>
      <c r="C1322" s="49" t="str">
        <f>+[37]Palomillas!C35</f>
        <v xml:space="preserve">PALOMILLA DE FIERRO LARGO PARA AISLADORES                                                                                                                                                                                                                 </v>
      </c>
      <c r="D1322" s="49">
        <f>+[37]Palomillas!D35</f>
        <v>11.19</v>
      </c>
      <c r="E1322" s="53">
        <f>+[37]Palomillas!E35</f>
        <v>9.3110299625468151</v>
      </c>
      <c r="F1322" s="53"/>
      <c r="G1322" s="49" t="str">
        <f>+[37]Palomillas!F35</f>
        <v>E</v>
      </c>
      <c r="H1322" s="49" t="str">
        <f>+[37]Palomillas!G35</f>
        <v/>
      </c>
      <c r="I1322" s="49" t="str">
        <f>+[37]Palomillas!H35</f>
        <v>Estimado</v>
      </c>
      <c r="J1322" s="49" t="str">
        <f>+[37]Palomillas!I35</f>
        <v/>
      </c>
      <c r="K1322" s="49" t="str">
        <f>+[37]Palomillas!J35</f>
        <v/>
      </c>
      <c r="L1322" s="49" t="str">
        <f>+[37]Palomillas!K35</f>
        <v/>
      </c>
      <c r="M1322" s="49" t="str">
        <f>+[37]Palomillas!L35</f>
        <v/>
      </c>
      <c r="N1322" s="49" t="str">
        <f>+[37]Palomillas!M35</f>
        <v/>
      </c>
      <c r="O1322" s="49" t="str">
        <f>+[37]Palomillas!N35</f>
        <v>Estimado</v>
      </c>
      <c r="P1322" s="49" t="str">
        <f>+[37]Palomillas!O35</f>
        <v/>
      </c>
      <c r="Q1322" s="49" t="str">
        <f>+[37]Palomillas!P35</f>
        <v>E</v>
      </c>
      <c r="R1322" s="51">
        <f t="shared" si="82"/>
        <v>-0.16791510611735339</v>
      </c>
      <c r="S1322" s="45" t="str">
        <f t="shared" si="83"/>
        <v>Estimado.rar</v>
      </c>
      <c r="V1322" s="46">
        <f t="shared" si="85"/>
        <v>1</v>
      </c>
    </row>
    <row r="1323" spans="1:22" s="45" customFormat="1" ht="11.25" hidden="1" customHeight="1" x14ac:dyDescent="0.2">
      <c r="A1323" s="47">
        <f t="shared" si="84"/>
        <v>1309</v>
      </c>
      <c r="B1323" s="48" t="str">
        <f>+[37]Palomillas!B36</f>
        <v>PCC19</v>
      </c>
      <c r="C1323" s="49" t="str">
        <f>+[37]Palomillas!C36</f>
        <v xml:space="preserve">PALOMILLA DOBLE DE CONCRETO ARMADO PARA BIPOSTE (S.E. 400-630 KVA) DE 11 mts.                                                                                                                                                                             </v>
      </c>
      <c r="D1323" s="49">
        <f>+[37]Palomillas!D36</f>
        <v>21.64</v>
      </c>
      <c r="E1323" s="53">
        <f>+[37]Palomillas!E36</f>
        <v>23.46</v>
      </c>
      <c r="F1323" s="53"/>
      <c r="G1323" s="49" t="str">
        <f>+[37]Palomillas!F36</f>
        <v>S</v>
      </c>
      <c r="H1323" s="49">
        <f>+[37]Palomillas!G36</f>
        <v>74</v>
      </c>
      <c r="I1323" s="49" t="str">
        <f>+[37]Palomillas!H36</f>
        <v>Factura E001-31</v>
      </c>
      <c r="J1323" s="49" t="str">
        <f>+[37]Palomillas!I36</f>
        <v>Individual</v>
      </c>
      <c r="K1323" s="49" t="str">
        <f>+[37]Palomillas!J36</f>
        <v>EDPE</v>
      </c>
      <c r="L1323" s="49" t="str">
        <f>+[37]Palomillas!K36</f>
        <v>INDUSTRIA DE POSTES SULLANA S.A.C.</v>
      </c>
      <c r="M1323" s="49">
        <f>+[37]Palomillas!L36</f>
        <v>42739</v>
      </c>
      <c r="N1323" s="49">
        <f>+[37]Palomillas!M36</f>
        <v>74</v>
      </c>
      <c r="O1323" s="49" t="str">
        <f>+[37]Palomillas!N36</f>
        <v>Sustento</v>
      </c>
      <c r="P1323" s="49">
        <f>+[37]Palomillas!O36</f>
        <v>74</v>
      </c>
      <c r="Q1323" s="49" t="str">
        <f>+[37]Palomillas!P36</f>
        <v>S</v>
      </c>
      <c r="R1323" s="51">
        <f t="shared" si="82"/>
        <v>8.4103512014787496E-2</v>
      </c>
      <c r="S1323" s="45" t="str">
        <f t="shared" si="83"/>
        <v>EDPE: Factura E001-31</v>
      </c>
      <c r="V1323" s="46">
        <f t="shared" si="85"/>
        <v>1</v>
      </c>
    </row>
    <row r="1324" spans="1:22" s="45" customFormat="1" ht="11.25" hidden="1" customHeight="1" x14ac:dyDescent="0.2">
      <c r="A1324" s="47">
        <f t="shared" si="84"/>
        <v>1310</v>
      </c>
      <c r="B1324" s="48" t="str">
        <f>+[37]Palomillas!B37</f>
        <v>PCC20</v>
      </c>
      <c r="C1324" s="49" t="str">
        <f>+[37]Palomillas!C37</f>
        <v xml:space="preserve">PALOMILLA DOBLE DE CONCRETO ARMADO PARA BIPOSTE DE 11 mts.                                                                                                                                                                                                </v>
      </c>
      <c r="D1324" s="49">
        <f>+[37]Palomillas!D37</f>
        <v>23.82</v>
      </c>
      <c r="E1324" s="53">
        <f>+[37]Palomillas!E37</f>
        <v>20.75</v>
      </c>
      <c r="F1324" s="53"/>
      <c r="G1324" s="49" t="str">
        <f>+[37]Palomillas!F37</f>
        <v>S</v>
      </c>
      <c r="H1324" s="49">
        <f>+[37]Palomillas!G37</f>
        <v>2</v>
      </c>
      <c r="I1324" s="49" t="str">
        <f>+[37]Palomillas!H37</f>
        <v>Orden de Compra OC-431</v>
      </c>
      <c r="J1324" s="49" t="str">
        <f>+[37]Palomillas!I37</f>
        <v>Individual</v>
      </c>
      <c r="K1324" s="49" t="str">
        <f>+[37]Palomillas!J37</f>
        <v>ELDU</v>
      </c>
      <c r="L1324" s="49" t="str">
        <f>+[37]Palomillas!K37</f>
        <v>EMPRESA HUARCAYA HUAYLLA S.A.C.</v>
      </c>
      <c r="M1324" s="49">
        <f>+[37]Palomillas!L37</f>
        <v>42472</v>
      </c>
      <c r="N1324" s="49">
        <f>+[37]Palomillas!M37</f>
        <v>2</v>
      </c>
      <c r="O1324" s="49" t="str">
        <f>+[37]Palomillas!N37</f>
        <v>Sustento</v>
      </c>
      <c r="P1324" s="49">
        <f>+[37]Palomillas!O37</f>
        <v>2</v>
      </c>
      <c r="Q1324" s="49" t="str">
        <f>+[37]Palomillas!P37</f>
        <v>S</v>
      </c>
      <c r="R1324" s="51">
        <f t="shared" si="82"/>
        <v>-0.12888329135180521</v>
      </c>
      <c r="S1324" s="45" t="str">
        <f t="shared" si="83"/>
        <v>ELDU: Orden de Compra OC-431</v>
      </c>
      <c r="V1324" s="46">
        <f t="shared" si="85"/>
        <v>1</v>
      </c>
    </row>
    <row r="1325" spans="1:22" s="45" customFormat="1" ht="11.25" hidden="1" customHeight="1" x14ac:dyDescent="0.2">
      <c r="A1325" s="47">
        <f t="shared" si="84"/>
        <v>1311</v>
      </c>
      <c r="B1325" s="48" t="str">
        <f>+[37]Palomillas!B38</f>
        <v>PCC21</v>
      </c>
      <c r="C1325" s="49" t="str">
        <f>+[37]Palomillas!C38</f>
        <v xml:space="preserve">PALOMILLA DOBLE DE CONCRETO ARMADO PARA BIPOSTE DE 13 mts.                                                                                                                                                                                                </v>
      </c>
      <c r="D1325" s="49">
        <f>+[37]Palomillas!D38</f>
        <v>29.26</v>
      </c>
      <c r="E1325" s="53">
        <f>+[37]Palomillas!E38</f>
        <v>35.33</v>
      </c>
      <c r="F1325" s="53"/>
      <c r="G1325" s="49" t="str">
        <f>+[37]Palomillas!F38</f>
        <v>S</v>
      </c>
      <c r="H1325" s="49">
        <f>+[37]Palomillas!G38</f>
        <v>20</v>
      </c>
      <c r="I1325" s="49" t="str">
        <f>+[37]Palomillas!H38</f>
        <v>Orden de Compra 1210014434</v>
      </c>
      <c r="J1325" s="49" t="str">
        <f>+[37]Palomillas!I38</f>
        <v>Individual</v>
      </c>
      <c r="K1325" s="49" t="str">
        <f>+[37]Palomillas!J38</f>
        <v>ELNO</v>
      </c>
      <c r="L1325" s="49" t="str">
        <f>+[37]Palomillas!K38</f>
        <v>INGENIERIA Y SERVICIOS AREVALO S.A.</v>
      </c>
      <c r="M1325" s="49">
        <f>+[37]Palomillas!L38</f>
        <v>42927</v>
      </c>
      <c r="N1325" s="49">
        <f>+[37]Palomillas!M38</f>
        <v>20</v>
      </c>
      <c r="O1325" s="49" t="str">
        <f>+[37]Palomillas!N38</f>
        <v>Sustento</v>
      </c>
      <c r="P1325" s="49">
        <f>+[37]Palomillas!O38</f>
        <v>20</v>
      </c>
      <c r="Q1325" s="49" t="str">
        <f>+[37]Palomillas!P38</f>
        <v>S</v>
      </c>
      <c r="R1325" s="51">
        <f t="shared" si="82"/>
        <v>0.20745044429254933</v>
      </c>
      <c r="S1325" s="45" t="str">
        <f t="shared" si="83"/>
        <v>ELNO: Orden de Compra 1210014434</v>
      </c>
      <c r="V1325" s="46">
        <f t="shared" si="85"/>
        <v>1</v>
      </c>
    </row>
    <row r="1326" spans="1:22" s="45" customFormat="1" ht="11.25" hidden="1" customHeight="1" x14ac:dyDescent="0.2">
      <c r="A1326" s="47">
        <f t="shared" si="84"/>
        <v>1312</v>
      </c>
      <c r="B1326" s="48" t="str">
        <f>+[37]Palomillas!B39</f>
        <v>PCF06</v>
      </c>
      <c r="C1326" s="49" t="str">
        <f>+[37]Palomillas!C39</f>
        <v xml:space="preserve">PALOMILLA EN  E                                                                                                                                                                                                                                           </v>
      </c>
      <c r="D1326" s="49">
        <f>+[37]Palomillas!D39</f>
        <v>23.53</v>
      </c>
      <c r="E1326" s="53">
        <f>+[37]Palomillas!E39</f>
        <v>27.654334224059696</v>
      </c>
      <c r="F1326" s="53"/>
      <c r="G1326" s="49" t="str">
        <f>+[37]Palomillas!F39</f>
        <v>E</v>
      </c>
      <c r="H1326" s="49" t="str">
        <f>+[37]Palomillas!G39</f>
        <v/>
      </c>
      <c r="I1326" s="49" t="str">
        <f>+[37]Palomillas!H39</f>
        <v>Estimado</v>
      </c>
      <c r="J1326" s="49" t="str">
        <f>+[37]Palomillas!I39</f>
        <v/>
      </c>
      <c r="K1326" s="49" t="str">
        <f>+[37]Palomillas!J39</f>
        <v/>
      </c>
      <c r="L1326" s="49" t="str">
        <f>+[37]Palomillas!K39</f>
        <v/>
      </c>
      <c r="M1326" s="49" t="str">
        <f>+[37]Palomillas!L39</f>
        <v/>
      </c>
      <c r="N1326" s="49" t="str">
        <f>+[37]Palomillas!M39</f>
        <v/>
      </c>
      <c r="O1326" s="49" t="str">
        <f>+[37]Palomillas!N39</f>
        <v>Estimado</v>
      </c>
      <c r="P1326" s="49" t="str">
        <f>+[37]Palomillas!O39</f>
        <v/>
      </c>
      <c r="Q1326" s="49" t="str">
        <f>+[37]Palomillas!P39</f>
        <v>E</v>
      </c>
      <c r="R1326" s="51">
        <f t="shared" si="82"/>
        <v>0.17527982252697383</v>
      </c>
      <c r="S1326" s="45" t="str">
        <f t="shared" si="83"/>
        <v>Estimado.rar</v>
      </c>
      <c r="V1326" s="46">
        <f t="shared" si="85"/>
        <v>1</v>
      </c>
    </row>
    <row r="1327" spans="1:22" s="45" customFormat="1" ht="11.25" hidden="1" customHeight="1" x14ac:dyDescent="0.2">
      <c r="A1327" s="47">
        <f t="shared" si="84"/>
        <v>1313</v>
      </c>
      <c r="B1327" s="48" t="str">
        <f>+[37]Plataforma!B24</f>
        <v>PSC01</v>
      </c>
      <c r="C1327" s="49" t="str">
        <f>+[37]Plataforma!C24</f>
        <v xml:space="preserve">PLATAFORMA SOPORTE DE TRANSFORMADOR DE CONCRETO ARMADO PARA BIPOSTE DE 11 mts.                                                                                                                                                                            </v>
      </c>
      <c r="D1327" s="49">
        <f>+[37]Plataforma!D24</f>
        <v>32.340000000000003</v>
      </c>
      <c r="E1327" s="53">
        <f>+[37]Plataforma!E24</f>
        <v>43.34</v>
      </c>
      <c r="F1327" s="53"/>
      <c r="G1327" s="49" t="str">
        <f>+[37]Plataforma!F24</f>
        <v>S</v>
      </c>
      <c r="H1327" s="49">
        <f>+[37]Plataforma!G24</f>
        <v>12</v>
      </c>
      <c r="I1327" s="49" t="str">
        <f>+[37]Plataforma!H24</f>
        <v>Orden de Compra OC-1406</v>
      </c>
      <c r="J1327" s="49" t="str">
        <f>+[37]Plataforma!I24</f>
        <v>Individual</v>
      </c>
      <c r="K1327" s="49" t="str">
        <f>+[37]Plataforma!J24</f>
        <v>ELDU</v>
      </c>
      <c r="L1327" s="49" t="str">
        <f>+[37]Plataforma!K24</f>
        <v>EMPRESA HUARCAYA HUAYLLA S.A.C.</v>
      </c>
      <c r="M1327" s="49">
        <f>+[37]Plataforma!L24</f>
        <v>42576</v>
      </c>
      <c r="N1327" s="49">
        <f>+[37]Plataforma!M24</f>
        <v>12</v>
      </c>
      <c r="O1327" s="49" t="str">
        <f>+[37]Plataforma!N24</f>
        <v>Sustento</v>
      </c>
      <c r="P1327" s="49">
        <f>+[37]Plataforma!O24</f>
        <v>12</v>
      </c>
      <c r="Q1327" s="49" t="str">
        <f>+[37]Plataforma!P24</f>
        <v>S</v>
      </c>
      <c r="R1327" s="51">
        <f t="shared" si="82"/>
        <v>0.34013605442176864</v>
      </c>
      <c r="S1327" s="45" t="str">
        <f t="shared" si="83"/>
        <v>ELDU: Orden de Compra OC-1406</v>
      </c>
      <c r="V1327" s="46">
        <f t="shared" si="85"/>
        <v>1</v>
      </c>
    </row>
    <row r="1328" spans="1:22" s="45" customFormat="1" ht="11.25" hidden="1" customHeight="1" x14ac:dyDescent="0.2">
      <c r="A1328" s="47">
        <f t="shared" si="84"/>
        <v>1314</v>
      </c>
      <c r="B1328" s="48" t="str">
        <f>+[37]Plataforma!B25</f>
        <v>PSC02</v>
      </c>
      <c r="C1328" s="49" t="str">
        <f>+[37]Plataforma!C25</f>
        <v xml:space="preserve">PLATAFORMA SOPORTE DE TRANSFORMADOR DE CONCRETO ARMADO PARA BIPOSTE DE 11 mts. (S.E. 400-630 KVA)                                                                                                                                                         </v>
      </c>
      <c r="D1328" s="49">
        <f>+[37]Plataforma!D25</f>
        <v>103.13</v>
      </c>
      <c r="E1328" s="53">
        <f>+[37]Plataforma!E25</f>
        <v>92.65</v>
      </c>
      <c r="F1328" s="53"/>
      <c r="G1328" s="49" t="str">
        <f>+[37]Plataforma!F25</f>
        <v>S</v>
      </c>
      <c r="H1328" s="49">
        <f>+[37]Plataforma!G25</f>
        <v>12</v>
      </c>
      <c r="I1328" s="49" t="str">
        <f>+[37]Plataforma!H25</f>
        <v>Factura 001-003786</v>
      </c>
      <c r="J1328" s="49" t="str">
        <f>+[37]Plataforma!I25</f>
        <v>Individual</v>
      </c>
      <c r="K1328" s="49" t="str">
        <f>+[37]Plataforma!J25</f>
        <v>ELOR</v>
      </c>
      <c r="L1328" s="49" t="str">
        <f>+[37]Plataforma!K25</f>
        <v>MEGALUZ S.A.C</v>
      </c>
      <c r="M1328" s="49">
        <f>+[37]Plataforma!L25</f>
        <v>43076</v>
      </c>
      <c r="N1328" s="49">
        <f>+[37]Plataforma!M25</f>
        <v>1</v>
      </c>
      <c r="O1328" s="49" t="str">
        <f>+[37]Plataforma!N25</f>
        <v>Sustento</v>
      </c>
      <c r="P1328" s="49">
        <f>+[37]Plataforma!O25</f>
        <v>12</v>
      </c>
      <c r="Q1328" s="49" t="str">
        <f>+[37]Plataforma!P25</f>
        <v>S</v>
      </c>
      <c r="R1328" s="51">
        <f t="shared" si="82"/>
        <v>-0.10161931542713076</v>
      </c>
      <c r="S1328" s="45" t="str">
        <f t="shared" si="83"/>
        <v>ELOR: Factura 001-003786</v>
      </c>
      <c r="V1328" s="46">
        <f t="shared" si="85"/>
        <v>1</v>
      </c>
    </row>
    <row r="1329" spans="1:22" s="45" customFormat="1" ht="11.25" hidden="1" customHeight="1" x14ac:dyDescent="0.2">
      <c r="A1329" s="47">
        <f t="shared" si="84"/>
        <v>1315</v>
      </c>
      <c r="B1329" s="48" t="str">
        <f>+[37]Plataforma!B26</f>
        <v>PSC03</v>
      </c>
      <c r="C1329" s="49" t="str">
        <f>+[37]Plataforma!C26</f>
        <v xml:space="preserve">PLATAFORMA SOPORTE DE TRANSFORMADOR DE CONCRETO ARMADO PARA BIPOSTE DE 13 mts.                                                                                                                                                                            </v>
      </c>
      <c r="D1329" s="49">
        <f>+[37]Plataforma!D26</f>
        <v>103.23</v>
      </c>
      <c r="E1329" s="53">
        <f>+[37]Plataforma!E26</f>
        <v>44.23</v>
      </c>
      <c r="F1329" s="53"/>
      <c r="G1329" s="49" t="str">
        <f>+[37]Plataforma!F26</f>
        <v>S</v>
      </c>
      <c r="H1329" s="49">
        <f>+[37]Plataforma!G26</f>
        <v>100</v>
      </c>
      <c r="I1329" s="49" t="str">
        <f>+[37]Plataforma!H26</f>
        <v>Factura 001-006541</v>
      </c>
      <c r="J1329" s="49" t="str">
        <f>+[37]Plataforma!I26</f>
        <v>Individual</v>
      </c>
      <c r="K1329" s="49" t="str">
        <f>+[37]Plataforma!J26</f>
        <v>EDPE</v>
      </c>
      <c r="L1329" s="49" t="str">
        <f>+[37]Plataforma!K26</f>
        <v>POSTES SAC</v>
      </c>
      <c r="M1329" s="49">
        <f>+[37]Plataforma!L26</f>
        <v>42739</v>
      </c>
      <c r="N1329" s="49">
        <f>+[37]Plataforma!M26</f>
        <v>100</v>
      </c>
      <c r="O1329" s="49" t="str">
        <f>+[37]Plataforma!N26</f>
        <v>Sustento</v>
      </c>
      <c r="P1329" s="49">
        <f>+[37]Plataforma!O26</f>
        <v>100</v>
      </c>
      <c r="Q1329" s="49" t="str">
        <f>+[37]Plataforma!P26</f>
        <v>S</v>
      </c>
      <c r="R1329" s="51">
        <f t="shared" si="82"/>
        <v>-0.57153928121670061</v>
      </c>
      <c r="S1329" s="45" t="str">
        <f t="shared" si="83"/>
        <v>EDPE: Factura 001-006541</v>
      </c>
      <c r="V1329" s="46">
        <f t="shared" si="85"/>
        <v>1</v>
      </c>
    </row>
    <row r="1330" spans="1:22" s="45" customFormat="1" ht="11.25" hidden="1" customHeight="1" x14ac:dyDescent="0.2">
      <c r="A1330" s="47">
        <f t="shared" si="84"/>
        <v>1316</v>
      </c>
      <c r="B1330" s="48" t="str">
        <f>+[37]Soportes!B53</f>
        <v>PSC14</v>
      </c>
      <c r="C1330" s="49" t="str">
        <f>+[37]Soportes!C53</f>
        <v xml:space="preserve">SOPORTE DE ACERO GALVANIZADO PARA TRANFORMADOR MONOFASICO AEREO                                                                                                                                                                                           </v>
      </c>
      <c r="D1330" s="49">
        <f>+[37]Soportes!D53</f>
        <v>15.01</v>
      </c>
      <c r="E1330" s="53">
        <f>+[37]Soportes!E53</f>
        <v>15.046139155274432</v>
      </c>
      <c r="F1330" s="53"/>
      <c r="G1330" s="49" t="str">
        <f>+[37]Soportes!F53</f>
        <v>E</v>
      </c>
      <c r="H1330" s="49" t="str">
        <f>+[37]Soportes!G53</f>
        <v/>
      </c>
      <c r="I1330" s="49" t="str">
        <f>+[37]Soportes!H53</f>
        <v>Estimado</v>
      </c>
      <c r="J1330" s="49" t="str">
        <f>+[37]Soportes!I53</f>
        <v/>
      </c>
      <c r="K1330" s="49" t="str">
        <f>+[37]Soportes!J53</f>
        <v/>
      </c>
      <c r="L1330" s="49" t="str">
        <f>+[37]Soportes!K53</f>
        <v/>
      </c>
      <c r="M1330" s="49" t="str">
        <f>+[37]Soportes!L53</f>
        <v/>
      </c>
      <c r="N1330" s="49" t="str">
        <f>+[37]Soportes!M53</f>
        <v/>
      </c>
      <c r="O1330" s="49" t="str">
        <f>+[37]Soportes!N53</f>
        <v>Estimado</v>
      </c>
      <c r="P1330" s="49" t="str">
        <f>+[37]Soportes!O53</f>
        <v/>
      </c>
      <c r="Q1330" s="49" t="str">
        <f>+[37]Soportes!P53</f>
        <v>E</v>
      </c>
      <c r="R1330" s="51">
        <f t="shared" si="82"/>
        <v>2.4076719036929539E-3</v>
      </c>
      <c r="S1330" s="45" t="str">
        <f t="shared" si="83"/>
        <v>Estimado.rar</v>
      </c>
      <c r="V1330" s="46">
        <f t="shared" si="85"/>
        <v>1</v>
      </c>
    </row>
    <row r="1331" spans="1:22" s="45" customFormat="1" ht="11.25" hidden="1" customHeight="1" x14ac:dyDescent="0.2">
      <c r="A1331" s="47">
        <f t="shared" si="84"/>
        <v>1317</v>
      </c>
      <c r="B1331" s="48" t="str">
        <f>+[37]Soportes!B54</f>
        <v>DXS02</v>
      </c>
      <c r="C1331" s="49" t="str">
        <f>+[37]Soportes!C54</f>
        <v xml:space="preserve">SOPORTE DE TABLERO DE DIST. SEC. Y AP. PARA S.E. CONVENCIONAL DE 5.00 X 4.00 m.                                                                                                                                                                           </v>
      </c>
      <c r="D1331" s="49">
        <f>+[37]Soportes!D54</f>
        <v>436.26</v>
      </c>
      <c r="E1331" s="53">
        <f>+[37]Soportes!E54</f>
        <v>437.31037094470508</v>
      </c>
      <c r="F1331" s="53"/>
      <c r="G1331" s="49" t="str">
        <f>+[37]Soportes!F54</f>
        <v>E</v>
      </c>
      <c r="H1331" s="49" t="str">
        <f>+[37]Soportes!G54</f>
        <v/>
      </c>
      <c r="I1331" s="49" t="str">
        <f>+[37]Soportes!H54</f>
        <v>Estimado</v>
      </c>
      <c r="J1331" s="49" t="str">
        <f>+[37]Soportes!I54</f>
        <v/>
      </c>
      <c r="K1331" s="49" t="str">
        <f>+[37]Soportes!J54</f>
        <v/>
      </c>
      <c r="L1331" s="49" t="str">
        <f>+[37]Soportes!K54</f>
        <v/>
      </c>
      <c r="M1331" s="49" t="str">
        <f>+[37]Soportes!L54</f>
        <v/>
      </c>
      <c r="N1331" s="49" t="str">
        <f>+[37]Soportes!M54</f>
        <v/>
      </c>
      <c r="O1331" s="49" t="str">
        <f>+[37]Soportes!N54</f>
        <v>Estimado</v>
      </c>
      <c r="P1331" s="49" t="str">
        <f>+[37]Soportes!O54</f>
        <v/>
      </c>
      <c r="Q1331" s="49" t="str">
        <f>+[37]Soportes!P54</f>
        <v>E</v>
      </c>
      <c r="R1331" s="51">
        <f t="shared" si="82"/>
        <v>2.4076719036929539E-3</v>
      </c>
      <c r="S1331" s="45" t="str">
        <f t="shared" si="83"/>
        <v>Estimado.rar</v>
      </c>
      <c r="V1331" s="46">
        <f t="shared" si="85"/>
        <v>1</v>
      </c>
    </row>
    <row r="1332" spans="1:22" s="45" customFormat="1" ht="11.25" hidden="1" customHeight="1" x14ac:dyDescent="0.2">
      <c r="A1332" s="47">
        <f t="shared" si="84"/>
        <v>1318</v>
      </c>
      <c r="B1332" s="48" t="str">
        <f>+[37]Soportes!B55</f>
        <v>DXS03</v>
      </c>
      <c r="C1332" s="49" t="str">
        <f>+[37]Soportes!C55</f>
        <v xml:space="preserve">SOPORTE DE TABLERO DE DIST. SEC. Y AP. PARA S.E. CONVENCIONAL DE 5.00 X 7.50 m.                                                                                                                                                                           </v>
      </c>
      <c r="D1332" s="49">
        <f>+[37]Soportes!D55</f>
        <v>506.85</v>
      </c>
      <c r="E1332" s="53">
        <f>+[37]Soportes!E55</f>
        <v>508.07032850438679</v>
      </c>
      <c r="F1332" s="53"/>
      <c r="G1332" s="49" t="str">
        <f>+[37]Soportes!F55</f>
        <v>E</v>
      </c>
      <c r="H1332" s="49" t="str">
        <f>+[37]Soportes!G55</f>
        <v/>
      </c>
      <c r="I1332" s="49" t="str">
        <f>+[37]Soportes!H55</f>
        <v>Estimado</v>
      </c>
      <c r="J1332" s="49" t="str">
        <f>+[37]Soportes!I55</f>
        <v/>
      </c>
      <c r="K1332" s="49" t="str">
        <f>+[37]Soportes!J55</f>
        <v/>
      </c>
      <c r="L1332" s="49" t="str">
        <f>+[37]Soportes!K55</f>
        <v/>
      </c>
      <c r="M1332" s="49" t="str">
        <f>+[37]Soportes!L55</f>
        <v/>
      </c>
      <c r="N1332" s="49" t="str">
        <f>+[37]Soportes!M55</f>
        <v/>
      </c>
      <c r="O1332" s="49" t="str">
        <f>+[37]Soportes!N55</f>
        <v>Estimado</v>
      </c>
      <c r="P1332" s="49" t="str">
        <f>+[37]Soportes!O55</f>
        <v/>
      </c>
      <c r="Q1332" s="49" t="str">
        <f>+[37]Soportes!P55</f>
        <v>E</v>
      </c>
      <c r="R1332" s="51">
        <f t="shared" si="82"/>
        <v>2.4076719036929539E-3</v>
      </c>
      <c r="S1332" s="45" t="str">
        <f t="shared" si="83"/>
        <v>Estimado.rar</v>
      </c>
      <c r="V1332" s="46">
        <f t="shared" si="85"/>
        <v>1</v>
      </c>
    </row>
    <row r="1333" spans="1:22" s="45" customFormat="1" ht="11.25" hidden="1" customHeight="1" x14ac:dyDescent="0.2">
      <c r="A1333" s="47">
        <f t="shared" si="84"/>
        <v>1319</v>
      </c>
      <c r="B1333" s="48" t="str">
        <f>+[37]Soportes!B56</f>
        <v>AXP30</v>
      </c>
      <c r="C1333" s="49" t="str">
        <f>+[37]Soportes!C56</f>
        <v xml:space="preserve">SOPORTE LATERAL PARA AISLADOR PIN POLIMERICO                                                                                                                                                                                                              </v>
      </c>
      <c r="D1333" s="49">
        <f>+[37]Soportes!D56</f>
        <v>3.08</v>
      </c>
      <c r="E1333" s="53">
        <f>+[37]Soportes!E56</f>
        <v>3.0874156294633743</v>
      </c>
      <c r="F1333" s="53"/>
      <c r="G1333" s="49" t="str">
        <f>+[37]Soportes!F56</f>
        <v>E</v>
      </c>
      <c r="H1333" s="49" t="str">
        <f>+[37]Soportes!G56</f>
        <v/>
      </c>
      <c r="I1333" s="49" t="str">
        <f>+[37]Soportes!H56</f>
        <v>Estimado</v>
      </c>
      <c r="J1333" s="49" t="str">
        <f>+[37]Soportes!I56</f>
        <v/>
      </c>
      <c r="K1333" s="49" t="str">
        <f>+[37]Soportes!J56</f>
        <v/>
      </c>
      <c r="L1333" s="49" t="str">
        <f>+[37]Soportes!K56</f>
        <v/>
      </c>
      <c r="M1333" s="49" t="str">
        <f>+[37]Soportes!L56</f>
        <v/>
      </c>
      <c r="N1333" s="49" t="str">
        <f>+[37]Soportes!M56</f>
        <v/>
      </c>
      <c r="O1333" s="49" t="str">
        <f>+[37]Soportes!N56</f>
        <v>Estimado</v>
      </c>
      <c r="P1333" s="49" t="str">
        <f>+[37]Soportes!O56</f>
        <v/>
      </c>
      <c r="Q1333" s="49" t="str">
        <f>+[37]Soportes!P56</f>
        <v>E</v>
      </c>
      <c r="R1333" s="51">
        <f t="shared" si="82"/>
        <v>2.4076719036929539E-3</v>
      </c>
      <c r="S1333" s="45" t="str">
        <f t="shared" si="83"/>
        <v>Estimado.rar</v>
      </c>
      <c r="V1333" s="46">
        <f t="shared" si="85"/>
        <v>1</v>
      </c>
    </row>
    <row r="1334" spans="1:22" s="45" customFormat="1" ht="11.25" hidden="1" customHeight="1" x14ac:dyDescent="0.2">
      <c r="A1334" s="47">
        <f t="shared" si="84"/>
        <v>1320</v>
      </c>
      <c r="B1334" s="48" t="str">
        <f>+[37]Soportes!B57</f>
        <v>DXS16</v>
      </c>
      <c r="C1334" s="49" t="str">
        <f>+[37]Soportes!C57</f>
        <v xml:space="preserve">SOPORTE METALICO PARA PLATAFORMA DE SE. AEREA 250KVA                                                                                                                                                                                                      </v>
      </c>
      <c r="D1334" s="49" t="str">
        <f>+[37]Soportes!D57</f>
        <v>Sin Costo (No Utilizado)</v>
      </c>
      <c r="E1334" s="53">
        <f>+[37]Soportes!E57</f>
        <v>0</v>
      </c>
      <c r="F1334" s="53"/>
      <c r="G1334" s="49" t="str">
        <f>+[37]Soportes!F57</f>
        <v>A</v>
      </c>
      <c r="H1334" s="49" t="str">
        <f>+[37]Soportes!G57</f>
        <v/>
      </c>
      <c r="I1334" s="49" t="str">
        <f>+[37]Soportes!H57</f>
        <v>Precio Regulado 2012</v>
      </c>
      <c r="J1334" s="49" t="str">
        <f>+[37]Soportes!I57</f>
        <v/>
      </c>
      <c r="K1334" s="49" t="str">
        <f>+[37]Soportes!J57</f>
        <v/>
      </c>
      <c r="L1334" s="49" t="str">
        <f>+[37]Soportes!K57</f>
        <v/>
      </c>
      <c r="M1334" s="49" t="str">
        <f>+[37]Soportes!L57</f>
        <v/>
      </c>
      <c r="N1334" s="49" t="str">
        <f>+[37]Soportes!M57</f>
        <v/>
      </c>
      <c r="O1334" s="49" t="str">
        <f>+[37]Soportes!N57</f>
        <v>Precio regulado 2012</v>
      </c>
      <c r="P1334" s="49" t="str">
        <f>+[37]Soportes!O57</f>
        <v/>
      </c>
      <c r="Q1334" s="49" t="str">
        <f>+[37]Soportes!P57</f>
        <v>A</v>
      </c>
      <c r="R1334" s="51" t="str">
        <f t="shared" si="82"/>
        <v/>
      </c>
      <c r="S1334" s="45" t="str">
        <f t="shared" si="83"/>
        <v>Precio regulado 2012</v>
      </c>
      <c r="V1334" s="46">
        <f t="shared" si="85"/>
        <v>1</v>
      </c>
    </row>
    <row r="1335" spans="1:22" s="45" customFormat="1" ht="11.25" hidden="1" customHeight="1" x14ac:dyDescent="0.2">
      <c r="A1335" s="47">
        <f t="shared" si="84"/>
        <v>1321</v>
      </c>
      <c r="B1335" s="48" t="str">
        <f>+[37]Soportes!B58</f>
        <v>PSC16</v>
      </c>
      <c r="C1335" s="49" t="str">
        <f>+[37]Soportes!C58</f>
        <v xml:space="preserve">SOPORTE PARA EQUIPO DE SECCIONAMIENTO Y PROTECCION, S.E.MONOPOSTE :                                                                                                                                                                                       </v>
      </c>
      <c r="D1335" s="49">
        <f>+[37]Soportes!D58</f>
        <v>34.28</v>
      </c>
      <c r="E1335" s="53">
        <f>+[37]Soportes!E58</f>
        <v>34.362534992858599</v>
      </c>
      <c r="F1335" s="53"/>
      <c r="G1335" s="49" t="str">
        <f>+[37]Soportes!F58</f>
        <v>E</v>
      </c>
      <c r="H1335" s="49" t="str">
        <f>+[37]Soportes!G58</f>
        <v/>
      </c>
      <c r="I1335" s="49" t="str">
        <f>+[37]Soportes!H58</f>
        <v>Estimado</v>
      </c>
      <c r="J1335" s="49" t="str">
        <f>+[37]Soportes!I58</f>
        <v/>
      </c>
      <c r="K1335" s="49" t="str">
        <f>+[37]Soportes!J58</f>
        <v/>
      </c>
      <c r="L1335" s="49" t="str">
        <f>+[37]Soportes!K58</f>
        <v/>
      </c>
      <c r="M1335" s="49" t="str">
        <f>+[37]Soportes!L58</f>
        <v/>
      </c>
      <c r="N1335" s="49" t="str">
        <f>+[37]Soportes!M58</f>
        <v/>
      </c>
      <c r="O1335" s="49" t="str">
        <f>+[37]Soportes!N58</f>
        <v>Estimado</v>
      </c>
      <c r="P1335" s="49" t="str">
        <f>+[37]Soportes!O58</f>
        <v/>
      </c>
      <c r="Q1335" s="49" t="str">
        <f>+[37]Soportes!P58</f>
        <v>E</v>
      </c>
      <c r="R1335" s="51">
        <f t="shared" si="82"/>
        <v>2.4076719036929539E-3</v>
      </c>
      <c r="S1335" s="45" t="str">
        <f t="shared" si="83"/>
        <v>Estimado.rar</v>
      </c>
      <c r="V1335" s="46">
        <f t="shared" si="85"/>
        <v>1</v>
      </c>
    </row>
    <row r="1336" spans="1:22" s="45" customFormat="1" ht="11.25" hidden="1" customHeight="1" x14ac:dyDescent="0.2">
      <c r="A1336" s="47">
        <f t="shared" si="84"/>
        <v>1322</v>
      </c>
      <c r="B1336" s="48" t="str">
        <f>+[37]Soportes!B59</f>
        <v>PSC18</v>
      </c>
      <c r="C1336" s="49" t="str">
        <f>+[37]Soportes!C59</f>
        <v xml:space="preserve">SOPORTE PARA EQUIPOS DE SECCIONAMIENTO Y PROTECCION, PARA S.E.BIPOSTE:                                                                                                                                                                                    </v>
      </c>
      <c r="D1336" s="49">
        <f>+[37]Soportes!D59</f>
        <v>10.9</v>
      </c>
      <c r="E1336" s="53">
        <f>+[37]Soportes!E59</f>
        <v>10.926243623750253</v>
      </c>
      <c r="F1336" s="53"/>
      <c r="G1336" s="49" t="str">
        <f>+[37]Soportes!F59</f>
        <v>E</v>
      </c>
      <c r="H1336" s="49" t="str">
        <f>+[37]Soportes!G59</f>
        <v/>
      </c>
      <c r="I1336" s="49" t="str">
        <f>+[37]Soportes!H59</f>
        <v>Estimado</v>
      </c>
      <c r="J1336" s="49" t="str">
        <f>+[37]Soportes!I59</f>
        <v/>
      </c>
      <c r="K1336" s="49" t="str">
        <f>+[37]Soportes!J59</f>
        <v/>
      </c>
      <c r="L1336" s="49" t="str">
        <f>+[37]Soportes!K59</f>
        <v/>
      </c>
      <c r="M1336" s="49" t="str">
        <f>+[37]Soportes!L59</f>
        <v/>
      </c>
      <c r="N1336" s="49" t="str">
        <f>+[37]Soportes!M59</f>
        <v/>
      </c>
      <c r="O1336" s="49" t="str">
        <f>+[37]Soportes!N59</f>
        <v>Estimado</v>
      </c>
      <c r="P1336" s="49" t="str">
        <f>+[37]Soportes!O59</f>
        <v/>
      </c>
      <c r="Q1336" s="49" t="str">
        <f>+[37]Soportes!P59</f>
        <v>E</v>
      </c>
      <c r="R1336" s="51">
        <f t="shared" si="82"/>
        <v>2.4076719036929539E-3</v>
      </c>
      <c r="S1336" s="45" t="str">
        <f t="shared" si="83"/>
        <v>Estimado.rar</v>
      </c>
      <c r="V1336" s="46">
        <f t="shared" si="85"/>
        <v>1</v>
      </c>
    </row>
    <row r="1337" spans="1:22" s="45" customFormat="1" ht="11.25" hidden="1" customHeight="1" x14ac:dyDescent="0.2">
      <c r="A1337" s="47">
        <f t="shared" si="84"/>
        <v>1323</v>
      </c>
      <c r="B1337" s="48" t="str">
        <f>+[37]Soportes!B60</f>
        <v>DXS23</v>
      </c>
      <c r="C1337" s="49" t="str">
        <f>+[37]Soportes!C60</f>
        <v xml:space="preserve">SOPORTE PARA INTERRUPTOR DE POTENCIA 10KV, SE. CONVENCIONAL                                                                                                                                                                                               </v>
      </c>
      <c r="D1337" s="49" t="str">
        <f>+[37]Soportes!D60</f>
        <v>Sin Costo (No Utilizado)</v>
      </c>
      <c r="E1337" s="53">
        <f>+[37]Soportes!E60</f>
        <v>0</v>
      </c>
      <c r="F1337" s="53"/>
      <c r="G1337" s="49" t="str">
        <f>+[37]Soportes!F60</f>
        <v>A</v>
      </c>
      <c r="H1337" s="49" t="str">
        <f>+[37]Soportes!G60</f>
        <v/>
      </c>
      <c r="I1337" s="49" t="str">
        <f>+[37]Soportes!H60</f>
        <v>Precio Regulado 2012</v>
      </c>
      <c r="J1337" s="49" t="str">
        <f>+[37]Soportes!I60</f>
        <v/>
      </c>
      <c r="K1337" s="49" t="str">
        <f>+[37]Soportes!J60</f>
        <v/>
      </c>
      <c r="L1337" s="49" t="str">
        <f>+[37]Soportes!K60</f>
        <v/>
      </c>
      <c r="M1337" s="49" t="str">
        <f>+[37]Soportes!L60</f>
        <v/>
      </c>
      <c r="N1337" s="49" t="str">
        <f>+[37]Soportes!M60</f>
        <v/>
      </c>
      <c r="O1337" s="49" t="str">
        <f>+[37]Soportes!N60</f>
        <v>Precio regulado 2012</v>
      </c>
      <c r="P1337" s="49" t="str">
        <f>+[37]Soportes!O60</f>
        <v/>
      </c>
      <c r="Q1337" s="49" t="str">
        <f>+[37]Soportes!P60</f>
        <v>A</v>
      </c>
      <c r="R1337" s="51" t="str">
        <f t="shared" si="82"/>
        <v/>
      </c>
      <c r="S1337" s="45" t="str">
        <f t="shared" si="83"/>
        <v>Precio regulado 2012</v>
      </c>
      <c r="V1337" s="46">
        <f t="shared" si="85"/>
        <v>1</v>
      </c>
    </row>
    <row r="1338" spans="1:22" s="45" customFormat="1" ht="11.25" hidden="1" customHeight="1" x14ac:dyDescent="0.2">
      <c r="A1338" s="47">
        <f t="shared" si="84"/>
        <v>1324</v>
      </c>
      <c r="B1338" s="48" t="str">
        <f>+[37]Soportes!B61</f>
        <v>DXS19</v>
      </c>
      <c r="C1338" s="49" t="str">
        <f>+[37]Soportes!C61</f>
        <v xml:space="preserve">SOPORTE PARA TRANSFORMADOR DE CORRIENTE 10KV INTERIOR                                                                                                                                                                                                     </v>
      </c>
      <c r="D1338" s="49" t="str">
        <f>+[37]Soportes!D61</f>
        <v>Sin Costo (No Utilizado)</v>
      </c>
      <c r="E1338" s="53">
        <f>+[37]Soportes!E61</f>
        <v>0</v>
      </c>
      <c r="F1338" s="53"/>
      <c r="G1338" s="49" t="str">
        <f>+[37]Soportes!F61</f>
        <v>A</v>
      </c>
      <c r="H1338" s="49" t="str">
        <f>+[37]Soportes!G61</f>
        <v/>
      </c>
      <c r="I1338" s="49" t="str">
        <f>+[37]Soportes!H61</f>
        <v>Precio Regulado 2012</v>
      </c>
      <c r="J1338" s="49" t="str">
        <f>+[37]Soportes!I61</f>
        <v/>
      </c>
      <c r="K1338" s="49" t="str">
        <f>+[37]Soportes!J61</f>
        <v/>
      </c>
      <c r="L1338" s="49" t="str">
        <f>+[37]Soportes!K61</f>
        <v/>
      </c>
      <c r="M1338" s="49" t="str">
        <f>+[37]Soportes!L61</f>
        <v/>
      </c>
      <c r="N1338" s="49" t="str">
        <f>+[37]Soportes!M61</f>
        <v/>
      </c>
      <c r="O1338" s="49" t="str">
        <f>+[37]Soportes!N61</f>
        <v>Precio regulado 2012</v>
      </c>
      <c r="P1338" s="49" t="str">
        <f>+[37]Soportes!O61</f>
        <v/>
      </c>
      <c r="Q1338" s="49" t="str">
        <f>+[37]Soportes!P61</f>
        <v>A</v>
      </c>
      <c r="R1338" s="51" t="str">
        <f t="shared" si="82"/>
        <v/>
      </c>
      <c r="S1338" s="45" t="str">
        <f t="shared" si="83"/>
        <v>Precio regulado 2012</v>
      </c>
      <c r="V1338" s="46">
        <f t="shared" si="85"/>
        <v>1</v>
      </c>
    </row>
    <row r="1339" spans="1:22" s="45" customFormat="1" ht="11.25" hidden="1" customHeight="1" x14ac:dyDescent="0.2">
      <c r="A1339" s="47">
        <f t="shared" si="84"/>
        <v>1325</v>
      </c>
      <c r="B1339" s="48" t="str">
        <f>+[37]Soportes!B62</f>
        <v>DXS20</v>
      </c>
      <c r="C1339" s="49" t="str">
        <f>+[37]Soportes!C62</f>
        <v xml:space="preserve">SOPORTE PARA TRANSFORMADOR DE CORRIENTE 22.9KV SE.TIPO BIPOSTE                                                                                                                                                                                            </v>
      </c>
      <c r="D1339" s="49" t="str">
        <f>+[37]Soportes!D62</f>
        <v>Sin Costo (No Utilizado)</v>
      </c>
      <c r="E1339" s="53">
        <f>+[37]Soportes!E62</f>
        <v>0</v>
      </c>
      <c r="F1339" s="53"/>
      <c r="G1339" s="49" t="str">
        <f>+[37]Soportes!F62</f>
        <v>A</v>
      </c>
      <c r="H1339" s="49" t="str">
        <f>+[37]Soportes!G62</f>
        <v/>
      </c>
      <c r="I1339" s="49" t="str">
        <f>+[37]Soportes!H62</f>
        <v>Precio Regulado 2012</v>
      </c>
      <c r="J1339" s="49" t="str">
        <f>+[37]Soportes!I62</f>
        <v/>
      </c>
      <c r="K1339" s="49" t="str">
        <f>+[37]Soportes!J62</f>
        <v/>
      </c>
      <c r="L1339" s="49" t="str">
        <f>+[37]Soportes!K62</f>
        <v/>
      </c>
      <c r="M1339" s="49" t="str">
        <f>+[37]Soportes!L62</f>
        <v/>
      </c>
      <c r="N1339" s="49" t="str">
        <f>+[37]Soportes!M62</f>
        <v/>
      </c>
      <c r="O1339" s="49" t="str">
        <f>+[37]Soportes!N62</f>
        <v>Precio regulado 2012</v>
      </c>
      <c r="P1339" s="49" t="str">
        <f>+[37]Soportes!O62</f>
        <v/>
      </c>
      <c r="Q1339" s="49" t="str">
        <f>+[37]Soportes!P62</f>
        <v>A</v>
      </c>
      <c r="R1339" s="51" t="str">
        <f t="shared" si="82"/>
        <v/>
      </c>
      <c r="S1339" s="45" t="str">
        <f t="shared" si="83"/>
        <v>Precio regulado 2012</v>
      </c>
      <c r="V1339" s="46">
        <f t="shared" si="85"/>
        <v>1</v>
      </c>
    </row>
    <row r="1340" spans="1:22" s="45" customFormat="1" ht="11.25" hidden="1" customHeight="1" x14ac:dyDescent="0.2">
      <c r="A1340" s="47">
        <f t="shared" si="84"/>
        <v>1326</v>
      </c>
      <c r="B1340" s="48" t="str">
        <f>+[37]Soportes!B63</f>
        <v>DXS22</v>
      </c>
      <c r="C1340" s="49" t="str">
        <f>+[37]Soportes!C63</f>
        <v xml:space="preserve">SOPORTE PARA TRANSFORMADOR DE CORRIENTE TOROIDAL 10KV SE. INTERIOR                                                                                                                                                                                        </v>
      </c>
      <c r="D1340" s="49" t="str">
        <f>+[37]Soportes!D63</f>
        <v>Sin Costo (No Utilizado)</v>
      </c>
      <c r="E1340" s="53">
        <f>+[37]Soportes!E63</f>
        <v>0</v>
      </c>
      <c r="F1340" s="53"/>
      <c r="G1340" s="49" t="str">
        <f>+[37]Soportes!F63</f>
        <v>A</v>
      </c>
      <c r="H1340" s="49" t="str">
        <f>+[37]Soportes!G63</f>
        <v/>
      </c>
      <c r="I1340" s="49" t="str">
        <f>+[37]Soportes!H63</f>
        <v>Precio Regulado 2012</v>
      </c>
      <c r="J1340" s="49" t="str">
        <f>+[37]Soportes!I63</f>
        <v/>
      </c>
      <c r="K1340" s="49" t="str">
        <f>+[37]Soportes!J63</f>
        <v/>
      </c>
      <c r="L1340" s="49" t="str">
        <f>+[37]Soportes!K63</f>
        <v/>
      </c>
      <c r="M1340" s="49" t="str">
        <f>+[37]Soportes!L63</f>
        <v/>
      </c>
      <c r="N1340" s="49" t="str">
        <f>+[37]Soportes!M63</f>
        <v/>
      </c>
      <c r="O1340" s="49" t="str">
        <f>+[37]Soportes!N63</f>
        <v>Precio regulado 2012</v>
      </c>
      <c r="P1340" s="49" t="str">
        <f>+[37]Soportes!O63</f>
        <v/>
      </c>
      <c r="Q1340" s="49" t="str">
        <f>+[37]Soportes!P63</f>
        <v>A</v>
      </c>
      <c r="R1340" s="51" t="str">
        <f t="shared" si="82"/>
        <v/>
      </c>
      <c r="S1340" s="45" t="str">
        <f t="shared" si="83"/>
        <v>Precio regulado 2012</v>
      </c>
      <c r="V1340" s="46">
        <f t="shared" si="85"/>
        <v>1</v>
      </c>
    </row>
    <row r="1341" spans="1:22" s="45" customFormat="1" ht="11.25" hidden="1" customHeight="1" x14ac:dyDescent="0.2">
      <c r="A1341" s="47">
        <f t="shared" si="84"/>
        <v>1327</v>
      </c>
      <c r="B1341" s="48" t="str">
        <f>+[37]Soportes!B64</f>
        <v>DXS18</v>
      </c>
      <c r="C1341" s="49" t="str">
        <f>+[37]Soportes!C64</f>
        <v xml:space="preserve">SOPORTE PARA TRANSFORMADOR DE TENSION 2 DEVANADOS 10KV INTERIOR                                                                                                                                                                                           </v>
      </c>
      <c r="D1341" s="49" t="str">
        <f>+[37]Soportes!D64</f>
        <v>Sin Costo (No Utilizado)</v>
      </c>
      <c r="E1341" s="53">
        <f>+[37]Soportes!E64</f>
        <v>0</v>
      </c>
      <c r="F1341" s="53"/>
      <c r="G1341" s="49" t="str">
        <f>+[37]Soportes!F64</f>
        <v>A</v>
      </c>
      <c r="H1341" s="49" t="str">
        <f>+[37]Soportes!G64</f>
        <v/>
      </c>
      <c r="I1341" s="49" t="str">
        <f>+[37]Soportes!H64</f>
        <v>Precio Regulado 2012</v>
      </c>
      <c r="J1341" s="49" t="str">
        <f>+[37]Soportes!I64</f>
        <v/>
      </c>
      <c r="K1341" s="49" t="str">
        <f>+[37]Soportes!J64</f>
        <v/>
      </c>
      <c r="L1341" s="49" t="str">
        <f>+[37]Soportes!K64</f>
        <v/>
      </c>
      <c r="M1341" s="49" t="str">
        <f>+[37]Soportes!L64</f>
        <v/>
      </c>
      <c r="N1341" s="49" t="str">
        <f>+[37]Soportes!M64</f>
        <v/>
      </c>
      <c r="O1341" s="49" t="str">
        <f>+[37]Soportes!N64</f>
        <v>Precio regulado 2012</v>
      </c>
      <c r="P1341" s="49" t="str">
        <f>+[37]Soportes!O64</f>
        <v/>
      </c>
      <c r="Q1341" s="49" t="str">
        <f>+[37]Soportes!P64</f>
        <v>A</v>
      </c>
      <c r="R1341" s="51" t="str">
        <f t="shared" si="82"/>
        <v/>
      </c>
      <c r="S1341" s="45" t="str">
        <f t="shared" si="83"/>
        <v>Precio regulado 2012</v>
      </c>
      <c r="V1341" s="46">
        <f t="shared" si="85"/>
        <v>1</v>
      </c>
    </row>
    <row r="1342" spans="1:22" s="45" customFormat="1" ht="11.25" hidden="1" customHeight="1" x14ac:dyDescent="0.2">
      <c r="A1342" s="47">
        <f t="shared" si="84"/>
        <v>1328</v>
      </c>
      <c r="B1342" s="48" t="str">
        <f>+[37]Soportes!B65</f>
        <v>DXS21</v>
      </c>
      <c r="C1342" s="49" t="str">
        <f>+[37]Soportes!C65</f>
        <v xml:space="preserve">SOPORTE PARA TRANSFORMADOR DE TENSION 22.9KV SE.TIPO BIPOSTE                                                                                                                                                                                              </v>
      </c>
      <c r="D1342" s="49" t="str">
        <f>+[37]Soportes!D65</f>
        <v>Sin Costo (No Utilizado)</v>
      </c>
      <c r="E1342" s="53">
        <f>+[37]Soportes!E65</f>
        <v>0</v>
      </c>
      <c r="F1342" s="53"/>
      <c r="G1342" s="49" t="str">
        <f>+[37]Soportes!F65</f>
        <v>A</v>
      </c>
      <c r="H1342" s="49" t="str">
        <f>+[37]Soportes!G65</f>
        <v/>
      </c>
      <c r="I1342" s="49" t="str">
        <f>+[37]Soportes!H65</f>
        <v>Precio Regulado 2012</v>
      </c>
      <c r="J1342" s="49" t="str">
        <f>+[37]Soportes!I65</f>
        <v/>
      </c>
      <c r="K1342" s="49" t="str">
        <f>+[37]Soportes!J65</f>
        <v/>
      </c>
      <c r="L1342" s="49" t="str">
        <f>+[37]Soportes!K65</f>
        <v/>
      </c>
      <c r="M1342" s="49" t="str">
        <f>+[37]Soportes!L65</f>
        <v/>
      </c>
      <c r="N1342" s="49" t="str">
        <f>+[37]Soportes!M65</f>
        <v/>
      </c>
      <c r="O1342" s="49" t="str">
        <f>+[37]Soportes!N65</f>
        <v>Precio regulado 2012</v>
      </c>
      <c r="P1342" s="49" t="str">
        <f>+[37]Soportes!O65</f>
        <v/>
      </c>
      <c r="Q1342" s="49" t="str">
        <f>+[37]Soportes!P65</f>
        <v>A</v>
      </c>
      <c r="R1342" s="51" t="str">
        <f t="shared" si="82"/>
        <v/>
      </c>
      <c r="S1342" s="45" t="str">
        <f t="shared" si="83"/>
        <v>Precio regulado 2012</v>
      </c>
      <c r="V1342" s="46">
        <f t="shared" si="85"/>
        <v>1</v>
      </c>
    </row>
    <row r="1343" spans="1:22" s="45" customFormat="1" ht="11.25" hidden="1" customHeight="1" x14ac:dyDescent="0.2">
      <c r="A1343" s="47">
        <f t="shared" si="84"/>
        <v>1329</v>
      </c>
      <c r="B1343" s="48" t="str">
        <f>+[37]Soportes!B66</f>
        <v>DXS17</v>
      </c>
      <c r="C1343" s="49" t="str">
        <f>+[37]Soportes!C66</f>
        <v xml:space="preserve">SOPORTE PARA TRANSFORMADOR EN SE. DE SUPERFICIE 50X152X1300MM                                                                                                                                                                                             </v>
      </c>
      <c r="D1343" s="49" t="str">
        <f>+[37]Soportes!D66</f>
        <v>Sin Costo (No Utilizado)</v>
      </c>
      <c r="E1343" s="53">
        <f>+[37]Soportes!E66</f>
        <v>0</v>
      </c>
      <c r="F1343" s="53"/>
      <c r="G1343" s="49" t="str">
        <f>+[37]Soportes!F66</f>
        <v>A</v>
      </c>
      <c r="H1343" s="49" t="str">
        <f>+[37]Soportes!G66</f>
        <v/>
      </c>
      <c r="I1343" s="49" t="str">
        <f>+[37]Soportes!H66</f>
        <v>Precio Regulado 2012</v>
      </c>
      <c r="J1343" s="49" t="str">
        <f>+[37]Soportes!I66</f>
        <v/>
      </c>
      <c r="K1343" s="49" t="str">
        <f>+[37]Soportes!J66</f>
        <v/>
      </c>
      <c r="L1343" s="49" t="str">
        <f>+[37]Soportes!K66</f>
        <v/>
      </c>
      <c r="M1343" s="49" t="str">
        <f>+[37]Soportes!L66</f>
        <v/>
      </c>
      <c r="N1343" s="49" t="str">
        <f>+[37]Soportes!M66</f>
        <v/>
      </c>
      <c r="O1343" s="49" t="str">
        <f>+[37]Soportes!N66</f>
        <v>Precio regulado 2012</v>
      </c>
      <c r="P1343" s="49" t="str">
        <f>+[37]Soportes!O66</f>
        <v/>
      </c>
      <c r="Q1343" s="49" t="str">
        <f>+[37]Soportes!P66</f>
        <v>A</v>
      </c>
      <c r="R1343" s="51" t="str">
        <f t="shared" si="82"/>
        <v/>
      </c>
      <c r="S1343" s="45" t="str">
        <f t="shared" si="83"/>
        <v>Precio regulado 2012</v>
      </c>
      <c r="V1343" s="46">
        <f t="shared" si="85"/>
        <v>1</v>
      </c>
    </row>
    <row r="1344" spans="1:22" s="45" customFormat="1" x14ac:dyDescent="0.2">
      <c r="A1344" s="47">
        <f t="shared" si="84"/>
        <v>1330</v>
      </c>
      <c r="B1344" s="48" t="str">
        <f>+'[38]Postes CAC'!B205</f>
        <v>PPC02</v>
      </c>
      <c r="C1344" s="49" t="str">
        <f>+'[38]Postes CAC'!C205</f>
        <v xml:space="preserve">POSTE DE CONCRETO ARMADO DE  7/200/120/225                                                                                                                                                                                                                </v>
      </c>
      <c r="D1344" s="77">
        <f>+'[38]Postes CAC'!D205</f>
        <v>115.23</v>
      </c>
      <c r="E1344" s="50">
        <f>+'[38]Postes CAC'!E205</f>
        <v>75.62</v>
      </c>
      <c r="F1344" s="78">
        <f t="shared" ref="F1344:F1407" si="86">+IF(MID(C1344,1,15)="POSTE DE MADERA",E1344*(1+12%+6%+1%),IF(OR(MID(C1344,1,17)="POSTE DE CONCRETO",MID(C1344,1,17)="POSTE DE HORMIGON",MID(C1344,1,14)="POSTE DE METAL"),E1344*(1+1%),E1344))</f>
        <v>76.376200000000011</v>
      </c>
      <c r="G1344" s="49" t="str">
        <f>+'[38]Postes CAC'!F205</f>
        <v>S</v>
      </c>
      <c r="H1344" s="49" t="str">
        <f>+'[38]Postes CAC'!G205</f>
        <v>DGER/MEM</v>
      </c>
      <c r="I1344" s="49" t="str">
        <f>+'[38]Postes CAC'!H205</f>
        <v xml:space="preserve">DGER/MEM </v>
      </c>
      <c r="J1344" s="49" t="str">
        <f>+'[38]Postes CAC'!I205</f>
        <v>DGER/MEM</v>
      </c>
      <c r="K1344" s="49" t="str">
        <f>+'[38]Postes CAC'!J205</f>
        <v>DGER/MEM</v>
      </c>
      <c r="L1344" s="49" t="str">
        <f>+'[38]Postes CAC'!K205</f>
        <v>DGER/MEM</v>
      </c>
      <c r="M1344" s="49">
        <f>+'[38]Postes CAC'!L205</f>
        <v>43038</v>
      </c>
      <c r="N1344" s="49" t="str">
        <f>+'[38]Postes CAC'!M205</f>
        <v>DGER/MEM</v>
      </c>
      <c r="O1344" s="49" t="str">
        <f>+'[38]Postes CAC'!N205</f>
        <v>Sustento</v>
      </c>
      <c r="P1344" s="49" t="str">
        <f>+'[38]Postes CAC'!O205</f>
        <v>DGER/MEM</v>
      </c>
      <c r="Q1344" s="49" t="str">
        <f>+'[38]Postes CAC'!P205</f>
        <v>S</v>
      </c>
      <c r="R1344" s="51">
        <f t="shared" si="82"/>
        <v>-0.34374728803263033</v>
      </c>
      <c r="S1344" s="45" t="str">
        <f t="shared" si="83"/>
        <v xml:space="preserve">DGER/MEM: DGER/MEM </v>
      </c>
      <c r="V1344" s="46">
        <f t="shared" si="85"/>
        <v>1</v>
      </c>
    </row>
    <row r="1345" spans="1:22" s="45" customFormat="1" x14ac:dyDescent="0.2">
      <c r="A1345" s="47">
        <f t="shared" si="84"/>
        <v>1331</v>
      </c>
      <c r="B1345" s="48" t="str">
        <f>+'[38]Postes CAC'!B206</f>
        <v>PPC32</v>
      </c>
      <c r="C1345" s="49" t="str">
        <f>+'[38]Postes CAC'!C206</f>
        <v xml:space="preserve">POSTE DE CONCRETO ARMADO PARA A. P.  7/200/120/225                                                                                                                                                                                                        </v>
      </c>
      <c r="D1345" s="77">
        <f>+'[38]Postes CAC'!D206</f>
        <v>115.23</v>
      </c>
      <c r="E1345" s="50">
        <f>+'[38]Postes CAC'!E206</f>
        <v>75.62</v>
      </c>
      <c r="F1345" s="78">
        <f t="shared" si="86"/>
        <v>76.376200000000011</v>
      </c>
      <c r="G1345" s="49" t="str">
        <f>+'[38]Postes CAC'!F206</f>
        <v>E</v>
      </c>
      <c r="H1345" s="49" t="str">
        <f>+'[38]Postes CAC'!G206</f>
        <v/>
      </c>
      <c r="I1345" s="49" t="str">
        <f>+'[38]Postes CAC'!H206</f>
        <v>Estimado</v>
      </c>
      <c r="J1345" s="49" t="str">
        <f>+'[38]Postes CAC'!I206</f>
        <v/>
      </c>
      <c r="K1345" s="49" t="str">
        <f>+'[38]Postes CAC'!J206</f>
        <v/>
      </c>
      <c r="L1345" s="49" t="str">
        <f>+'[38]Postes CAC'!K206</f>
        <v/>
      </c>
      <c r="M1345" s="49" t="str">
        <f>+'[38]Postes CAC'!L206</f>
        <v/>
      </c>
      <c r="N1345" s="49" t="str">
        <f>+'[38]Postes CAC'!M206</f>
        <v/>
      </c>
      <c r="O1345" s="49" t="str">
        <f>+'[38]Postes CAC'!N206</f>
        <v>Estimado</v>
      </c>
      <c r="P1345" s="49" t="str">
        <f>+'[38]Postes CAC'!O206</f>
        <v/>
      </c>
      <c r="Q1345" s="49" t="str">
        <f>+'[38]Postes CAC'!P206</f>
        <v>E</v>
      </c>
      <c r="R1345" s="51">
        <f t="shared" si="82"/>
        <v>-0.34374728803263033</v>
      </c>
      <c r="S1345" s="45" t="str">
        <f t="shared" si="83"/>
        <v>Estimado.rar</v>
      </c>
      <c r="V1345" s="46">
        <f t="shared" si="85"/>
        <v>1</v>
      </c>
    </row>
    <row r="1346" spans="1:22" s="45" customFormat="1" x14ac:dyDescent="0.2">
      <c r="A1346" s="47">
        <f t="shared" si="84"/>
        <v>1332</v>
      </c>
      <c r="B1346" s="48" t="str">
        <f>+'[38]Postes CAC'!B207</f>
        <v>PPC05</v>
      </c>
      <c r="C1346" s="49" t="str">
        <f>+'[38]Postes CAC'!C207</f>
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</c>
      <c r="D1346" s="77">
        <f>+'[38]Postes CAC'!D207</f>
        <v>136.80000000000001</v>
      </c>
      <c r="E1346" s="50">
        <f>+'[38]Postes CAC'!E207</f>
        <v>89.39</v>
      </c>
      <c r="F1346" s="78">
        <f t="shared" si="86"/>
        <v>90.283900000000003</v>
      </c>
      <c r="G1346" s="49" t="str">
        <f>+'[38]Postes CAC'!F207</f>
        <v>S</v>
      </c>
      <c r="H1346" s="49">
        <f>+'[38]Postes CAC'!G207</f>
        <v>2000</v>
      </c>
      <c r="I1346" s="49" t="str">
        <f>+'[38]Postes CAC'!H207</f>
        <v>Contrato AD/OL 082-2016-SEAL</v>
      </c>
      <c r="J1346" s="49" t="str">
        <f>+'[38]Postes CAC'!I207</f>
        <v>Corporativa</v>
      </c>
      <c r="K1346" s="49" t="str">
        <f>+'[38]Postes CAC'!J207</f>
        <v>SEAL</v>
      </c>
      <c r="L1346" s="49" t="str">
        <f>+'[38]Postes CAC'!K207</f>
        <v>POSTES AREQUIPA S.A.</v>
      </c>
      <c r="M1346" s="49">
        <f>+'[38]Postes CAC'!L207</f>
        <v>42704</v>
      </c>
      <c r="N1346" s="49">
        <f>+'[38]Postes CAC'!M207</f>
        <v>15</v>
      </c>
      <c r="O1346" s="49" t="str">
        <f>+'[38]Postes CAC'!N207</f>
        <v>Sustento</v>
      </c>
      <c r="P1346" s="49">
        <f>+'[38]Postes CAC'!O207</f>
        <v>2000</v>
      </c>
      <c r="Q1346" s="49" t="str">
        <f>+'[38]Postes CAC'!P207</f>
        <v>S</v>
      </c>
      <c r="R1346" s="51">
        <f t="shared" si="82"/>
        <v>-0.34656432748538013</v>
      </c>
      <c r="S1346" s="45" t="str">
        <f t="shared" si="83"/>
        <v>SEAL: Contrato AD/OL 082-2016-SEAL</v>
      </c>
      <c r="V1346" s="46">
        <f t="shared" si="85"/>
        <v>1</v>
      </c>
    </row>
    <row r="1347" spans="1:22" s="45" customFormat="1" x14ac:dyDescent="0.2">
      <c r="A1347" s="47">
        <f t="shared" si="84"/>
        <v>1333</v>
      </c>
      <c r="B1347" s="48" t="str">
        <f>+'[38]Postes CAC'!B208</f>
        <v>PPC35</v>
      </c>
      <c r="C1347" s="49" t="str">
        <f>+'[38]Postes CAC'!C208</f>
        <v xml:space="preserve">POSTE DE CONCRETO ARMADO PARA A. P.  8/200/120/240                                                                                                                                                                                                        </v>
      </c>
      <c r="D1347" s="77">
        <f>+'[38]Postes CAC'!D208</f>
        <v>136.80000000000001</v>
      </c>
      <c r="E1347" s="50">
        <f>+'[38]Postes CAC'!E208</f>
        <v>89.39</v>
      </c>
      <c r="F1347" s="78">
        <f t="shared" si="86"/>
        <v>90.283900000000003</v>
      </c>
      <c r="G1347" s="49" t="str">
        <f>+'[38]Postes CAC'!F208</f>
        <v>E</v>
      </c>
      <c r="H1347" s="49" t="str">
        <f>+'[38]Postes CAC'!G208</f>
        <v/>
      </c>
      <c r="I1347" s="49" t="str">
        <f>+'[38]Postes CAC'!H208</f>
        <v>Estimado</v>
      </c>
      <c r="J1347" s="49" t="str">
        <f>+'[38]Postes CAC'!I208</f>
        <v/>
      </c>
      <c r="K1347" s="49" t="str">
        <f>+'[38]Postes CAC'!J208</f>
        <v/>
      </c>
      <c r="L1347" s="49" t="str">
        <f>+'[38]Postes CAC'!K208</f>
        <v/>
      </c>
      <c r="M1347" s="49" t="str">
        <f>+'[38]Postes CAC'!L208</f>
        <v/>
      </c>
      <c r="N1347" s="49" t="str">
        <f>+'[38]Postes CAC'!M208</f>
        <v/>
      </c>
      <c r="O1347" s="49" t="str">
        <f>+'[38]Postes CAC'!N208</f>
        <v>Estimado</v>
      </c>
      <c r="P1347" s="49" t="str">
        <f>+'[38]Postes CAC'!O208</f>
        <v/>
      </c>
      <c r="Q1347" s="49" t="str">
        <f>+'[38]Postes CAC'!P208</f>
        <v>E</v>
      </c>
      <c r="R1347" s="51">
        <f t="shared" ref="R1347:R1410" si="87">+IFERROR(E1347/D1347-1,"")</f>
        <v>-0.34656432748538013</v>
      </c>
      <c r="S1347" s="45" t="str">
        <f t="shared" ref="S1347:S1410" si="88">+IF(O1347="Sustento",K1347&amp;": "&amp;I1347,IF(O1347="Precio regulado 2012",O1347,IF(O1347="Estimado","Estimado.rar",O1347)))</f>
        <v>Estimado.rar</v>
      </c>
      <c r="V1347" s="46">
        <f t="shared" si="85"/>
        <v>1</v>
      </c>
    </row>
    <row r="1348" spans="1:22" s="45" customFormat="1" x14ac:dyDescent="0.2">
      <c r="A1348" s="47">
        <f t="shared" si="84"/>
        <v>1334</v>
      </c>
      <c r="B1348" s="48" t="str">
        <f>+'[38]Postes CAC'!B209</f>
        <v>PPC08</v>
      </c>
      <c r="C1348" s="49" t="str">
        <f>+'[38]Postes CAC'!C209</f>
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</c>
      <c r="D1348" s="77">
        <f>+'[38]Postes CAC'!D209</f>
        <v>159.16999999999999</v>
      </c>
      <c r="E1348" s="79">
        <f>+'[38]Postes CAC'!E209</f>
        <v>103.66</v>
      </c>
      <c r="F1348" s="78">
        <f t="shared" si="86"/>
        <v>104.6966</v>
      </c>
      <c r="G1348" s="49" t="str">
        <f>+'[38]Postes CAC'!F209</f>
        <v>S</v>
      </c>
      <c r="H1348" s="49">
        <f>+'[38]Postes CAC'!G209</f>
        <v>300</v>
      </c>
      <c r="I1348" s="49" t="str">
        <f>+'[38]Postes CAC'!H209</f>
        <v>Factura E001-31</v>
      </c>
      <c r="J1348" s="49" t="str">
        <f>+'[38]Postes CAC'!I209</f>
        <v>Individual</v>
      </c>
      <c r="K1348" s="49" t="str">
        <f>+'[38]Postes CAC'!J209</f>
        <v>EDPE</v>
      </c>
      <c r="L1348" s="49" t="str">
        <f>+'[38]Postes CAC'!K209</f>
        <v>INDUSTRIA DE POSTES SULLANA S.A.C.</v>
      </c>
      <c r="M1348" s="49">
        <f>+'[38]Postes CAC'!L209</f>
        <v>42738</v>
      </c>
      <c r="N1348" s="49">
        <f>+'[38]Postes CAC'!M209</f>
        <v>37</v>
      </c>
      <c r="O1348" s="49" t="str">
        <f>+'[38]Postes CAC'!N209</f>
        <v>Sustento</v>
      </c>
      <c r="P1348" s="49">
        <f>+'[38]Postes CAC'!O209</f>
        <v>300</v>
      </c>
      <c r="Q1348" s="49" t="str">
        <f>+'[38]Postes CAC'!P209</f>
        <v>S</v>
      </c>
      <c r="R1348" s="51">
        <f t="shared" si="87"/>
        <v>-0.34874662310736948</v>
      </c>
      <c r="S1348" s="45" t="str">
        <f t="shared" si="88"/>
        <v>EDPE: Factura E001-31</v>
      </c>
      <c r="V1348" s="46">
        <f t="shared" si="85"/>
        <v>1</v>
      </c>
    </row>
    <row r="1349" spans="1:22" s="45" customFormat="1" x14ac:dyDescent="0.2">
      <c r="A1349" s="47">
        <f t="shared" si="84"/>
        <v>1335</v>
      </c>
      <c r="B1349" s="48" t="str">
        <f>+'[38]Postes CAC'!B210</f>
        <v>PPC50</v>
      </c>
      <c r="C1349" s="49" t="str">
        <f>+'[38]Postes CAC'!C210</f>
        <v xml:space="preserve">POSTE DE CONCRETO ARMADO DE  9/200/150/280                                                                                                                                                                                                                </v>
      </c>
      <c r="D1349" s="77">
        <f>+'[38]Postes CAC'!D210</f>
        <v>159.16999999999999</v>
      </c>
      <c r="E1349" s="50">
        <f>+'[38]Postes CAC'!E210</f>
        <v>103.66</v>
      </c>
      <c r="F1349" s="78">
        <f t="shared" si="86"/>
        <v>104.6966</v>
      </c>
      <c r="G1349" s="49" t="str">
        <f>+'[38]Postes CAC'!F210</f>
        <v>E</v>
      </c>
      <c r="H1349" s="49" t="str">
        <f>+'[38]Postes CAC'!G210</f>
        <v/>
      </c>
      <c r="I1349" s="49" t="str">
        <f>+'[38]Postes CAC'!H210</f>
        <v>Estimado</v>
      </c>
      <c r="J1349" s="49" t="str">
        <f>+'[38]Postes CAC'!I210</f>
        <v/>
      </c>
      <c r="K1349" s="49" t="str">
        <f>+'[38]Postes CAC'!J210</f>
        <v/>
      </c>
      <c r="L1349" s="49" t="str">
        <f>+'[38]Postes CAC'!K210</f>
        <v/>
      </c>
      <c r="M1349" s="49" t="str">
        <f>+'[38]Postes CAC'!L210</f>
        <v/>
      </c>
      <c r="N1349" s="49" t="str">
        <f>+'[38]Postes CAC'!M210</f>
        <v/>
      </c>
      <c r="O1349" s="49" t="str">
        <f>+'[38]Postes CAC'!N210</f>
        <v>Estimado</v>
      </c>
      <c r="P1349" s="49" t="str">
        <f>+'[38]Postes CAC'!O210</f>
        <v/>
      </c>
      <c r="Q1349" s="49" t="str">
        <f>+'[38]Postes CAC'!P210</f>
        <v>E</v>
      </c>
      <c r="R1349" s="51">
        <f t="shared" si="87"/>
        <v>-0.34874662310736948</v>
      </c>
      <c r="S1349" s="45" t="str">
        <f t="shared" si="88"/>
        <v>Estimado.rar</v>
      </c>
      <c r="V1349" s="46">
        <f t="shared" si="85"/>
        <v>1</v>
      </c>
    </row>
    <row r="1350" spans="1:22" s="45" customFormat="1" x14ac:dyDescent="0.2">
      <c r="A1350" s="47">
        <f t="shared" si="84"/>
        <v>1336</v>
      </c>
      <c r="B1350" s="48" t="str">
        <f>+'[38]Postes CAC'!B211</f>
        <v>PPC38</v>
      </c>
      <c r="C1350" s="49" t="str">
        <f>+'[38]Postes CAC'!C211</f>
        <v xml:space="preserve">POSTE DE CONCRETO ARMADO PARA A. P.  9/200/120/245                                                                                                                                                                                                        </v>
      </c>
      <c r="D1350" s="77">
        <f>+'[38]Postes CAC'!D211</f>
        <v>159.16999999999999</v>
      </c>
      <c r="E1350" s="50">
        <f>+'[38]Postes CAC'!E211</f>
        <v>103.66</v>
      </c>
      <c r="F1350" s="78">
        <f t="shared" si="86"/>
        <v>104.6966</v>
      </c>
      <c r="G1350" s="49" t="str">
        <f>+'[38]Postes CAC'!F211</f>
        <v>E</v>
      </c>
      <c r="H1350" s="49" t="str">
        <f>+'[38]Postes CAC'!G211</f>
        <v/>
      </c>
      <c r="I1350" s="49" t="str">
        <f>+'[38]Postes CAC'!H211</f>
        <v>Estimado</v>
      </c>
      <c r="J1350" s="49" t="str">
        <f>+'[38]Postes CAC'!I211</f>
        <v/>
      </c>
      <c r="K1350" s="49" t="str">
        <f>+'[38]Postes CAC'!J211</f>
        <v/>
      </c>
      <c r="L1350" s="49" t="str">
        <f>+'[38]Postes CAC'!K211</f>
        <v/>
      </c>
      <c r="M1350" s="49" t="str">
        <f>+'[38]Postes CAC'!L211</f>
        <v/>
      </c>
      <c r="N1350" s="49" t="str">
        <f>+'[38]Postes CAC'!M211</f>
        <v/>
      </c>
      <c r="O1350" s="49" t="str">
        <f>+'[38]Postes CAC'!N211</f>
        <v>Estimado</v>
      </c>
      <c r="P1350" s="49" t="str">
        <f>+'[38]Postes CAC'!O211</f>
        <v/>
      </c>
      <c r="Q1350" s="49" t="str">
        <f>+'[38]Postes CAC'!P211</f>
        <v>E</v>
      </c>
      <c r="R1350" s="51">
        <f t="shared" si="87"/>
        <v>-0.34874662310736948</v>
      </c>
      <c r="S1350" s="45" t="str">
        <f t="shared" si="88"/>
        <v>Estimado.rar</v>
      </c>
      <c r="V1350" s="46">
        <f t="shared" si="85"/>
        <v>1</v>
      </c>
    </row>
    <row r="1351" spans="1:22" s="45" customFormat="1" x14ac:dyDescent="0.2">
      <c r="A1351" s="47">
        <f t="shared" si="84"/>
        <v>1337</v>
      </c>
      <c r="B1351" s="48" t="str">
        <f>+'[38]Postes CAC'!B212</f>
        <v>PPC48</v>
      </c>
      <c r="C1351" s="49" t="str">
        <f>+'[38]Postes CAC'!C212</f>
        <v xml:space="preserve">POSTE DE CONCRETO ARMADO PARA A. P. 10/200/120/285                                                                                                                                                                                                        </v>
      </c>
      <c r="D1351" s="77">
        <f>+'[38]Postes CAC'!D212</f>
        <v>182.27</v>
      </c>
      <c r="E1351" s="50">
        <f>+'[38]Postes CAC'!E212</f>
        <v>131.45967136776176</v>
      </c>
      <c r="F1351" s="78">
        <f t="shared" si="86"/>
        <v>132.77426808143937</v>
      </c>
      <c r="G1351" s="49" t="str">
        <f>+'[38]Postes CAC'!F212</f>
        <v>E</v>
      </c>
      <c r="H1351" s="49" t="str">
        <f>+'[38]Postes CAC'!G212</f>
        <v/>
      </c>
      <c r="I1351" s="49" t="str">
        <f>+'[38]Postes CAC'!H212</f>
        <v>Estimado</v>
      </c>
      <c r="J1351" s="49" t="str">
        <f>+'[38]Postes CAC'!I212</f>
        <v/>
      </c>
      <c r="K1351" s="49" t="str">
        <f>+'[38]Postes CAC'!J212</f>
        <v/>
      </c>
      <c r="L1351" s="49" t="str">
        <f>+'[38]Postes CAC'!K212</f>
        <v/>
      </c>
      <c r="M1351" s="49" t="str">
        <f>+'[38]Postes CAC'!L212</f>
        <v/>
      </c>
      <c r="N1351" s="49" t="str">
        <f>+'[38]Postes CAC'!M212</f>
        <v/>
      </c>
      <c r="O1351" s="49" t="str">
        <f>+'[38]Postes CAC'!N212</f>
        <v>Estimado</v>
      </c>
      <c r="P1351" s="49" t="str">
        <f>+'[38]Postes CAC'!O212</f>
        <v/>
      </c>
      <c r="Q1351" s="49" t="str">
        <f>+'[38]Postes CAC'!P212</f>
        <v>E</v>
      </c>
      <c r="R1351" s="51">
        <f t="shared" si="87"/>
        <v>-0.27876407874163744</v>
      </c>
      <c r="S1351" s="45" t="str">
        <f t="shared" si="88"/>
        <v>Estimado.rar</v>
      </c>
      <c r="V1351" s="46">
        <f t="shared" si="85"/>
        <v>1</v>
      </c>
    </row>
    <row r="1352" spans="1:22" s="45" customFormat="1" x14ac:dyDescent="0.2">
      <c r="A1352" s="47">
        <f t="shared" si="84"/>
        <v>1338</v>
      </c>
      <c r="B1352" s="48" t="str">
        <f>+'[38]Postes CAC'!B213</f>
        <v>PPC40</v>
      </c>
      <c r="C1352" s="49" t="str">
        <f>+'[38]Postes CAC'!C213</f>
        <v xml:space="preserve">POSTE DE CONCRETO ARMADO PARA A. P. 11/200/120/285                                                                                                                                                                                                        </v>
      </c>
      <c r="D1352" s="77">
        <f>+'[38]Postes CAC'!D213</f>
        <v>206.03</v>
      </c>
      <c r="E1352" s="50">
        <f>+'[38]Postes CAC'!E213</f>
        <v>134.04</v>
      </c>
      <c r="F1352" s="78">
        <f t="shared" si="86"/>
        <v>135.38039999999998</v>
      </c>
      <c r="G1352" s="49" t="str">
        <f>+'[38]Postes CAC'!F213</f>
        <v>S</v>
      </c>
      <c r="H1352" s="49">
        <f>+'[38]Postes CAC'!G213</f>
        <v>26</v>
      </c>
      <c r="I1352" s="49" t="str">
        <f>+'[38]Postes CAC'!H213</f>
        <v>Factura E001-44</v>
      </c>
      <c r="J1352" s="49" t="str">
        <f>+'[38]Postes CAC'!I213</f>
        <v>Individual</v>
      </c>
      <c r="K1352" s="49" t="str">
        <f>+'[38]Postes CAC'!J213</f>
        <v>EDPE</v>
      </c>
      <c r="L1352" s="49" t="str">
        <f>+'[38]Postes CAC'!K213</f>
        <v>INDUSTRIA DE POSTES SULLANA S.A.C.</v>
      </c>
      <c r="M1352" s="49">
        <f>+'[38]Postes CAC'!L213</f>
        <v>42752</v>
      </c>
      <c r="N1352" s="49">
        <f>+'[38]Postes CAC'!M213</f>
        <v>39</v>
      </c>
      <c r="O1352" s="49" t="str">
        <f>+'[38]Postes CAC'!N213</f>
        <v>Sustento</v>
      </c>
      <c r="P1352" s="49">
        <f>+'[38]Postes CAC'!O213</f>
        <v>26</v>
      </c>
      <c r="Q1352" s="49" t="str">
        <f>+'[38]Postes CAC'!P213</f>
        <v>S</v>
      </c>
      <c r="R1352" s="51">
        <f t="shared" si="87"/>
        <v>-0.34941513371839061</v>
      </c>
      <c r="S1352" s="45" t="str">
        <f t="shared" si="88"/>
        <v>EDPE: Factura E001-44</v>
      </c>
      <c r="V1352" s="46">
        <f t="shared" si="85"/>
        <v>1</v>
      </c>
    </row>
    <row r="1353" spans="1:22" s="45" customFormat="1" x14ac:dyDescent="0.2">
      <c r="A1353" s="47">
        <f t="shared" si="84"/>
        <v>1339</v>
      </c>
      <c r="B1353" s="48" t="str">
        <f>+'[38]Postes CAC'!B214</f>
        <v>PPC11</v>
      </c>
      <c r="C1353" s="49" t="str">
        <f>+'[38]Postes CAC'!C214</f>
        <v xml:space="preserve">POSTE DE CONCRETO ARMADO DE 11/200/120/285                                                                                                                                                                                                                </v>
      </c>
      <c r="D1353" s="77">
        <f>+'[38]Postes CAC'!D214</f>
        <v>206.03</v>
      </c>
      <c r="E1353" s="50">
        <f>+'[38]Postes CAC'!E214</f>
        <v>134.04</v>
      </c>
      <c r="F1353" s="78">
        <f t="shared" si="86"/>
        <v>135.38039999999998</v>
      </c>
      <c r="G1353" s="49" t="str">
        <f>+'[38]Postes CAC'!F214</f>
        <v>S</v>
      </c>
      <c r="H1353" s="49">
        <f>+'[38]Postes CAC'!G214</f>
        <v>50</v>
      </c>
      <c r="I1353" s="49" t="str">
        <f>+'[38]Postes CAC'!H214</f>
        <v>Factura 0001-011687</v>
      </c>
      <c r="J1353" s="49" t="str">
        <f>+'[38]Postes CAC'!I214</f>
        <v>Individual</v>
      </c>
      <c r="K1353" s="49" t="str">
        <f>+'[38]Postes CAC'!J214</f>
        <v>EDPE</v>
      </c>
      <c r="L1353" s="49" t="str">
        <f>+'[38]Postes CAC'!K214</f>
        <v>ESCARSA</v>
      </c>
      <c r="M1353" s="49">
        <f>+'[38]Postes CAC'!L214</f>
        <v>43104</v>
      </c>
      <c r="N1353" s="49">
        <f>+'[38]Postes CAC'!M214</f>
        <v>38</v>
      </c>
      <c r="O1353" s="49" t="str">
        <f>+'[38]Postes CAC'!N214</f>
        <v>Sustento</v>
      </c>
      <c r="P1353" s="49">
        <f>+'[38]Postes CAC'!O214</f>
        <v>50</v>
      </c>
      <c r="Q1353" s="49" t="str">
        <f>+'[38]Postes CAC'!P214</f>
        <v>S</v>
      </c>
      <c r="R1353" s="51">
        <f t="shared" si="87"/>
        <v>-0.34941513371839061</v>
      </c>
      <c r="S1353" s="45" t="str">
        <f t="shared" si="88"/>
        <v>EDPE: Factura 0001-011687</v>
      </c>
      <c r="V1353" s="46">
        <f t="shared" si="85"/>
        <v>1</v>
      </c>
    </row>
    <row r="1354" spans="1:22" s="45" customFormat="1" x14ac:dyDescent="0.2">
      <c r="A1354" s="47">
        <f t="shared" si="84"/>
        <v>1340</v>
      </c>
      <c r="B1354" s="48" t="str">
        <f>+'[38]Postes CAC'!B215</f>
        <v>PPC15</v>
      </c>
      <c r="C1354" s="49" t="str">
        <f>+'[38]Postes CAC'!C215</f>
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</c>
      <c r="D1354" s="77">
        <f>+'[38]Postes CAC'!D215</f>
        <v>230.4</v>
      </c>
      <c r="E1354" s="50">
        <f>+'[38]Postes CAC'!E215</f>
        <v>225.49</v>
      </c>
      <c r="F1354" s="78">
        <f t="shared" si="86"/>
        <v>227.7449</v>
      </c>
      <c r="G1354" s="49" t="str">
        <f>+'[38]Postes CAC'!F215</f>
        <v>S</v>
      </c>
      <c r="H1354" s="49" t="str">
        <f>+'[38]Postes CAC'!G215</f>
        <v>DGER/MEM</v>
      </c>
      <c r="I1354" s="49" t="str">
        <f>+'[38]Postes CAC'!H215</f>
        <v xml:space="preserve">DGER/MEM </v>
      </c>
      <c r="J1354" s="49" t="str">
        <f>+'[38]Postes CAC'!I215</f>
        <v>DGER/MEM</v>
      </c>
      <c r="K1354" s="49" t="str">
        <f>+'[38]Postes CAC'!J215</f>
        <v>DGER/MEM</v>
      </c>
      <c r="L1354" s="49" t="str">
        <f>+'[38]Postes CAC'!K215</f>
        <v>DGER/MEM</v>
      </c>
      <c r="M1354" s="49">
        <f>+'[38]Postes CAC'!L215</f>
        <v>43038</v>
      </c>
      <c r="N1354" s="49" t="str">
        <f>+'[38]Postes CAC'!M215</f>
        <v>DGER/MEM</v>
      </c>
      <c r="O1354" s="49" t="str">
        <f>+'[38]Postes CAC'!N215</f>
        <v>Sustento</v>
      </c>
      <c r="P1354" s="49" t="str">
        <f>+'[38]Postes CAC'!O215</f>
        <v>DGER/MEM</v>
      </c>
      <c r="Q1354" s="49" t="str">
        <f>+'[38]Postes CAC'!P215</f>
        <v>S</v>
      </c>
      <c r="R1354" s="51">
        <f t="shared" si="87"/>
        <v>-2.1310763888888862E-2</v>
      </c>
      <c r="S1354" s="45" t="str">
        <f t="shared" si="88"/>
        <v xml:space="preserve">DGER/MEM: DGER/MEM </v>
      </c>
      <c r="V1354" s="46">
        <f t="shared" si="85"/>
        <v>1</v>
      </c>
    </row>
    <row r="1355" spans="1:22" s="45" customFormat="1" x14ac:dyDescent="0.2">
      <c r="A1355" s="47">
        <f t="shared" si="84"/>
        <v>1341</v>
      </c>
      <c r="B1355" s="48" t="str">
        <f>+'[38]Postes CAC'!B216</f>
        <v>PPC49</v>
      </c>
      <c r="C1355" s="49" t="str">
        <f>+'[38]Postes CAC'!C216</f>
        <v xml:space="preserve">POSTE DE CONCRETO ARMADO PARA A. P. 12/200/120/300                                                                                                                                                                                                        </v>
      </c>
      <c r="D1355" s="77">
        <f>+'[38]Postes CAC'!D216</f>
        <v>230.4</v>
      </c>
      <c r="E1355" s="50">
        <f>+'[38]Postes CAC'!E216</f>
        <v>225.49</v>
      </c>
      <c r="F1355" s="78">
        <f t="shared" si="86"/>
        <v>227.7449</v>
      </c>
      <c r="G1355" s="49" t="str">
        <f>+'[38]Postes CAC'!F216</f>
        <v>E</v>
      </c>
      <c r="H1355" s="49" t="str">
        <f>+'[38]Postes CAC'!G216</f>
        <v/>
      </c>
      <c r="I1355" s="49" t="str">
        <f>+'[38]Postes CAC'!H216</f>
        <v>Estimado</v>
      </c>
      <c r="J1355" s="49" t="str">
        <f>+'[38]Postes CAC'!I216</f>
        <v/>
      </c>
      <c r="K1355" s="49" t="str">
        <f>+'[38]Postes CAC'!J216</f>
        <v/>
      </c>
      <c r="L1355" s="49" t="str">
        <f>+'[38]Postes CAC'!K216</f>
        <v/>
      </c>
      <c r="M1355" s="49" t="str">
        <f>+'[38]Postes CAC'!L216</f>
        <v/>
      </c>
      <c r="N1355" s="49" t="str">
        <f>+'[38]Postes CAC'!M216</f>
        <v/>
      </c>
      <c r="O1355" s="49" t="str">
        <f>+'[38]Postes CAC'!N216</f>
        <v>Estimado</v>
      </c>
      <c r="P1355" s="49" t="str">
        <f>+'[38]Postes CAC'!O216</f>
        <v/>
      </c>
      <c r="Q1355" s="49" t="str">
        <f>+'[38]Postes CAC'!P216</f>
        <v>E</v>
      </c>
      <c r="R1355" s="51">
        <f t="shared" si="87"/>
        <v>-2.1310763888888862E-2</v>
      </c>
      <c r="S1355" s="45" t="str">
        <f t="shared" si="88"/>
        <v>Estimado.rar</v>
      </c>
      <c r="V1355" s="46">
        <f t="shared" si="85"/>
        <v>1</v>
      </c>
    </row>
    <row r="1356" spans="1:22" s="45" customFormat="1" x14ac:dyDescent="0.2">
      <c r="A1356" s="47">
        <f t="shared" ref="A1356:A1419" si="89">+A1355+1</f>
        <v>1342</v>
      </c>
      <c r="B1356" s="48" t="str">
        <f>+'[38]Postes CAC'!B217</f>
        <v>PPC18</v>
      </c>
      <c r="C1356" s="49" t="str">
        <f>+'[38]Postes CAC'!C217</f>
        <v xml:space="preserve">POSTE DE CONCRETO ARMADO DE 13/200/140/335                                                                                                                                                                                                                </v>
      </c>
      <c r="D1356" s="77">
        <f>+'[38]Postes CAC'!D217</f>
        <v>255.39</v>
      </c>
      <c r="E1356" s="50">
        <f>+'[38]Postes CAC'!E217</f>
        <v>315.45</v>
      </c>
      <c r="F1356" s="78">
        <f t="shared" si="86"/>
        <v>318.60449999999997</v>
      </c>
      <c r="G1356" s="49" t="str">
        <f>+'[38]Postes CAC'!F217</f>
        <v>E</v>
      </c>
      <c r="H1356" s="49" t="str">
        <f>+'[38]Postes CAC'!G217</f>
        <v/>
      </c>
      <c r="I1356" s="49" t="str">
        <f>+'[38]Postes CAC'!H217</f>
        <v>Estimado</v>
      </c>
      <c r="J1356" s="49" t="str">
        <f>+'[38]Postes CAC'!I217</f>
        <v/>
      </c>
      <c r="K1356" s="49" t="str">
        <f>+'[38]Postes CAC'!J217</f>
        <v/>
      </c>
      <c r="L1356" s="49" t="str">
        <f>+'[38]Postes CAC'!K217</f>
        <v/>
      </c>
      <c r="M1356" s="49" t="str">
        <f>+'[38]Postes CAC'!L217</f>
        <v/>
      </c>
      <c r="N1356" s="49" t="str">
        <f>+'[38]Postes CAC'!M217</f>
        <v/>
      </c>
      <c r="O1356" s="49" t="str">
        <f>+'[38]Postes CAC'!N217</f>
        <v>Estimado</v>
      </c>
      <c r="P1356" s="49" t="str">
        <f>+'[38]Postes CAC'!O217</f>
        <v/>
      </c>
      <c r="Q1356" s="49" t="str">
        <f>+'[38]Postes CAC'!P217</f>
        <v>E</v>
      </c>
      <c r="R1356" s="51">
        <f t="shared" si="87"/>
        <v>0.23516974039703986</v>
      </c>
      <c r="S1356" s="45" t="str">
        <f t="shared" si="88"/>
        <v>Estimado.rar</v>
      </c>
      <c r="V1356" s="46">
        <f t="shared" si="85"/>
        <v>1</v>
      </c>
    </row>
    <row r="1357" spans="1:22" s="45" customFormat="1" x14ac:dyDescent="0.2">
      <c r="A1357" s="47">
        <f t="shared" si="89"/>
        <v>1343</v>
      </c>
      <c r="B1357" s="48" t="str">
        <f>+'[38]Postes CAC'!B218</f>
        <v>PPC43</v>
      </c>
      <c r="C1357" s="49" t="str">
        <f>+'[38]Postes CAC'!C218</f>
        <v xml:space="preserve">POSTE DE CONCRETO ARMADO PARA A. P. 13/200/140/335                                                                                                                                                                                                        </v>
      </c>
      <c r="D1357" s="77">
        <f>+'[38]Postes CAC'!D218</f>
        <v>255.39</v>
      </c>
      <c r="E1357" s="50">
        <f>+'[38]Postes CAC'!E218</f>
        <v>315.45</v>
      </c>
      <c r="F1357" s="78">
        <f t="shared" si="86"/>
        <v>318.60449999999997</v>
      </c>
      <c r="G1357" s="49" t="str">
        <f>+'[38]Postes CAC'!F218</f>
        <v>S</v>
      </c>
      <c r="H1357" s="49">
        <f>+'[38]Postes CAC'!G218</f>
        <v>3</v>
      </c>
      <c r="I1357" s="49" t="str">
        <f>+'[38]Postes CAC'!H218</f>
        <v>Orden de Compra 4210010051</v>
      </c>
      <c r="J1357" s="49" t="str">
        <f>+'[38]Postes CAC'!I218</f>
        <v>Individual</v>
      </c>
      <c r="K1357" s="49" t="str">
        <f>+'[38]Postes CAC'!J218</f>
        <v>ELC</v>
      </c>
      <c r="L1357" s="49" t="str">
        <f>+'[38]Postes CAC'!K218</f>
        <v>FABRICACION,DISTRIB.COMERC.Y CONSTR</v>
      </c>
      <c r="M1357" s="49">
        <f>+'[38]Postes CAC'!L218</f>
        <v>43046</v>
      </c>
      <c r="N1357" s="49">
        <f>+'[38]Postes CAC'!M218</f>
        <v>52</v>
      </c>
      <c r="O1357" s="49" t="str">
        <f>+'[38]Postes CAC'!N218</f>
        <v>Sustento</v>
      </c>
      <c r="P1357" s="49">
        <f>+'[38]Postes CAC'!O218</f>
        <v>3</v>
      </c>
      <c r="Q1357" s="49" t="str">
        <f>+'[38]Postes CAC'!P218</f>
        <v>S</v>
      </c>
      <c r="R1357" s="51">
        <f t="shared" si="87"/>
        <v>0.23516974039703986</v>
      </c>
      <c r="S1357" s="45" t="str">
        <f t="shared" si="88"/>
        <v>ELC: Orden de Compra 4210010051</v>
      </c>
      <c r="V1357" s="46">
        <f t="shared" si="85"/>
        <v>1</v>
      </c>
    </row>
    <row r="1358" spans="1:22" s="45" customFormat="1" x14ac:dyDescent="0.2">
      <c r="A1358" s="47">
        <f t="shared" si="89"/>
        <v>1344</v>
      </c>
      <c r="B1358" s="48" t="str">
        <f>+'[38]Postes CAC'!B219</f>
        <v>PPC22</v>
      </c>
      <c r="C1358" s="49" t="str">
        <f>+'[38]Postes CAC'!C219</f>
        <v xml:space="preserve">POSTE DE CONCRETO ARMADO DE 15/200/135/360                                                                                                                                                                                                                </v>
      </c>
      <c r="D1358" s="77">
        <f>+'[38]Postes CAC'!D219</f>
        <v>306.98</v>
      </c>
      <c r="E1358" s="50">
        <f>+'[38]Postes CAC'!E219</f>
        <v>402.90472635500123</v>
      </c>
      <c r="F1358" s="78">
        <f t="shared" si="86"/>
        <v>406.93377361855124</v>
      </c>
      <c r="G1358" s="49" t="str">
        <f>+'[38]Postes CAC'!F219</f>
        <v>E</v>
      </c>
      <c r="H1358" s="49" t="str">
        <f>+'[38]Postes CAC'!G219</f>
        <v/>
      </c>
      <c r="I1358" s="49" t="str">
        <f>+'[38]Postes CAC'!H219</f>
        <v>Estimado</v>
      </c>
      <c r="J1358" s="49" t="str">
        <f>+'[38]Postes CAC'!I219</f>
        <v/>
      </c>
      <c r="K1358" s="49" t="str">
        <f>+'[38]Postes CAC'!J219</f>
        <v/>
      </c>
      <c r="L1358" s="49" t="str">
        <f>+'[38]Postes CAC'!K219</f>
        <v/>
      </c>
      <c r="M1358" s="49" t="str">
        <f>+'[38]Postes CAC'!L219</f>
        <v/>
      </c>
      <c r="N1358" s="49" t="str">
        <f>+'[38]Postes CAC'!M219</f>
        <v/>
      </c>
      <c r="O1358" s="49" t="str">
        <f>+'[38]Postes CAC'!N219</f>
        <v>Estimado</v>
      </c>
      <c r="P1358" s="49" t="str">
        <f>+'[38]Postes CAC'!O219</f>
        <v/>
      </c>
      <c r="Q1358" s="49" t="str">
        <f>+'[38]Postes CAC'!P219</f>
        <v>E</v>
      </c>
      <c r="R1358" s="51">
        <f t="shared" si="87"/>
        <v>0.31247874895759065</v>
      </c>
      <c r="S1358" s="45" t="str">
        <f t="shared" si="88"/>
        <v>Estimado.rar</v>
      </c>
      <c r="V1358" s="46">
        <f t="shared" si="85"/>
        <v>1</v>
      </c>
    </row>
    <row r="1359" spans="1:22" s="45" customFormat="1" x14ac:dyDescent="0.2">
      <c r="A1359" s="47">
        <f t="shared" si="89"/>
        <v>1345</v>
      </c>
      <c r="B1359" s="48" t="str">
        <f>+'[38]Postes CAC'!B220</f>
        <v>PPC45</v>
      </c>
      <c r="C1359" s="49" t="str">
        <f>+'[38]Postes CAC'!C220</f>
        <v xml:space="preserve">POSTE DE CONCRETO ARMADO PARA A. P. 15/200/140/365                                                                                                                                                                                                        </v>
      </c>
      <c r="D1359" s="77">
        <f>+'[38]Postes CAC'!D220</f>
        <v>306.98</v>
      </c>
      <c r="E1359" s="50">
        <f>+'[38]Postes CAC'!E220</f>
        <v>402.90472635500123</v>
      </c>
      <c r="F1359" s="78">
        <f t="shared" si="86"/>
        <v>406.93377361855124</v>
      </c>
      <c r="G1359" s="49" t="str">
        <f>+'[38]Postes CAC'!F220</f>
        <v>E</v>
      </c>
      <c r="H1359" s="49" t="str">
        <f>+'[38]Postes CAC'!G220</f>
        <v/>
      </c>
      <c r="I1359" s="49" t="str">
        <f>+'[38]Postes CAC'!H220</f>
        <v>Estimado</v>
      </c>
      <c r="J1359" s="49" t="str">
        <f>+'[38]Postes CAC'!I220</f>
        <v/>
      </c>
      <c r="K1359" s="49" t="str">
        <f>+'[38]Postes CAC'!J220</f>
        <v/>
      </c>
      <c r="L1359" s="49" t="str">
        <f>+'[38]Postes CAC'!K220</f>
        <v/>
      </c>
      <c r="M1359" s="49" t="str">
        <f>+'[38]Postes CAC'!L220</f>
        <v/>
      </c>
      <c r="N1359" s="49" t="str">
        <f>+'[38]Postes CAC'!M220</f>
        <v/>
      </c>
      <c r="O1359" s="49" t="str">
        <f>+'[38]Postes CAC'!N220</f>
        <v>Estimado</v>
      </c>
      <c r="P1359" s="49" t="str">
        <f>+'[38]Postes CAC'!O220</f>
        <v/>
      </c>
      <c r="Q1359" s="49" t="str">
        <f>+'[38]Postes CAC'!P220</f>
        <v>E</v>
      </c>
      <c r="R1359" s="51">
        <f t="shared" si="87"/>
        <v>0.31247874895759065</v>
      </c>
      <c r="S1359" s="45" t="str">
        <f t="shared" si="88"/>
        <v>Estimado.rar</v>
      </c>
      <c r="V1359" s="46">
        <f t="shared" si="85"/>
        <v>1</v>
      </c>
    </row>
    <row r="1360" spans="1:22" s="45" customFormat="1" x14ac:dyDescent="0.2">
      <c r="A1360" s="47">
        <f t="shared" si="89"/>
        <v>1346</v>
      </c>
      <c r="B1360" s="48" t="str">
        <f>+'[38]Postes CAC'!B221</f>
        <v>PPC26</v>
      </c>
      <c r="C1360" s="49" t="str">
        <f>+'[38]Postes CAC'!C221</f>
        <v xml:space="preserve">POSTE DE CONCRETO ARMADO DE 17/200/150/405                                                                                                                                                                                                                </v>
      </c>
      <c r="D1360" s="77">
        <f>+'[38]Postes CAC'!D221</f>
        <v>360.57</v>
      </c>
      <c r="E1360" s="50">
        <f>+'[38]Postes CAC'!E221</f>
        <v>472.96342055172011</v>
      </c>
      <c r="F1360" s="78">
        <f t="shared" si="86"/>
        <v>477.69305475723729</v>
      </c>
      <c r="G1360" s="49" t="str">
        <f>+'[38]Postes CAC'!F221</f>
        <v>E</v>
      </c>
      <c r="H1360" s="49" t="str">
        <f>+'[38]Postes CAC'!G221</f>
        <v/>
      </c>
      <c r="I1360" s="49" t="str">
        <f>+'[38]Postes CAC'!H221</f>
        <v>Estimado</v>
      </c>
      <c r="J1360" s="49" t="str">
        <f>+'[38]Postes CAC'!I221</f>
        <v/>
      </c>
      <c r="K1360" s="49" t="str">
        <f>+'[38]Postes CAC'!J221</f>
        <v/>
      </c>
      <c r="L1360" s="49" t="str">
        <f>+'[38]Postes CAC'!K221</f>
        <v/>
      </c>
      <c r="M1360" s="49" t="str">
        <f>+'[38]Postes CAC'!L221</f>
        <v/>
      </c>
      <c r="N1360" s="49" t="str">
        <f>+'[38]Postes CAC'!M221</f>
        <v/>
      </c>
      <c r="O1360" s="49" t="str">
        <f>+'[38]Postes CAC'!N221</f>
        <v>Estimado</v>
      </c>
      <c r="P1360" s="49" t="str">
        <f>+'[38]Postes CAC'!O221</f>
        <v/>
      </c>
      <c r="Q1360" s="49" t="str">
        <f>+'[38]Postes CAC'!P221</f>
        <v>E</v>
      </c>
      <c r="R1360" s="51">
        <f t="shared" si="87"/>
        <v>0.31171040450320353</v>
      </c>
      <c r="S1360" s="45" t="str">
        <f t="shared" si="88"/>
        <v>Estimado.rar</v>
      </c>
      <c r="V1360" s="46">
        <f t="shared" si="85"/>
        <v>1</v>
      </c>
    </row>
    <row r="1361" spans="1:22" s="45" customFormat="1" x14ac:dyDescent="0.2">
      <c r="A1361" s="47">
        <f t="shared" si="89"/>
        <v>1347</v>
      </c>
      <c r="B1361" s="48" t="str">
        <f>+'[38]Postes CAC'!B222</f>
        <v>PPC03</v>
      </c>
      <c r="C1361" s="49" t="str">
        <f>+'[38]Postes CAC'!C222</f>
        <v xml:space="preserve">POSTE DE CONCRETO ARMADO DE  7/300/120/225                                                                                                                                                                                                                </v>
      </c>
      <c r="D1361" s="77">
        <f>+'[38]Postes CAC'!D222</f>
        <v>135.03</v>
      </c>
      <c r="E1361" s="50">
        <f>+'[38]Postes CAC'!E222</f>
        <v>85.63</v>
      </c>
      <c r="F1361" s="78">
        <f t="shared" si="86"/>
        <v>86.4863</v>
      </c>
      <c r="G1361" s="49" t="str">
        <f>+'[38]Postes CAC'!F222</f>
        <v>S</v>
      </c>
      <c r="H1361" s="49" t="str">
        <f>+'[38]Postes CAC'!G222</f>
        <v>DGER/MEM</v>
      </c>
      <c r="I1361" s="49" t="str">
        <f>+'[38]Postes CAC'!H222</f>
        <v xml:space="preserve">DGER/MEM </v>
      </c>
      <c r="J1361" s="49" t="str">
        <f>+'[38]Postes CAC'!I222</f>
        <v>DGER/MEM</v>
      </c>
      <c r="K1361" s="49" t="str">
        <f>+'[38]Postes CAC'!J222</f>
        <v>DGER/MEM</v>
      </c>
      <c r="L1361" s="49" t="str">
        <f>+'[38]Postes CAC'!K222</f>
        <v>DGER/MEM</v>
      </c>
      <c r="M1361" s="49">
        <f>+'[38]Postes CAC'!L222</f>
        <v>43038</v>
      </c>
      <c r="N1361" s="49" t="str">
        <f>+'[38]Postes CAC'!M222</f>
        <v>DGER/MEM</v>
      </c>
      <c r="O1361" s="49" t="str">
        <f>+'[38]Postes CAC'!N222</f>
        <v>Sustento</v>
      </c>
      <c r="P1361" s="49" t="str">
        <f>+'[38]Postes CAC'!O222</f>
        <v>DGER/MEM</v>
      </c>
      <c r="Q1361" s="49" t="str">
        <f>+'[38]Postes CAC'!P222</f>
        <v>S</v>
      </c>
      <c r="R1361" s="51">
        <f t="shared" si="87"/>
        <v>-0.36584462711989929</v>
      </c>
      <c r="S1361" s="45" t="str">
        <f t="shared" si="88"/>
        <v xml:space="preserve">DGER/MEM: DGER/MEM </v>
      </c>
      <c r="V1361" s="46">
        <f t="shared" si="85"/>
        <v>1</v>
      </c>
    </row>
    <row r="1362" spans="1:22" s="45" customFormat="1" x14ac:dyDescent="0.2">
      <c r="A1362" s="47">
        <f t="shared" si="89"/>
        <v>1348</v>
      </c>
      <c r="B1362" s="48" t="str">
        <f>+'[38]Postes CAC'!B223</f>
        <v>PPC33</v>
      </c>
      <c r="C1362" s="49" t="str">
        <f>+'[38]Postes CAC'!C223</f>
        <v xml:space="preserve">POSTE DE CONCRETO ARMADO PARA A. P.  7/300/120/225                                                                                                                                                                                                        </v>
      </c>
      <c r="D1362" s="77">
        <f>+'[38]Postes CAC'!D223</f>
        <v>135.03</v>
      </c>
      <c r="E1362" s="50">
        <f>+'[38]Postes CAC'!E223</f>
        <v>85.63</v>
      </c>
      <c r="F1362" s="78">
        <f t="shared" si="86"/>
        <v>86.4863</v>
      </c>
      <c r="G1362" s="49" t="str">
        <f>+'[38]Postes CAC'!F223</f>
        <v>E</v>
      </c>
      <c r="H1362" s="49" t="str">
        <f>+'[38]Postes CAC'!G223</f>
        <v/>
      </c>
      <c r="I1362" s="49" t="str">
        <f>+'[38]Postes CAC'!H223</f>
        <v>Estimado</v>
      </c>
      <c r="J1362" s="49" t="str">
        <f>+'[38]Postes CAC'!I223</f>
        <v/>
      </c>
      <c r="K1362" s="49" t="str">
        <f>+'[38]Postes CAC'!J223</f>
        <v/>
      </c>
      <c r="L1362" s="49" t="str">
        <f>+'[38]Postes CAC'!K223</f>
        <v/>
      </c>
      <c r="M1362" s="49" t="str">
        <f>+'[38]Postes CAC'!L223</f>
        <v/>
      </c>
      <c r="N1362" s="49" t="str">
        <f>+'[38]Postes CAC'!M223</f>
        <v/>
      </c>
      <c r="O1362" s="49" t="str">
        <f>+'[38]Postes CAC'!N223</f>
        <v>Estimado</v>
      </c>
      <c r="P1362" s="49" t="str">
        <f>+'[38]Postes CAC'!O223</f>
        <v/>
      </c>
      <c r="Q1362" s="49" t="str">
        <f>+'[38]Postes CAC'!P223</f>
        <v>E</v>
      </c>
      <c r="R1362" s="51">
        <f t="shared" si="87"/>
        <v>-0.36584462711989929</v>
      </c>
      <c r="S1362" s="45" t="str">
        <f t="shared" si="88"/>
        <v>Estimado.rar</v>
      </c>
      <c r="V1362" s="46">
        <f t="shared" si="85"/>
        <v>1</v>
      </c>
    </row>
    <row r="1363" spans="1:22" s="45" customFormat="1" x14ac:dyDescent="0.2">
      <c r="A1363" s="47">
        <f t="shared" si="89"/>
        <v>1349</v>
      </c>
      <c r="B1363" s="48" t="str">
        <f>+'[38]Postes CAC'!B224</f>
        <v>PPC06</v>
      </c>
      <c r="C1363" s="49" t="str">
        <f>+'[38]Postes CAC'!C224</f>
        <v xml:space="preserve">POSTE DE CONCRETO ARMADO DE  8/300/120/240                                                                                                                                                                                                                </v>
      </c>
      <c r="D1363" s="77">
        <f>+'[38]Postes CAC'!D224</f>
        <v>162</v>
      </c>
      <c r="E1363" s="50">
        <f>+'[38]Postes CAC'!E224</f>
        <v>96.67</v>
      </c>
      <c r="F1363" s="78">
        <f t="shared" si="86"/>
        <v>97.636700000000005</v>
      </c>
      <c r="G1363" s="49" t="str">
        <f>+'[38]Postes CAC'!F224</f>
        <v>S</v>
      </c>
      <c r="H1363" s="49">
        <f>+'[38]Postes CAC'!G224</f>
        <v>400</v>
      </c>
      <c r="I1363" s="49" t="str">
        <f>+'[38]Postes CAC'!H224</f>
        <v>Orden de Compra OC-326617</v>
      </c>
      <c r="J1363" s="49" t="str">
        <f>+'[38]Postes CAC'!I224</f>
        <v>Individual</v>
      </c>
      <c r="K1363" s="49" t="str">
        <f>+'[38]Postes CAC'!J224</f>
        <v>ELDU</v>
      </c>
      <c r="L1363" s="49" t="str">
        <f>+'[38]Postes CAC'!K224</f>
        <v>FABRICACION,DISTRIB.COMERC.Y CONSTRUC.SA</v>
      </c>
      <c r="M1363" s="49">
        <f>+'[38]Postes CAC'!L224</f>
        <v>43000</v>
      </c>
      <c r="N1363" s="49">
        <f>+'[38]Postes CAC'!M224</f>
        <v>161</v>
      </c>
      <c r="O1363" s="49" t="str">
        <f>+'[38]Postes CAC'!N224</f>
        <v>Sustento</v>
      </c>
      <c r="P1363" s="49">
        <f>+'[38]Postes CAC'!O224</f>
        <v>400</v>
      </c>
      <c r="Q1363" s="49" t="str">
        <f>+'[38]Postes CAC'!P224</f>
        <v>S</v>
      </c>
      <c r="R1363" s="51">
        <f t="shared" si="87"/>
        <v>-0.40327160493827163</v>
      </c>
      <c r="S1363" s="45" t="str">
        <f t="shared" si="88"/>
        <v>ELDU: Orden de Compra OC-326617</v>
      </c>
      <c r="V1363" s="46">
        <f t="shared" si="85"/>
        <v>1</v>
      </c>
    </row>
    <row r="1364" spans="1:22" s="45" customFormat="1" x14ac:dyDescent="0.2">
      <c r="A1364" s="47">
        <f t="shared" si="89"/>
        <v>1350</v>
      </c>
      <c r="B1364" s="48" t="str">
        <f>+'[38]Postes CAC'!B225</f>
        <v>PPC36</v>
      </c>
      <c r="C1364" s="49" t="str">
        <f>+'[38]Postes CAC'!C225</f>
        <v xml:space="preserve">POSTE DE CONCRETO ARMADO PARA A. P.  8/300/120/240                                                                                                                                                                                                        </v>
      </c>
      <c r="D1364" s="77">
        <f>+'[38]Postes CAC'!D225</f>
        <v>162</v>
      </c>
      <c r="E1364" s="50">
        <f>+'[38]Postes CAC'!E225</f>
        <v>96.67</v>
      </c>
      <c r="F1364" s="78">
        <f t="shared" si="86"/>
        <v>97.636700000000005</v>
      </c>
      <c r="G1364" s="49" t="str">
        <f>+'[38]Postes CAC'!F225</f>
        <v>E</v>
      </c>
      <c r="H1364" s="49" t="str">
        <f>+'[38]Postes CAC'!G225</f>
        <v/>
      </c>
      <c r="I1364" s="49" t="str">
        <f>+'[38]Postes CAC'!H225</f>
        <v>Estimado</v>
      </c>
      <c r="J1364" s="49" t="str">
        <f>+'[38]Postes CAC'!I225</f>
        <v/>
      </c>
      <c r="K1364" s="49" t="str">
        <f>+'[38]Postes CAC'!J225</f>
        <v/>
      </c>
      <c r="L1364" s="49" t="str">
        <f>+'[38]Postes CAC'!K225</f>
        <v/>
      </c>
      <c r="M1364" s="49" t="str">
        <f>+'[38]Postes CAC'!L225</f>
        <v/>
      </c>
      <c r="N1364" s="49" t="str">
        <f>+'[38]Postes CAC'!M225</f>
        <v/>
      </c>
      <c r="O1364" s="49" t="str">
        <f>+'[38]Postes CAC'!N225</f>
        <v>Estimado</v>
      </c>
      <c r="P1364" s="49" t="str">
        <f>+'[38]Postes CAC'!O225</f>
        <v/>
      </c>
      <c r="Q1364" s="49" t="str">
        <f>+'[38]Postes CAC'!P225</f>
        <v>E</v>
      </c>
      <c r="R1364" s="51">
        <f t="shared" si="87"/>
        <v>-0.40327160493827163</v>
      </c>
      <c r="S1364" s="45" t="str">
        <f t="shared" si="88"/>
        <v>Estimado.rar</v>
      </c>
      <c r="V1364" s="46">
        <f t="shared" si="85"/>
        <v>1</v>
      </c>
    </row>
    <row r="1365" spans="1:22" s="45" customFormat="1" x14ac:dyDescent="0.2">
      <c r="A1365" s="47">
        <f t="shared" si="89"/>
        <v>1351</v>
      </c>
      <c r="B1365" s="48" t="str">
        <f>+'[38]Postes CAC'!B226</f>
        <v>PPC09</v>
      </c>
      <c r="C1365" s="49" t="str">
        <f>+'[38]Postes CAC'!C226</f>
        <v xml:space="preserve">POSTE DE CONCRETO ARMADO DE  9/300/120/255                                                                                                                                                                                                                </v>
      </c>
      <c r="D1365" s="77">
        <f>+'[38]Postes CAC'!D226</f>
        <v>190.24</v>
      </c>
      <c r="E1365" s="50">
        <f>+'[38]Postes CAC'!E226</f>
        <v>157.88</v>
      </c>
      <c r="F1365" s="78">
        <f t="shared" si="86"/>
        <v>159.4588</v>
      </c>
      <c r="G1365" s="49" t="str">
        <f>+'[38]Postes CAC'!F226</f>
        <v>S</v>
      </c>
      <c r="H1365" s="49">
        <f>+'[38]Postes CAC'!G226</f>
        <v>8</v>
      </c>
      <c r="I1365" s="49" t="str">
        <f>+'[38]Postes CAC'!H226</f>
        <v>Orden de Compra 4210010051</v>
      </c>
      <c r="J1365" s="49" t="str">
        <f>+'[38]Postes CAC'!I226</f>
        <v>Individual</v>
      </c>
      <c r="K1365" s="49" t="str">
        <f>+'[38]Postes CAC'!J226</f>
        <v>ELC</v>
      </c>
      <c r="L1365" s="49" t="str">
        <f>+'[38]Postes CAC'!K226</f>
        <v>FABRICACION,DISTRIB.COMERC.Y CONSTR</v>
      </c>
      <c r="M1365" s="49">
        <f>+'[38]Postes CAC'!L226</f>
        <v>43046</v>
      </c>
      <c r="N1365" s="49">
        <f>+'[38]Postes CAC'!M226</f>
        <v>52</v>
      </c>
      <c r="O1365" s="49" t="str">
        <f>+'[38]Postes CAC'!N226</f>
        <v>Sustento</v>
      </c>
      <c r="P1365" s="49">
        <f>+'[38]Postes CAC'!O226</f>
        <v>8</v>
      </c>
      <c r="Q1365" s="49" t="str">
        <f>+'[38]Postes CAC'!P226</f>
        <v>S</v>
      </c>
      <c r="R1365" s="51">
        <f t="shared" si="87"/>
        <v>-0.17010092514718256</v>
      </c>
      <c r="S1365" s="45" t="str">
        <f t="shared" si="88"/>
        <v>ELC: Orden de Compra 4210010051</v>
      </c>
      <c r="V1365" s="46">
        <f t="shared" si="85"/>
        <v>1</v>
      </c>
    </row>
    <row r="1366" spans="1:22" s="45" customFormat="1" x14ac:dyDescent="0.2">
      <c r="A1366" s="47">
        <f t="shared" si="89"/>
        <v>1352</v>
      </c>
      <c r="B1366" s="48" t="str">
        <f>+'[38]Postes CAC'!B227</f>
        <v>PPC51</v>
      </c>
      <c r="C1366" s="49" t="str">
        <f>+'[38]Postes CAC'!C227</f>
        <v xml:space="preserve">POSTE DE CONCRETO ARMADO DE 9/300/150/280                                                                                                                                                                                                                 </v>
      </c>
      <c r="D1366" s="77">
        <f>+'[38]Postes CAC'!D227</f>
        <v>190.24</v>
      </c>
      <c r="E1366" s="50">
        <f>+'[38]Postes CAC'!E227</f>
        <v>157.88</v>
      </c>
      <c r="F1366" s="78">
        <f t="shared" si="86"/>
        <v>159.4588</v>
      </c>
      <c r="G1366" s="49" t="str">
        <f>+'[38]Postes CAC'!F227</f>
        <v>E</v>
      </c>
      <c r="H1366" s="49" t="str">
        <f>+'[38]Postes CAC'!G227</f>
        <v/>
      </c>
      <c r="I1366" s="49" t="str">
        <f>+'[38]Postes CAC'!H227</f>
        <v>Estimado</v>
      </c>
      <c r="J1366" s="49" t="str">
        <f>+'[38]Postes CAC'!I227</f>
        <v/>
      </c>
      <c r="K1366" s="49" t="str">
        <f>+'[38]Postes CAC'!J227</f>
        <v/>
      </c>
      <c r="L1366" s="49" t="str">
        <f>+'[38]Postes CAC'!K227</f>
        <v/>
      </c>
      <c r="M1366" s="49" t="str">
        <f>+'[38]Postes CAC'!L227</f>
        <v/>
      </c>
      <c r="N1366" s="49" t="str">
        <f>+'[38]Postes CAC'!M227</f>
        <v/>
      </c>
      <c r="O1366" s="49" t="str">
        <f>+'[38]Postes CAC'!N227</f>
        <v>Estimado</v>
      </c>
      <c r="P1366" s="49" t="str">
        <f>+'[38]Postes CAC'!O227</f>
        <v/>
      </c>
      <c r="Q1366" s="49" t="str">
        <f>+'[38]Postes CAC'!P227</f>
        <v>E</v>
      </c>
      <c r="R1366" s="51">
        <f t="shared" si="87"/>
        <v>-0.17010092514718256</v>
      </c>
      <c r="S1366" s="45" t="str">
        <f t="shared" si="88"/>
        <v>Estimado.rar</v>
      </c>
      <c r="V1366" s="46">
        <f t="shared" si="85"/>
        <v>1</v>
      </c>
    </row>
    <row r="1367" spans="1:22" s="45" customFormat="1" x14ac:dyDescent="0.2">
      <c r="A1367" s="47">
        <f t="shared" si="89"/>
        <v>1353</v>
      </c>
      <c r="B1367" s="48" t="str">
        <f>+'[38]Postes CAC'!B228</f>
        <v>PPC39</v>
      </c>
      <c r="C1367" s="49" t="str">
        <f>+'[38]Postes CAC'!C228</f>
        <v xml:space="preserve">POSTE DE CONCRETO ARMADO PARA A. P.  9/300/120/255                                                                                                                                                                                                        </v>
      </c>
      <c r="D1367" s="77">
        <f>+'[38]Postes CAC'!D228</f>
        <v>190.24</v>
      </c>
      <c r="E1367" s="50">
        <f>+'[38]Postes CAC'!E228</f>
        <v>157.88</v>
      </c>
      <c r="F1367" s="78">
        <f t="shared" si="86"/>
        <v>159.4588</v>
      </c>
      <c r="G1367" s="49" t="str">
        <f>+'[38]Postes CAC'!F228</f>
        <v>E</v>
      </c>
      <c r="H1367" s="49" t="str">
        <f>+'[38]Postes CAC'!G228</f>
        <v/>
      </c>
      <c r="I1367" s="49" t="str">
        <f>+'[38]Postes CAC'!H228</f>
        <v>Estimado</v>
      </c>
      <c r="J1367" s="49" t="str">
        <f>+'[38]Postes CAC'!I228</f>
        <v/>
      </c>
      <c r="K1367" s="49" t="str">
        <f>+'[38]Postes CAC'!J228</f>
        <v/>
      </c>
      <c r="L1367" s="49" t="str">
        <f>+'[38]Postes CAC'!K228</f>
        <v/>
      </c>
      <c r="M1367" s="49" t="str">
        <f>+'[38]Postes CAC'!L228</f>
        <v/>
      </c>
      <c r="N1367" s="49" t="str">
        <f>+'[38]Postes CAC'!M228</f>
        <v/>
      </c>
      <c r="O1367" s="49" t="str">
        <f>+'[38]Postes CAC'!N228</f>
        <v>Estimado</v>
      </c>
      <c r="P1367" s="49" t="str">
        <f>+'[38]Postes CAC'!O228</f>
        <v/>
      </c>
      <c r="Q1367" s="49" t="str">
        <f>+'[38]Postes CAC'!P228</f>
        <v>E</v>
      </c>
      <c r="R1367" s="51">
        <f t="shared" si="87"/>
        <v>-0.17010092514718256</v>
      </c>
      <c r="S1367" s="45" t="str">
        <f t="shared" si="88"/>
        <v>Estimado.rar</v>
      </c>
      <c r="V1367" s="46">
        <f t="shared" si="85"/>
        <v>1</v>
      </c>
    </row>
    <row r="1368" spans="1:22" s="45" customFormat="1" x14ac:dyDescent="0.2">
      <c r="A1368" s="47">
        <f t="shared" si="89"/>
        <v>1354</v>
      </c>
      <c r="B1368" s="48" t="str">
        <f>+'[38]Postes CAC'!B229</f>
        <v>PPC52</v>
      </c>
      <c r="C1368" s="49" t="str">
        <f>+'[38]Postes CAC'!C229</f>
        <v xml:space="preserve">POSTE DE CONCRETO ARMADO DE 10/300/150/300                                                                                                                                                                                                                </v>
      </c>
      <c r="D1368" s="77">
        <f>+'[38]Postes CAC'!D229</f>
        <v>219.65</v>
      </c>
      <c r="E1368" s="50">
        <f>+'[38]Postes CAC'!E229</f>
        <v>198.99999999999997</v>
      </c>
      <c r="F1368" s="78">
        <f t="shared" si="86"/>
        <v>200.98999999999998</v>
      </c>
      <c r="G1368" s="49" t="str">
        <f>+'[38]Postes CAC'!F229</f>
        <v>E</v>
      </c>
      <c r="H1368" s="49" t="str">
        <f>+'[38]Postes CAC'!G229</f>
        <v/>
      </c>
      <c r="I1368" s="49" t="str">
        <f>+'[38]Postes CAC'!H229</f>
        <v>Estimado</v>
      </c>
      <c r="J1368" s="49" t="str">
        <f>+'[38]Postes CAC'!I229</f>
        <v/>
      </c>
      <c r="K1368" s="49" t="str">
        <f>+'[38]Postes CAC'!J229</f>
        <v/>
      </c>
      <c r="L1368" s="49" t="str">
        <f>+'[38]Postes CAC'!K229</f>
        <v/>
      </c>
      <c r="M1368" s="49" t="str">
        <f>+'[38]Postes CAC'!L229</f>
        <v/>
      </c>
      <c r="N1368" s="49" t="str">
        <f>+'[38]Postes CAC'!M229</f>
        <v/>
      </c>
      <c r="O1368" s="49" t="str">
        <f>+'[38]Postes CAC'!N229</f>
        <v>Estimado</v>
      </c>
      <c r="P1368" s="49" t="str">
        <f>+'[38]Postes CAC'!O229</f>
        <v/>
      </c>
      <c r="Q1368" s="49" t="str">
        <f>+'[38]Postes CAC'!P229</f>
        <v>E</v>
      </c>
      <c r="R1368" s="51">
        <f t="shared" si="87"/>
        <v>-9.4013202822672559E-2</v>
      </c>
      <c r="S1368" s="45" t="str">
        <f t="shared" si="88"/>
        <v>Estimado.rar</v>
      </c>
      <c r="V1368" s="46">
        <f t="shared" ref="V1368:V1431" si="90">+COUNTIF($B$3:$B$2619,B1368)</f>
        <v>1</v>
      </c>
    </row>
    <row r="1369" spans="1:22" s="45" customFormat="1" x14ac:dyDescent="0.2">
      <c r="A1369" s="47">
        <f t="shared" si="89"/>
        <v>1355</v>
      </c>
      <c r="B1369" s="48" t="str">
        <f>+'[38]Postes CAC'!B230</f>
        <v>PPC12</v>
      </c>
      <c r="C1369" s="49" t="str">
        <f>+'[38]Postes CAC'!C230</f>
        <v xml:space="preserve">POSTE DE CONCRETO ARMADO DE 11/300/120/285                                                                                                                                                                                                                </v>
      </c>
      <c r="D1369" s="77">
        <f>+'[38]Postes CAC'!D230</f>
        <v>250.13</v>
      </c>
      <c r="E1369" s="50">
        <f>+'[38]Postes CAC'!E230</f>
        <v>241.05</v>
      </c>
      <c r="F1369" s="78">
        <f t="shared" si="86"/>
        <v>243.46050000000002</v>
      </c>
      <c r="G1369" s="49" t="str">
        <f>+'[38]Postes CAC'!F230</f>
        <v>S</v>
      </c>
      <c r="H1369" s="49">
        <f>+'[38]Postes CAC'!G230</f>
        <v>1</v>
      </c>
      <c r="I1369" s="49" t="str">
        <f>+'[38]Postes CAC'!H230</f>
        <v>Orden de Compra 4210010051</v>
      </c>
      <c r="J1369" s="49" t="str">
        <f>+'[38]Postes CAC'!I230</f>
        <v>Individual</v>
      </c>
      <c r="K1369" s="49" t="str">
        <f>+'[38]Postes CAC'!J230</f>
        <v>ELC</v>
      </c>
      <c r="L1369" s="49" t="str">
        <f>+'[38]Postes CAC'!K230</f>
        <v>FABRICACION,DISTRIB.COMERC.Y CONSTR</v>
      </c>
      <c r="M1369" s="49">
        <f>+'[38]Postes CAC'!L230</f>
        <v>43046</v>
      </c>
      <c r="N1369" s="49">
        <f>+'[38]Postes CAC'!M230</f>
        <v>52</v>
      </c>
      <c r="O1369" s="49" t="str">
        <f>+'[38]Postes CAC'!N230</f>
        <v>Sustento</v>
      </c>
      <c r="P1369" s="49">
        <f>+'[38]Postes CAC'!O230</f>
        <v>1</v>
      </c>
      <c r="Q1369" s="49" t="str">
        <f>+'[38]Postes CAC'!P230</f>
        <v>S</v>
      </c>
      <c r="R1369" s="51">
        <f t="shared" si="87"/>
        <v>-3.63011234158237E-2</v>
      </c>
      <c r="S1369" s="45" t="str">
        <f t="shared" si="88"/>
        <v>ELC: Orden de Compra 4210010051</v>
      </c>
      <c r="V1369" s="46">
        <f t="shared" si="90"/>
        <v>1</v>
      </c>
    </row>
    <row r="1370" spans="1:22" s="45" customFormat="1" x14ac:dyDescent="0.2">
      <c r="A1370" s="47">
        <f t="shared" si="89"/>
        <v>1356</v>
      </c>
      <c r="B1370" s="48" t="str">
        <f>+'[38]Postes CAC'!B231</f>
        <v>PPC16</v>
      </c>
      <c r="C1370" s="49" t="str">
        <f>+'[38]Postes CAC'!C231</f>
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</c>
      <c r="D1370" s="77">
        <f>+'[38]Postes CAC'!D231</f>
        <v>281.68</v>
      </c>
      <c r="E1370" s="50">
        <f>+'[38]Postes CAC'!E231</f>
        <v>289.58999999999997</v>
      </c>
      <c r="F1370" s="78">
        <f t="shared" si="86"/>
        <v>292.48589999999996</v>
      </c>
      <c r="G1370" s="49" t="str">
        <f>+'[38]Postes CAC'!F231</f>
        <v>S</v>
      </c>
      <c r="H1370" s="49">
        <f>+'[38]Postes CAC'!G231</f>
        <v>8</v>
      </c>
      <c r="I1370" s="49" t="str">
        <f>+'[38]Postes CAC'!H231</f>
        <v>Factura 001-0000480</v>
      </c>
      <c r="J1370" s="49" t="str">
        <f>+'[38]Postes CAC'!I231</f>
        <v>Individual</v>
      </c>
      <c r="K1370" s="49" t="str">
        <f>+'[38]Postes CAC'!J231</f>
        <v>SERS</v>
      </c>
      <c r="L1370" s="49" t="str">
        <f>+'[38]Postes CAC'!K231</f>
        <v>PREFACOPERU S.A.C</v>
      </c>
      <c r="M1370" s="49">
        <f>+'[38]Postes CAC'!L231</f>
        <v>43048</v>
      </c>
      <c r="N1370" s="49">
        <f>+'[38]Postes CAC'!M231</f>
        <v>6</v>
      </c>
      <c r="O1370" s="49" t="str">
        <f>+'[38]Postes CAC'!N231</f>
        <v>Sustento</v>
      </c>
      <c r="P1370" s="49">
        <f>+'[38]Postes CAC'!O231</f>
        <v>8</v>
      </c>
      <c r="Q1370" s="49" t="str">
        <f>+'[38]Postes CAC'!P231</f>
        <v>S</v>
      </c>
      <c r="R1370" s="51">
        <f t="shared" si="87"/>
        <v>2.8081510934393483E-2</v>
      </c>
      <c r="S1370" s="45" t="str">
        <f t="shared" si="88"/>
        <v>SERS: Factura 001-0000480</v>
      </c>
      <c r="V1370" s="46">
        <f t="shared" si="90"/>
        <v>1</v>
      </c>
    </row>
    <row r="1371" spans="1:22" s="45" customFormat="1" x14ac:dyDescent="0.2">
      <c r="A1371" s="47">
        <f t="shared" si="89"/>
        <v>1357</v>
      </c>
      <c r="B1371" s="48" t="str">
        <f>+'[38]Postes CAC'!B232</f>
        <v>PPC19</v>
      </c>
      <c r="C1371" s="49" t="str">
        <f>+'[38]Postes CAC'!C232</f>
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</c>
      <c r="D1371" s="77">
        <f>+'[38]Postes CAC'!D232</f>
        <v>314.14999999999998</v>
      </c>
      <c r="E1371" s="50">
        <f>+'[38]Postes CAC'!E232</f>
        <v>323.18</v>
      </c>
      <c r="F1371" s="78">
        <f t="shared" si="86"/>
        <v>326.41180000000003</v>
      </c>
      <c r="G1371" s="49" t="str">
        <f>+'[38]Postes CAC'!F232</f>
        <v>S</v>
      </c>
      <c r="H1371" s="49">
        <f>+'[38]Postes CAC'!G232</f>
        <v>100</v>
      </c>
      <c r="I1371" s="49" t="str">
        <f>+'[38]Postes CAC'!H232</f>
        <v>Factura 001-0000386</v>
      </c>
      <c r="J1371" s="49" t="str">
        <f>+'[38]Postes CAC'!I232</f>
        <v>Individual</v>
      </c>
      <c r="K1371" s="49" t="str">
        <f>+'[38]Postes CAC'!J232</f>
        <v>SERS</v>
      </c>
      <c r="L1371" s="49" t="str">
        <f>+'[38]Postes CAC'!K232</f>
        <v>PREFACOPERU S.A.C</v>
      </c>
      <c r="M1371" s="49">
        <f>+'[38]Postes CAC'!L232</f>
        <v>42826</v>
      </c>
      <c r="N1371" s="49">
        <f>+'[38]Postes CAC'!M232</f>
        <v>5</v>
      </c>
      <c r="O1371" s="49" t="str">
        <f>+'[38]Postes CAC'!N232</f>
        <v>Sustento</v>
      </c>
      <c r="P1371" s="49">
        <f>+'[38]Postes CAC'!O232</f>
        <v>100</v>
      </c>
      <c r="Q1371" s="49" t="str">
        <f>+'[38]Postes CAC'!P232</f>
        <v>S</v>
      </c>
      <c r="R1371" s="51">
        <f t="shared" si="87"/>
        <v>2.8744230463154663E-2</v>
      </c>
      <c r="S1371" s="45" t="str">
        <f t="shared" si="88"/>
        <v>SERS: Factura 001-0000386</v>
      </c>
      <c r="V1371" s="46">
        <f t="shared" si="90"/>
        <v>1</v>
      </c>
    </row>
    <row r="1372" spans="1:22" s="45" customFormat="1" x14ac:dyDescent="0.2">
      <c r="A1372" s="47">
        <f t="shared" si="89"/>
        <v>1358</v>
      </c>
      <c r="B1372" s="48" t="str">
        <f>+'[38]Postes CAC'!B233</f>
        <v>PPC23</v>
      </c>
      <c r="C1372" s="49" t="str">
        <f>+'[38]Postes CAC'!C233</f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D1372" s="77">
        <f>+'[38]Postes CAC'!D233</f>
        <v>381.9</v>
      </c>
      <c r="E1372" s="50">
        <f>+'[38]Postes CAC'!E233</f>
        <v>410.01</v>
      </c>
      <c r="F1372" s="78">
        <f t="shared" si="86"/>
        <v>414.11009999999999</v>
      </c>
      <c r="G1372" s="49" t="str">
        <f>+'[38]Postes CAC'!F233</f>
        <v>E</v>
      </c>
      <c r="H1372" s="49" t="str">
        <f>+'[38]Postes CAC'!G233</f>
        <v/>
      </c>
      <c r="I1372" s="49" t="str">
        <f>+'[38]Postes CAC'!H233</f>
        <v>Estimado</v>
      </c>
      <c r="J1372" s="49" t="str">
        <f>+'[38]Postes CAC'!I233</f>
        <v/>
      </c>
      <c r="K1372" s="49" t="str">
        <f>+'[38]Postes CAC'!J233</f>
        <v/>
      </c>
      <c r="L1372" s="49" t="str">
        <f>+'[38]Postes CAC'!K233</f>
        <v/>
      </c>
      <c r="M1372" s="49" t="str">
        <f>+'[38]Postes CAC'!L233</f>
        <v/>
      </c>
      <c r="N1372" s="49" t="str">
        <f>+'[38]Postes CAC'!M233</f>
        <v/>
      </c>
      <c r="O1372" s="49" t="str">
        <f>+'[38]Postes CAC'!N233</f>
        <v>Estimado</v>
      </c>
      <c r="P1372" s="49" t="str">
        <f>+'[38]Postes CAC'!O233</f>
        <v/>
      </c>
      <c r="Q1372" s="49" t="str">
        <f>+'[38]Postes CAC'!P233</f>
        <v>E</v>
      </c>
      <c r="R1372" s="51">
        <f t="shared" si="87"/>
        <v>7.3605655930871983E-2</v>
      </c>
      <c r="S1372" s="45" t="str">
        <f t="shared" si="88"/>
        <v>Estimado.rar</v>
      </c>
      <c r="V1372" s="46">
        <f t="shared" si="90"/>
        <v>1</v>
      </c>
    </row>
    <row r="1373" spans="1:22" s="45" customFormat="1" x14ac:dyDescent="0.2">
      <c r="A1373" s="47">
        <f t="shared" si="89"/>
        <v>1359</v>
      </c>
      <c r="B1373" s="48" t="str">
        <f>+'[38]Postes CAC'!B234</f>
        <v>PPC27</v>
      </c>
      <c r="C1373" s="49" t="str">
        <f>+'[38]Postes CAC'!C234</f>
        <v xml:space="preserve">POSTE DE CONCRETO ARMADO DE 17/300/150/405                                                                                                                                                                                                                </v>
      </c>
      <c r="D1373" s="77">
        <f>+'[38]Postes CAC'!D234</f>
        <v>453.01</v>
      </c>
      <c r="E1373" s="50">
        <f>+'[38]Postes CAC'!E234</f>
        <v>494.41399999999999</v>
      </c>
      <c r="F1373" s="78">
        <f t="shared" si="86"/>
        <v>499.35813999999999</v>
      </c>
      <c r="G1373" s="49" t="str">
        <f>+'[38]Postes CAC'!F234</f>
        <v>E</v>
      </c>
      <c r="H1373" s="49" t="str">
        <f>+'[38]Postes CAC'!G234</f>
        <v/>
      </c>
      <c r="I1373" s="49" t="str">
        <f>+'[38]Postes CAC'!H234</f>
        <v>Estimado</v>
      </c>
      <c r="J1373" s="49" t="str">
        <f>+'[38]Postes CAC'!I234</f>
        <v/>
      </c>
      <c r="K1373" s="49" t="str">
        <f>+'[38]Postes CAC'!J234</f>
        <v/>
      </c>
      <c r="L1373" s="49" t="str">
        <f>+'[38]Postes CAC'!K234</f>
        <v/>
      </c>
      <c r="M1373" s="49" t="str">
        <f>+'[38]Postes CAC'!L234</f>
        <v/>
      </c>
      <c r="N1373" s="49" t="str">
        <f>+'[38]Postes CAC'!M234</f>
        <v/>
      </c>
      <c r="O1373" s="49" t="str">
        <f>+'[38]Postes CAC'!N234</f>
        <v>Estimado</v>
      </c>
      <c r="P1373" s="49" t="str">
        <f>+'[38]Postes CAC'!O234</f>
        <v/>
      </c>
      <c r="Q1373" s="49" t="str">
        <f>+'[38]Postes CAC'!P234</f>
        <v>E</v>
      </c>
      <c r="R1373" s="51">
        <f t="shared" si="87"/>
        <v>9.1397540893137119E-2</v>
      </c>
      <c r="S1373" s="45" t="str">
        <f t="shared" si="88"/>
        <v>Estimado.rar</v>
      </c>
      <c r="V1373" s="46">
        <f t="shared" si="90"/>
        <v>1</v>
      </c>
    </row>
    <row r="1374" spans="1:22" s="45" customFormat="1" x14ac:dyDescent="0.2">
      <c r="A1374" s="47">
        <f t="shared" si="89"/>
        <v>1360</v>
      </c>
      <c r="B1374" s="48" t="str">
        <f>+'[38]Postes CAC'!B235</f>
        <v>PPC10</v>
      </c>
      <c r="C1374" s="49" t="str">
        <f>+'[38]Postes CAC'!C235</f>
        <v xml:space="preserve">POSTE DE CONCRETO ARMADO DE  9/400/140/275                                                                                                                                                                                                                </v>
      </c>
      <c r="D1374" s="77">
        <f>+'[38]Postes CAC'!D235</f>
        <v>192.02</v>
      </c>
      <c r="E1374" s="50">
        <f>+'[38]Postes CAC'!E235</f>
        <v>215.44269928557472</v>
      </c>
      <c r="F1374" s="78">
        <f t="shared" si="86"/>
        <v>217.59712627843047</v>
      </c>
      <c r="G1374" s="49" t="str">
        <f>+'[38]Postes CAC'!F235</f>
        <v>E</v>
      </c>
      <c r="H1374" s="49" t="str">
        <f>+'[38]Postes CAC'!G235</f>
        <v/>
      </c>
      <c r="I1374" s="49" t="str">
        <f>+'[38]Postes CAC'!H235</f>
        <v>Estimado</v>
      </c>
      <c r="J1374" s="49" t="str">
        <f>+'[38]Postes CAC'!I235</f>
        <v/>
      </c>
      <c r="K1374" s="49" t="str">
        <f>+'[38]Postes CAC'!J235</f>
        <v/>
      </c>
      <c r="L1374" s="49" t="str">
        <f>+'[38]Postes CAC'!K235</f>
        <v/>
      </c>
      <c r="M1374" s="49" t="str">
        <f>+'[38]Postes CAC'!L235</f>
        <v/>
      </c>
      <c r="N1374" s="49" t="str">
        <f>+'[38]Postes CAC'!M235</f>
        <v/>
      </c>
      <c r="O1374" s="49" t="str">
        <f>+'[38]Postes CAC'!N235</f>
        <v>Estimado</v>
      </c>
      <c r="P1374" s="49" t="str">
        <f>+'[38]Postes CAC'!O235</f>
        <v/>
      </c>
      <c r="Q1374" s="49" t="str">
        <f>+'[38]Postes CAC'!P235</f>
        <v>E</v>
      </c>
      <c r="R1374" s="51">
        <f t="shared" si="87"/>
        <v>0.12198051914162433</v>
      </c>
      <c r="S1374" s="45" t="str">
        <f t="shared" si="88"/>
        <v>Estimado.rar</v>
      </c>
      <c r="V1374" s="46">
        <f t="shared" si="90"/>
        <v>1</v>
      </c>
    </row>
    <row r="1375" spans="1:22" s="45" customFormat="1" x14ac:dyDescent="0.2">
      <c r="A1375" s="47">
        <f t="shared" si="89"/>
        <v>1361</v>
      </c>
      <c r="B1375" s="48" t="str">
        <f>+'[38]Postes CAC'!B236</f>
        <v>PPC53</v>
      </c>
      <c r="C1375" s="49" t="str">
        <f>+'[38]Postes CAC'!C236</f>
        <v xml:space="preserve">POSTE DE CONCRETO ARMADO DE 10/400/150/300                                                                                                                                                                                                                </v>
      </c>
      <c r="D1375" s="77">
        <f>+'[38]Postes CAC'!D236</f>
        <v>232.91</v>
      </c>
      <c r="E1375" s="50">
        <f>+'[38]Postes CAC'!E236</f>
        <v>244.8600767331946</v>
      </c>
      <c r="F1375" s="78">
        <f t="shared" si="86"/>
        <v>247.30867750052656</v>
      </c>
      <c r="G1375" s="49" t="str">
        <f>+'[38]Postes CAC'!F236</f>
        <v>E</v>
      </c>
      <c r="H1375" s="49" t="str">
        <f>+'[38]Postes CAC'!G236</f>
        <v/>
      </c>
      <c r="I1375" s="49" t="str">
        <f>+'[38]Postes CAC'!H236</f>
        <v>Estimado</v>
      </c>
      <c r="J1375" s="49" t="str">
        <f>+'[38]Postes CAC'!I236</f>
        <v/>
      </c>
      <c r="K1375" s="49" t="str">
        <f>+'[38]Postes CAC'!J236</f>
        <v/>
      </c>
      <c r="L1375" s="49" t="str">
        <f>+'[38]Postes CAC'!K236</f>
        <v/>
      </c>
      <c r="M1375" s="49" t="str">
        <f>+'[38]Postes CAC'!L236</f>
        <v/>
      </c>
      <c r="N1375" s="49" t="str">
        <f>+'[38]Postes CAC'!M236</f>
        <v/>
      </c>
      <c r="O1375" s="49" t="str">
        <f>+'[38]Postes CAC'!N236</f>
        <v>Estimado</v>
      </c>
      <c r="P1375" s="49" t="str">
        <f>+'[38]Postes CAC'!O236</f>
        <v/>
      </c>
      <c r="Q1375" s="49" t="str">
        <f>+'[38]Postes CAC'!P236</f>
        <v>E</v>
      </c>
      <c r="R1375" s="51">
        <f t="shared" si="87"/>
        <v>5.130770140051788E-2</v>
      </c>
      <c r="S1375" s="45" t="str">
        <f t="shared" si="88"/>
        <v>Estimado.rar</v>
      </c>
      <c r="V1375" s="46">
        <f t="shared" si="90"/>
        <v>1</v>
      </c>
    </row>
    <row r="1376" spans="1:22" s="45" customFormat="1" x14ac:dyDescent="0.2">
      <c r="A1376" s="47">
        <f t="shared" si="89"/>
        <v>1362</v>
      </c>
      <c r="B1376" s="48" t="str">
        <f>+'[38]Postes CAC'!B237</f>
        <v>PPC13</v>
      </c>
      <c r="C1376" s="49" t="str">
        <f>+'[38]Postes CAC'!C237</f>
        <v xml:space="preserve">POSTE DE CONCRETO ARMADO DE 11/400/140/305                                                                                                                                                                                                                </v>
      </c>
      <c r="D1376" s="77">
        <f>+'[38]Postes CAC'!D237</f>
        <v>261.49</v>
      </c>
      <c r="E1376" s="50">
        <f>+'[38]Postes CAC'!E237</f>
        <v>277.44</v>
      </c>
      <c r="F1376" s="78">
        <f t="shared" si="86"/>
        <v>280.21440000000001</v>
      </c>
      <c r="G1376" s="49" t="str">
        <f>+'[38]Postes CAC'!F237</f>
        <v>S</v>
      </c>
      <c r="H1376" s="49">
        <f>+'[38]Postes CAC'!G237</f>
        <v>100</v>
      </c>
      <c r="I1376" s="49" t="str">
        <f>+'[38]Postes CAC'!H237</f>
        <v>Factura E001-1 / G-141-2017</v>
      </c>
      <c r="J1376" s="49" t="str">
        <f>+'[38]Postes CAC'!I237</f>
        <v>Corporativa</v>
      </c>
      <c r="K1376" s="49" t="str">
        <f>+'[38]Postes CAC'!J237</f>
        <v>ELOR</v>
      </c>
      <c r="L1376" s="49" t="str">
        <f>+'[38]Postes CAC'!K237</f>
        <v>CORPORACION MEGALUZ S.A.</v>
      </c>
      <c r="M1376" s="49">
        <f>+'[38]Postes CAC'!L237</f>
        <v>43041</v>
      </c>
      <c r="N1376" s="49">
        <f>+'[38]Postes CAC'!M237</f>
        <v>16</v>
      </c>
      <c r="O1376" s="49" t="str">
        <f>+'[38]Postes CAC'!N237</f>
        <v>Sustento</v>
      </c>
      <c r="P1376" s="49">
        <f>+'[38]Postes CAC'!O237</f>
        <v>100</v>
      </c>
      <c r="Q1376" s="49" t="str">
        <f>+'[38]Postes CAC'!P237</f>
        <v>S</v>
      </c>
      <c r="R1376" s="51">
        <f t="shared" si="87"/>
        <v>6.0996596428161576E-2</v>
      </c>
      <c r="S1376" s="45" t="str">
        <f t="shared" si="88"/>
        <v>ELOR: Factura E001-1 / G-141-2017</v>
      </c>
      <c r="V1376" s="46">
        <f t="shared" si="90"/>
        <v>1</v>
      </c>
    </row>
    <row r="1377" spans="1:22" s="45" customFormat="1" x14ac:dyDescent="0.2">
      <c r="A1377" s="47">
        <f t="shared" si="89"/>
        <v>1363</v>
      </c>
      <c r="B1377" s="48" t="str">
        <f>+'[38]Postes CAC'!B238</f>
        <v>PPC41</v>
      </c>
      <c r="C1377" s="49" t="str">
        <f>+'[38]Postes CAC'!C238</f>
        <v xml:space="preserve">POSTE DE CONCRETO ARMADO PARA A. P. 11/400/140/305                                                                                                                                                                                                        </v>
      </c>
      <c r="D1377" s="77">
        <f>+'[38]Postes CAC'!D238</f>
        <v>261.49</v>
      </c>
      <c r="E1377" s="50">
        <f>+'[38]Postes CAC'!E238</f>
        <v>277.44</v>
      </c>
      <c r="F1377" s="78">
        <f t="shared" si="86"/>
        <v>280.21440000000001</v>
      </c>
      <c r="G1377" s="49" t="str">
        <f>+'[38]Postes CAC'!F238</f>
        <v>E</v>
      </c>
      <c r="H1377" s="49" t="str">
        <f>+'[38]Postes CAC'!G238</f>
        <v/>
      </c>
      <c r="I1377" s="49" t="str">
        <f>+'[38]Postes CAC'!H238</f>
        <v>Estimado</v>
      </c>
      <c r="J1377" s="49" t="str">
        <f>+'[38]Postes CAC'!I238</f>
        <v/>
      </c>
      <c r="K1377" s="49" t="str">
        <f>+'[38]Postes CAC'!J238</f>
        <v/>
      </c>
      <c r="L1377" s="49" t="str">
        <f>+'[38]Postes CAC'!K238</f>
        <v/>
      </c>
      <c r="M1377" s="49" t="str">
        <f>+'[38]Postes CAC'!L238</f>
        <v/>
      </c>
      <c r="N1377" s="49" t="str">
        <f>+'[38]Postes CAC'!M238</f>
        <v/>
      </c>
      <c r="O1377" s="49" t="str">
        <f>+'[38]Postes CAC'!N238</f>
        <v>Estimado</v>
      </c>
      <c r="P1377" s="49" t="str">
        <f>+'[38]Postes CAC'!O238</f>
        <v/>
      </c>
      <c r="Q1377" s="49" t="str">
        <f>+'[38]Postes CAC'!P238</f>
        <v>E</v>
      </c>
      <c r="R1377" s="51">
        <f t="shared" si="87"/>
        <v>6.0996596428161576E-2</v>
      </c>
      <c r="S1377" s="45" t="str">
        <f t="shared" si="88"/>
        <v>Estimado.rar</v>
      </c>
      <c r="V1377" s="46">
        <f t="shared" si="90"/>
        <v>1</v>
      </c>
    </row>
    <row r="1378" spans="1:22" s="45" customFormat="1" x14ac:dyDescent="0.2">
      <c r="A1378" s="47">
        <f t="shared" si="89"/>
        <v>1364</v>
      </c>
      <c r="B1378" s="48" t="str">
        <f>+'[38]Postes CAC'!B239</f>
        <v>PPC17</v>
      </c>
      <c r="C1378" s="49" t="str">
        <f>+'[38]Postes CAC'!C239</f>
        <v xml:space="preserve">POSTE DE CONCRETO ARMADO DE 12/400/150/330                                                                                                                                                                                                                </v>
      </c>
      <c r="D1378" s="77">
        <f>+'[38]Postes CAC'!D239</f>
        <v>305.79000000000002</v>
      </c>
      <c r="E1378" s="50">
        <f>+'[38]Postes CAC'!E239</f>
        <v>305.56763926099637</v>
      </c>
      <c r="F1378" s="78">
        <f t="shared" si="86"/>
        <v>308.62331565360631</v>
      </c>
      <c r="G1378" s="49" t="str">
        <f>+'[38]Postes CAC'!F239</f>
        <v>E</v>
      </c>
      <c r="H1378" s="49" t="str">
        <f>+'[38]Postes CAC'!G239</f>
        <v/>
      </c>
      <c r="I1378" s="49" t="str">
        <f>+'[38]Postes CAC'!H239</f>
        <v>Estimado</v>
      </c>
      <c r="J1378" s="49" t="str">
        <f>+'[38]Postes CAC'!I239</f>
        <v/>
      </c>
      <c r="K1378" s="49" t="str">
        <f>+'[38]Postes CAC'!J239</f>
        <v/>
      </c>
      <c r="L1378" s="49" t="str">
        <f>+'[38]Postes CAC'!K239</f>
        <v/>
      </c>
      <c r="M1378" s="49" t="str">
        <f>+'[38]Postes CAC'!L239</f>
        <v/>
      </c>
      <c r="N1378" s="49" t="str">
        <f>+'[38]Postes CAC'!M239</f>
        <v/>
      </c>
      <c r="O1378" s="49" t="str">
        <f>+'[38]Postes CAC'!N239</f>
        <v>Estimado</v>
      </c>
      <c r="P1378" s="49" t="str">
        <f>+'[38]Postes CAC'!O239</f>
        <v/>
      </c>
      <c r="Q1378" s="49" t="str">
        <f>+'[38]Postes CAC'!P239</f>
        <v>E</v>
      </c>
      <c r="R1378" s="51">
        <f t="shared" si="87"/>
        <v>-7.2716811865547459E-4</v>
      </c>
      <c r="S1378" s="45" t="str">
        <f t="shared" si="88"/>
        <v>Estimado.rar</v>
      </c>
      <c r="V1378" s="46">
        <f t="shared" si="90"/>
        <v>1</v>
      </c>
    </row>
    <row r="1379" spans="1:22" s="45" customFormat="1" x14ac:dyDescent="0.2">
      <c r="A1379" s="47">
        <f t="shared" si="89"/>
        <v>1365</v>
      </c>
      <c r="B1379" s="48" t="str">
        <f>+'[38]Postes CAC'!B240</f>
        <v>PPC20</v>
      </c>
      <c r="C1379" s="49" t="str">
        <f>+'[38]Postes CAC'!C240</f>
        <v xml:space="preserve">POSTE DE CONCRETO ARMADO DE 13/400/150/345                                                                                                                                                                                                                </v>
      </c>
      <c r="D1379" s="77">
        <f>+'[38]Postes CAC'!D240</f>
        <v>364.69</v>
      </c>
      <c r="E1379" s="50">
        <f>+'[38]Postes CAC'!E240</f>
        <v>330.13</v>
      </c>
      <c r="F1379" s="78">
        <f t="shared" si="86"/>
        <v>333.43130000000002</v>
      </c>
      <c r="G1379" s="49" t="str">
        <f>+'[38]Postes CAC'!F240</f>
        <v>S</v>
      </c>
      <c r="H1379" s="49">
        <f>+'[38]Postes CAC'!G240</f>
        <v>3</v>
      </c>
      <c r="I1379" s="49" t="str">
        <f>+'[38]Postes CAC'!H240</f>
        <v>Orden de Compra OC-609</v>
      </c>
      <c r="J1379" s="49" t="str">
        <f>+'[38]Postes CAC'!I240</f>
        <v>Individual</v>
      </c>
      <c r="K1379" s="49" t="str">
        <f>+'[38]Postes CAC'!J240</f>
        <v>ELDU</v>
      </c>
      <c r="L1379" s="49" t="str">
        <f>+'[38]Postes CAC'!K240</f>
        <v>EMPRESA HUARCAYA HUAYLLA S.A.C.</v>
      </c>
      <c r="M1379" s="49">
        <f>+'[38]Postes CAC'!L240</f>
        <v>42501</v>
      </c>
      <c r="N1379" s="49">
        <f>+'[38]Postes CAC'!M240</f>
        <v>22</v>
      </c>
      <c r="O1379" s="49" t="str">
        <f>+'[38]Postes CAC'!N240</f>
        <v>Sustento</v>
      </c>
      <c r="P1379" s="49">
        <f>+'[38]Postes CAC'!O240</f>
        <v>3</v>
      </c>
      <c r="Q1379" s="49" t="str">
        <f>+'[38]Postes CAC'!P240</f>
        <v>S</v>
      </c>
      <c r="R1379" s="51">
        <f t="shared" si="87"/>
        <v>-9.4765417203652391E-2</v>
      </c>
      <c r="S1379" s="45" t="str">
        <f t="shared" si="88"/>
        <v>ELDU: Orden de Compra OC-609</v>
      </c>
      <c r="V1379" s="46">
        <f t="shared" si="90"/>
        <v>1</v>
      </c>
    </row>
    <row r="1380" spans="1:22" s="45" customFormat="1" x14ac:dyDescent="0.2">
      <c r="A1380" s="47">
        <f t="shared" si="89"/>
        <v>1366</v>
      </c>
      <c r="B1380" s="48" t="str">
        <f>+'[38]Postes CAC'!B241</f>
        <v>PPC44</v>
      </c>
      <c r="C1380" s="49" t="str">
        <f>+'[38]Postes CAC'!C241</f>
        <v xml:space="preserve">POSTE DE CONCRETO ARMADO PARA A. P. 13/400/160/355                                                                                                                                                                                                        </v>
      </c>
      <c r="D1380" s="77">
        <f>+'[38]Postes CAC'!D241</f>
        <v>364.69</v>
      </c>
      <c r="E1380" s="50">
        <f>+'[38]Postes CAC'!E241</f>
        <v>330.13</v>
      </c>
      <c r="F1380" s="78">
        <f t="shared" si="86"/>
        <v>333.43130000000002</v>
      </c>
      <c r="G1380" s="49" t="str">
        <f>+'[38]Postes CAC'!F241</f>
        <v>E</v>
      </c>
      <c r="H1380" s="49" t="str">
        <f>+'[38]Postes CAC'!G241</f>
        <v/>
      </c>
      <c r="I1380" s="49" t="str">
        <f>+'[38]Postes CAC'!H241</f>
        <v>Estimado</v>
      </c>
      <c r="J1380" s="49" t="str">
        <f>+'[38]Postes CAC'!I241</f>
        <v/>
      </c>
      <c r="K1380" s="49" t="str">
        <f>+'[38]Postes CAC'!J241</f>
        <v/>
      </c>
      <c r="L1380" s="49" t="str">
        <f>+'[38]Postes CAC'!K241</f>
        <v/>
      </c>
      <c r="M1380" s="49" t="str">
        <f>+'[38]Postes CAC'!L241</f>
        <v/>
      </c>
      <c r="N1380" s="49" t="str">
        <f>+'[38]Postes CAC'!M241</f>
        <v/>
      </c>
      <c r="O1380" s="49" t="str">
        <f>+'[38]Postes CAC'!N241</f>
        <v>Estimado</v>
      </c>
      <c r="P1380" s="49" t="str">
        <f>+'[38]Postes CAC'!O241</f>
        <v/>
      </c>
      <c r="Q1380" s="49" t="str">
        <f>+'[38]Postes CAC'!P241</f>
        <v>E</v>
      </c>
      <c r="R1380" s="51">
        <f t="shared" si="87"/>
        <v>-9.4765417203652391E-2</v>
      </c>
      <c r="S1380" s="45" t="str">
        <f t="shared" si="88"/>
        <v>Estimado.rar</v>
      </c>
      <c r="V1380" s="46">
        <f t="shared" si="90"/>
        <v>1</v>
      </c>
    </row>
    <row r="1381" spans="1:22" s="45" customFormat="1" x14ac:dyDescent="0.2">
      <c r="A1381" s="47">
        <f t="shared" si="89"/>
        <v>1367</v>
      </c>
      <c r="B1381" s="48" t="str">
        <f>+'[38]Postes CAC'!B242</f>
        <v>PPC24</v>
      </c>
      <c r="C1381" s="49" t="str">
        <f>+'[38]Postes CAC'!C242</f>
        <v xml:space="preserve">POSTE DE CONCRETO ARMADO DE 15/400/150/375                                                                                                                                                                                                                </v>
      </c>
      <c r="D1381" s="77">
        <f>+'[38]Postes CAC'!D242</f>
        <v>476.76</v>
      </c>
      <c r="E1381" s="50">
        <f>+'[38]Postes CAC'!E242</f>
        <v>445.51100000000002</v>
      </c>
      <c r="F1381" s="78">
        <f t="shared" si="86"/>
        <v>449.96611000000001</v>
      </c>
      <c r="G1381" s="49" t="str">
        <f>+'[38]Postes CAC'!F242</f>
        <v>S</v>
      </c>
      <c r="H1381" s="49">
        <f>+'[38]Postes CAC'!G242</f>
        <v>30</v>
      </c>
      <c r="I1381" s="49" t="str">
        <f>+'[38]Postes CAC'!H242</f>
        <v>Factura E001-44</v>
      </c>
      <c r="J1381" s="49" t="str">
        <f>+'[38]Postes CAC'!I242</f>
        <v>Individual</v>
      </c>
      <c r="K1381" s="49" t="str">
        <f>+'[38]Postes CAC'!J242</f>
        <v>EDPE</v>
      </c>
      <c r="L1381" s="49" t="str">
        <f>+'[38]Postes CAC'!K242</f>
        <v>INDUSTRIA DE POSTES SULLANA S.A.C.</v>
      </c>
      <c r="M1381" s="49">
        <f>+'[38]Postes CAC'!L242</f>
        <v>42752</v>
      </c>
      <c r="N1381" s="49">
        <f>+'[38]Postes CAC'!M242</f>
        <v>39</v>
      </c>
      <c r="O1381" s="49" t="str">
        <f>+'[38]Postes CAC'!N242</f>
        <v>Sustento</v>
      </c>
      <c r="P1381" s="49">
        <f>+'[38]Postes CAC'!O242</f>
        <v>30</v>
      </c>
      <c r="Q1381" s="49" t="str">
        <f>+'[38]Postes CAC'!P242</f>
        <v>S</v>
      </c>
      <c r="R1381" s="51">
        <f t="shared" si="87"/>
        <v>-6.5544508767513943E-2</v>
      </c>
      <c r="S1381" s="45" t="str">
        <f t="shared" si="88"/>
        <v>EDPE: Factura E001-44</v>
      </c>
      <c r="V1381" s="46">
        <f t="shared" si="90"/>
        <v>1</v>
      </c>
    </row>
    <row r="1382" spans="1:22" s="45" customFormat="1" x14ac:dyDescent="0.2">
      <c r="A1382" s="47">
        <f t="shared" si="89"/>
        <v>1368</v>
      </c>
      <c r="B1382" s="48" t="str">
        <f>+'[38]Postes CAC'!B243</f>
        <v>PPC46</v>
      </c>
      <c r="C1382" s="49" t="str">
        <f>+'[38]Postes CAC'!C243</f>
        <v xml:space="preserve">POSTE DE CONCRETO ARMADO PARA A. P. 15/400/160/385                                                                                                                                                                                                        </v>
      </c>
      <c r="D1382" s="77">
        <f>+'[38]Postes CAC'!D243</f>
        <v>476.76</v>
      </c>
      <c r="E1382" s="50">
        <f>+'[38]Postes CAC'!E243</f>
        <v>445.51100000000002</v>
      </c>
      <c r="F1382" s="78">
        <f t="shared" si="86"/>
        <v>449.96611000000001</v>
      </c>
      <c r="G1382" s="49" t="str">
        <f>+'[38]Postes CAC'!F243</f>
        <v>E</v>
      </c>
      <c r="H1382" s="49" t="str">
        <f>+'[38]Postes CAC'!G243</f>
        <v/>
      </c>
      <c r="I1382" s="49" t="str">
        <f>+'[38]Postes CAC'!H243</f>
        <v>Estimado</v>
      </c>
      <c r="J1382" s="49" t="str">
        <f>+'[38]Postes CAC'!I243</f>
        <v/>
      </c>
      <c r="K1382" s="49" t="str">
        <f>+'[38]Postes CAC'!J243</f>
        <v/>
      </c>
      <c r="L1382" s="49" t="str">
        <f>+'[38]Postes CAC'!K243</f>
        <v/>
      </c>
      <c r="M1382" s="49" t="str">
        <f>+'[38]Postes CAC'!L243</f>
        <v/>
      </c>
      <c r="N1382" s="49" t="str">
        <f>+'[38]Postes CAC'!M243</f>
        <v/>
      </c>
      <c r="O1382" s="49" t="str">
        <f>+'[38]Postes CAC'!N243</f>
        <v>Estimado</v>
      </c>
      <c r="P1382" s="49" t="str">
        <f>+'[38]Postes CAC'!O243</f>
        <v/>
      </c>
      <c r="Q1382" s="49" t="str">
        <f>+'[38]Postes CAC'!P243</f>
        <v>E</v>
      </c>
      <c r="R1382" s="51">
        <f t="shared" si="87"/>
        <v>-6.5544508767513943E-2</v>
      </c>
      <c r="S1382" s="45" t="str">
        <f t="shared" si="88"/>
        <v>Estimado.rar</v>
      </c>
      <c r="V1382" s="46">
        <f t="shared" si="90"/>
        <v>1</v>
      </c>
    </row>
    <row r="1383" spans="1:22" s="45" customFormat="1" x14ac:dyDescent="0.2">
      <c r="A1383" s="47">
        <f t="shared" si="89"/>
        <v>1369</v>
      </c>
      <c r="B1383" s="48" t="str">
        <f>+'[38]Postes CAC'!B244</f>
        <v>PPC28</v>
      </c>
      <c r="C1383" s="49" t="str">
        <f>+'[38]Postes CAC'!C244</f>
        <v xml:space="preserve">POSTE DE CONCRETO ARMADO DE 17/400/165/420                                                                                                                                                                                                                </v>
      </c>
      <c r="D1383" s="77">
        <f>+'[38]Postes CAC'!D244</f>
        <v>607.52</v>
      </c>
      <c r="E1383" s="50">
        <f>+'[38]Postes CAC'!E244</f>
        <v>513.16853075808285</v>
      </c>
      <c r="F1383" s="78">
        <f t="shared" si="86"/>
        <v>518.30021606566368</v>
      </c>
      <c r="G1383" s="49" t="str">
        <f>+'[38]Postes CAC'!F244</f>
        <v>E</v>
      </c>
      <c r="H1383" s="49" t="str">
        <f>+'[38]Postes CAC'!G244</f>
        <v/>
      </c>
      <c r="I1383" s="49" t="str">
        <f>+'[38]Postes CAC'!H244</f>
        <v>Estimado</v>
      </c>
      <c r="J1383" s="49" t="str">
        <f>+'[38]Postes CAC'!I244</f>
        <v/>
      </c>
      <c r="K1383" s="49" t="str">
        <f>+'[38]Postes CAC'!J244</f>
        <v/>
      </c>
      <c r="L1383" s="49" t="str">
        <f>+'[38]Postes CAC'!K244</f>
        <v/>
      </c>
      <c r="M1383" s="49" t="str">
        <f>+'[38]Postes CAC'!L244</f>
        <v/>
      </c>
      <c r="N1383" s="49" t="str">
        <f>+'[38]Postes CAC'!M244</f>
        <v/>
      </c>
      <c r="O1383" s="49" t="str">
        <f>+'[38]Postes CAC'!N244</f>
        <v>Estimado</v>
      </c>
      <c r="P1383" s="49" t="str">
        <f>+'[38]Postes CAC'!O244</f>
        <v/>
      </c>
      <c r="Q1383" s="49" t="str">
        <f>+'[38]Postes CAC'!P244</f>
        <v>E</v>
      </c>
      <c r="R1383" s="51">
        <f t="shared" si="87"/>
        <v>-0.15530594752751703</v>
      </c>
      <c r="S1383" s="45" t="str">
        <f t="shared" si="88"/>
        <v>Estimado.rar</v>
      </c>
      <c r="V1383" s="46">
        <f t="shared" si="90"/>
        <v>1</v>
      </c>
    </row>
    <row r="1384" spans="1:22" s="45" customFormat="1" x14ac:dyDescent="0.2">
      <c r="A1384" s="47">
        <f t="shared" si="89"/>
        <v>1370</v>
      </c>
      <c r="B1384" s="48" t="str">
        <f>+'[38]Postes CAC'!B245</f>
        <v>PPC31</v>
      </c>
      <c r="C1384" s="49" t="str">
        <f>+'[38]Postes CAC'!C245</f>
        <v xml:space="preserve">POSTE DE CONCRETO ARMADO PARA A. P.  7/100/120/225                                                                                                                                                                                                        </v>
      </c>
      <c r="D1384" s="77">
        <f>+'[38]Postes CAC'!D245</f>
        <v>90.25</v>
      </c>
      <c r="E1384" s="50">
        <f>+'[38]Postes CAC'!E245</f>
        <v>66.836086094417254</v>
      </c>
      <c r="F1384" s="78">
        <f t="shared" si="86"/>
        <v>67.504446955361431</v>
      </c>
      <c r="G1384" s="49" t="str">
        <f>+'[38]Postes CAC'!F245</f>
        <v>E</v>
      </c>
      <c r="H1384" s="49" t="str">
        <f>+'[38]Postes CAC'!G245</f>
        <v/>
      </c>
      <c r="I1384" s="49" t="str">
        <f>+'[38]Postes CAC'!H245</f>
        <v>Estimado</v>
      </c>
      <c r="J1384" s="49" t="str">
        <f>+'[38]Postes CAC'!I245</f>
        <v/>
      </c>
      <c r="K1384" s="49" t="str">
        <f>+'[38]Postes CAC'!J245</f>
        <v/>
      </c>
      <c r="L1384" s="49" t="str">
        <f>+'[38]Postes CAC'!K245</f>
        <v/>
      </c>
      <c r="M1384" s="49" t="str">
        <f>+'[38]Postes CAC'!L245</f>
        <v/>
      </c>
      <c r="N1384" s="49" t="str">
        <f>+'[38]Postes CAC'!M245</f>
        <v/>
      </c>
      <c r="O1384" s="49" t="str">
        <f>+'[38]Postes CAC'!N245</f>
        <v>Estimado</v>
      </c>
      <c r="P1384" s="49" t="str">
        <f>+'[38]Postes CAC'!O245</f>
        <v/>
      </c>
      <c r="Q1384" s="49" t="str">
        <f>+'[38]Postes CAC'!P245</f>
        <v>E</v>
      </c>
      <c r="R1384" s="51">
        <f t="shared" si="87"/>
        <v>-0.25943394909232964</v>
      </c>
      <c r="S1384" s="45" t="str">
        <f t="shared" si="88"/>
        <v>Estimado.rar</v>
      </c>
      <c r="V1384" s="46">
        <f t="shared" si="90"/>
        <v>1</v>
      </c>
    </row>
    <row r="1385" spans="1:22" s="45" customFormat="1" x14ac:dyDescent="0.2">
      <c r="A1385" s="47">
        <f t="shared" si="89"/>
        <v>1371</v>
      </c>
      <c r="B1385" s="48" t="str">
        <f>+'[38]Postes CAC'!B246</f>
        <v>PPC01</v>
      </c>
      <c r="C1385" s="49" t="str">
        <f>+'[38]Postes CAC'!C246</f>
        <v xml:space="preserve">POSTE DE CONCRETO ARMADO DE  7/100/120/225                                                                                                                                                                                                                </v>
      </c>
      <c r="D1385" s="77">
        <f>+'[38]Postes CAC'!D246</f>
        <v>90.25</v>
      </c>
      <c r="E1385" s="50">
        <f>+'[38]Postes CAC'!E246</f>
        <v>66.836086094417254</v>
      </c>
      <c r="F1385" s="78">
        <f t="shared" si="86"/>
        <v>67.504446955361431</v>
      </c>
      <c r="G1385" s="49" t="str">
        <f>+'[38]Postes CAC'!F246</f>
        <v>E</v>
      </c>
      <c r="H1385" s="49" t="str">
        <f>+'[38]Postes CAC'!G246</f>
        <v/>
      </c>
      <c r="I1385" s="49" t="str">
        <f>+'[38]Postes CAC'!H246</f>
        <v>Estimado</v>
      </c>
      <c r="J1385" s="49" t="str">
        <f>+'[38]Postes CAC'!I246</f>
        <v/>
      </c>
      <c r="K1385" s="49" t="str">
        <f>+'[38]Postes CAC'!J246</f>
        <v/>
      </c>
      <c r="L1385" s="49" t="str">
        <f>+'[38]Postes CAC'!K246</f>
        <v/>
      </c>
      <c r="M1385" s="49" t="str">
        <f>+'[38]Postes CAC'!L246</f>
        <v/>
      </c>
      <c r="N1385" s="49" t="str">
        <f>+'[38]Postes CAC'!M246</f>
        <v/>
      </c>
      <c r="O1385" s="49" t="str">
        <f>+'[38]Postes CAC'!N246</f>
        <v>Estimado</v>
      </c>
      <c r="P1385" s="49" t="str">
        <f>+'[38]Postes CAC'!O246</f>
        <v/>
      </c>
      <c r="Q1385" s="49" t="str">
        <f>+'[38]Postes CAC'!P246</f>
        <v>E</v>
      </c>
      <c r="R1385" s="51">
        <f t="shared" si="87"/>
        <v>-0.25943394909232964</v>
      </c>
      <c r="S1385" s="45" t="str">
        <f t="shared" si="88"/>
        <v>Estimado.rar</v>
      </c>
      <c r="V1385" s="46">
        <f t="shared" si="90"/>
        <v>1</v>
      </c>
    </row>
    <row r="1386" spans="1:22" s="45" customFormat="1" x14ac:dyDescent="0.2">
      <c r="A1386" s="47">
        <f t="shared" si="89"/>
        <v>1372</v>
      </c>
      <c r="B1386" s="48" t="str">
        <f>+'[38]Postes CAC'!B247</f>
        <v>PPC34</v>
      </c>
      <c r="C1386" s="49" t="str">
        <f>+'[38]Postes CAC'!C247</f>
        <v xml:space="preserve">POSTE DE CONCRETO ARMADO PARA A. P.  8/100/120/240                                                                                                                                                                                                        </v>
      </c>
      <c r="D1386" s="77">
        <f>+'[38]Postes CAC'!D247</f>
        <v>115.56</v>
      </c>
      <c r="E1386" s="50">
        <f>+'[38]Postes CAC'!E247</f>
        <v>85.584417275169869</v>
      </c>
      <c r="F1386" s="78">
        <f t="shared" si="86"/>
        <v>86.440261447921571</v>
      </c>
      <c r="G1386" s="49" t="str">
        <f>+'[38]Postes CAC'!F247</f>
        <v>E</v>
      </c>
      <c r="H1386" s="49" t="str">
        <f>+'[38]Postes CAC'!G247</f>
        <v/>
      </c>
      <c r="I1386" s="49" t="str">
        <f>+'[38]Postes CAC'!H247</f>
        <v>Estimado</v>
      </c>
      <c r="J1386" s="49" t="str">
        <f>+'[38]Postes CAC'!I247</f>
        <v/>
      </c>
      <c r="K1386" s="49" t="str">
        <f>+'[38]Postes CAC'!J247</f>
        <v/>
      </c>
      <c r="L1386" s="49" t="str">
        <f>+'[38]Postes CAC'!K247</f>
        <v/>
      </c>
      <c r="M1386" s="49" t="str">
        <f>+'[38]Postes CAC'!L247</f>
        <v/>
      </c>
      <c r="N1386" s="49" t="str">
        <f>+'[38]Postes CAC'!M247</f>
        <v/>
      </c>
      <c r="O1386" s="49" t="str">
        <f>+'[38]Postes CAC'!N247</f>
        <v>Estimado</v>
      </c>
      <c r="P1386" s="49" t="str">
        <f>+'[38]Postes CAC'!O247</f>
        <v/>
      </c>
      <c r="Q1386" s="49" t="str">
        <f>+'[38]Postes CAC'!P247</f>
        <v>E</v>
      </c>
      <c r="R1386" s="51">
        <f t="shared" si="87"/>
        <v>-0.25939410457623857</v>
      </c>
      <c r="S1386" s="45" t="str">
        <f t="shared" si="88"/>
        <v>Estimado.rar</v>
      </c>
      <c r="V1386" s="46">
        <f t="shared" si="90"/>
        <v>1</v>
      </c>
    </row>
    <row r="1387" spans="1:22" s="45" customFormat="1" x14ac:dyDescent="0.2">
      <c r="A1387" s="47">
        <f t="shared" si="89"/>
        <v>1373</v>
      </c>
      <c r="B1387" s="48" t="str">
        <f>+'[38]Postes CAC'!B248</f>
        <v>PPC37</v>
      </c>
      <c r="C1387" s="49" t="str">
        <f>+'[38]Postes CAC'!C248</f>
        <v xml:space="preserve">POSTE DE CONCRETO ARMADO PARA A. P.  9/100/120/255                                                                                                                                                                                                        </v>
      </c>
      <c r="D1387" s="77">
        <f>+'[38]Postes CAC'!D248</f>
        <v>143.72999999999999</v>
      </c>
      <c r="E1387" s="50">
        <f>+'[38]Postes CAC'!E248</f>
        <v>85.153756398493897</v>
      </c>
      <c r="F1387" s="78">
        <f t="shared" si="86"/>
        <v>86.005293962478831</v>
      </c>
      <c r="G1387" s="49" t="str">
        <f>+'[38]Postes CAC'!F248</f>
        <v>E</v>
      </c>
      <c r="H1387" s="49" t="str">
        <f>+'[38]Postes CAC'!G248</f>
        <v/>
      </c>
      <c r="I1387" s="49" t="str">
        <f>+'[38]Postes CAC'!H248</f>
        <v>Estimado</v>
      </c>
      <c r="J1387" s="49" t="str">
        <f>+'[38]Postes CAC'!I248</f>
        <v/>
      </c>
      <c r="K1387" s="49" t="str">
        <f>+'[38]Postes CAC'!J248</f>
        <v/>
      </c>
      <c r="L1387" s="49" t="str">
        <f>+'[38]Postes CAC'!K248</f>
        <v/>
      </c>
      <c r="M1387" s="49" t="str">
        <f>+'[38]Postes CAC'!L248</f>
        <v/>
      </c>
      <c r="N1387" s="49" t="str">
        <f>+'[38]Postes CAC'!M248</f>
        <v/>
      </c>
      <c r="O1387" s="49" t="str">
        <f>+'[38]Postes CAC'!N248</f>
        <v>Estimado</v>
      </c>
      <c r="P1387" s="49" t="str">
        <f>+'[38]Postes CAC'!O248</f>
        <v/>
      </c>
      <c r="Q1387" s="49" t="str">
        <f>+'[38]Postes CAC'!P248</f>
        <v>E</v>
      </c>
      <c r="R1387" s="51">
        <f t="shared" si="87"/>
        <v>-0.4075436137306484</v>
      </c>
      <c r="S1387" s="45" t="str">
        <f t="shared" si="88"/>
        <v>Estimado.rar</v>
      </c>
      <c r="V1387" s="46">
        <f t="shared" si="90"/>
        <v>1</v>
      </c>
    </row>
    <row r="1388" spans="1:22" s="45" customFormat="1" x14ac:dyDescent="0.2">
      <c r="A1388" s="47">
        <f t="shared" si="89"/>
        <v>1374</v>
      </c>
      <c r="B1388" s="48" t="str">
        <f>+'[38]Postes CAC'!B249</f>
        <v>PPC42</v>
      </c>
      <c r="C1388" s="49" t="str">
        <f>+'[38]Postes CAC'!C249</f>
        <v xml:space="preserve">POSTE DE CONCRETO ARMADO PARA A. P. 13/100/120/315                                                                                                                                                                                                        </v>
      </c>
      <c r="D1388" s="77">
        <f>+'[38]Postes CAC'!D249</f>
        <v>283.99</v>
      </c>
      <c r="E1388" s="50">
        <f>+'[38]Postes CAC'!E249</f>
        <v>105.14820880315415</v>
      </c>
      <c r="F1388" s="78">
        <f t="shared" si="86"/>
        <v>106.1996908911857</v>
      </c>
      <c r="G1388" s="49" t="str">
        <f>+'[38]Postes CAC'!F249</f>
        <v>E</v>
      </c>
      <c r="H1388" s="49" t="str">
        <f>+'[38]Postes CAC'!G249</f>
        <v/>
      </c>
      <c r="I1388" s="49" t="str">
        <f>+'[38]Postes CAC'!H249</f>
        <v>Estimado</v>
      </c>
      <c r="J1388" s="49" t="str">
        <f>+'[38]Postes CAC'!I249</f>
        <v/>
      </c>
      <c r="K1388" s="49" t="str">
        <f>+'[38]Postes CAC'!J249</f>
        <v/>
      </c>
      <c r="L1388" s="49" t="str">
        <f>+'[38]Postes CAC'!K249</f>
        <v/>
      </c>
      <c r="M1388" s="49" t="str">
        <f>+'[38]Postes CAC'!L249</f>
        <v/>
      </c>
      <c r="N1388" s="49" t="str">
        <f>+'[38]Postes CAC'!M249</f>
        <v/>
      </c>
      <c r="O1388" s="49" t="str">
        <f>+'[38]Postes CAC'!N249</f>
        <v>Estimado</v>
      </c>
      <c r="P1388" s="49" t="str">
        <f>+'[38]Postes CAC'!O249</f>
        <v/>
      </c>
      <c r="Q1388" s="49" t="str">
        <f>+'[38]Postes CAC'!P249</f>
        <v>E</v>
      </c>
      <c r="R1388" s="51">
        <f t="shared" si="87"/>
        <v>-0.62974679107308651</v>
      </c>
      <c r="S1388" s="45" t="str">
        <f t="shared" si="88"/>
        <v>Estimado.rar</v>
      </c>
      <c r="V1388" s="46">
        <f t="shared" si="90"/>
        <v>1</v>
      </c>
    </row>
    <row r="1389" spans="1:22" s="45" customFormat="1" x14ac:dyDescent="0.2">
      <c r="A1389" s="47">
        <f t="shared" si="89"/>
        <v>1375</v>
      </c>
      <c r="B1389" s="48" t="str">
        <f>+'[38]Postes CAC'!B250</f>
        <v>PPC29</v>
      </c>
      <c r="C1389" s="49" t="str">
        <f>+'[38]Postes CAC'!C250</f>
        <v xml:space="preserve">POSTE DE CONCRETO ARMADO PARA A. P.  5/70/90/165                                                                                                                                                                                                          </v>
      </c>
      <c r="D1389" s="77">
        <f>+'[38]Postes CAC'!D250</f>
        <v>70.8</v>
      </c>
      <c r="E1389" s="50">
        <f>+'[38]Postes CAC'!E250</f>
        <v>52.65521117831495</v>
      </c>
      <c r="F1389" s="78">
        <f t="shared" si="86"/>
        <v>53.181763290098097</v>
      </c>
      <c r="G1389" s="49" t="str">
        <f>+'[38]Postes CAC'!F250</f>
        <v>E</v>
      </c>
      <c r="H1389" s="49" t="str">
        <f>+'[38]Postes CAC'!G250</f>
        <v/>
      </c>
      <c r="I1389" s="49" t="str">
        <f>+'[38]Postes CAC'!H250</f>
        <v>Estimado</v>
      </c>
      <c r="J1389" s="49" t="str">
        <f>+'[38]Postes CAC'!I250</f>
        <v/>
      </c>
      <c r="K1389" s="49" t="str">
        <f>+'[38]Postes CAC'!J250</f>
        <v/>
      </c>
      <c r="L1389" s="49" t="str">
        <f>+'[38]Postes CAC'!K250</f>
        <v/>
      </c>
      <c r="M1389" s="49" t="str">
        <f>+'[38]Postes CAC'!L250</f>
        <v/>
      </c>
      <c r="N1389" s="49" t="str">
        <f>+'[38]Postes CAC'!M250</f>
        <v/>
      </c>
      <c r="O1389" s="49" t="str">
        <f>+'[38]Postes CAC'!N250</f>
        <v>Estimado</v>
      </c>
      <c r="P1389" s="49" t="str">
        <f>+'[38]Postes CAC'!O250</f>
        <v/>
      </c>
      <c r="Q1389" s="49" t="str">
        <f>+'[38]Postes CAC'!P250</f>
        <v>E</v>
      </c>
      <c r="R1389" s="51">
        <f t="shared" si="87"/>
        <v>-0.2562823279899018</v>
      </c>
      <c r="S1389" s="45" t="str">
        <f t="shared" si="88"/>
        <v>Estimado.rar</v>
      </c>
      <c r="V1389" s="46">
        <f t="shared" si="90"/>
        <v>1</v>
      </c>
    </row>
    <row r="1390" spans="1:22" s="45" customFormat="1" x14ac:dyDescent="0.2">
      <c r="A1390" s="47">
        <f t="shared" si="89"/>
        <v>1376</v>
      </c>
      <c r="B1390" s="48" t="str">
        <f>+'[38]Postes CAC'!B251</f>
        <v>PPC30</v>
      </c>
      <c r="C1390" s="49" t="str">
        <f>+'[38]Postes CAC'!C251</f>
        <v xml:space="preserve">POSTE DE CONCRETO ARMADO PARA A. P.  6/70/90/180                                                                                                                                                                                                          </v>
      </c>
      <c r="D1390" s="77">
        <f>+'[38]Postes CAC'!D251</f>
        <v>80.55</v>
      </c>
      <c r="E1390" s="50">
        <f>+'[38]Postes CAC'!E251</f>
        <v>59.907048970488013</v>
      </c>
      <c r="F1390" s="78">
        <f t="shared" si="86"/>
        <v>60.506119460192892</v>
      </c>
      <c r="G1390" s="49" t="str">
        <f>+'[38]Postes CAC'!F251</f>
        <v>E</v>
      </c>
      <c r="H1390" s="49" t="str">
        <f>+'[38]Postes CAC'!G251</f>
        <v/>
      </c>
      <c r="I1390" s="49" t="str">
        <f>+'[38]Postes CAC'!H251</f>
        <v>Estimado</v>
      </c>
      <c r="J1390" s="49" t="str">
        <f>+'[38]Postes CAC'!I251</f>
        <v/>
      </c>
      <c r="K1390" s="49" t="str">
        <f>+'[38]Postes CAC'!J251</f>
        <v/>
      </c>
      <c r="L1390" s="49" t="str">
        <f>+'[38]Postes CAC'!K251</f>
        <v/>
      </c>
      <c r="M1390" s="49" t="str">
        <f>+'[38]Postes CAC'!L251</f>
        <v/>
      </c>
      <c r="N1390" s="49" t="str">
        <f>+'[38]Postes CAC'!M251</f>
        <v/>
      </c>
      <c r="O1390" s="49" t="str">
        <f>+'[38]Postes CAC'!N251</f>
        <v>Estimado</v>
      </c>
      <c r="P1390" s="49" t="str">
        <f>+'[38]Postes CAC'!O251</f>
        <v/>
      </c>
      <c r="Q1390" s="49" t="str">
        <f>+'[38]Postes CAC'!P251</f>
        <v>E</v>
      </c>
      <c r="R1390" s="51">
        <f t="shared" si="87"/>
        <v>-0.25627499726271863</v>
      </c>
      <c r="S1390" s="45" t="str">
        <f t="shared" si="88"/>
        <v>Estimado.rar</v>
      </c>
      <c r="V1390" s="46">
        <f t="shared" si="90"/>
        <v>1</v>
      </c>
    </row>
    <row r="1391" spans="1:22" s="45" customFormat="1" x14ac:dyDescent="0.2">
      <c r="A1391" s="47">
        <f t="shared" si="89"/>
        <v>1377</v>
      </c>
      <c r="B1391" s="48" t="str">
        <f>+'[38]Postes CAC'!B252</f>
        <v>PPC04</v>
      </c>
      <c r="C1391" s="49" t="str">
        <f>+'[38]Postes CAC'!C252</f>
        <v xml:space="preserve">POSTE DE CONCRETO ARMADO DE  7/70/90/195                                                                                                                                                                                                                  </v>
      </c>
      <c r="D1391" s="77">
        <f>+'[38]Postes CAC'!D252</f>
        <v>89.83</v>
      </c>
      <c r="E1391" s="50">
        <f>+'[38]Postes CAC'!E252</f>
        <v>66.812261112290031</v>
      </c>
      <c r="F1391" s="78">
        <f t="shared" si="86"/>
        <v>67.480383723412928</v>
      </c>
      <c r="G1391" s="49" t="str">
        <f>+'[38]Postes CAC'!F252</f>
        <v>E</v>
      </c>
      <c r="H1391" s="49" t="str">
        <f>+'[38]Postes CAC'!G252</f>
        <v/>
      </c>
      <c r="I1391" s="49" t="str">
        <f>+'[38]Postes CAC'!H252</f>
        <v>Estimado</v>
      </c>
      <c r="J1391" s="49" t="str">
        <f>+'[38]Postes CAC'!I252</f>
        <v/>
      </c>
      <c r="K1391" s="49" t="str">
        <f>+'[38]Postes CAC'!J252</f>
        <v/>
      </c>
      <c r="L1391" s="49" t="str">
        <f>+'[38]Postes CAC'!K252</f>
        <v/>
      </c>
      <c r="M1391" s="49" t="str">
        <f>+'[38]Postes CAC'!L252</f>
        <v/>
      </c>
      <c r="N1391" s="49" t="str">
        <f>+'[38]Postes CAC'!M252</f>
        <v/>
      </c>
      <c r="O1391" s="49" t="str">
        <f>+'[38]Postes CAC'!N252</f>
        <v>Estimado</v>
      </c>
      <c r="P1391" s="49" t="str">
        <f>+'[38]Postes CAC'!O252</f>
        <v/>
      </c>
      <c r="Q1391" s="49" t="str">
        <f>+'[38]Postes CAC'!P252</f>
        <v>E</v>
      </c>
      <c r="R1391" s="51">
        <f t="shared" si="87"/>
        <v>-0.25623665688199893</v>
      </c>
      <c r="S1391" s="45" t="str">
        <f t="shared" si="88"/>
        <v>Estimado.rar</v>
      </c>
      <c r="V1391" s="46">
        <f t="shared" si="90"/>
        <v>1</v>
      </c>
    </row>
    <row r="1392" spans="1:22" s="45" customFormat="1" x14ac:dyDescent="0.2">
      <c r="A1392" s="47">
        <f t="shared" si="89"/>
        <v>1378</v>
      </c>
      <c r="B1392" s="48" t="str">
        <f>+'[38]Postes CAC'!B253</f>
        <v>PPC07</v>
      </c>
      <c r="C1392" s="49" t="str">
        <f>+'[38]Postes CAC'!C253</f>
        <v xml:space="preserve">POSTE DE CONCRETO ARMADO DE  8/70/90/210                                                                                                                                                                                                                  </v>
      </c>
      <c r="D1392" s="77">
        <f>+'[38]Postes CAC'!D253</f>
        <v>98.74</v>
      </c>
      <c r="E1392" s="50">
        <f>+'[38]Postes CAC'!E253</f>
        <v>73.433980629342201</v>
      </c>
      <c r="F1392" s="78">
        <f t="shared" si="86"/>
        <v>74.168320435635621</v>
      </c>
      <c r="G1392" s="49" t="str">
        <f>+'[38]Postes CAC'!F253</f>
        <v>E</v>
      </c>
      <c r="H1392" s="49" t="str">
        <f>+'[38]Postes CAC'!G253</f>
        <v/>
      </c>
      <c r="I1392" s="49" t="str">
        <f>+'[38]Postes CAC'!H253</f>
        <v>Estimado</v>
      </c>
      <c r="J1392" s="49" t="str">
        <f>+'[38]Postes CAC'!I253</f>
        <v/>
      </c>
      <c r="K1392" s="49" t="str">
        <f>+'[38]Postes CAC'!J253</f>
        <v/>
      </c>
      <c r="L1392" s="49" t="str">
        <f>+'[38]Postes CAC'!K253</f>
        <v/>
      </c>
      <c r="M1392" s="49" t="str">
        <f>+'[38]Postes CAC'!L253</f>
        <v/>
      </c>
      <c r="N1392" s="49" t="str">
        <f>+'[38]Postes CAC'!M253</f>
        <v/>
      </c>
      <c r="O1392" s="49" t="str">
        <f>+'[38]Postes CAC'!N253</f>
        <v>Estimado</v>
      </c>
      <c r="P1392" s="49" t="str">
        <f>+'[38]Postes CAC'!O253</f>
        <v/>
      </c>
      <c r="Q1392" s="49" t="str">
        <f>+'[38]Postes CAC'!P253</f>
        <v>E</v>
      </c>
      <c r="R1392" s="51">
        <f t="shared" si="87"/>
        <v>-0.25628944065887982</v>
      </c>
      <c r="S1392" s="45" t="str">
        <f t="shared" si="88"/>
        <v>Estimado.rar</v>
      </c>
      <c r="V1392" s="46">
        <f t="shared" si="90"/>
        <v>1</v>
      </c>
    </row>
    <row r="1393" spans="1:22" s="45" customFormat="1" x14ac:dyDescent="0.2">
      <c r="A1393" s="47">
        <f t="shared" si="89"/>
        <v>1379</v>
      </c>
      <c r="B1393" s="48" t="str">
        <f>+'[38]Postes CAC'!B254</f>
        <v>PPC14</v>
      </c>
      <c r="C1393" s="49" t="str">
        <f>+'[38]Postes CAC'!C254</f>
        <v xml:space="preserve">POSTE DE CONCRETO ARMADO DE 11/500/160/325                                                                                                                                                                                                                </v>
      </c>
      <c r="D1393" s="77">
        <f>+'[38]Postes CAC'!D254</f>
        <v>300.5</v>
      </c>
      <c r="E1393" s="50">
        <f>+'[38]Postes CAC'!E254</f>
        <v>368.77271528450541</v>
      </c>
      <c r="F1393" s="78">
        <f t="shared" si="86"/>
        <v>372.46044243735048</v>
      </c>
      <c r="G1393" s="49" t="str">
        <f>+'[38]Postes CAC'!F254</f>
        <v>E</v>
      </c>
      <c r="H1393" s="49" t="str">
        <f>+'[38]Postes CAC'!G254</f>
        <v/>
      </c>
      <c r="I1393" s="49" t="str">
        <f>+'[38]Postes CAC'!H254</f>
        <v>Estimado</v>
      </c>
      <c r="J1393" s="49" t="str">
        <f>+'[38]Postes CAC'!I254</f>
        <v/>
      </c>
      <c r="K1393" s="49" t="str">
        <f>+'[38]Postes CAC'!J254</f>
        <v/>
      </c>
      <c r="L1393" s="49" t="str">
        <f>+'[38]Postes CAC'!K254</f>
        <v/>
      </c>
      <c r="M1393" s="49" t="str">
        <f>+'[38]Postes CAC'!L254</f>
        <v/>
      </c>
      <c r="N1393" s="49" t="str">
        <f>+'[38]Postes CAC'!M254</f>
        <v/>
      </c>
      <c r="O1393" s="49" t="str">
        <f>+'[38]Postes CAC'!N254</f>
        <v>Estimado</v>
      </c>
      <c r="P1393" s="49" t="str">
        <f>+'[38]Postes CAC'!O254</f>
        <v/>
      </c>
      <c r="Q1393" s="49" t="str">
        <f>+'[38]Postes CAC'!P254</f>
        <v>E</v>
      </c>
      <c r="R1393" s="51">
        <f t="shared" si="87"/>
        <v>0.22719705585525918</v>
      </c>
      <c r="S1393" s="45" t="str">
        <f t="shared" si="88"/>
        <v>Estimado.rar</v>
      </c>
      <c r="V1393" s="46">
        <f t="shared" si="90"/>
        <v>1</v>
      </c>
    </row>
    <row r="1394" spans="1:22" s="45" customFormat="1" x14ac:dyDescent="0.2">
      <c r="A1394" s="47">
        <f t="shared" si="89"/>
        <v>1380</v>
      </c>
      <c r="B1394" s="48" t="str">
        <f>+'[38]Postes CAC'!B255</f>
        <v>PPC21</v>
      </c>
      <c r="C1394" s="49" t="str">
        <f>+'[38]Postes CAC'!C255</f>
        <v xml:space="preserve">POSTE DE CONCRETO ARMADO DE 13/500/160/355                                                                                                                                                                                                                </v>
      </c>
      <c r="D1394" s="77">
        <f>+'[38]Postes CAC'!D255</f>
        <v>371.69</v>
      </c>
      <c r="E1394" s="50">
        <f>+'[38]Postes CAC'!E255</f>
        <v>381.0690218103685</v>
      </c>
      <c r="F1394" s="78">
        <f t="shared" si="86"/>
        <v>384.87971202847217</v>
      </c>
      <c r="G1394" s="49" t="str">
        <f>+'[38]Postes CAC'!F255</f>
        <v>E</v>
      </c>
      <c r="H1394" s="49" t="str">
        <f>+'[38]Postes CAC'!G255</f>
        <v/>
      </c>
      <c r="I1394" s="49" t="str">
        <f>+'[38]Postes CAC'!H255</f>
        <v>Estimado</v>
      </c>
      <c r="J1394" s="49" t="str">
        <f>+'[38]Postes CAC'!I255</f>
        <v/>
      </c>
      <c r="K1394" s="49" t="str">
        <f>+'[38]Postes CAC'!J255</f>
        <v/>
      </c>
      <c r="L1394" s="49" t="str">
        <f>+'[38]Postes CAC'!K255</f>
        <v/>
      </c>
      <c r="M1394" s="49" t="str">
        <f>+'[38]Postes CAC'!L255</f>
        <v/>
      </c>
      <c r="N1394" s="49" t="str">
        <f>+'[38]Postes CAC'!M255</f>
        <v/>
      </c>
      <c r="O1394" s="49" t="str">
        <f>+'[38]Postes CAC'!N255</f>
        <v>Estimado</v>
      </c>
      <c r="P1394" s="49" t="str">
        <f>+'[38]Postes CAC'!O255</f>
        <v/>
      </c>
      <c r="Q1394" s="49" t="str">
        <f>+'[38]Postes CAC'!P255</f>
        <v>E</v>
      </c>
      <c r="R1394" s="51">
        <f t="shared" si="87"/>
        <v>2.5233452098169185E-2</v>
      </c>
      <c r="S1394" s="45" t="str">
        <f t="shared" si="88"/>
        <v>Estimado.rar</v>
      </c>
      <c r="V1394" s="46">
        <f t="shared" si="90"/>
        <v>1</v>
      </c>
    </row>
    <row r="1395" spans="1:22" s="45" customFormat="1" x14ac:dyDescent="0.2">
      <c r="A1395" s="47">
        <f t="shared" si="89"/>
        <v>1381</v>
      </c>
      <c r="B1395" s="48" t="str">
        <f>+'[38]Postes CAC'!B256</f>
        <v>PPC25</v>
      </c>
      <c r="C1395" s="49" t="str">
        <f>+'[38]Postes CAC'!C256</f>
        <v xml:space="preserve">POSTE DE CONCRETO ARMADO DE 15/500/180/405                                                                                                                                                                                                                </v>
      </c>
      <c r="D1395" s="77">
        <f>+'[38]Postes CAC'!D256</f>
        <v>825.03</v>
      </c>
      <c r="E1395" s="50">
        <f>+'[38]Postes CAC'!E256</f>
        <v>474.54</v>
      </c>
      <c r="F1395" s="78">
        <f t="shared" si="86"/>
        <v>479.28540000000004</v>
      </c>
      <c r="G1395" s="49" t="str">
        <f>+'[38]Postes CAC'!F256</f>
        <v>S</v>
      </c>
      <c r="H1395" s="49">
        <f>+'[38]Postes CAC'!G256</f>
        <v>15</v>
      </c>
      <c r="I1395" s="49" t="str">
        <f>+'[38]Postes CAC'!H256</f>
        <v>Contrato AD/LO 044-2016-SEAL</v>
      </c>
      <c r="J1395" s="49" t="str">
        <f>+'[38]Postes CAC'!I256</f>
        <v>Corporativa</v>
      </c>
      <c r="K1395" s="49" t="str">
        <f>+'[38]Postes CAC'!J256</f>
        <v>SEAL</v>
      </c>
      <c r="L1395" s="49" t="str">
        <f>+'[38]Postes CAC'!K256</f>
        <v xml:space="preserve">POSTES AREQUIPA S.A </v>
      </c>
      <c r="M1395" s="49">
        <f>+'[38]Postes CAC'!L256</f>
        <v>42649</v>
      </c>
      <c r="N1395" s="49">
        <f>+'[38]Postes CAC'!M256</f>
        <v>93</v>
      </c>
      <c r="O1395" s="49" t="str">
        <f>+'[38]Postes CAC'!N256</f>
        <v>Sustento</v>
      </c>
      <c r="P1395" s="49">
        <f>+'[38]Postes CAC'!O256</f>
        <v>15</v>
      </c>
      <c r="Q1395" s="49" t="str">
        <f>+'[38]Postes CAC'!P256</f>
        <v>S</v>
      </c>
      <c r="R1395" s="51">
        <f t="shared" si="87"/>
        <v>-0.42482091560306889</v>
      </c>
      <c r="S1395" s="45" t="str">
        <f t="shared" si="88"/>
        <v>SEAL: Contrato AD/LO 044-2016-SEAL</v>
      </c>
      <c r="V1395" s="46">
        <f t="shared" si="90"/>
        <v>1</v>
      </c>
    </row>
    <row r="1396" spans="1:22" s="45" customFormat="1" x14ac:dyDescent="0.2">
      <c r="A1396" s="47">
        <f t="shared" si="89"/>
        <v>1382</v>
      </c>
      <c r="B1396" s="48" t="str">
        <f>+'[38]Postes CAC'!B257</f>
        <v>PPC47</v>
      </c>
      <c r="C1396" s="49" t="str">
        <f>+'[38]Postes CAC'!C257</f>
        <v xml:space="preserve">POSTE DE CONCRETO ARMADO PARA A. P. 25 m                                                                                                                                                                                                                  </v>
      </c>
      <c r="D1396" s="77">
        <f>+'[38]Postes CAC'!D257</f>
        <v>702.85</v>
      </c>
      <c r="E1396" s="50">
        <f>+'[38]Postes CAC'!E257</f>
        <v>607.77398359949382</v>
      </c>
      <c r="F1396" s="78">
        <f t="shared" si="86"/>
        <v>613.85172343548879</v>
      </c>
      <c r="G1396" s="49" t="str">
        <f>+'[38]Postes CAC'!F257</f>
        <v>E</v>
      </c>
      <c r="H1396" s="49" t="str">
        <f>+'[38]Postes CAC'!G257</f>
        <v/>
      </c>
      <c r="I1396" s="49" t="str">
        <f>+'[38]Postes CAC'!H257</f>
        <v>Estimado</v>
      </c>
      <c r="J1396" s="49" t="str">
        <f>+'[38]Postes CAC'!I257</f>
        <v/>
      </c>
      <c r="K1396" s="49" t="str">
        <f>+'[38]Postes CAC'!J257</f>
        <v/>
      </c>
      <c r="L1396" s="49" t="str">
        <f>+'[38]Postes CAC'!K257</f>
        <v/>
      </c>
      <c r="M1396" s="49" t="str">
        <f>+'[38]Postes CAC'!L257</f>
        <v/>
      </c>
      <c r="N1396" s="49" t="str">
        <f>+'[38]Postes CAC'!M257</f>
        <v/>
      </c>
      <c r="O1396" s="49" t="str">
        <f>+'[38]Postes CAC'!N257</f>
        <v>Estimado</v>
      </c>
      <c r="P1396" s="49" t="str">
        <f>+'[38]Postes CAC'!O257</f>
        <v/>
      </c>
      <c r="Q1396" s="49" t="str">
        <f>+'[38]Postes CAC'!P257</f>
        <v>E</v>
      </c>
      <c r="R1396" s="51">
        <f t="shared" si="87"/>
        <v>-0.13527212975813641</v>
      </c>
      <c r="S1396" s="45" t="str">
        <f t="shared" si="88"/>
        <v>Estimado.rar</v>
      </c>
      <c r="V1396" s="46">
        <f t="shared" si="90"/>
        <v>1</v>
      </c>
    </row>
    <row r="1397" spans="1:22" s="45" customFormat="1" x14ac:dyDescent="0.2">
      <c r="A1397" s="47">
        <f t="shared" si="89"/>
        <v>1383</v>
      </c>
      <c r="B1397" s="48" t="str">
        <f>+'[39]Postes Hormigón'!B34</f>
        <v>PPH01</v>
      </c>
      <c r="C1397" s="49" t="str">
        <f>+'[39]Postes Hormigón'!C34</f>
        <v xml:space="preserve">POSTE DE HORMIGON SECCION H,  8.70m/225 KG                                                                                                                                                                                                                </v>
      </c>
      <c r="D1397" s="77">
        <f>+'[39]Postes Hormigón'!D34</f>
        <v>80.41</v>
      </c>
      <c r="E1397" s="50">
        <f>+'[39]Postes Hormigón'!E34</f>
        <v>181.20578441104919</v>
      </c>
      <c r="F1397" s="78">
        <f t="shared" si="86"/>
        <v>183.01784225515968</v>
      </c>
      <c r="G1397" s="49" t="str">
        <f>+'[39]Postes Hormigón'!F34</f>
        <v>E</v>
      </c>
      <c r="H1397" s="49" t="str">
        <f>+'[39]Postes Hormigón'!G34</f>
        <v/>
      </c>
      <c r="I1397" s="49" t="str">
        <f>+'[39]Postes Hormigón'!H34</f>
        <v>Estimado</v>
      </c>
      <c r="J1397" s="49" t="str">
        <f>+'[39]Postes Hormigón'!I34</f>
        <v/>
      </c>
      <c r="K1397" s="49" t="str">
        <f>+'[39]Postes Hormigón'!J34</f>
        <v/>
      </c>
      <c r="L1397" s="49" t="str">
        <f>+'[39]Postes Hormigón'!K34</f>
        <v/>
      </c>
      <c r="M1397" s="49" t="str">
        <f>+'[39]Postes Hormigón'!L34</f>
        <v/>
      </c>
      <c r="N1397" s="49" t="str">
        <f>+'[39]Postes Hormigón'!M34</f>
        <v/>
      </c>
      <c r="O1397" s="49" t="str">
        <f>+'[39]Postes Hormigón'!N34</f>
        <v>Estimado</v>
      </c>
      <c r="P1397" s="49" t="str">
        <f>+'[39]Postes Hormigón'!O34</f>
        <v/>
      </c>
      <c r="Q1397" s="49" t="str">
        <f>+'[39]Postes Hormigón'!P34</f>
        <v>E</v>
      </c>
      <c r="R1397" s="51">
        <f t="shared" si="87"/>
        <v>1.2535229997643227</v>
      </c>
      <c r="S1397" s="45" t="str">
        <f t="shared" si="88"/>
        <v>Estimado.rar</v>
      </c>
      <c r="V1397" s="46">
        <f t="shared" si="90"/>
        <v>1</v>
      </c>
    </row>
    <row r="1398" spans="1:22" s="45" customFormat="1" x14ac:dyDescent="0.2">
      <c r="A1398" s="47">
        <f t="shared" si="89"/>
        <v>1384</v>
      </c>
      <c r="B1398" s="48" t="str">
        <f>+'[39]Postes Hormigón'!B35</f>
        <v>PPH02</v>
      </c>
      <c r="C1398" s="49" t="str">
        <f>+'[39]Postes Hormigón'!C35</f>
        <v xml:space="preserve">POSTE DE HORMIGON SECCION H, 10.00m/225 KG                                                                                                                                                                                                                </v>
      </c>
      <c r="D1398" s="77">
        <f>+'[39]Postes Hormigón'!D35</f>
        <v>110.53</v>
      </c>
      <c r="E1398" s="50">
        <f>+'[39]Postes Hormigón'!E35</f>
        <v>249.07737284505984</v>
      </c>
      <c r="F1398" s="78">
        <f t="shared" si="86"/>
        <v>251.56814657351043</v>
      </c>
      <c r="G1398" s="49" t="str">
        <f>+'[39]Postes Hormigón'!F35</f>
        <v>E</v>
      </c>
      <c r="H1398" s="49" t="str">
        <f>+'[39]Postes Hormigón'!G35</f>
        <v/>
      </c>
      <c r="I1398" s="49" t="str">
        <f>+'[39]Postes Hormigón'!H35</f>
        <v>Estimado</v>
      </c>
      <c r="J1398" s="49" t="str">
        <f>+'[39]Postes Hormigón'!I35</f>
        <v/>
      </c>
      <c r="K1398" s="49" t="str">
        <f>+'[39]Postes Hormigón'!J35</f>
        <v/>
      </c>
      <c r="L1398" s="49" t="str">
        <f>+'[39]Postes Hormigón'!K35</f>
        <v/>
      </c>
      <c r="M1398" s="49" t="str">
        <f>+'[39]Postes Hormigón'!L35</f>
        <v/>
      </c>
      <c r="N1398" s="49" t="str">
        <f>+'[39]Postes Hormigón'!M35</f>
        <v/>
      </c>
      <c r="O1398" s="49" t="str">
        <f>+'[39]Postes Hormigón'!N35</f>
        <v>Estimado</v>
      </c>
      <c r="P1398" s="49" t="str">
        <f>+'[39]Postes Hormigón'!O35</f>
        <v/>
      </c>
      <c r="Q1398" s="49" t="str">
        <f>+'[39]Postes Hormigón'!P35</f>
        <v>E</v>
      </c>
      <c r="R1398" s="51">
        <f t="shared" si="87"/>
        <v>1.2534820668149811</v>
      </c>
      <c r="S1398" s="45" t="str">
        <f t="shared" si="88"/>
        <v>Estimado.rar</v>
      </c>
      <c r="V1398" s="46">
        <f t="shared" si="90"/>
        <v>1</v>
      </c>
    </row>
    <row r="1399" spans="1:22" s="45" customFormat="1" x14ac:dyDescent="0.2">
      <c r="A1399" s="47">
        <f t="shared" si="89"/>
        <v>1385</v>
      </c>
      <c r="B1399" s="48" t="str">
        <f>+'[39]Postes Hormigón'!B36</f>
        <v>PPH03</v>
      </c>
      <c r="C1399" s="49" t="str">
        <f>+'[39]Postes Hormigón'!C36</f>
        <v xml:space="preserve">POSTE DE HORMIGON SECCION H, 11.50m/300 KG                                                                                                                                                                                                                </v>
      </c>
      <c r="D1399" s="77">
        <f>+'[39]Postes Hormigón'!D36</f>
        <v>152.1</v>
      </c>
      <c r="E1399" s="50">
        <f>+'[39]Postes Hormigón'!E36</f>
        <v>342.76180630718346</v>
      </c>
      <c r="F1399" s="78">
        <f t="shared" si="86"/>
        <v>346.18942437025532</v>
      </c>
      <c r="G1399" s="49" t="str">
        <f>+'[39]Postes Hormigón'!F36</f>
        <v>E</v>
      </c>
      <c r="H1399" s="49" t="str">
        <f>+'[39]Postes Hormigón'!G36</f>
        <v/>
      </c>
      <c r="I1399" s="49" t="str">
        <f>+'[39]Postes Hormigón'!H36</f>
        <v>Estimado</v>
      </c>
      <c r="J1399" s="49" t="str">
        <f>+'[39]Postes Hormigón'!I36</f>
        <v/>
      </c>
      <c r="K1399" s="49" t="str">
        <f>+'[39]Postes Hormigón'!J36</f>
        <v/>
      </c>
      <c r="L1399" s="49" t="str">
        <f>+'[39]Postes Hormigón'!K36</f>
        <v/>
      </c>
      <c r="M1399" s="49" t="str">
        <f>+'[39]Postes Hormigón'!L36</f>
        <v/>
      </c>
      <c r="N1399" s="49" t="str">
        <f>+'[39]Postes Hormigón'!M36</f>
        <v/>
      </c>
      <c r="O1399" s="49" t="str">
        <f>+'[39]Postes Hormigón'!N36</f>
        <v>Estimado</v>
      </c>
      <c r="P1399" s="49" t="str">
        <f>+'[39]Postes Hormigón'!O36</f>
        <v/>
      </c>
      <c r="Q1399" s="49" t="str">
        <f>+'[39]Postes Hormigón'!P36</f>
        <v>E</v>
      </c>
      <c r="R1399" s="51">
        <f t="shared" si="87"/>
        <v>1.2535292985350655</v>
      </c>
      <c r="S1399" s="45" t="str">
        <f t="shared" si="88"/>
        <v>Estimado.rar</v>
      </c>
      <c r="V1399" s="46">
        <f t="shared" si="90"/>
        <v>1</v>
      </c>
    </row>
    <row r="1400" spans="1:22" s="45" customFormat="1" x14ac:dyDescent="0.2">
      <c r="A1400" s="47">
        <f t="shared" si="89"/>
        <v>1386</v>
      </c>
      <c r="B1400" s="48" t="str">
        <f>+'[39]Postes Hormigón'!B37</f>
        <v>PPH04</v>
      </c>
      <c r="C1400" s="49" t="str">
        <f>+'[39]Postes Hormigón'!C37</f>
        <v xml:space="preserve">POSTE DE HORMIGON SECCION H, 15.00m/650 KG                                                                                                                                                                                                                </v>
      </c>
      <c r="D1400" s="77">
        <f>+'[39]Postes Hormigón'!D37</f>
        <v>279.08</v>
      </c>
      <c r="E1400" s="50">
        <f>+'[39]Postes Hormigón'!E37</f>
        <v>628.92252378210856</v>
      </c>
      <c r="F1400" s="78">
        <f t="shared" si="86"/>
        <v>635.2117490199297</v>
      </c>
      <c r="G1400" s="49" t="str">
        <f>+'[39]Postes Hormigón'!F37</f>
        <v>E</v>
      </c>
      <c r="H1400" s="49" t="str">
        <f>+'[39]Postes Hormigón'!G37</f>
        <v/>
      </c>
      <c r="I1400" s="49" t="str">
        <f>+'[39]Postes Hormigón'!H37</f>
        <v>Estimado</v>
      </c>
      <c r="J1400" s="49" t="str">
        <f>+'[39]Postes Hormigón'!I37</f>
        <v/>
      </c>
      <c r="K1400" s="49" t="str">
        <f>+'[39]Postes Hormigón'!J37</f>
        <v/>
      </c>
      <c r="L1400" s="49" t="str">
        <f>+'[39]Postes Hormigón'!K37</f>
        <v/>
      </c>
      <c r="M1400" s="49" t="str">
        <f>+'[39]Postes Hormigón'!L37</f>
        <v/>
      </c>
      <c r="N1400" s="49" t="str">
        <f>+'[39]Postes Hormigón'!M37</f>
        <v/>
      </c>
      <c r="O1400" s="49" t="str">
        <f>+'[39]Postes Hormigón'!N37</f>
        <v>Estimado</v>
      </c>
      <c r="P1400" s="49" t="str">
        <f>+'[39]Postes Hormigón'!O37</f>
        <v/>
      </c>
      <c r="Q1400" s="49" t="str">
        <f>+'[39]Postes Hormigón'!P37</f>
        <v>E</v>
      </c>
      <c r="R1400" s="51">
        <f t="shared" si="87"/>
        <v>1.2535564131507404</v>
      </c>
      <c r="S1400" s="45" t="str">
        <f t="shared" si="88"/>
        <v>Estimado.rar</v>
      </c>
      <c r="V1400" s="46">
        <f t="shared" si="90"/>
        <v>1</v>
      </c>
    </row>
    <row r="1401" spans="1:22" s="45" customFormat="1" x14ac:dyDescent="0.2">
      <c r="A1401" s="47">
        <f t="shared" si="89"/>
        <v>1387</v>
      </c>
      <c r="B1401" s="48" t="str">
        <f>+'[40]Postes Madera'!B118</f>
        <v>PPM01</v>
      </c>
      <c r="C1401" s="49" t="str">
        <f>+'[40]Postes Madera'!C118</f>
        <v xml:space="preserve">POSTE DE MADERA TRATADA DE  8 mts. CL.4                                                                                                                                                                                                                   </v>
      </c>
      <c r="D1401" s="77">
        <f>+'[40]Postes Madera'!D118</f>
        <v>103.49</v>
      </c>
      <c r="E1401" s="50">
        <f>+'[40]Postes Madera'!E118</f>
        <v>114.44218762829574</v>
      </c>
      <c r="F1401" s="78">
        <f t="shared" si="86"/>
        <v>136.18620327767195</v>
      </c>
      <c r="G1401" s="49" t="str">
        <f>+'[40]Postes Madera'!F118</f>
        <v>E</v>
      </c>
      <c r="H1401" s="49" t="str">
        <f>+'[40]Postes Madera'!G118</f>
        <v/>
      </c>
      <c r="I1401" s="49" t="str">
        <f>+'[40]Postes Madera'!H118</f>
        <v>Estimado</v>
      </c>
      <c r="J1401" s="49" t="str">
        <f>+'[40]Postes Madera'!I118</f>
        <v/>
      </c>
      <c r="K1401" s="49" t="str">
        <f>+'[40]Postes Madera'!J118</f>
        <v/>
      </c>
      <c r="L1401" s="49" t="str">
        <f>+'[40]Postes Madera'!K118</f>
        <v/>
      </c>
      <c r="M1401" s="49" t="str">
        <f>+'[40]Postes Madera'!L118</f>
        <v/>
      </c>
      <c r="N1401" s="49" t="str">
        <f>+'[40]Postes Madera'!M118</f>
        <v/>
      </c>
      <c r="O1401" s="49" t="str">
        <f>+'[40]Postes Madera'!N118</f>
        <v>Estimado</v>
      </c>
      <c r="P1401" s="49" t="str">
        <f>+'[40]Postes Madera'!O118</f>
        <v/>
      </c>
      <c r="Q1401" s="49" t="str">
        <f>+'[40]Postes Madera'!P118</f>
        <v>E</v>
      </c>
      <c r="R1401" s="51">
        <f t="shared" si="87"/>
        <v>0.10582846292681181</v>
      </c>
      <c r="S1401" s="45" t="str">
        <f t="shared" si="88"/>
        <v>Estimado.rar</v>
      </c>
      <c r="V1401" s="46">
        <f t="shared" si="90"/>
        <v>1</v>
      </c>
    </row>
    <row r="1402" spans="1:22" s="45" customFormat="1" x14ac:dyDescent="0.2">
      <c r="A1402" s="47">
        <f t="shared" si="89"/>
        <v>1388</v>
      </c>
      <c r="B1402" s="48" t="str">
        <f>+'[40]Postes Madera'!B119</f>
        <v>PPM06</v>
      </c>
      <c r="C1402" s="49" t="str">
        <f>+'[40]Postes Madera'!C119</f>
        <v xml:space="preserve">POSTE DE MADERA TRATADA DE  9 mts. CL.4                                                                                                                                                                                                                   </v>
      </c>
      <c r="D1402" s="77">
        <f>+'[40]Postes Madera'!D119</f>
        <v>227.42</v>
      </c>
      <c r="E1402" s="50">
        <f>+'[40]Postes Madera'!E119</f>
        <v>307.06387064569071</v>
      </c>
      <c r="F1402" s="78">
        <f t="shared" si="86"/>
        <v>365.40600606837199</v>
      </c>
      <c r="G1402" s="49" t="str">
        <f>+'[40]Postes Madera'!F119</f>
        <v>E</v>
      </c>
      <c r="H1402" s="49" t="str">
        <f>+'[40]Postes Madera'!G119</f>
        <v/>
      </c>
      <c r="I1402" s="49" t="str">
        <f>+'[40]Postes Madera'!H119</f>
        <v>Estimado</v>
      </c>
      <c r="J1402" s="49" t="str">
        <f>+'[40]Postes Madera'!I119</f>
        <v/>
      </c>
      <c r="K1402" s="49" t="str">
        <f>+'[40]Postes Madera'!J119</f>
        <v/>
      </c>
      <c r="L1402" s="49" t="str">
        <f>+'[40]Postes Madera'!K119</f>
        <v/>
      </c>
      <c r="M1402" s="49" t="str">
        <f>+'[40]Postes Madera'!L119</f>
        <v/>
      </c>
      <c r="N1402" s="49" t="str">
        <f>+'[40]Postes Madera'!M119</f>
        <v/>
      </c>
      <c r="O1402" s="49" t="str">
        <f>+'[40]Postes Madera'!N119</f>
        <v>Estimado</v>
      </c>
      <c r="P1402" s="49" t="str">
        <f>+'[40]Postes Madera'!O119</f>
        <v/>
      </c>
      <c r="Q1402" s="49" t="str">
        <f>+'[40]Postes Madera'!P119</f>
        <v>E</v>
      </c>
      <c r="R1402" s="51">
        <f t="shared" si="87"/>
        <v>0.35020609728999519</v>
      </c>
      <c r="S1402" s="45" t="str">
        <f t="shared" si="88"/>
        <v>Estimado.rar</v>
      </c>
      <c r="V1402" s="46">
        <f t="shared" si="90"/>
        <v>1</v>
      </c>
    </row>
    <row r="1403" spans="1:22" s="45" customFormat="1" x14ac:dyDescent="0.2">
      <c r="A1403" s="47">
        <f t="shared" si="89"/>
        <v>1389</v>
      </c>
      <c r="B1403" s="48" t="str">
        <f>+'[40]Postes Madera'!B120</f>
        <v>PPM11</v>
      </c>
      <c r="C1403" s="49" t="str">
        <f>+'[40]Postes Madera'!C120</f>
        <v xml:space="preserve">POSTE DE MADERA TRATADA DE 10 mts. CL.4                                                                                                                                                                                                                   </v>
      </c>
      <c r="D1403" s="77">
        <f>+'[40]Postes Madera'!D120</f>
        <v>338.28</v>
      </c>
      <c r="E1403" s="50">
        <f>+'[40]Postes Madera'!E120</f>
        <v>505.07842377300994</v>
      </c>
      <c r="F1403" s="78">
        <f t="shared" si="86"/>
        <v>601.04332428988187</v>
      </c>
      <c r="G1403" s="49" t="str">
        <f>+'[40]Postes Madera'!F120</f>
        <v>E</v>
      </c>
      <c r="H1403" s="49" t="str">
        <f>+'[40]Postes Madera'!G120</f>
        <v/>
      </c>
      <c r="I1403" s="49" t="str">
        <f>+'[40]Postes Madera'!H120</f>
        <v>Estimado</v>
      </c>
      <c r="J1403" s="49" t="str">
        <f>+'[40]Postes Madera'!I120</f>
        <v/>
      </c>
      <c r="K1403" s="49" t="str">
        <f>+'[40]Postes Madera'!J120</f>
        <v/>
      </c>
      <c r="L1403" s="49" t="str">
        <f>+'[40]Postes Madera'!K120</f>
        <v/>
      </c>
      <c r="M1403" s="49" t="str">
        <f>+'[40]Postes Madera'!L120</f>
        <v/>
      </c>
      <c r="N1403" s="49" t="str">
        <f>+'[40]Postes Madera'!M120</f>
        <v/>
      </c>
      <c r="O1403" s="49" t="str">
        <f>+'[40]Postes Madera'!N120</f>
        <v>Estimado</v>
      </c>
      <c r="P1403" s="49" t="str">
        <f>+'[40]Postes Madera'!O120</f>
        <v/>
      </c>
      <c r="Q1403" s="49" t="str">
        <f>+'[40]Postes Madera'!P120</f>
        <v>E</v>
      </c>
      <c r="R1403" s="51">
        <f t="shared" si="87"/>
        <v>0.49307799388970674</v>
      </c>
      <c r="S1403" s="45" t="str">
        <f t="shared" si="88"/>
        <v>Estimado.rar</v>
      </c>
      <c r="V1403" s="46">
        <f t="shared" si="90"/>
        <v>1</v>
      </c>
    </row>
    <row r="1404" spans="1:22" s="45" customFormat="1" x14ac:dyDescent="0.2">
      <c r="A1404" s="47">
        <f t="shared" si="89"/>
        <v>1390</v>
      </c>
      <c r="B1404" s="48" t="str">
        <f>+'[40]Postes Madera'!B121</f>
        <v>PPM15</v>
      </c>
      <c r="C1404" s="49" t="str">
        <f>+'[40]Postes Madera'!C121</f>
        <v xml:space="preserve">POSTE DE MADERA TRATADA DE 11 mts. CL.4                                                                                                                                                                                                                   </v>
      </c>
      <c r="D1404" s="77">
        <f>+'[40]Postes Madera'!D121</f>
        <v>438.57</v>
      </c>
      <c r="E1404" s="50">
        <f>+'[40]Postes Madera'!E121</f>
        <v>684.20437569725755</v>
      </c>
      <c r="F1404" s="78">
        <f t="shared" si="86"/>
        <v>814.20320707973656</v>
      </c>
      <c r="G1404" s="49" t="str">
        <f>+'[40]Postes Madera'!F121</f>
        <v>E</v>
      </c>
      <c r="H1404" s="49" t="str">
        <f>+'[40]Postes Madera'!G121</f>
        <v/>
      </c>
      <c r="I1404" s="49" t="str">
        <f>+'[40]Postes Madera'!H121</f>
        <v>Estimado</v>
      </c>
      <c r="J1404" s="49" t="str">
        <f>+'[40]Postes Madera'!I121</f>
        <v/>
      </c>
      <c r="K1404" s="49" t="str">
        <f>+'[40]Postes Madera'!J121</f>
        <v/>
      </c>
      <c r="L1404" s="49" t="str">
        <f>+'[40]Postes Madera'!K121</f>
        <v/>
      </c>
      <c r="M1404" s="49" t="str">
        <f>+'[40]Postes Madera'!L121</f>
        <v/>
      </c>
      <c r="N1404" s="49" t="str">
        <f>+'[40]Postes Madera'!M121</f>
        <v/>
      </c>
      <c r="O1404" s="49" t="str">
        <f>+'[40]Postes Madera'!N121</f>
        <v>Estimado</v>
      </c>
      <c r="P1404" s="49" t="str">
        <f>+'[40]Postes Madera'!O121</f>
        <v/>
      </c>
      <c r="Q1404" s="49" t="str">
        <f>+'[40]Postes Madera'!P121</f>
        <v>E</v>
      </c>
      <c r="R1404" s="51">
        <f t="shared" si="87"/>
        <v>0.56008020543415538</v>
      </c>
      <c r="S1404" s="45" t="str">
        <f t="shared" si="88"/>
        <v>Estimado.rar</v>
      </c>
      <c r="V1404" s="46">
        <f t="shared" si="90"/>
        <v>1</v>
      </c>
    </row>
    <row r="1405" spans="1:22" s="45" customFormat="1" x14ac:dyDescent="0.2">
      <c r="A1405" s="47">
        <f t="shared" si="89"/>
        <v>1391</v>
      </c>
      <c r="B1405" s="48" t="str">
        <f>+'[40]Postes Madera'!B122</f>
        <v>PPM19</v>
      </c>
      <c r="C1405" s="49" t="str">
        <f>+'[40]Postes Madera'!C122</f>
        <v xml:space="preserve">POSTE DE MADERA TRATADA DE 12 mts. CL.4                                                                                                                                                                                                                   </v>
      </c>
      <c r="D1405" s="77">
        <f>+'[40]Postes Madera'!D122</f>
        <v>580.45000000000005</v>
      </c>
      <c r="E1405" s="50">
        <f>+'[40]Postes Madera'!E122</f>
        <v>847.7335576115679</v>
      </c>
      <c r="F1405" s="78">
        <f t="shared" si="86"/>
        <v>1008.802933557766</v>
      </c>
      <c r="G1405" s="49" t="str">
        <f>+'[40]Postes Madera'!F122</f>
        <v>E</v>
      </c>
      <c r="H1405" s="49" t="str">
        <f>+'[40]Postes Madera'!G122</f>
        <v/>
      </c>
      <c r="I1405" s="49" t="str">
        <f>+'[40]Postes Madera'!H122</f>
        <v>Estimado</v>
      </c>
      <c r="J1405" s="49" t="str">
        <f>+'[40]Postes Madera'!I122</f>
        <v/>
      </c>
      <c r="K1405" s="49" t="str">
        <f>+'[40]Postes Madera'!J122</f>
        <v/>
      </c>
      <c r="L1405" s="49" t="str">
        <f>+'[40]Postes Madera'!K122</f>
        <v/>
      </c>
      <c r="M1405" s="49" t="str">
        <f>+'[40]Postes Madera'!L122</f>
        <v/>
      </c>
      <c r="N1405" s="49" t="str">
        <f>+'[40]Postes Madera'!M122</f>
        <v/>
      </c>
      <c r="O1405" s="49" t="str">
        <f>+'[40]Postes Madera'!N122</f>
        <v>Estimado</v>
      </c>
      <c r="P1405" s="49" t="str">
        <f>+'[40]Postes Madera'!O122</f>
        <v/>
      </c>
      <c r="Q1405" s="49" t="str">
        <f>+'[40]Postes Madera'!P122</f>
        <v>E</v>
      </c>
      <c r="R1405" s="51">
        <f t="shared" si="87"/>
        <v>0.46047645380578484</v>
      </c>
      <c r="S1405" s="45" t="str">
        <f t="shared" si="88"/>
        <v>Estimado.rar</v>
      </c>
      <c r="V1405" s="46">
        <f t="shared" si="90"/>
        <v>1</v>
      </c>
    </row>
    <row r="1406" spans="1:22" s="45" customFormat="1" x14ac:dyDescent="0.2">
      <c r="A1406" s="47">
        <f t="shared" si="89"/>
        <v>1392</v>
      </c>
      <c r="B1406" s="48" t="str">
        <f>+'[40]Postes Madera'!B123</f>
        <v>PPM23</v>
      </c>
      <c r="C1406" s="49" t="str">
        <f>+'[40]Postes Madera'!C123</f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D1406" s="77">
        <f>+'[40]Postes Madera'!D123</f>
        <v>813.09</v>
      </c>
      <c r="E1406" s="50">
        <f>+'[40]Postes Madera'!E123</f>
        <v>1236.7337798129495</v>
      </c>
      <c r="F1406" s="78">
        <f t="shared" si="86"/>
        <v>1471.7131979774101</v>
      </c>
      <c r="G1406" s="49" t="str">
        <f>+'[40]Postes Madera'!F123</f>
        <v>E</v>
      </c>
      <c r="H1406" s="49" t="str">
        <f>+'[40]Postes Madera'!G123</f>
        <v/>
      </c>
      <c r="I1406" s="49" t="str">
        <f>+'[40]Postes Madera'!H123</f>
        <v>Estimado</v>
      </c>
      <c r="J1406" s="49" t="str">
        <f>+'[40]Postes Madera'!I123</f>
        <v/>
      </c>
      <c r="K1406" s="49" t="str">
        <f>+'[40]Postes Madera'!J123</f>
        <v/>
      </c>
      <c r="L1406" s="49" t="str">
        <f>+'[40]Postes Madera'!K123</f>
        <v/>
      </c>
      <c r="M1406" s="49" t="str">
        <f>+'[40]Postes Madera'!L123</f>
        <v/>
      </c>
      <c r="N1406" s="49" t="str">
        <f>+'[40]Postes Madera'!M123</f>
        <v/>
      </c>
      <c r="O1406" s="49" t="str">
        <f>+'[40]Postes Madera'!N123</f>
        <v>Estimado</v>
      </c>
      <c r="P1406" s="49" t="str">
        <f>+'[40]Postes Madera'!O123</f>
        <v/>
      </c>
      <c r="Q1406" s="49" t="str">
        <f>+'[40]Postes Madera'!P123</f>
        <v>E</v>
      </c>
      <c r="R1406" s="51">
        <f t="shared" si="87"/>
        <v>0.5210293815112097</v>
      </c>
      <c r="S1406" s="45" t="str">
        <f t="shared" si="88"/>
        <v>Estimado.rar</v>
      </c>
      <c r="V1406" s="46">
        <f t="shared" si="90"/>
        <v>1</v>
      </c>
    </row>
    <row r="1407" spans="1:22" s="45" customFormat="1" x14ac:dyDescent="0.2">
      <c r="A1407" s="47">
        <f t="shared" si="89"/>
        <v>1393</v>
      </c>
      <c r="B1407" s="48" t="str">
        <f>+'[40]Postes Madera'!B124</f>
        <v>PPM02</v>
      </c>
      <c r="C1407" s="49" t="str">
        <f>+'[40]Postes Madera'!C124</f>
        <v xml:space="preserve">POSTE DE MADERA TRATADA DE  8 mts. CL.5                                                                                                                                                                                                                   </v>
      </c>
      <c r="D1407" s="77">
        <f>+'[40]Postes Madera'!D124</f>
        <v>84.85</v>
      </c>
      <c r="E1407" s="50">
        <f>+'[40]Postes Madera'!E124</f>
        <v>114.06</v>
      </c>
      <c r="F1407" s="78">
        <f t="shared" si="86"/>
        <v>135.73140000000001</v>
      </c>
      <c r="G1407" s="49" t="str">
        <f>+'[40]Postes Madera'!F124</f>
        <v>S</v>
      </c>
      <c r="H1407" s="49">
        <f>+'[40]Postes Madera'!G124</f>
        <v>5</v>
      </c>
      <c r="I1407" s="49" t="str">
        <f>+'[40]Postes Madera'!H124</f>
        <v>Factura 001-001044</v>
      </c>
      <c r="J1407" s="49" t="str">
        <f>+'[40]Postes Madera'!I124</f>
        <v>Individual</v>
      </c>
      <c r="K1407" s="49" t="str">
        <f>+'[40]Postes Madera'!J124</f>
        <v>EIHC</v>
      </c>
      <c r="L1407" s="49" t="str">
        <f>+'[40]Postes Madera'!K124</f>
        <v>HGP REPRESENTACIONES Y SERVICIOS EIRL</v>
      </c>
      <c r="M1407" s="49">
        <f>+'[40]Postes Madera'!L124</f>
        <v>42955</v>
      </c>
      <c r="N1407" s="49">
        <f>+'[40]Postes Madera'!M124</f>
        <v>5</v>
      </c>
      <c r="O1407" s="49" t="str">
        <f>+'[40]Postes Madera'!N124</f>
        <v>Sustento</v>
      </c>
      <c r="P1407" s="49">
        <f>+'[40]Postes Madera'!O124</f>
        <v>5</v>
      </c>
      <c r="Q1407" s="49" t="str">
        <f>+'[40]Postes Madera'!P124</f>
        <v>S</v>
      </c>
      <c r="R1407" s="51">
        <f t="shared" si="87"/>
        <v>0.34425456688273437</v>
      </c>
      <c r="S1407" s="45" t="str">
        <f t="shared" si="88"/>
        <v>EIHC: Factura 001-001044</v>
      </c>
      <c r="V1407" s="46">
        <f t="shared" si="90"/>
        <v>1</v>
      </c>
    </row>
    <row r="1408" spans="1:22" s="45" customFormat="1" x14ac:dyDescent="0.2">
      <c r="A1408" s="47">
        <f t="shared" si="89"/>
        <v>1394</v>
      </c>
      <c r="B1408" s="48" t="str">
        <f>+'[40]Postes Madera'!B125</f>
        <v>PPM07</v>
      </c>
      <c r="C1408" s="49" t="str">
        <f>+'[40]Postes Madera'!C125</f>
        <v xml:space="preserve">POSTE DE MADERA TRATADA DE  9 mts. CL.5                                                                                                                                                                                                                   </v>
      </c>
      <c r="D1408" s="77">
        <f>+'[40]Postes Madera'!D125</f>
        <v>122.43</v>
      </c>
      <c r="E1408" s="50">
        <f>+'[40]Postes Madera'!E125</f>
        <v>186.08</v>
      </c>
      <c r="F1408" s="78">
        <f t="shared" ref="F1408:F1438" si="91">+IF(MID(C1408,1,15)="POSTE DE MADERA",E1408*(1+12%+6%+1%),IF(OR(MID(C1408,1,17)="POSTE DE CONCRETO",MID(C1408,1,17)="POSTE DE HORMIGON",MID(C1408,1,14)="POSTE DE METAL"),E1408*(1+1%),E1408))</f>
        <v>221.43520000000004</v>
      </c>
      <c r="G1408" s="49" t="str">
        <f>+'[40]Postes Madera'!F125</f>
        <v>S</v>
      </c>
      <c r="H1408" s="49" t="str">
        <f>+'[40]Postes Madera'!G125</f>
        <v>DGER/MEM</v>
      </c>
      <c r="I1408" s="49" t="str">
        <f>+'[40]Postes Madera'!H125</f>
        <v xml:space="preserve">DGER/MEM </v>
      </c>
      <c r="J1408" s="49" t="str">
        <f>+'[40]Postes Madera'!I125</f>
        <v>DGER/MEM</v>
      </c>
      <c r="K1408" s="49" t="str">
        <f>+'[40]Postes Madera'!J125</f>
        <v>DGER/MEM</v>
      </c>
      <c r="L1408" s="49" t="str">
        <f>+'[40]Postes Madera'!K125</f>
        <v>DGER/MEM</v>
      </c>
      <c r="M1408" s="49">
        <f>+'[40]Postes Madera'!L125</f>
        <v>43038</v>
      </c>
      <c r="N1408" s="49" t="str">
        <f>+'[40]Postes Madera'!M125</f>
        <v>DGER/MEM</v>
      </c>
      <c r="O1408" s="49" t="str">
        <f>+'[40]Postes Madera'!N125</f>
        <v>Sustento</v>
      </c>
      <c r="P1408" s="49" t="str">
        <f>+'[40]Postes Madera'!O125</f>
        <v>DGER/MEM</v>
      </c>
      <c r="Q1408" s="49" t="str">
        <f>+'[40]Postes Madera'!P125</f>
        <v>S</v>
      </c>
      <c r="R1408" s="51">
        <f t="shared" si="87"/>
        <v>0.51988891611533128</v>
      </c>
      <c r="S1408" s="45" t="str">
        <f t="shared" si="88"/>
        <v xml:space="preserve">DGER/MEM: DGER/MEM </v>
      </c>
      <c r="V1408" s="46">
        <f t="shared" si="90"/>
        <v>1</v>
      </c>
    </row>
    <row r="1409" spans="1:22" s="45" customFormat="1" x14ac:dyDescent="0.2">
      <c r="A1409" s="47">
        <f t="shared" si="89"/>
        <v>1395</v>
      </c>
      <c r="B1409" s="48" t="str">
        <f>+'[40]Postes Madera'!B126</f>
        <v>PPM12</v>
      </c>
      <c r="C1409" s="49" t="str">
        <f>+'[40]Postes Madera'!C126</f>
        <v xml:space="preserve">POSTE DE MADERA TRATADA DE 10 mts. CL.5                                                                                                                                                                                                                   </v>
      </c>
      <c r="D1409" s="77">
        <f>+'[40]Postes Madera'!D126</f>
        <v>156.04</v>
      </c>
      <c r="E1409" s="50">
        <f>+'[40]Postes Madera'!E126</f>
        <v>216.88</v>
      </c>
      <c r="F1409" s="78">
        <f t="shared" si="91"/>
        <v>258.08720000000005</v>
      </c>
      <c r="G1409" s="49" t="str">
        <f>+'[40]Postes Madera'!F126</f>
        <v>S</v>
      </c>
      <c r="H1409" s="49" t="str">
        <f>+'[40]Postes Madera'!G126</f>
        <v>DGER/MEM</v>
      </c>
      <c r="I1409" s="49" t="str">
        <f>+'[40]Postes Madera'!H126</f>
        <v xml:space="preserve">DGER/MEM </v>
      </c>
      <c r="J1409" s="49" t="str">
        <f>+'[40]Postes Madera'!I126</f>
        <v>DGER/MEM</v>
      </c>
      <c r="K1409" s="49" t="str">
        <f>+'[40]Postes Madera'!J126</f>
        <v>DGER/MEM</v>
      </c>
      <c r="L1409" s="49" t="str">
        <f>+'[40]Postes Madera'!K126</f>
        <v>DGER/MEM</v>
      </c>
      <c r="M1409" s="49">
        <f>+'[40]Postes Madera'!L126</f>
        <v>43038</v>
      </c>
      <c r="N1409" s="49" t="str">
        <f>+'[40]Postes Madera'!M126</f>
        <v>DGER/MEM</v>
      </c>
      <c r="O1409" s="49" t="str">
        <f>+'[40]Postes Madera'!N126</f>
        <v>Sustento</v>
      </c>
      <c r="P1409" s="49" t="str">
        <f>+'[40]Postes Madera'!O126</f>
        <v>DGER/MEM</v>
      </c>
      <c r="Q1409" s="49" t="str">
        <f>+'[40]Postes Madera'!P126</f>
        <v>S</v>
      </c>
      <c r="R1409" s="51">
        <f t="shared" si="87"/>
        <v>0.3899000256344527</v>
      </c>
      <c r="S1409" s="45" t="str">
        <f t="shared" si="88"/>
        <v xml:space="preserve">DGER/MEM: DGER/MEM </v>
      </c>
      <c r="V1409" s="46">
        <f t="shared" si="90"/>
        <v>1</v>
      </c>
    </row>
    <row r="1410" spans="1:22" s="45" customFormat="1" x14ac:dyDescent="0.2">
      <c r="A1410" s="47">
        <f t="shared" si="89"/>
        <v>1396</v>
      </c>
      <c r="B1410" s="48" t="str">
        <f>+'[40]Postes Madera'!B127</f>
        <v>PPM16</v>
      </c>
      <c r="C1410" s="49" t="str">
        <f>+'[40]Postes Madera'!C127</f>
        <v xml:space="preserve">POSTE DE MADERA TRATADA DE 11 mts. CL.5                                                                                                                                                                                                                   </v>
      </c>
      <c r="D1410" s="77">
        <f>+'[40]Postes Madera'!D127</f>
        <v>186.45</v>
      </c>
      <c r="E1410" s="50">
        <f>+'[40]Postes Madera'!E127</f>
        <v>252.67</v>
      </c>
      <c r="F1410" s="78">
        <f t="shared" si="91"/>
        <v>300.6773</v>
      </c>
      <c r="G1410" s="49" t="str">
        <f>+'[40]Postes Madera'!F127</f>
        <v>S</v>
      </c>
      <c r="H1410" s="49" t="str">
        <f>+'[40]Postes Madera'!G127</f>
        <v>DGER/MEM</v>
      </c>
      <c r="I1410" s="49" t="str">
        <f>+'[40]Postes Madera'!H127</f>
        <v xml:space="preserve">DGER/MEM </v>
      </c>
      <c r="J1410" s="49" t="str">
        <f>+'[40]Postes Madera'!I127</f>
        <v>DGER/MEM</v>
      </c>
      <c r="K1410" s="49" t="str">
        <f>+'[40]Postes Madera'!J127</f>
        <v>DGER/MEM</v>
      </c>
      <c r="L1410" s="49" t="str">
        <f>+'[40]Postes Madera'!K127</f>
        <v>DGER/MEM</v>
      </c>
      <c r="M1410" s="49">
        <f>+'[40]Postes Madera'!L127</f>
        <v>43038</v>
      </c>
      <c r="N1410" s="49" t="str">
        <f>+'[40]Postes Madera'!M127</f>
        <v>DGER/MEM</v>
      </c>
      <c r="O1410" s="49" t="str">
        <f>+'[40]Postes Madera'!N127</f>
        <v>Sustento</v>
      </c>
      <c r="P1410" s="49" t="str">
        <f>+'[40]Postes Madera'!O127</f>
        <v>DGER/MEM</v>
      </c>
      <c r="Q1410" s="49" t="str">
        <f>+'[40]Postes Madera'!P127</f>
        <v>S</v>
      </c>
      <c r="R1410" s="51">
        <f t="shared" si="87"/>
        <v>0.35516224188790568</v>
      </c>
      <c r="S1410" s="45" t="str">
        <f t="shared" si="88"/>
        <v xml:space="preserve">DGER/MEM: DGER/MEM </v>
      </c>
      <c r="V1410" s="46">
        <f t="shared" si="90"/>
        <v>1</v>
      </c>
    </row>
    <row r="1411" spans="1:22" s="45" customFormat="1" x14ac:dyDescent="0.2">
      <c r="A1411" s="47">
        <f t="shared" si="89"/>
        <v>1397</v>
      </c>
      <c r="B1411" s="48" t="str">
        <f>+'[40]Postes Madera'!B128</f>
        <v>PPM20</v>
      </c>
      <c r="C1411" s="49" t="str">
        <f>+'[40]Postes Madera'!C128</f>
        <v xml:space="preserve">POSTE DE MADERA TRATADA DE 12 mts. CL.5                                                                                                                                                                                                                   </v>
      </c>
      <c r="D1411" s="77">
        <f>+'[40]Postes Madera'!D128</f>
        <v>235</v>
      </c>
      <c r="E1411" s="50">
        <f>+'[40]Postes Madera'!E128</f>
        <v>275.52</v>
      </c>
      <c r="F1411" s="78">
        <f t="shared" si="91"/>
        <v>327.86880000000002</v>
      </c>
      <c r="G1411" s="49" t="str">
        <f>+'[40]Postes Madera'!F128</f>
        <v>S</v>
      </c>
      <c r="H1411" s="49">
        <f>+'[40]Postes Madera'!G128</f>
        <v>20</v>
      </c>
      <c r="I1411" s="49" t="str">
        <f>+'[40]Postes Madera'!H128</f>
        <v>Orden de Compra 3214002265</v>
      </c>
      <c r="J1411" s="49" t="str">
        <f>+'[40]Postes Madera'!I128</f>
        <v>Individual</v>
      </c>
      <c r="K1411" s="49" t="str">
        <f>+'[40]Postes Madera'!J128</f>
        <v>ELNM</v>
      </c>
      <c r="L1411" s="49" t="str">
        <f>+'[40]Postes Madera'!K128</f>
        <v>PANELEK CONTRATISTAS GENERALES S.A</v>
      </c>
      <c r="M1411" s="49">
        <f>+'[40]Postes Madera'!L128</f>
        <v>42958</v>
      </c>
      <c r="N1411" s="49">
        <f>+'[40]Postes Madera'!M128</f>
        <v>20</v>
      </c>
      <c r="O1411" s="49" t="str">
        <f>+'[40]Postes Madera'!N128</f>
        <v>Sustento</v>
      </c>
      <c r="P1411" s="49">
        <f>+'[40]Postes Madera'!O128</f>
        <v>20</v>
      </c>
      <c r="Q1411" s="49" t="str">
        <f>+'[40]Postes Madera'!P128</f>
        <v>S</v>
      </c>
      <c r="R1411" s="51">
        <f t="shared" ref="R1411:R1474" si="92">+IFERROR(E1411/D1411-1,"")</f>
        <v>0.17242553191489352</v>
      </c>
      <c r="S1411" s="45" t="str">
        <f t="shared" ref="S1411:S1474" si="93">+IF(O1411="Sustento",K1411&amp;": "&amp;I1411,IF(O1411="Precio regulado 2012",O1411,IF(O1411="Estimado","Estimado.rar",O1411)))</f>
        <v>ELNM: Orden de Compra 3214002265</v>
      </c>
      <c r="V1411" s="46">
        <f t="shared" si="90"/>
        <v>1</v>
      </c>
    </row>
    <row r="1412" spans="1:22" s="45" customFormat="1" x14ac:dyDescent="0.2">
      <c r="A1412" s="47">
        <f t="shared" si="89"/>
        <v>1398</v>
      </c>
      <c r="B1412" s="48" t="str">
        <f>+'[40]Postes Madera'!B129</f>
        <v>PPM24</v>
      </c>
      <c r="C1412" s="49" t="str">
        <f>+'[40]Postes Madera'!C129</f>
        <v xml:space="preserve">POSTE DE MADERA TRATADA DE 13 mts. CL.5                                                                                                                                                                                                                   </v>
      </c>
      <c r="D1412" s="77">
        <f>+'[40]Postes Madera'!D129</f>
        <v>290</v>
      </c>
      <c r="E1412" s="50">
        <f>+'[40]Postes Madera'!E129</f>
        <v>314.90327891878474</v>
      </c>
      <c r="F1412" s="78">
        <f t="shared" si="91"/>
        <v>374.73490191335389</v>
      </c>
      <c r="G1412" s="49" t="str">
        <f>+'[40]Postes Madera'!F129</f>
        <v>E</v>
      </c>
      <c r="H1412" s="49" t="str">
        <f>+'[40]Postes Madera'!G129</f>
        <v/>
      </c>
      <c r="I1412" s="49" t="str">
        <f>+'[40]Postes Madera'!H129</f>
        <v>Estimado</v>
      </c>
      <c r="J1412" s="49" t="str">
        <f>+'[40]Postes Madera'!I129</f>
        <v/>
      </c>
      <c r="K1412" s="49" t="str">
        <f>+'[40]Postes Madera'!J129</f>
        <v/>
      </c>
      <c r="L1412" s="49" t="str">
        <f>+'[40]Postes Madera'!K129</f>
        <v/>
      </c>
      <c r="M1412" s="49" t="str">
        <f>+'[40]Postes Madera'!L129</f>
        <v/>
      </c>
      <c r="N1412" s="49" t="str">
        <f>+'[40]Postes Madera'!M129</f>
        <v/>
      </c>
      <c r="O1412" s="49" t="str">
        <f>+'[40]Postes Madera'!N129</f>
        <v>Estimado</v>
      </c>
      <c r="P1412" s="49" t="str">
        <f>+'[40]Postes Madera'!O129</f>
        <v/>
      </c>
      <c r="Q1412" s="49" t="str">
        <f>+'[40]Postes Madera'!P129</f>
        <v>E</v>
      </c>
      <c r="R1412" s="51">
        <f t="shared" si="92"/>
        <v>8.5873375582016243E-2</v>
      </c>
      <c r="S1412" s="45" t="str">
        <f t="shared" si="93"/>
        <v>Estimado.rar</v>
      </c>
      <c r="V1412" s="46">
        <f t="shared" si="90"/>
        <v>1</v>
      </c>
    </row>
    <row r="1413" spans="1:22" s="45" customFormat="1" x14ac:dyDescent="0.2">
      <c r="A1413" s="47">
        <f t="shared" si="89"/>
        <v>1399</v>
      </c>
      <c r="B1413" s="48" t="str">
        <f>+'[40]Postes Madera'!B130</f>
        <v>PPM03</v>
      </c>
      <c r="C1413" s="49" t="str">
        <f>+'[40]Postes Madera'!C130</f>
        <v xml:space="preserve">POSTE DE MADERA TRATADA DE  8 mts. CL.6                                                                                                                                                                                                                   </v>
      </c>
      <c r="D1413" s="77">
        <f>+'[40]Postes Madera'!D130</f>
        <v>84.81</v>
      </c>
      <c r="E1413" s="50">
        <f>+'[40]Postes Madera'!E130</f>
        <v>73.98</v>
      </c>
      <c r="F1413" s="78">
        <f t="shared" si="91"/>
        <v>88.036200000000022</v>
      </c>
      <c r="G1413" s="49" t="str">
        <f>+'[40]Postes Madera'!F130</f>
        <v>S</v>
      </c>
      <c r="H1413" s="49">
        <f>+'[40]Postes Madera'!G130</f>
        <v>5</v>
      </c>
      <c r="I1413" s="49" t="str">
        <f>+'[40]Postes Madera'!H130</f>
        <v>Factura 001-001044</v>
      </c>
      <c r="J1413" s="49" t="str">
        <f>+'[40]Postes Madera'!I130</f>
        <v>Individual</v>
      </c>
      <c r="K1413" s="49" t="str">
        <f>+'[40]Postes Madera'!J130</f>
        <v>EIHC</v>
      </c>
      <c r="L1413" s="49" t="str">
        <f>+'[40]Postes Madera'!K130</f>
        <v>HGP REPRESENTACIONES Y SERVICIOS EIRL</v>
      </c>
      <c r="M1413" s="49">
        <f>+'[40]Postes Madera'!L130</f>
        <v>42955</v>
      </c>
      <c r="N1413" s="49">
        <f>+'[40]Postes Madera'!M130</f>
        <v>5</v>
      </c>
      <c r="O1413" s="49" t="str">
        <f>+'[40]Postes Madera'!N130</f>
        <v>Sustento</v>
      </c>
      <c r="P1413" s="49">
        <f>+'[40]Postes Madera'!O130</f>
        <v>5</v>
      </c>
      <c r="Q1413" s="49" t="str">
        <f>+'[40]Postes Madera'!P130</f>
        <v>S</v>
      </c>
      <c r="R1413" s="51">
        <f t="shared" si="92"/>
        <v>-0.12769720551821717</v>
      </c>
      <c r="S1413" s="45" t="str">
        <f t="shared" si="93"/>
        <v>EIHC: Factura 001-001044</v>
      </c>
      <c r="V1413" s="46">
        <f t="shared" si="90"/>
        <v>1</v>
      </c>
    </row>
    <row r="1414" spans="1:22" s="45" customFormat="1" x14ac:dyDescent="0.2">
      <c r="A1414" s="47">
        <f t="shared" si="89"/>
        <v>1400</v>
      </c>
      <c r="B1414" s="48" t="str">
        <f>+'[40]Postes Madera'!B131</f>
        <v>PPM08</v>
      </c>
      <c r="C1414" s="49" t="str">
        <f>+'[40]Postes Madera'!C131</f>
        <v xml:space="preserve">POSTE DE MADERA TRATADA DE  9 mts. CL.6                                                                                                                                                                                                                   </v>
      </c>
      <c r="D1414" s="77">
        <f>+'[40]Postes Madera'!D131</f>
        <v>100.46</v>
      </c>
      <c r="E1414" s="50">
        <f>+'[40]Postes Madera'!E131</f>
        <v>103.42116360242653</v>
      </c>
      <c r="F1414" s="78">
        <f t="shared" si="91"/>
        <v>123.07118468688759</v>
      </c>
      <c r="G1414" s="49" t="str">
        <f>+'[40]Postes Madera'!F131</f>
        <v>E</v>
      </c>
      <c r="H1414" s="49" t="str">
        <f>+'[40]Postes Madera'!G131</f>
        <v/>
      </c>
      <c r="I1414" s="49" t="str">
        <f>+'[40]Postes Madera'!H131</f>
        <v>Estimado</v>
      </c>
      <c r="J1414" s="49" t="str">
        <f>+'[40]Postes Madera'!I131</f>
        <v/>
      </c>
      <c r="K1414" s="49" t="str">
        <f>+'[40]Postes Madera'!J131</f>
        <v/>
      </c>
      <c r="L1414" s="49" t="str">
        <f>+'[40]Postes Madera'!K131</f>
        <v/>
      </c>
      <c r="M1414" s="49" t="str">
        <f>+'[40]Postes Madera'!L131</f>
        <v/>
      </c>
      <c r="N1414" s="49" t="str">
        <f>+'[40]Postes Madera'!M131</f>
        <v/>
      </c>
      <c r="O1414" s="49" t="str">
        <f>+'[40]Postes Madera'!N131</f>
        <v>Estimado</v>
      </c>
      <c r="P1414" s="49" t="str">
        <f>+'[40]Postes Madera'!O131</f>
        <v/>
      </c>
      <c r="Q1414" s="49" t="str">
        <f>+'[40]Postes Madera'!P131</f>
        <v>E</v>
      </c>
      <c r="R1414" s="51">
        <f t="shared" si="92"/>
        <v>2.9476046211691642E-2</v>
      </c>
      <c r="S1414" s="45" t="str">
        <f t="shared" si="93"/>
        <v>Estimado.rar</v>
      </c>
      <c r="V1414" s="46">
        <f t="shared" si="90"/>
        <v>1</v>
      </c>
    </row>
    <row r="1415" spans="1:22" s="45" customFormat="1" x14ac:dyDescent="0.2">
      <c r="A1415" s="47">
        <f t="shared" si="89"/>
        <v>1401</v>
      </c>
      <c r="B1415" s="48" t="str">
        <f>+'[40]Postes Madera'!B132</f>
        <v>PPM13</v>
      </c>
      <c r="C1415" s="49" t="str">
        <f>+'[40]Postes Madera'!C132</f>
        <v xml:space="preserve">POSTE DE MADERA TRATADA DE 10 mts. CL.6                                                                                                                                                                                                                   </v>
      </c>
      <c r="D1415" s="77">
        <f>+'[40]Postes Madera'!D132</f>
        <v>116.91</v>
      </c>
      <c r="E1415" s="50">
        <f>+'[40]Postes Madera'!E132</f>
        <v>139.55004975387328</v>
      </c>
      <c r="F1415" s="78">
        <f t="shared" si="91"/>
        <v>166.06455920710923</v>
      </c>
      <c r="G1415" s="49" t="str">
        <f>+'[40]Postes Madera'!F132</f>
        <v>E</v>
      </c>
      <c r="H1415" s="49" t="str">
        <f>+'[40]Postes Madera'!G132</f>
        <v/>
      </c>
      <c r="I1415" s="49" t="str">
        <f>+'[40]Postes Madera'!H132</f>
        <v>Estimado</v>
      </c>
      <c r="J1415" s="49" t="str">
        <f>+'[40]Postes Madera'!I132</f>
        <v/>
      </c>
      <c r="K1415" s="49" t="str">
        <f>+'[40]Postes Madera'!J132</f>
        <v/>
      </c>
      <c r="L1415" s="49" t="str">
        <f>+'[40]Postes Madera'!K132</f>
        <v/>
      </c>
      <c r="M1415" s="49" t="str">
        <f>+'[40]Postes Madera'!L132</f>
        <v/>
      </c>
      <c r="N1415" s="49" t="str">
        <f>+'[40]Postes Madera'!M132</f>
        <v/>
      </c>
      <c r="O1415" s="49" t="str">
        <f>+'[40]Postes Madera'!N132</f>
        <v>Estimado</v>
      </c>
      <c r="P1415" s="49" t="str">
        <f>+'[40]Postes Madera'!O132</f>
        <v/>
      </c>
      <c r="Q1415" s="49" t="str">
        <f>+'[40]Postes Madera'!P132</f>
        <v>E</v>
      </c>
      <c r="R1415" s="51">
        <f t="shared" si="92"/>
        <v>0.19365366310729004</v>
      </c>
      <c r="S1415" s="45" t="str">
        <f t="shared" si="93"/>
        <v>Estimado.rar</v>
      </c>
      <c r="V1415" s="46">
        <f t="shared" si="90"/>
        <v>1</v>
      </c>
    </row>
    <row r="1416" spans="1:22" s="45" customFormat="1" x14ac:dyDescent="0.2">
      <c r="A1416" s="47">
        <f t="shared" si="89"/>
        <v>1402</v>
      </c>
      <c r="B1416" s="48" t="str">
        <f>+'[40]Postes Madera'!B133</f>
        <v>PPM17</v>
      </c>
      <c r="C1416" s="49" t="str">
        <f>+'[40]Postes Madera'!C133</f>
        <v xml:space="preserve">POSTE DE MADERA TRATADA DE 11 mts. CL.6                                                                                                                                                                                                                   </v>
      </c>
      <c r="D1416" s="77">
        <f>+'[40]Postes Madera'!D133</f>
        <v>134.09</v>
      </c>
      <c r="E1416" s="50">
        <f>+'[40]Postes Madera'!E133</f>
        <v>182.99464220099387</v>
      </c>
      <c r="F1416" s="78">
        <f t="shared" si="91"/>
        <v>217.76362421918273</v>
      </c>
      <c r="G1416" s="49" t="str">
        <f>+'[40]Postes Madera'!F133</f>
        <v>E</v>
      </c>
      <c r="H1416" s="49" t="str">
        <f>+'[40]Postes Madera'!G133</f>
        <v/>
      </c>
      <c r="I1416" s="49" t="str">
        <f>+'[40]Postes Madera'!H133</f>
        <v>Estimado</v>
      </c>
      <c r="J1416" s="49" t="str">
        <f>+'[40]Postes Madera'!I133</f>
        <v/>
      </c>
      <c r="K1416" s="49" t="str">
        <f>+'[40]Postes Madera'!J133</f>
        <v/>
      </c>
      <c r="L1416" s="49" t="str">
        <f>+'[40]Postes Madera'!K133</f>
        <v/>
      </c>
      <c r="M1416" s="49" t="str">
        <f>+'[40]Postes Madera'!L133</f>
        <v/>
      </c>
      <c r="N1416" s="49" t="str">
        <f>+'[40]Postes Madera'!M133</f>
        <v/>
      </c>
      <c r="O1416" s="49" t="str">
        <f>+'[40]Postes Madera'!N133</f>
        <v>Estimado</v>
      </c>
      <c r="P1416" s="49" t="str">
        <f>+'[40]Postes Madera'!O133</f>
        <v/>
      </c>
      <c r="Q1416" s="49" t="str">
        <f>+'[40]Postes Madera'!P133</f>
        <v>E</v>
      </c>
      <c r="R1416" s="51">
        <f t="shared" si="92"/>
        <v>0.36471505855018171</v>
      </c>
      <c r="S1416" s="45" t="str">
        <f t="shared" si="93"/>
        <v>Estimado.rar</v>
      </c>
      <c r="V1416" s="46">
        <f t="shared" si="90"/>
        <v>1</v>
      </c>
    </row>
    <row r="1417" spans="1:22" s="45" customFormat="1" x14ac:dyDescent="0.2">
      <c r="A1417" s="47">
        <f t="shared" si="89"/>
        <v>1403</v>
      </c>
      <c r="B1417" s="48" t="str">
        <f>+'[40]Postes Madera'!B134</f>
        <v>PPM21</v>
      </c>
      <c r="C1417" s="49" t="str">
        <f>+'[40]Postes Madera'!C134</f>
        <v xml:space="preserve">POSTE DE MADERA TRATADA DE 12 mts. CL.6                                                                                                                                                                                                                   </v>
      </c>
      <c r="D1417" s="77">
        <f>+'[40]Postes Madera'!D134</f>
        <v>178</v>
      </c>
      <c r="E1417" s="50">
        <f>+'[40]Postes Madera'!E134</f>
        <v>234.35</v>
      </c>
      <c r="F1417" s="78">
        <f t="shared" si="91"/>
        <v>278.87650000000002</v>
      </c>
      <c r="G1417" s="49" t="str">
        <f>+'[40]Postes Madera'!F134</f>
        <v>S</v>
      </c>
      <c r="H1417" s="49">
        <f>+'[40]Postes Madera'!G134</f>
        <v>40</v>
      </c>
      <c r="I1417" s="49" t="str">
        <f>+'[40]Postes Madera'!H134</f>
        <v>Orden de Compra 3214002265</v>
      </c>
      <c r="J1417" s="49" t="str">
        <f>+'[40]Postes Madera'!I134</f>
        <v>Individual</v>
      </c>
      <c r="K1417" s="49" t="str">
        <f>+'[40]Postes Madera'!J134</f>
        <v>ELNM</v>
      </c>
      <c r="L1417" s="49" t="str">
        <f>+'[40]Postes Madera'!K134</f>
        <v>PANELEK CONTRATISTAS GENERALES S.A</v>
      </c>
      <c r="M1417" s="49">
        <f>+'[40]Postes Madera'!L134</f>
        <v>42958</v>
      </c>
      <c r="N1417" s="49">
        <f>+'[40]Postes Madera'!M134</f>
        <v>40</v>
      </c>
      <c r="O1417" s="49" t="str">
        <f>+'[40]Postes Madera'!N134</f>
        <v>Sustento</v>
      </c>
      <c r="P1417" s="49">
        <f>+'[40]Postes Madera'!O134</f>
        <v>40</v>
      </c>
      <c r="Q1417" s="49" t="str">
        <f>+'[40]Postes Madera'!P134</f>
        <v>S</v>
      </c>
      <c r="R1417" s="51">
        <f t="shared" si="92"/>
        <v>0.31657303370786516</v>
      </c>
      <c r="S1417" s="45" t="str">
        <f t="shared" si="93"/>
        <v>ELNM: Orden de Compra 3214002265</v>
      </c>
      <c r="V1417" s="46">
        <f t="shared" si="90"/>
        <v>1</v>
      </c>
    </row>
    <row r="1418" spans="1:22" s="45" customFormat="1" x14ac:dyDescent="0.2">
      <c r="A1418" s="47">
        <f t="shared" si="89"/>
        <v>1404</v>
      </c>
      <c r="B1418" s="48" t="str">
        <f>+'[40]Postes Madera'!B135</f>
        <v>PPM25</v>
      </c>
      <c r="C1418" s="49" t="str">
        <f>+'[40]Postes Madera'!C135</f>
        <v xml:space="preserve">POSTE DE MADERA TRATADA DE 13 mts. CL.6                                                                                                                                                                                                                   </v>
      </c>
      <c r="D1418" s="77">
        <f>+'[40]Postes Madera'!D135</f>
        <v>187.56</v>
      </c>
      <c r="E1418" s="50">
        <f>+'[40]Postes Madera'!E135</f>
        <v>294.27319641780804</v>
      </c>
      <c r="F1418" s="78">
        <f t="shared" si="91"/>
        <v>350.18510373719164</v>
      </c>
      <c r="G1418" s="49" t="str">
        <f>+'[40]Postes Madera'!F135</f>
        <v>E</v>
      </c>
      <c r="H1418" s="49" t="str">
        <f>+'[40]Postes Madera'!G135</f>
        <v/>
      </c>
      <c r="I1418" s="49" t="str">
        <f>+'[40]Postes Madera'!H135</f>
        <v>Estimado</v>
      </c>
      <c r="J1418" s="49" t="str">
        <f>+'[40]Postes Madera'!I135</f>
        <v/>
      </c>
      <c r="K1418" s="49" t="str">
        <f>+'[40]Postes Madera'!J135</f>
        <v/>
      </c>
      <c r="L1418" s="49" t="str">
        <f>+'[40]Postes Madera'!K135</f>
        <v/>
      </c>
      <c r="M1418" s="49" t="str">
        <f>+'[40]Postes Madera'!L135</f>
        <v/>
      </c>
      <c r="N1418" s="49" t="str">
        <f>+'[40]Postes Madera'!M135</f>
        <v/>
      </c>
      <c r="O1418" s="49" t="str">
        <f>+'[40]Postes Madera'!N135</f>
        <v>Estimado</v>
      </c>
      <c r="P1418" s="49" t="str">
        <f>+'[40]Postes Madera'!O135</f>
        <v/>
      </c>
      <c r="Q1418" s="49" t="str">
        <f>+'[40]Postes Madera'!P135</f>
        <v>E</v>
      </c>
      <c r="R1418" s="51">
        <f t="shared" si="92"/>
        <v>0.56895498196741334</v>
      </c>
      <c r="S1418" s="45" t="str">
        <f t="shared" si="93"/>
        <v>Estimado.rar</v>
      </c>
      <c r="V1418" s="46">
        <f t="shared" si="90"/>
        <v>1</v>
      </c>
    </row>
    <row r="1419" spans="1:22" s="45" customFormat="1" x14ac:dyDescent="0.2">
      <c r="A1419" s="47">
        <f t="shared" si="89"/>
        <v>1405</v>
      </c>
      <c r="B1419" s="48" t="str">
        <f>+'[40]Postes Madera'!B136</f>
        <v>PPM27</v>
      </c>
      <c r="C1419" s="49" t="str">
        <f>+'[40]Postes Madera'!C136</f>
        <v xml:space="preserve">POSTE DE MADERA TRATADA DE  5 mts. CL.7                                                                                                                                                                                                                   </v>
      </c>
      <c r="D1419" s="77">
        <f>+'[40]Postes Madera'!D136</f>
        <v>53.38</v>
      </c>
      <c r="E1419" s="50">
        <f>+'[40]Postes Madera'!E136</f>
        <v>43.686447622647222</v>
      </c>
      <c r="F1419" s="78">
        <f t="shared" si="91"/>
        <v>51.986872670950198</v>
      </c>
      <c r="G1419" s="49" t="str">
        <f>+'[40]Postes Madera'!F136</f>
        <v>E</v>
      </c>
      <c r="H1419" s="49" t="str">
        <f>+'[40]Postes Madera'!G136</f>
        <v/>
      </c>
      <c r="I1419" s="49" t="str">
        <f>+'[40]Postes Madera'!H136</f>
        <v>Estimado</v>
      </c>
      <c r="J1419" s="49" t="str">
        <f>+'[40]Postes Madera'!I136</f>
        <v/>
      </c>
      <c r="K1419" s="49" t="str">
        <f>+'[40]Postes Madera'!J136</f>
        <v/>
      </c>
      <c r="L1419" s="49" t="str">
        <f>+'[40]Postes Madera'!K136</f>
        <v/>
      </c>
      <c r="M1419" s="49" t="str">
        <f>+'[40]Postes Madera'!L136</f>
        <v/>
      </c>
      <c r="N1419" s="49" t="str">
        <f>+'[40]Postes Madera'!M136</f>
        <v/>
      </c>
      <c r="O1419" s="49" t="str">
        <f>+'[40]Postes Madera'!N136</f>
        <v>Estimado</v>
      </c>
      <c r="P1419" s="49" t="str">
        <f>+'[40]Postes Madera'!O136</f>
        <v/>
      </c>
      <c r="Q1419" s="49" t="str">
        <f>+'[40]Postes Madera'!P136</f>
        <v>E</v>
      </c>
      <c r="R1419" s="51">
        <f t="shared" si="92"/>
        <v>-0.18159521126550726</v>
      </c>
      <c r="S1419" s="45" t="str">
        <f t="shared" si="93"/>
        <v>Estimado.rar</v>
      </c>
      <c r="V1419" s="46">
        <f t="shared" si="90"/>
        <v>1</v>
      </c>
    </row>
    <row r="1420" spans="1:22" s="45" customFormat="1" x14ac:dyDescent="0.2">
      <c r="A1420" s="47">
        <f t="shared" ref="A1420:A1483" si="94">+A1419+1</f>
        <v>1406</v>
      </c>
      <c r="B1420" s="48" t="str">
        <f>+'[40]Postes Madera'!B137</f>
        <v>PPM28</v>
      </c>
      <c r="C1420" s="49" t="str">
        <f>+'[40]Postes Madera'!C137</f>
        <v xml:space="preserve">POSTE DE MADERA TRATADA DE  7 mts. CL.7                                                                                                                                                                                                                   </v>
      </c>
      <c r="D1420" s="77">
        <f>+'[40]Postes Madera'!D137</f>
        <v>70.55</v>
      </c>
      <c r="E1420" s="50">
        <f>+'[40]Postes Madera'!E137</f>
        <v>58.06934177038044</v>
      </c>
      <c r="F1420" s="78">
        <f t="shared" si="91"/>
        <v>69.102516706752738</v>
      </c>
      <c r="G1420" s="49" t="str">
        <f>+'[40]Postes Madera'!F137</f>
        <v>E</v>
      </c>
      <c r="H1420" s="49" t="str">
        <f>+'[40]Postes Madera'!G137</f>
        <v/>
      </c>
      <c r="I1420" s="49" t="str">
        <f>+'[40]Postes Madera'!H137</f>
        <v>Estimado</v>
      </c>
      <c r="J1420" s="49" t="str">
        <f>+'[40]Postes Madera'!I137</f>
        <v/>
      </c>
      <c r="K1420" s="49" t="str">
        <f>+'[40]Postes Madera'!J137</f>
        <v/>
      </c>
      <c r="L1420" s="49" t="str">
        <f>+'[40]Postes Madera'!K137</f>
        <v/>
      </c>
      <c r="M1420" s="49" t="str">
        <f>+'[40]Postes Madera'!L137</f>
        <v/>
      </c>
      <c r="N1420" s="49" t="str">
        <f>+'[40]Postes Madera'!M137</f>
        <v/>
      </c>
      <c r="O1420" s="49" t="str">
        <f>+'[40]Postes Madera'!N137</f>
        <v>Estimado</v>
      </c>
      <c r="P1420" s="49" t="str">
        <f>+'[40]Postes Madera'!O137</f>
        <v/>
      </c>
      <c r="Q1420" s="49" t="str">
        <f>+'[40]Postes Madera'!P137</f>
        <v>E</v>
      </c>
      <c r="R1420" s="51">
        <f t="shared" si="92"/>
        <v>-0.17690514854173722</v>
      </c>
      <c r="S1420" s="45" t="str">
        <f t="shared" si="93"/>
        <v>Estimado.rar</v>
      </c>
      <c r="V1420" s="46">
        <f t="shared" si="90"/>
        <v>1</v>
      </c>
    </row>
    <row r="1421" spans="1:22" s="45" customFormat="1" x14ac:dyDescent="0.2">
      <c r="A1421" s="47">
        <f t="shared" si="94"/>
        <v>1407</v>
      </c>
      <c r="B1421" s="48" t="str">
        <f>+'[40]Postes Madera'!B138</f>
        <v>PPM04</v>
      </c>
      <c r="C1421" s="49" t="str">
        <f>+'[40]Postes Madera'!C138</f>
        <v xml:space="preserve">POSTE DE MADERA TRATADA DE  8 mts. CL.7                                                                                                                                                                                                                   </v>
      </c>
      <c r="D1421" s="77">
        <f>+'[40]Postes Madera'!D138</f>
        <v>81.11</v>
      </c>
      <c r="E1421" s="50">
        <f>+'[40]Postes Madera'!E138</f>
        <v>70.900000000000006</v>
      </c>
      <c r="F1421" s="78">
        <f t="shared" si="91"/>
        <v>84.371000000000024</v>
      </c>
      <c r="G1421" s="49" t="str">
        <f>+'[40]Postes Madera'!F138</f>
        <v>S</v>
      </c>
      <c r="H1421" s="49">
        <f>+'[40]Postes Madera'!G138</f>
        <v>80</v>
      </c>
      <c r="I1421" s="49" t="str">
        <f>+'[40]Postes Madera'!H138</f>
        <v>Factura 001-001044</v>
      </c>
      <c r="J1421" s="49" t="str">
        <f>+'[40]Postes Madera'!I138</f>
        <v>Individual</v>
      </c>
      <c r="K1421" s="49" t="str">
        <f>+'[40]Postes Madera'!J138</f>
        <v>EIHC</v>
      </c>
      <c r="L1421" s="49" t="str">
        <f>+'[40]Postes Madera'!K138</f>
        <v>HGP REPRESENTACIONES Y SERVICIOS EIRL</v>
      </c>
      <c r="M1421" s="49">
        <f>+'[40]Postes Madera'!L138</f>
        <v>42955</v>
      </c>
      <c r="N1421" s="49">
        <f>+'[40]Postes Madera'!M138</f>
        <v>80</v>
      </c>
      <c r="O1421" s="49" t="str">
        <f>+'[40]Postes Madera'!N138</f>
        <v>Sustento</v>
      </c>
      <c r="P1421" s="49">
        <f>+'[40]Postes Madera'!O138</f>
        <v>80</v>
      </c>
      <c r="Q1421" s="49" t="str">
        <f>+'[40]Postes Madera'!P138</f>
        <v>S</v>
      </c>
      <c r="R1421" s="51">
        <f t="shared" si="92"/>
        <v>-0.12587843669091348</v>
      </c>
      <c r="S1421" s="45" t="str">
        <f t="shared" si="93"/>
        <v>EIHC: Factura 001-001044</v>
      </c>
      <c r="V1421" s="46">
        <f t="shared" si="90"/>
        <v>1</v>
      </c>
    </row>
    <row r="1422" spans="1:22" s="45" customFormat="1" x14ac:dyDescent="0.2">
      <c r="A1422" s="47">
        <f t="shared" si="94"/>
        <v>1408</v>
      </c>
      <c r="B1422" s="48" t="str">
        <f>+'[40]Postes Madera'!B139</f>
        <v>PPM09</v>
      </c>
      <c r="C1422" s="49" t="str">
        <f>+'[40]Postes Madera'!C139</f>
        <v xml:space="preserve">POSTE DE MADERA TRATADA DE  9 mts. CL.7                                                                                                                                                                                                                   </v>
      </c>
      <c r="D1422" s="77">
        <f>+'[40]Postes Madera'!D139</f>
        <v>93.26</v>
      </c>
      <c r="E1422" s="50">
        <f>+'[40]Postes Madera'!E139</f>
        <v>77.187517803511383</v>
      </c>
      <c r="F1422" s="78">
        <f t="shared" si="91"/>
        <v>91.853146186178563</v>
      </c>
      <c r="G1422" s="49" t="str">
        <f>+'[40]Postes Madera'!F139</f>
        <v>E</v>
      </c>
      <c r="H1422" s="49" t="str">
        <f>+'[40]Postes Madera'!G139</f>
        <v/>
      </c>
      <c r="I1422" s="49" t="str">
        <f>+'[40]Postes Madera'!H139</f>
        <v>Estimado</v>
      </c>
      <c r="J1422" s="49" t="str">
        <f>+'[40]Postes Madera'!I139</f>
        <v/>
      </c>
      <c r="K1422" s="49" t="str">
        <f>+'[40]Postes Madera'!J139</f>
        <v/>
      </c>
      <c r="L1422" s="49" t="str">
        <f>+'[40]Postes Madera'!K139</f>
        <v/>
      </c>
      <c r="M1422" s="49" t="str">
        <f>+'[40]Postes Madera'!L139</f>
        <v/>
      </c>
      <c r="N1422" s="49" t="str">
        <f>+'[40]Postes Madera'!M139</f>
        <v/>
      </c>
      <c r="O1422" s="49" t="str">
        <f>+'[40]Postes Madera'!N139</f>
        <v>Estimado</v>
      </c>
      <c r="P1422" s="49" t="str">
        <f>+'[40]Postes Madera'!O139</f>
        <v/>
      </c>
      <c r="Q1422" s="49" t="str">
        <f>+'[40]Postes Madera'!P139</f>
        <v>E</v>
      </c>
      <c r="R1422" s="51">
        <f t="shared" si="92"/>
        <v>-0.17234057684418425</v>
      </c>
      <c r="S1422" s="45" t="str">
        <f t="shared" si="93"/>
        <v>Estimado.rar</v>
      </c>
      <c r="V1422" s="46">
        <f t="shared" si="90"/>
        <v>1</v>
      </c>
    </row>
    <row r="1423" spans="1:22" s="45" customFormat="1" x14ac:dyDescent="0.2">
      <c r="A1423" s="47">
        <f t="shared" si="94"/>
        <v>1409</v>
      </c>
      <c r="B1423" s="48" t="str">
        <f>+'[40]Postes Madera'!B140</f>
        <v>PPM14</v>
      </c>
      <c r="C1423" s="49" t="str">
        <f>+'[40]Postes Madera'!C140</f>
        <v xml:space="preserve">POSTE DE MADERA TRATADA DE 10 mts. CL.7                                                                                                                                                                                                                   </v>
      </c>
      <c r="D1423" s="77">
        <f>+'[40]Postes Madera'!D140</f>
        <v>107.22</v>
      </c>
      <c r="E1423" s="50">
        <f>+'[40]Postes Madera'!E140</f>
        <v>88.991220082360286</v>
      </c>
      <c r="F1423" s="78">
        <f t="shared" si="91"/>
        <v>105.89955189800875</v>
      </c>
      <c r="G1423" s="49" t="str">
        <f>+'[40]Postes Madera'!F140</f>
        <v>E</v>
      </c>
      <c r="H1423" s="49" t="str">
        <f>+'[40]Postes Madera'!G140</f>
        <v/>
      </c>
      <c r="I1423" s="49" t="str">
        <f>+'[40]Postes Madera'!H140</f>
        <v>Estimado</v>
      </c>
      <c r="J1423" s="49" t="str">
        <f>+'[40]Postes Madera'!I140</f>
        <v/>
      </c>
      <c r="K1423" s="49" t="str">
        <f>+'[40]Postes Madera'!J140</f>
        <v/>
      </c>
      <c r="L1423" s="49" t="str">
        <f>+'[40]Postes Madera'!K140</f>
        <v/>
      </c>
      <c r="M1423" s="49" t="str">
        <f>+'[40]Postes Madera'!L140</f>
        <v/>
      </c>
      <c r="N1423" s="49" t="str">
        <f>+'[40]Postes Madera'!M140</f>
        <v/>
      </c>
      <c r="O1423" s="49" t="str">
        <f>+'[40]Postes Madera'!N140</f>
        <v>Estimado</v>
      </c>
      <c r="P1423" s="49" t="str">
        <f>+'[40]Postes Madera'!O140</f>
        <v/>
      </c>
      <c r="Q1423" s="49" t="str">
        <f>+'[40]Postes Madera'!P140</f>
        <v>E</v>
      </c>
      <c r="R1423" s="51">
        <f t="shared" si="92"/>
        <v>-0.17001286996492926</v>
      </c>
      <c r="S1423" s="45" t="str">
        <f t="shared" si="93"/>
        <v>Estimado.rar</v>
      </c>
      <c r="V1423" s="46">
        <f t="shared" si="90"/>
        <v>1</v>
      </c>
    </row>
    <row r="1424" spans="1:22" s="45" customFormat="1" x14ac:dyDescent="0.2">
      <c r="A1424" s="47">
        <f t="shared" si="94"/>
        <v>1410</v>
      </c>
      <c r="B1424" s="48" t="str">
        <f>+'[40]Postes Madera'!B141</f>
        <v>PPM18</v>
      </c>
      <c r="C1424" s="49" t="str">
        <f>+'[40]Postes Madera'!C141</f>
        <v xml:space="preserve">POSTE DE MADERA TRATADA DE 11 mts. CL.7                                                                                                                                                                                                                   </v>
      </c>
      <c r="D1424" s="77">
        <f>+'[40]Postes Madera'!D141</f>
        <v>123.27</v>
      </c>
      <c r="E1424" s="50">
        <f>+'[40]Postes Madera'!E141</f>
        <v>102.59997311879903</v>
      </c>
      <c r="F1424" s="78">
        <f t="shared" si="91"/>
        <v>122.09396801137086</v>
      </c>
      <c r="G1424" s="49" t="str">
        <f>+'[40]Postes Madera'!F141</f>
        <v>E</v>
      </c>
      <c r="H1424" s="49" t="str">
        <f>+'[40]Postes Madera'!G141</f>
        <v/>
      </c>
      <c r="I1424" s="49" t="str">
        <f>+'[40]Postes Madera'!H141</f>
        <v>Estimado</v>
      </c>
      <c r="J1424" s="49" t="str">
        <f>+'[40]Postes Madera'!I141</f>
        <v/>
      </c>
      <c r="K1424" s="49" t="str">
        <f>+'[40]Postes Madera'!J141</f>
        <v/>
      </c>
      <c r="L1424" s="49" t="str">
        <f>+'[40]Postes Madera'!K141</f>
        <v/>
      </c>
      <c r="M1424" s="49" t="str">
        <f>+'[40]Postes Madera'!L141</f>
        <v/>
      </c>
      <c r="N1424" s="49" t="str">
        <f>+'[40]Postes Madera'!M141</f>
        <v/>
      </c>
      <c r="O1424" s="49" t="str">
        <f>+'[40]Postes Madera'!N141</f>
        <v>Estimado</v>
      </c>
      <c r="P1424" s="49" t="str">
        <f>+'[40]Postes Madera'!O141</f>
        <v/>
      </c>
      <c r="Q1424" s="49" t="str">
        <f>+'[40]Postes Madera'!P141</f>
        <v>E</v>
      </c>
      <c r="R1424" s="51">
        <f t="shared" si="92"/>
        <v>-0.16768091896812665</v>
      </c>
      <c r="S1424" s="45" t="str">
        <f t="shared" si="93"/>
        <v>Estimado.rar</v>
      </c>
      <c r="V1424" s="46">
        <f t="shared" si="90"/>
        <v>1</v>
      </c>
    </row>
    <row r="1425" spans="1:22" s="45" customFormat="1" x14ac:dyDescent="0.2">
      <c r="A1425" s="47">
        <f t="shared" si="94"/>
        <v>1411</v>
      </c>
      <c r="B1425" s="48" t="str">
        <f>+'[40]Postes Madera'!B142</f>
        <v>PPM22</v>
      </c>
      <c r="C1425" s="49" t="str">
        <f>+'[40]Postes Madera'!C142</f>
        <v xml:space="preserve">POSTE DE MADERA TRATADA DE 12 mts. CL.7                                                                                                                                                                                                                   </v>
      </c>
      <c r="D1425" s="77">
        <f>+'[40]Postes Madera'!D142</f>
        <v>141.72</v>
      </c>
      <c r="E1425" s="50">
        <f>+'[40]Postes Madera'!E142</f>
        <v>118.28980964904065</v>
      </c>
      <c r="F1425" s="78">
        <f t="shared" si="91"/>
        <v>140.76487348235838</v>
      </c>
      <c r="G1425" s="49" t="str">
        <f>+'[40]Postes Madera'!F142</f>
        <v>E</v>
      </c>
      <c r="H1425" s="49" t="str">
        <f>+'[40]Postes Madera'!G142</f>
        <v/>
      </c>
      <c r="I1425" s="49" t="str">
        <f>+'[40]Postes Madera'!H142</f>
        <v>Estimado</v>
      </c>
      <c r="J1425" s="49" t="str">
        <f>+'[40]Postes Madera'!I142</f>
        <v/>
      </c>
      <c r="K1425" s="49" t="str">
        <f>+'[40]Postes Madera'!J142</f>
        <v/>
      </c>
      <c r="L1425" s="49" t="str">
        <f>+'[40]Postes Madera'!K142</f>
        <v/>
      </c>
      <c r="M1425" s="49" t="str">
        <f>+'[40]Postes Madera'!L142</f>
        <v/>
      </c>
      <c r="N1425" s="49" t="str">
        <f>+'[40]Postes Madera'!M142</f>
        <v/>
      </c>
      <c r="O1425" s="49" t="str">
        <f>+'[40]Postes Madera'!N142</f>
        <v>Estimado</v>
      </c>
      <c r="P1425" s="49" t="str">
        <f>+'[40]Postes Madera'!O142</f>
        <v/>
      </c>
      <c r="Q1425" s="49" t="str">
        <f>+'[40]Postes Madera'!P142</f>
        <v>E</v>
      </c>
      <c r="R1425" s="51">
        <f t="shared" si="92"/>
        <v>-0.16532733806773459</v>
      </c>
      <c r="S1425" s="45" t="str">
        <f t="shared" si="93"/>
        <v>Estimado.rar</v>
      </c>
      <c r="V1425" s="46">
        <f t="shared" si="90"/>
        <v>1</v>
      </c>
    </row>
    <row r="1426" spans="1:22" s="45" customFormat="1" x14ac:dyDescent="0.2">
      <c r="A1426" s="47">
        <f t="shared" si="94"/>
        <v>1412</v>
      </c>
      <c r="B1426" s="48" t="str">
        <f>+'[40]Postes Madera'!B143</f>
        <v>PPM26</v>
      </c>
      <c r="C1426" s="49" t="str">
        <f>+'[40]Postes Madera'!C143</f>
        <v xml:space="preserve">POSTE DE MADERA TRATADA DE 13 mts. CL.7                                                                                                                                                                                                                   </v>
      </c>
      <c r="D1426" s="77">
        <f>+'[40]Postes Madera'!D143</f>
        <v>162.94</v>
      </c>
      <c r="E1426" s="50">
        <f>+'[40]Postes Madera'!E143</f>
        <v>136.37897400425805</v>
      </c>
      <c r="F1426" s="78">
        <f t="shared" si="91"/>
        <v>162.29097906506712</v>
      </c>
      <c r="G1426" s="49" t="str">
        <f>+'[40]Postes Madera'!F143</f>
        <v>E</v>
      </c>
      <c r="H1426" s="49" t="str">
        <f>+'[40]Postes Madera'!G143</f>
        <v/>
      </c>
      <c r="I1426" s="49" t="str">
        <f>+'[40]Postes Madera'!H143</f>
        <v>Estimado</v>
      </c>
      <c r="J1426" s="49" t="str">
        <f>+'[40]Postes Madera'!I143</f>
        <v/>
      </c>
      <c r="K1426" s="49" t="str">
        <f>+'[40]Postes Madera'!J143</f>
        <v/>
      </c>
      <c r="L1426" s="49" t="str">
        <f>+'[40]Postes Madera'!K143</f>
        <v/>
      </c>
      <c r="M1426" s="49" t="str">
        <f>+'[40]Postes Madera'!L143</f>
        <v/>
      </c>
      <c r="N1426" s="49" t="str">
        <f>+'[40]Postes Madera'!M143</f>
        <v/>
      </c>
      <c r="O1426" s="49" t="str">
        <f>+'[40]Postes Madera'!N143</f>
        <v>Estimado</v>
      </c>
      <c r="P1426" s="49" t="str">
        <f>+'[40]Postes Madera'!O143</f>
        <v/>
      </c>
      <c r="Q1426" s="49" t="str">
        <f>+'[40]Postes Madera'!P143</f>
        <v>E</v>
      </c>
      <c r="R1426" s="51">
        <f t="shared" si="92"/>
        <v>-0.16301108380840768</v>
      </c>
      <c r="S1426" s="45" t="str">
        <f t="shared" si="93"/>
        <v>Estimado.rar</v>
      </c>
      <c r="V1426" s="46">
        <f t="shared" si="90"/>
        <v>1</v>
      </c>
    </row>
    <row r="1427" spans="1:22" s="45" customFormat="1" x14ac:dyDescent="0.2">
      <c r="A1427" s="47">
        <f t="shared" si="94"/>
        <v>1413</v>
      </c>
      <c r="B1427" s="48" t="str">
        <f>+'[40]Postes Madera'!B144</f>
        <v>PPM29</v>
      </c>
      <c r="C1427" s="49" t="str">
        <f>+'[40]Postes Madera'!C144</f>
        <v xml:space="preserve">POSTE DE MADERA TRATADA DE 15 mts. CL.7                                                                                                                                                                                                                   </v>
      </c>
      <c r="D1427" s="77">
        <f>+'[40]Postes Madera'!D144</f>
        <v>215.37</v>
      </c>
      <c r="E1427" s="50">
        <f>+'[40]Postes Madera'!E144</f>
        <v>181.27903921493547</v>
      </c>
      <c r="F1427" s="78">
        <f t="shared" si="91"/>
        <v>215.72205666577324</v>
      </c>
      <c r="G1427" s="49" t="str">
        <f>+'[40]Postes Madera'!F144</f>
        <v>E</v>
      </c>
      <c r="H1427" s="49" t="str">
        <f>+'[40]Postes Madera'!G144</f>
        <v/>
      </c>
      <c r="I1427" s="49" t="str">
        <f>+'[40]Postes Madera'!H144</f>
        <v>Estimado</v>
      </c>
      <c r="J1427" s="49" t="str">
        <f>+'[40]Postes Madera'!I144</f>
        <v/>
      </c>
      <c r="K1427" s="49" t="str">
        <f>+'[40]Postes Madera'!J144</f>
        <v/>
      </c>
      <c r="L1427" s="49" t="str">
        <f>+'[40]Postes Madera'!K144</f>
        <v/>
      </c>
      <c r="M1427" s="49" t="str">
        <f>+'[40]Postes Madera'!L144</f>
        <v/>
      </c>
      <c r="N1427" s="49" t="str">
        <f>+'[40]Postes Madera'!M144</f>
        <v/>
      </c>
      <c r="O1427" s="49" t="str">
        <f>+'[40]Postes Madera'!N144</f>
        <v>Estimado</v>
      </c>
      <c r="P1427" s="49" t="str">
        <f>+'[40]Postes Madera'!O144</f>
        <v/>
      </c>
      <c r="Q1427" s="49" t="str">
        <f>+'[40]Postes Madera'!P144</f>
        <v>E</v>
      </c>
      <c r="R1427" s="51">
        <f t="shared" si="92"/>
        <v>-0.1582902019086434</v>
      </c>
      <c r="S1427" s="45" t="str">
        <f t="shared" si="93"/>
        <v>Estimado.rar</v>
      </c>
      <c r="V1427" s="46">
        <f t="shared" si="90"/>
        <v>1</v>
      </c>
    </row>
    <row r="1428" spans="1:22" s="45" customFormat="1" x14ac:dyDescent="0.2">
      <c r="A1428" s="47">
        <f t="shared" si="94"/>
        <v>1414</v>
      </c>
      <c r="B1428" s="48" t="str">
        <f>+'[40]Postes Madera'!B145</f>
        <v>PPM05</v>
      </c>
      <c r="C1428" s="49" t="str">
        <f>+'[40]Postes Madera'!C145</f>
        <v xml:space="preserve">POSTE DE MADERA TRATADA DE  8 mts. CL.8                                                                                                                                                                                                                   </v>
      </c>
      <c r="D1428" s="77">
        <f>+'[40]Postes Madera'!D145</f>
        <v>81.72</v>
      </c>
      <c r="E1428" s="50">
        <f>+'[40]Postes Madera'!E145</f>
        <v>68.272140582573527</v>
      </c>
      <c r="F1428" s="78">
        <f t="shared" si="91"/>
        <v>81.243847293262505</v>
      </c>
      <c r="G1428" s="49" t="str">
        <f>+'[40]Postes Madera'!F145</f>
        <v>E</v>
      </c>
      <c r="H1428" s="49" t="str">
        <f>+'[40]Postes Madera'!G145</f>
        <v/>
      </c>
      <c r="I1428" s="49" t="str">
        <f>+'[40]Postes Madera'!H145</f>
        <v>Estimado</v>
      </c>
      <c r="J1428" s="49" t="str">
        <f>+'[40]Postes Madera'!I145</f>
        <v/>
      </c>
      <c r="K1428" s="49" t="str">
        <f>+'[40]Postes Madera'!J145</f>
        <v/>
      </c>
      <c r="L1428" s="49" t="str">
        <f>+'[40]Postes Madera'!K145</f>
        <v/>
      </c>
      <c r="M1428" s="49" t="str">
        <f>+'[40]Postes Madera'!L145</f>
        <v/>
      </c>
      <c r="N1428" s="49" t="str">
        <f>+'[40]Postes Madera'!M145</f>
        <v/>
      </c>
      <c r="O1428" s="49" t="str">
        <f>+'[40]Postes Madera'!N145</f>
        <v>Estimado</v>
      </c>
      <c r="P1428" s="49" t="str">
        <f>+'[40]Postes Madera'!O145</f>
        <v/>
      </c>
      <c r="Q1428" s="49" t="str">
        <f>+'[40]Postes Madera'!P145</f>
        <v>E</v>
      </c>
      <c r="R1428" s="51">
        <f t="shared" si="92"/>
        <v>-0.16456019845113157</v>
      </c>
      <c r="S1428" s="45" t="str">
        <f t="shared" si="93"/>
        <v>Estimado.rar</v>
      </c>
      <c r="V1428" s="46">
        <f t="shared" si="90"/>
        <v>1</v>
      </c>
    </row>
    <row r="1429" spans="1:22" s="45" customFormat="1" x14ac:dyDescent="0.2">
      <c r="A1429" s="47">
        <f t="shared" si="94"/>
        <v>1415</v>
      </c>
      <c r="B1429" s="48" t="str">
        <f>+'[40]Postes Madera'!B146</f>
        <v>PPM10</v>
      </c>
      <c r="C1429" s="49" t="str">
        <f>+'[40]Postes Madera'!C146</f>
        <v xml:space="preserve">POSTE DE MADERA TRATADA DE  9 mts. CL.8                                                                                                                                                                                                                   </v>
      </c>
      <c r="D1429" s="77">
        <f>+'[40]Postes Madera'!D146</f>
        <v>87.55</v>
      </c>
      <c r="E1429" s="50">
        <f>+'[40]Postes Madera'!E146</f>
        <v>73.14275462560343</v>
      </c>
      <c r="F1429" s="78">
        <f t="shared" si="91"/>
        <v>87.039878004468093</v>
      </c>
      <c r="G1429" s="49" t="str">
        <f>+'[40]Postes Madera'!F146</f>
        <v>E</v>
      </c>
      <c r="H1429" s="49" t="str">
        <f>+'[40]Postes Madera'!G146</f>
        <v/>
      </c>
      <c r="I1429" s="49" t="str">
        <f>+'[40]Postes Madera'!H146</f>
        <v>Estimado</v>
      </c>
      <c r="J1429" s="49" t="str">
        <f>+'[40]Postes Madera'!I146</f>
        <v/>
      </c>
      <c r="K1429" s="49" t="str">
        <f>+'[40]Postes Madera'!J146</f>
        <v/>
      </c>
      <c r="L1429" s="49" t="str">
        <f>+'[40]Postes Madera'!K146</f>
        <v/>
      </c>
      <c r="M1429" s="49" t="str">
        <f>+'[40]Postes Madera'!L146</f>
        <v/>
      </c>
      <c r="N1429" s="49" t="str">
        <f>+'[40]Postes Madera'!M146</f>
        <v/>
      </c>
      <c r="O1429" s="49" t="str">
        <f>+'[40]Postes Madera'!N146</f>
        <v>Estimado</v>
      </c>
      <c r="P1429" s="49" t="str">
        <f>+'[40]Postes Madera'!O146</f>
        <v/>
      </c>
      <c r="Q1429" s="49" t="str">
        <f>+'[40]Postes Madera'!P146</f>
        <v>E</v>
      </c>
      <c r="R1429" s="51">
        <f t="shared" si="92"/>
        <v>-0.16456019845113157</v>
      </c>
      <c r="S1429" s="45" t="str">
        <f t="shared" si="93"/>
        <v>Estimado.rar</v>
      </c>
      <c r="V1429" s="46">
        <f t="shared" si="90"/>
        <v>1</v>
      </c>
    </row>
    <row r="1430" spans="1:22" s="45" customFormat="1" x14ac:dyDescent="0.2">
      <c r="A1430" s="47">
        <f t="shared" si="94"/>
        <v>1416</v>
      </c>
      <c r="B1430" s="48" t="str">
        <f>+'[41]Postes Metal'!B40</f>
        <v>PPF06</v>
      </c>
      <c r="C1430" s="49" t="str">
        <f>+'[41]Postes Metal'!C40</f>
        <v xml:space="preserve">POSTE DE METAL DE  5 mts.                                                                                                                                                                                                                                 </v>
      </c>
      <c r="D1430" s="77">
        <f>+'[41]Postes Metal'!D40</f>
        <v>259.89999999999998</v>
      </c>
      <c r="E1430" s="50">
        <f>+'[41]Postes Metal'!E40</f>
        <v>216.08594125185962</v>
      </c>
      <c r="F1430" s="78">
        <f t="shared" si="91"/>
        <v>218.24680066437821</v>
      </c>
      <c r="G1430" s="49" t="str">
        <f>+'[41]Postes Metal'!F40</f>
        <v>E</v>
      </c>
      <c r="H1430" s="49" t="str">
        <f>+'[41]Postes Metal'!G40</f>
        <v/>
      </c>
      <c r="I1430" s="49" t="str">
        <f>+'[41]Postes Metal'!H40</f>
        <v>Estimado</v>
      </c>
      <c r="J1430" s="49" t="str">
        <f>+'[41]Postes Metal'!I40</f>
        <v/>
      </c>
      <c r="K1430" s="49" t="str">
        <f>+'[41]Postes Metal'!J40</f>
        <v/>
      </c>
      <c r="L1430" s="49" t="str">
        <f>+'[41]Postes Metal'!K40</f>
        <v/>
      </c>
      <c r="M1430" s="49" t="str">
        <f>+'[41]Postes Metal'!L40</f>
        <v/>
      </c>
      <c r="N1430" s="49" t="str">
        <f>+'[41]Postes Metal'!M40</f>
        <v/>
      </c>
      <c r="O1430" s="49" t="str">
        <f>+'[41]Postes Metal'!N40</f>
        <v>Estimado</v>
      </c>
      <c r="P1430" s="49" t="str">
        <f>+'[41]Postes Metal'!O40</f>
        <v/>
      </c>
      <c r="Q1430" s="49" t="str">
        <f>+'[41]Postes Metal'!P40</f>
        <v>E</v>
      </c>
      <c r="R1430" s="51">
        <f t="shared" si="92"/>
        <v>-0.16858044920407989</v>
      </c>
      <c r="S1430" s="45" t="str">
        <f t="shared" si="93"/>
        <v>Estimado.rar</v>
      </c>
      <c r="V1430" s="46">
        <f t="shared" si="90"/>
        <v>1</v>
      </c>
    </row>
    <row r="1431" spans="1:22" s="45" customFormat="1" x14ac:dyDescent="0.2">
      <c r="A1431" s="47">
        <f t="shared" si="94"/>
        <v>1417</v>
      </c>
      <c r="B1431" s="48" t="str">
        <f>+'[41]Postes Metal'!B41</f>
        <v>PPF01</v>
      </c>
      <c r="C1431" s="49" t="str">
        <f>+'[41]Postes Metal'!C41</f>
        <v xml:space="preserve">POSTE DE METAL DE  6 mts.                                                                                                                                                                                                                                 </v>
      </c>
      <c r="D1431" s="77">
        <f>+'[41]Postes Metal'!D41</f>
        <v>293.91000000000003</v>
      </c>
      <c r="E1431" s="50">
        <f>+'[41]Postes Metal'!E41</f>
        <v>244.71057037662459</v>
      </c>
      <c r="F1431" s="78">
        <f t="shared" si="91"/>
        <v>247.15767608039084</v>
      </c>
      <c r="G1431" s="49" t="str">
        <f>+'[41]Postes Metal'!F41</f>
        <v>E</v>
      </c>
      <c r="H1431" s="49" t="str">
        <f>+'[41]Postes Metal'!G41</f>
        <v/>
      </c>
      <c r="I1431" s="49" t="str">
        <f>+'[41]Postes Metal'!H41</f>
        <v>Estimado</v>
      </c>
      <c r="J1431" s="49" t="str">
        <f>+'[41]Postes Metal'!I41</f>
        <v/>
      </c>
      <c r="K1431" s="49" t="str">
        <f>+'[41]Postes Metal'!J41</f>
        <v/>
      </c>
      <c r="L1431" s="49" t="str">
        <f>+'[41]Postes Metal'!K41</f>
        <v/>
      </c>
      <c r="M1431" s="49" t="str">
        <f>+'[41]Postes Metal'!L41</f>
        <v/>
      </c>
      <c r="N1431" s="49" t="str">
        <f>+'[41]Postes Metal'!M41</f>
        <v/>
      </c>
      <c r="O1431" s="49" t="str">
        <f>+'[41]Postes Metal'!N41</f>
        <v>Estimado</v>
      </c>
      <c r="P1431" s="49" t="str">
        <f>+'[41]Postes Metal'!O41</f>
        <v/>
      </c>
      <c r="Q1431" s="49" t="str">
        <f>+'[41]Postes Metal'!P41</f>
        <v>E</v>
      </c>
      <c r="R1431" s="51">
        <f t="shared" si="92"/>
        <v>-0.16739624246665796</v>
      </c>
      <c r="S1431" s="45" t="str">
        <f t="shared" si="93"/>
        <v>Estimado.rar</v>
      </c>
      <c r="V1431" s="46">
        <f t="shared" si="90"/>
        <v>1</v>
      </c>
    </row>
    <row r="1432" spans="1:22" s="45" customFormat="1" x14ac:dyDescent="0.2">
      <c r="A1432" s="47">
        <f t="shared" si="94"/>
        <v>1418</v>
      </c>
      <c r="B1432" s="48" t="str">
        <f>+'[41]Postes Metal'!B42</f>
        <v>PPF10</v>
      </c>
      <c r="C1432" s="49" t="str">
        <f>+'[41]Postes Metal'!C42</f>
        <v xml:space="preserve">POSTE DE METAL DE 7.0 mts.                                                                                                                                                                                                                                </v>
      </c>
      <c r="D1432" s="77">
        <f>+'[41]Postes Metal'!D42</f>
        <v>332.38</v>
      </c>
      <c r="E1432" s="50">
        <f>+'[41]Postes Metal'!E42</f>
        <v>277.12706762470879</v>
      </c>
      <c r="F1432" s="78">
        <f t="shared" si="91"/>
        <v>279.89833830095586</v>
      </c>
      <c r="G1432" s="49" t="str">
        <f>+'[41]Postes Metal'!F42</f>
        <v>E</v>
      </c>
      <c r="H1432" s="49" t="str">
        <f>+'[41]Postes Metal'!G42</f>
        <v/>
      </c>
      <c r="I1432" s="49" t="str">
        <f>+'[41]Postes Metal'!H42</f>
        <v>Estimado</v>
      </c>
      <c r="J1432" s="49" t="str">
        <f>+'[41]Postes Metal'!I42</f>
        <v/>
      </c>
      <c r="K1432" s="49" t="str">
        <f>+'[41]Postes Metal'!J42</f>
        <v/>
      </c>
      <c r="L1432" s="49" t="str">
        <f>+'[41]Postes Metal'!K42</f>
        <v/>
      </c>
      <c r="M1432" s="49" t="str">
        <f>+'[41]Postes Metal'!L42</f>
        <v/>
      </c>
      <c r="N1432" s="49" t="str">
        <f>+'[41]Postes Metal'!M42</f>
        <v/>
      </c>
      <c r="O1432" s="49" t="str">
        <f>+'[41]Postes Metal'!N42</f>
        <v>Estimado</v>
      </c>
      <c r="P1432" s="49" t="str">
        <f>+'[41]Postes Metal'!O42</f>
        <v/>
      </c>
      <c r="Q1432" s="49" t="str">
        <f>+'[41]Postes Metal'!P42</f>
        <v>E</v>
      </c>
      <c r="R1432" s="51">
        <f t="shared" si="92"/>
        <v>-0.1662342270151369</v>
      </c>
      <c r="S1432" s="45" t="str">
        <f t="shared" si="93"/>
        <v>Estimado.rar</v>
      </c>
      <c r="V1432" s="46">
        <f t="shared" ref="V1432:V1495" si="95">+COUNTIF($B$3:$B$2619,B1432)</f>
        <v>1</v>
      </c>
    </row>
    <row r="1433" spans="1:22" s="45" customFormat="1" x14ac:dyDescent="0.2">
      <c r="A1433" s="47">
        <f t="shared" si="94"/>
        <v>1419</v>
      </c>
      <c r="B1433" s="48" t="str">
        <f>+'[41]Postes Metal'!B43</f>
        <v>PPF02</v>
      </c>
      <c r="C1433" s="49" t="str">
        <f>+'[41]Postes Metal'!C43</f>
        <v xml:space="preserve">POSTE DE METAL DE  8 mts.                                                                                                                                                                                                                                 </v>
      </c>
      <c r="D1433" s="77">
        <f>+'[41]Postes Metal'!D43</f>
        <v>375.88</v>
      </c>
      <c r="E1433" s="50">
        <f>+'[41]Postes Metal'!E43</f>
        <v>313.83773693171855</v>
      </c>
      <c r="F1433" s="78">
        <f t="shared" si="91"/>
        <v>316.97611430103575</v>
      </c>
      <c r="G1433" s="49" t="str">
        <f>+'[41]Postes Metal'!F43</f>
        <v>E</v>
      </c>
      <c r="H1433" s="49" t="str">
        <f>+'[41]Postes Metal'!G43</f>
        <v/>
      </c>
      <c r="I1433" s="49" t="str">
        <f>+'[41]Postes Metal'!H43</f>
        <v>Estimado</v>
      </c>
      <c r="J1433" s="49" t="str">
        <f>+'[41]Postes Metal'!I43</f>
        <v/>
      </c>
      <c r="K1433" s="49" t="str">
        <f>+'[41]Postes Metal'!J43</f>
        <v/>
      </c>
      <c r="L1433" s="49" t="str">
        <f>+'[41]Postes Metal'!K43</f>
        <v/>
      </c>
      <c r="M1433" s="49" t="str">
        <f>+'[41]Postes Metal'!L43</f>
        <v/>
      </c>
      <c r="N1433" s="49" t="str">
        <f>+'[41]Postes Metal'!M43</f>
        <v/>
      </c>
      <c r="O1433" s="49" t="str">
        <f>+'[41]Postes Metal'!N43</f>
        <v>Estimado</v>
      </c>
      <c r="P1433" s="49" t="str">
        <f>+'[41]Postes Metal'!O43</f>
        <v/>
      </c>
      <c r="Q1433" s="49" t="str">
        <f>+'[41]Postes Metal'!P43</f>
        <v>E</v>
      </c>
      <c r="R1433" s="51">
        <f t="shared" si="92"/>
        <v>-0.16505869710620791</v>
      </c>
      <c r="S1433" s="45" t="str">
        <f t="shared" si="93"/>
        <v>Estimado.rar</v>
      </c>
      <c r="V1433" s="46">
        <f t="shared" si="95"/>
        <v>1</v>
      </c>
    </row>
    <row r="1434" spans="1:22" s="45" customFormat="1" x14ac:dyDescent="0.2">
      <c r="A1434" s="47">
        <f t="shared" si="94"/>
        <v>1420</v>
      </c>
      <c r="B1434" s="48" t="str">
        <f>+'[41]Postes Metal'!B44</f>
        <v>PPF12</v>
      </c>
      <c r="C1434" s="49" t="str">
        <f>+'[41]Postes Metal'!C44</f>
        <v xml:space="preserve">POSTE DE METAL DE 9.0 mts.                                                                                                                                                                                                                                </v>
      </c>
      <c r="D1434" s="77">
        <f>+'[41]Postes Metal'!D44</f>
        <v>425.08</v>
      </c>
      <c r="E1434" s="50">
        <f>+'[41]Postes Metal'!E44</f>
        <v>355.41142179516504</v>
      </c>
      <c r="F1434" s="78">
        <f t="shared" si="91"/>
        <v>358.96553601311672</v>
      </c>
      <c r="G1434" s="49" t="str">
        <f>+'[41]Postes Metal'!F44</f>
        <v>E</v>
      </c>
      <c r="H1434" s="49" t="str">
        <f>+'[41]Postes Metal'!G44</f>
        <v/>
      </c>
      <c r="I1434" s="49" t="str">
        <f>+'[41]Postes Metal'!H44</f>
        <v>Estimado</v>
      </c>
      <c r="J1434" s="49" t="str">
        <f>+'[41]Postes Metal'!I44</f>
        <v/>
      </c>
      <c r="K1434" s="49" t="str">
        <f>+'[41]Postes Metal'!J44</f>
        <v/>
      </c>
      <c r="L1434" s="49" t="str">
        <f>+'[41]Postes Metal'!K44</f>
        <v/>
      </c>
      <c r="M1434" s="49" t="str">
        <f>+'[41]Postes Metal'!L44</f>
        <v/>
      </c>
      <c r="N1434" s="49" t="str">
        <f>+'[41]Postes Metal'!M44</f>
        <v/>
      </c>
      <c r="O1434" s="49" t="str">
        <f>+'[41]Postes Metal'!N44</f>
        <v>Estimado</v>
      </c>
      <c r="P1434" s="49" t="str">
        <f>+'[41]Postes Metal'!O44</f>
        <v/>
      </c>
      <c r="Q1434" s="49" t="str">
        <f>+'[41]Postes Metal'!P44</f>
        <v>E</v>
      </c>
      <c r="R1434" s="51">
        <f t="shared" si="92"/>
        <v>-0.16389521550022335</v>
      </c>
      <c r="S1434" s="45" t="str">
        <f t="shared" si="93"/>
        <v>Estimado.rar</v>
      </c>
      <c r="V1434" s="46">
        <f t="shared" si="95"/>
        <v>1</v>
      </c>
    </row>
    <row r="1435" spans="1:22" s="45" customFormat="1" x14ac:dyDescent="0.2">
      <c r="A1435" s="47">
        <f t="shared" si="94"/>
        <v>1421</v>
      </c>
      <c r="B1435" s="48" t="str">
        <f>+'[41]Postes Metal'!B45</f>
        <v>PPF07</v>
      </c>
      <c r="C1435" s="49" t="str">
        <f>+'[41]Postes Metal'!C45</f>
        <v xml:space="preserve">POSTE DE METAL DE  10 mts.                                                                                                                                                                                                                                </v>
      </c>
      <c r="D1435" s="77">
        <f>+'[41]Postes Metal'!D45</f>
        <v>480.72</v>
      </c>
      <c r="E1435" s="50">
        <f>+'[41]Postes Metal'!E45</f>
        <v>402.49231968539038</v>
      </c>
      <c r="F1435" s="78">
        <f t="shared" si="91"/>
        <v>406.51724288224432</v>
      </c>
      <c r="G1435" s="49" t="str">
        <f>+'[41]Postes Metal'!F45</f>
        <v>E</v>
      </c>
      <c r="H1435" s="49" t="str">
        <f>+'[41]Postes Metal'!G45</f>
        <v/>
      </c>
      <c r="I1435" s="49" t="str">
        <f>+'[41]Postes Metal'!H45</f>
        <v>Estimado</v>
      </c>
      <c r="J1435" s="49" t="str">
        <f>+'[41]Postes Metal'!I45</f>
        <v/>
      </c>
      <c r="K1435" s="49" t="str">
        <f>+'[41]Postes Metal'!J45</f>
        <v/>
      </c>
      <c r="L1435" s="49" t="str">
        <f>+'[41]Postes Metal'!K45</f>
        <v/>
      </c>
      <c r="M1435" s="49" t="str">
        <f>+'[41]Postes Metal'!L45</f>
        <v/>
      </c>
      <c r="N1435" s="49" t="str">
        <f>+'[41]Postes Metal'!M45</f>
        <v/>
      </c>
      <c r="O1435" s="49" t="str">
        <f>+'[41]Postes Metal'!N45</f>
        <v>Estimado</v>
      </c>
      <c r="P1435" s="49" t="str">
        <f>+'[41]Postes Metal'!O45</f>
        <v/>
      </c>
      <c r="Q1435" s="49" t="str">
        <f>+'[41]Postes Metal'!P45</f>
        <v>E</v>
      </c>
      <c r="R1435" s="51">
        <f t="shared" si="92"/>
        <v>-0.16273023863082381</v>
      </c>
      <c r="S1435" s="45" t="str">
        <f t="shared" si="93"/>
        <v>Estimado.rar</v>
      </c>
      <c r="V1435" s="46">
        <f t="shared" si="95"/>
        <v>1</v>
      </c>
    </row>
    <row r="1436" spans="1:22" s="45" customFormat="1" x14ac:dyDescent="0.2">
      <c r="A1436" s="47">
        <f t="shared" si="94"/>
        <v>1422</v>
      </c>
      <c r="B1436" s="48" t="str">
        <f>+'[41]Postes Metal'!B46</f>
        <v>PPF03</v>
      </c>
      <c r="C1436" s="49" t="str">
        <f>+'[41]Postes Metal'!C46</f>
        <v xml:space="preserve">POSTE DE METAL DE 11 mts.                                                                                                                                                                                                                                 </v>
      </c>
      <c r="D1436" s="77">
        <f>+'[41]Postes Metal'!D46</f>
        <v>543.64</v>
      </c>
      <c r="E1436" s="50">
        <f>+'[41]Postes Metal'!E46</f>
        <v>455.80996409027125</v>
      </c>
      <c r="F1436" s="78">
        <f t="shared" si="91"/>
        <v>460.36806373117395</v>
      </c>
      <c r="G1436" s="49" t="str">
        <f>+'[41]Postes Metal'!F46</f>
        <v>E</v>
      </c>
      <c r="H1436" s="49" t="str">
        <f>+'[41]Postes Metal'!G46</f>
        <v/>
      </c>
      <c r="I1436" s="49" t="str">
        <f>+'[41]Postes Metal'!H46</f>
        <v>Estimado</v>
      </c>
      <c r="J1436" s="49" t="str">
        <f>+'[41]Postes Metal'!I46</f>
        <v/>
      </c>
      <c r="K1436" s="49" t="str">
        <f>+'[41]Postes Metal'!J46</f>
        <v/>
      </c>
      <c r="L1436" s="49" t="str">
        <f>+'[41]Postes Metal'!K46</f>
        <v/>
      </c>
      <c r="M1436" s="49" t="str">
        <f>+'[41]Postes Metal'!L46</f>
        <v/>
      </c>
      <c r="N1436" s="49" t="str">
        <f>+'[41]Postes Metal'!M46</f>
        <v/>
      </c>
      <c r="O1436" s="49" t="str">
        <f>+'[41]Postes Metal'!N46</f>
        <v>Estimado</v>
      </c>
      <c r="P1436" s="49" t="str">
        <f>+'[41]Postes Metal'!O46</f>
        <v/>
      </c>
      <c r="Q1436" s="49" t="str">
        <f>+'[41]Postes Metal'!P46</f>
        <v>E</v>
      </c>
      <c r="R1436" s="51">
        <f t="shared" si="92"/>
        <v>-0.16155918606012942</v>
      </c>
      <c r="S1436" s="45" t="str">
        <f t="shared" si="93"/>
        <v>Estimado.rar</v>
      </c>
      <c r="V1436" s="46">
        <f t="shared" si="95"/>
        <v>1</v>
      </c>
    </row>
    <row r="1437" spans="1:22" s="45" customFormat="1" x14ac:dyDescent="0.2">
      <c r="A1437" s="47">
        <f t="shared" si="94"/>
        <v>1423</v>
      </c>
      <c r="B1437" s="48" t="str">
        <f>+'[41]Postes Metal'!B47</f>
        <v>PPF08</v>
      </c>
      <c r="C1437" s="49" t="str">
        <f>+'[41]Postes Metal'!C47</f>
        <v xml:space="preserve">POSTE DE METAL DE  12 mts.                                                                                                                                                                                                                                </v>
      </c>
      <c r="D1437" s="77">
        <f>+'[41]Postes Metal'!D47</f>
        <v>647.66999999999996</v>
      </c>
      <c r="E1437" s="50">
        <f>+'[41]Postes Metal'!E47</f>
        <v>516.19052886865745</v>
      </c>
      <c r="F1437" s="78">
        <f t="shared" si="91"/>
        <v>521.35243415734408</v>
      </c>
      <c r="G1437" s="49" t="str">
        <f>+'[41]Postes Metal'!F47</f>
        <v>E</v>
      </c>
      <c r="H1437" s="49" t="str">
        <f>+'[41]Postes Metal'!G47</f>
        <v/>
      </c>
      <c r="I1437" s="49" t="str">
        <f>+'[41]Postes Metal'!H47</f>
        <v>Estimado</v>
      </c>
      <c r="J1437" s="49" t="str">
        <f>+'[41]Postes Metal'!I47</f>
        <v/>
      </c>
      <c r="K1437" s="49" t="str">
        <f>+'[41]Postes Metal'!J47</f>
        <v/>
      </c>
      <c r="L1437" s="49" t="str">
        <f>+'[41]Postes Metal'!K47</f>
        <v/>
      </c>
      <c r="M1437" s="49" t="str">
        <f>+'[41]Postes Metal'!L47</f>
        <v/>
      </c>
      <c r="N1437" s="49">
        <f>+'[41]Postes Metal'!M47</f>
        <v>1</v>
      </c>
      <c r="O1437" s="49" t="str">
        <f>+'[41]Postes Metal'!N47</f>
        <v>Estimado</v>
      </c>
      <c r="P1437" s="49" t="str">
        <f>+'[41]Postes Metal'!O47</f>
        <v/>
      </c>
      <c r="Q1437" s="49" t="str">
        <f>+'[41]Postes Metal'!P47</f>
        <v>E</v>
      </c>
      <c r="R1437" s="51">
        <f t="shared" si="92"/>
        <v>-0.20300379997736895</v>
      </c>
      <c r="S1437" s="45" t="str">
        <f t="shared" si="93"/>
        <v>Estimado.rar</v>
      </c>
      <c r="V1437" s="46">
        <f t="shared" si="95"/>
        <v>1</v>
      </c>
    </row>
    <row r="1438" spans="1:22" s="45" customFormat="1" x14ac:dyDescent="0.2">
      <c r="A1438" s="47">
        <f t="shared" si="94"/>
        <v>1424</v>
      </c>
      <c r="B1438" s="48" t="str">
        <f>+'[41]Postes Metal'!B48</f>
        <v>PPF04</v>
      </c>
      <c r="C1438" s="49" t="str">
        <f>+'[41]Postes Metal'!C48</f>
        <v xml:space="preserve">POSTE DE METAL DE 13 mts.                                                                                                                                                                                                                                 </v>
      </c>
      <c r="D1438" s="77">
        <f>+'[41]Postes Metal'!D48</f>
        <v>695.25</v>
      </c>
      <c r="E1438" s="50">
        <f>+'[41]Postes Metal'!E48</f>
        <v>584.56963007709612</v>
      </c>
      <c r="F1438" s="78">
        <f t="shared" si="91"/>
        <v>590.41532637786713</v>
      </c>
      <c r="G1438" s="49" t="str">
        <f>+'[41]Postes Metal'!F48</f>
        <v>E</v>
      </c>
      <c r="H1438" s="49" t="str">
        <f>+'[41]Postes Metal'!G48</f>
        <v/>
      </c>
      <c r="I1438" s="49" t="str">
        <f>+'[41]Postes Metal'!H48</f>
        <v>Estimado</v>
      </c>
      <c r="J1438" s="49" t="str">
        <f>+'[41]Postes Metal'!I48</f>
        <v/>
      </c>
      <c r="K1438" s="49" t="str">
        <f>+'[41]Postes Metal'!J48</f>
        <v/>
      </c>
      <c r="L1438" s="49" t="str">
        <f>+'[41]Postes Metal'!K48</f>
        <v/>
      </c>
      <c r="M1438" s="49" t="str">
        <f>+'[41]Postes Metal'!L48</f>
        <v/>
      </c>
      <c r="N1438" s="49" t="str">
        <f>+'[41]Postes Metal'!M48</f>
        <v/>
      </c>
      <c r="O1438" s="49" t="str">
        <f>+'[41]Postes Metal'!N48</f>
        <v>Estimado</v>
      </c>
      <c r="P1438" s="49" t="str">
        <f>+'[41]Postes Metal'!O48</f>
        <v/>
      </c>
      <c r="Q1438" s="49" t="str">
        <f>+'[41]Postes Metal'!P48</f>
        <v>E</v>
      </c>
      <c r="R1438" s="51">
        <f t="shared" si="92"/>
        <v>-0.1591950664119437</v>
      </c>
      <c r="S1438" s="45" t="str">
        <f t="shared" si="93"/>
        <v>Estimado.rar</v>
      </c>
      <c r="V1438" s="46">
        <f t="shared" si="95"/>
        <v>1</v>
      </c>
    </row>
    <row r="1439" spans="1:22" s="45" customFormat="1" x14ac:dyDescent="0.2">
      <c r="A1439" s="47">
        <f t="shared" si="94"/>
        <v>1425</v>
      </c>
      <c r="B1439" s="48" t="str">
        <f>+'[41]Postes Metal'!B49</f>
        <v>PPF05</v>
      </c>
      <c r="C1439" s="49" t="str">
        <f>+'[41]Postes Metal'!C49</f>
        <v xml:space="preserve">POSTE DE METAL DE 15 mts.                                                                                                                                                                                                                                 </v>
      </c>
      <c r="D1439" s="77">
        <f>+'[41]Postes Metal'!D49</f>
        <v>889.16</v>
      </c>
      <c r="E1439" s="50">
        <f>+'[41]Postes Metal'!E49</f>
        <v>749.70202349678436</v>
      </c>
      <c r="F1439" s="78">
        <f>+IF(MID(C1439,1,15)="POSTE DE MADERA",E1439*(1+12%+6%+1%),IF(OR(MID(C1439,1,17)="POSTE DE CONCRETO",MID(C1439,1,17)="POSTE DE HORMIGON",MID(C1439,1,14)="POSTE DE METAL"),E1439*(1+1%),E1439))</f>
        <v>757.19904373175223</v>
      </c>
      <c r="G1439" s="49" t="str">
        <f>+'[41]Postes Metal'!F49</f>
        <v>E</v>
      </c>
      <c r="H1439" s="49" t="str">
        <f>+'[41]Postes Metal'!G49</f>
        <v/>
      </c>
      <c r="I1439" s="49" t="str">
        <f>+'[41]Postes Metal'!H49</f>
        <v>Estimado</v>
      </c>
      <c r="J1439" s="49" t="str">
        <f>+'[41]Postes Metal'!I49</f>
        <v/>
      </c>
      <c r="K1439" s="49" t="str">
        <f>+'[41]Postes Metal'!J49</f>
        <v/>
      </c>
      <c r="L1439" s="49" t="str">
        <f>+'[41]Postes Metal'!K49</f>
        <v/>
      </c>
      <c r="M1439" s="49" t="str">
        <f>+'[41]Postes Metal'!L49</f>
        <v/>
      </c>
      <c r="N1439" s="49" t="str">
        <f>+'[41]Postes Metal'!M49</f>
        <v/>
      </c>
      <c r="O1439" s="49" t="str">
        <f>+'[41]Postes Metal'!N49</f>
        <v>Estimado</v>
      </c>
      <c r="P1439" s="49" t="str">
        <f>+'[41]Postes Metal'!O49</f>
        <v/>
      </c>
      <c r="Q1439" s="49" t="str">
        <f>+'[41]Postes Metal'!P49</f>
        <v>E</v>
      </c>
      <c r="R1439" s="51">
        <f t="shared" si="92"/>
        <v>-0.15684238663819294</v>
      </c>
      <c r="S1439" s="45" t="str">
        <f t="shared" si="93"/>
        <v>Estimado.rar</v>
      </c>
      <c r="V1439" s="46">
        <f t="shared" si="95"/>
        <v>1</v>
      </c>
    </row>
    <row r="1440" spans="1:22" s="45" customFormat="1" x14ac:dyDescent="0.2">
      <c r="A1440" s="47">
        <f t="shared" si="94"/>
        <v>1426</v>
      </c>
      <c r="B1440" s="48" t="str">
        <f>+'[41]Postes Metal'!B50</f>
        <v>PPF14</v>
      </c>
      <c r="C1440" s="49" t="str">
        <f>+'[41]Postes Metal'!C50</f>
        <v xml:space="preserve">POSTE DE METAL DE 25.0 mts.                                                                                                                                                                                                                               </v>
      </c>
      <c r="D1440" s="77">
        <f>+'[41]Postes Metal'!D50</f>
        <v>3042.02</v>
      </c>
      <c r="E1440" s="50">
        <f>+'[41]Postes Metal'!E50</f>
        <v>2601.0628955266934</v>
      </c>
      <c r="F1440" s="78">
        <f>+IF(MID(C1440,1,15)="POSTE DE MADERA",E1440*(1+12%+6%+1%),IF(OR(MID(C1440,1,17)="POSTE DE CONCRETO",MID(C1440,1,17)="POSTE DE HORMIGON",MID(C1440,1,14)="POSTE DE METAL"),E1440*(1+1%),E1440))</f>
        <v>2627.0735244819602</v>
      </c>
      <c r="G1440" s="49" t="str">
        <f>+'[41]Postes Metal'!F50</f>
        <v>E</v>
      </c>
      <c r="H1440" s="49" t="str">
        <f>+'[41]Postes Metal'!G50</f>
        <v/>
      </c>
      <c r="I1440" s="49" t="str">
        <f>+'[41]Postes Metal'!H50</f>
        <v>Estimado</v>
      </c>
      <c r="J1440" s="49" t="str">
        <f>+'[41]Postes Metal'!I50</f>
        <v/>
      </c>
      <c r="K1440" s="49" t="str">
        <f>+'[41]Postes Metal'!J50</f>
        <v/>
      </c>
      <c r="L1440" s="49" t="str">
        <f>+'[41]Postes Metal'!K50</f>
        <v/>
      </c>
      <c r="M1440" s="49" t="str">
        <f>+'[41]Postes Metal'!L50</f>
        <v/>
      </c>
      <c r="N1440" s="49" t="str">
        <f>+'[41]Postes Metal'!M50</f>
        <v/>
      </c>
      <c r="O1440" s="49" t="str">
        <f>+'[41]Postes Metal'!N50</f>
        <v>Estimado</v>
      </c>
      <c r="P1440" s="49" t="str">
        <f>+'[41]Postes Metal'!O50</f>
        <v/>
      </c>
      <c r="Q1440" s="49" t="str">
        <f>+'[41]Postes Metal'!P50</f>
        <v>E</v>
      </c>
      <c r="R1440" s="51">
        <f t="shared" si="92"/>
        <v>-0.14495536008090237</v>
      </c>
      <c r="S1440" s="45" t="str">
        <f t="shared" si="93"/>
        <v>Estimado.rar</v>
      </c>
      <c r="V1440" s="46">
        <f t="shared" si="95"/>
        <v>1</v>
      </c>
    </row>
    <row r="1441" spans="1:22" s="45" customFormat="1" ht="11.25" hidden="1" customHeight="1" x14ac:dyDescent="0.2">
      <c r="A1441" s="47">
        <f t="shared" si="94"/>
        <v>1427</v>
      </c>
      <c r="B1441" s="48" t="str">
        <f>+[42]Tableros!B20</f>
        <v>DXS34</v>
      </c>
      <c r="C1441" s="49" t="str">
        <f>+[42]Tableros!C20</f>
        <v xml:space="preserve">TABLERO DE AP. EN SE. CONVENCIONAL 10/2.3KV                                                                                                                                                                                                               </v>
      </c>
      <c r="D1441" s="49" t="str">
        <f>+[42]Tableros!D20</f>
        <v>Sin Costo (No Utilizado)</v>
      </c>
      <c r="E1441" s="53">
        <f>+[42]Tableros!E20</f>
        <v>0</v>
      </c>
      <c r="F1441" s="53"/>
      <c r="G1441" s="49" t="str">
        <f>+[42]Tableros!F20</f>
        <v>A</v>
      </c>
      <c r="H1441" s="49" t="str">
        <f>+[42]Tableros!G20</f>
        <v/>
      </c>
      <c r="I1441" s="49" t="str">
        <f>+[42]Tableros!H20</f>
        <v>Precio Regulado 2012</v>
      </c>
      <c r="J1441" s="49" t="str">
        <f>+[42]Tableros!I20</f>
        <v/>
      </c>
      <c r="K1441" s="49" t="str">
        <f>+[42]Tableros!J20</f>
        <v/>
      </c>
      <c r="L1441" s="49" t="str">
        <f>+[42]Tableros!K20</f>
        <v/>
      </c>
      <c r="M1441" s="49" t="str">
        <f>+[42]Tableros!L20</f>
        <v/>
      </c>
      <c r="N1441" s="49" t="str">
        <f>+[42]Tableros!M20</f>
        <v/>
      </c>
      <c r="O1441" s="49" t="str">
        <f>+[42]Tableros!N20</f>
        <v>Precio regulado 2012</v>
      </c>
      <c r="P1441" s="49" t="str">
        <f>+[42]Tableros!O20</f>
        <v/>
      </c>
      <c r="Q1441" s="49" t="str">
        <f>+[42]Tableros!P20</f>
        <v>A</v>
      </c>
      <c r="R1441" s="51" t="str">
        <f t="shared" si="92"/>
        <v/>
      </c>
      <c r="S1441" s="45" t="str">
        <f t="shared" si="93"/>
        <v>Precio regulado 2012</v>
      </c>
      <c r="V1441" s="46">
        <f t="shared" si="95"/>
        <v>1</v>
      </c>
    </row>
    <row r="1442" spans="1:22" s="45" customFormat="1" ht="11.25" hidden="1" customHeight="1" x14ac:dyDescent="0.2">
      <c r="A1442" s="47">
        <f t="shared" si="94"/>
        <v>1428</v>
      </c>
      <c r="B1442" s="48" t="str">
        <f>+[42]Tableros!B21</f>
        <v>LEC14</v>
      </c>
      <c r="C1442" s="49" t="str">
        <f>+[42]Tableros!C21</f>
        <v xml:space="preserve">TABLERO DE CONTROL DE AP Y ACCESORIOS, PARA 40 A                                                                                                                                                                                                          </v>
      </c>
      <c r="D1442" s="49" t="str">
        <f>+[42]Tableros!D21</f>
        <v>Sin Costo (No Utilizado)</v>
      </c>
      <c r="E1442" s="53">
        <f>+[42]Tableros!E21</f>
        <v>0</v>
      </c>
      <c r="F1442" s="53"/>
      <c r="G1442" s="49" t="str">
        <f>+[42]Tableros!F21</f>
        <v>A</v>
      </c>
      <c r="H1442" s="49" t="str">
        <f>+[42]Tableros!G21</f>
        <v/>
      </c>
      <c r="I1442" s="49" t="str">
        <f>+[42]Tableros!H21</f>
        <v>Precio Regulado 2012</v>
      </c>
      <c r="J1442" s="49" t="str">
        <f>+[42]Tableros!I21</f>
        <v/>
      </c>
      <c r="K1442" s="49" t="str">
        <f>+[42]Tableros!J21</f>
        <v/>
      </c>
      <c r="L1442" s="49" t="str">
        <f>+[42]Tableros!K21</f>
        <v/>
      </c>
      <c r="M1442" s="49" t="str">
        <f>+[42]Tableros!L21</f>
        <v/>
      </c>
      <c r="N1442" s="49" t="str">
        <f>+[42]Tableros!M21</f>
        <v/>
      </c>
      <c r="O1442" s="49" t="str">
        <f>+[42]Tableros!N21</f>
        <v>Precio regulado 2012</v>
      </c>
      <c r="P1442" s="49" t="str">
        <f>+[42]Tableros!O21</f>
        <v/>
      </c>
      <c r="Q1442" s="49" t="str">
        <f>+[42]Tableros!P21</f>
        <v>A</v>
      </c>
      <c r="R1442" s="51" t="str">
        <f t="shared" si="92"/>
        <v/>
      </c>
      <c r="S1442" s="45" t="str">
        <f t="shared" si="93"/>
        <v>Precio regulado 2012</v>
      </c>
      <c r="V1442" s="46">
        <f t="shared" si="95"/>
        <v>1</v>
      </c>
    </row>
    <row r="1443" spans="1:22" s="45" customFormat="1" ht="11.25" hidden="1" customHeight="1" x14ac:dyDescent="0.2">
      <c r="A1443" s="47">
        <f t="shared" si="94"/>
        <v>1429</v>
      </c>
      <c r="B1443" s="48" t="str">
        <f>+[42]Tableros!B22</f>
        <v>LEC15</v>
      </c>
      <c r="C1443" s="49" t="str">
        <f>+[42]Tableros!C22</f>
        <v xml:space="preserve">TABLERO DE CONTROL DE AP Y ACCESORIOS, PARA 63 A                                                                                                                                                                                                          </v>
      </c>
      <c r="D1443" s="49" t="str">
        <f>+[42]Tableros!D22</f>
        <v>Sin Costo (No Utilizado)</v>
      </c>
      <c r="E1443" s="53">
        <f>+[42]Tableros!E22</f>
        <v>0</v>
      </c>
      <c r="F1443" s="53"/>
      <c r="G1443" s="49" t="str">
        <f>+[42]Tableros!F22</f>
        <v>A</v>
      </c>
      <c r="H1443" s="49" t="str">
        <f>+[42]Tableros!G22</f>
        <v/>
      </c>
      <c r="I1443" s="49" t="str">
        <f>+[42]Tableros!H22</f>
        <v>Precio Regulado 2012</v>
      </c>
      <c r="J1443" s="49" t="str">
        <f>+[42]Tableros!I22</f>
        <v/>
      </c>
      <c r="K1443" s="49" t="str">
        <f>+[42]Tableros!J22</f>
        <v/>
      </c>
      <c r="L1443" s="49" t="str">
        <f>+[42]Tableros!K22</f>
        <v/>
      </c>
      <c r="M1443" s="49" t="str">
        <f>+[42]Tableros!L22</f>
        <v/>
      </c>
      <c r="N1443" s="49" t="str">
        <f>+[42]Tableros!M22</f>
        <v/>
      </c>
      <c r="O1443" s="49" t="str">
        <f>+[42]Tableros!N22</f>
        <v>Precio regulado 2012</v>
      </c>
      <c r="P1443" s="49" t="str">
        <f>+[42]Tableros!O22</f>
        <v/>
      </c>
      <c r="Q1443" s="49" t="str">
        <f>+[42]Tableros!P22</f>
        <v>A</v>
      </c>
      <c r="R1443" s="51" t="str">
        <f t="shared" si="92"/>
        <v/>
      </c>
      <c r="S1443" s="45" t="str">
        <f t="shared" si="93"/>
        <v>Precio regulado 2012</v>
      </c>
      <c r="V1443" s="46">
        <f t="shared" si="95"/>
        <v>1</v>
      </c>
    </row>
    <row r="1444" spans="1:22" s="45" customFormat="1" ht="11.25" hidden="1" customHeight="1" x14ac:dyDescent="0.2">
      <c r="A1444" s="47">
        <f t="shared" si="94"/>
        <v>1430</v>
      </c>
      <c r="B1444" s="48" t="str">
        <f>+[42]Tableros!B23</f>
        <v>LEC16</v>
      </c>
      <c r="C1444" s="49" t="str">
        <f>+[42]Tableros!C23</f>
        <v xml:space="preserve">TABLERO DE CONTROL DE AP Y ACCESORIOS, PARA 80 A                                                                                                                                                                                                          </v>
      </c>
      <c r="D1444" s="49" t="str">
        <f>+[42]Tableros!D23</f>
        <v>Sin Costo (No Utilizado)</v>
      </c>
      <c r="E1444" s="53">
        <f>+[42]Tableros!E23</f>
        <v>0</v>
      </c>
      <c r="F1444" s="53"/>
      <c r="G1444" s="49" t="str">
        <f>+[42]Tableros!F23</f>
        <v>A</v>
      </c>
      <c r="H1444" s="49" t="str">
        <f>+[42]Tableros!G23</f>
        <v/>
      </c>
      <c r="I1444" s="49" t="str">
        <f>+[42]Tableros!H23</f>
        <v>Precio Regulado 2012</v>
      </c>
      <c r="J1444" s="49" t="str">
        <f>+[42]Tableros!I23</f>
        <v/>
      </c>
      <c r="K1444" s="49" t="str">
        <f>+[42]Tableros!J23</f>
        <v/>
      </c>
      <c r="L1444" s="49" t="str">
        <f>+[42]Tableros!K23</f>
        <v/>
      </c>
      <c r="M1444" s="49" t="str">
        <f>+[42]Tableros!L23</f>
        <v/>
      </c>
      <c r="N1444" s="49" t="str">
        <f>+[42]Tableros!M23</f>
        <v/>
      </c>
      <c r="O1444" s="49" t="str">
        <f>+[42]Tableros!N23</f>
        <v>Precio regulado 2012</v>
      </c>
      <c r="P1444" s="49" t="str">
        <f>+[42]Tableros!O23</f>
        <v/>
      </c>
      <c r="Q1444" s="49" t="str">
        <f>+[42]Tableros!P23</f>
        <v>A</v>
      </c>
      <c r="R1444" s="51" t="str">
        <f t="shared" si="92"/>
        <v/>
      </c>
      <c r="S1444" s="45" t="str">
        <f t="shared" si="93"/>
        <v>Precio regulado 2012</v>
      </c>
      <c r="V1444" s="46">
        <f t="shared" si="95"/>
        <v>1</v>
      </c>
    </row>
    <row r="1445" spans="1:22" s="45" customFormat="1" ht="11.25" hidden="1" customHeight="1" x14ac:dyDescent="0.2">
      <c r="A1445" s="47">
        <f t="shared" si="94"/>
        <v>1431</v>
      </c>
      <c r="B1445" s="48" t="str">
        <f>+[42]Tableros!B24</f>
        <v>DCA01</v>
      </c>
      <c r="C1445" s="49" t="str">
        <f>+[42]Tableros!C24</f>
        <v xml:space="preserve">TABLERO DE DISTRIBUCION DE ACOMETIDAS CON BORNERA 3F BT                                                                                                                                                                                                   </v>
      </c>
      <c r="D1445" s="49">
        <f>+[42]Tableros!D24</f>
        <v>216.13</v>
      </c>
      <c r="E1445" s="53">
        <f>+[42]Tableros!E24</f>
        <v>246.78529453461286</v>
      </c>
      <c r="F1445" s="53"/>
      <c r="G1445" s="49" t="str">
        <f>+[42]Tableros!F24</f>
        <v>E</v>
      </c>
      <c r="H1445" s="49" t="str">
        <f>+[42]Tableros!G24</f>
        <v/>
      </c>
      <c r="I1445" s="49" t="str">
        <f>+[42]Tableros!H24</f>
        <v>Estimado</v>
      </c>
      <c r="J1445" s="49" t="str">
        <f>+[42]Tableros!I24</f>
        <v/>
      </c>
      <c r="K1445" s="49" t="str">
        <f>+[42]Tableros!J24</f>
        <v/>
      </c>
      <c r="L1445" s="49" t="str">
        <f>+[42]Tableros!K24</f>
        <v/>
      </c>
      <c r="M1445" s="49" t="str">
        <f>+[42]Tableros!L24</f>
        <v/>
      </c>
      <c r="N1445" s="49" t="str">
        <f>+[42]Tableros!M24</f>
        <v/>
      </c>
      <c r="O1445" s="49" t="str">
        <f>+[42]Tableros!N24</f>
        <v>Estimado</v>
      </c>
      <c r="P1445" s="49" t="str">
        <f>+[42]Tableros!O24</f>
        <v/>
      </c>
      <c r="Q1445" s="49" t="str">
        <f>+[42]Tableros!P24</f>
        <v>E</v>
      </c>
      <c r="R1445" s="51">
        <f t="shared" si="92"/>
        <v>0.14183729484390351</v>
      </c>
      <c r="S1445" s="45" t="str">
        <f t="shared" si="93"/>
        <v>Estimado.rar</v>
      </c>
      <c r="V1445" s="46">
        <f t="shared" si="95"/>
        <v>1</v>
      </c>
    </row>
    <row r="1446" spans="1:22" s="45" customFormat="1" ht="11.25" hidden="1" customHeight="1" x14ac:dyDescent="0.2">
      <c r="A1446" s="47">
        <f t="shared" si="94"/>
        <v>1432</v>
      </c>
      <c r="B1446" s="48" t="str">
        <f>+[42]Tableros!B25</f>
        <v>DCB01</v>
      </c>
      <c r="C1446" s="49" t="str">
        <f>+[42]Tableros!C25</f>
        <v xml:space="preserve">TABLERO DE DISTRIBUCION, PARA S.E. AEREA BIPOSTE.                                                                                                                                                                                                         </v>
      </c>
      <c r="D1446" s="49">
        <f>+[42]Tableros!D25</f>
        <v>1318.18</v>
      </c>
      <c r="E1446" s="53">
        <f>+[42]Tableros!E25</f>
        <v>964.06</v>
      </c>
      <c r="F1446" s="53"/>
      <c r="G1446" s="49" t="str">
        <f>+[42]Tableros!F25</f>
        <v>S</v>
      </c>
      <c r="H1446" s="49">
        <f>+[42]Tableros!G25</f>
        <v>4</v>
      </c>
      <c r="I1446" s="49" t="str">
        <f>+[42]Tableros!H25</f>
        <v>Orden de Compra 1210014180</v>
      </c>
      <c r="J1446" s="49" t="str">
        <f>+[42]Tableros!I25</f>
        <v>Individual</v>
      </c>
      <c r="K1446" s="49" t="str">
        <f>+[42]Tableros!J25</f>
        <v>ELNO</v>
      </c>
      <c r="L1446" s="49" t="str">
        <f>+[42]Tableros!K25</f>
        <v>GESTION Y SISTEMAS DE CALIDAD ELECT</v>
      </c>
      <c r="M1446" s="49">
        <f>+[42]Tableros!L25</f>
        <v>42850</v>
      </c>
      <c r="N1446" s="49">
        <f>+[42]Tableros!M25</f>
        <v>4</v>
      </c>
      <c r="O1446" s="49" t="str">
        <f>+[42]Tableros!N25</f>
        <v>Sustento</v>
      </c>
      <c r="P1446" s="49">
        <f>+[42]Tableros!O25</f>
        <v>4</v>
      </c>
      <c r="Q1446" s="49" t="str">
        <f>+[42]Tableros!P25</f>
        <v>S</v>
      </c>
      <c r="R1446" s="51">
        <f t="shared" si="92"/>
        <v>-0.26864312916293687</v>
      </c>
      <c r="S1446" s="45" t="str">
        <f t="shared" si="93"/>
        <v>ELNO: Orden de Compra 1210014180</v>
      </c>
      <c r="V1446" s="46">
        <f t="shared" si="95"/>
        <v>1</v>
      </c>
    </row>
    <row r="1447" spans="1:22" s="45" customFormat="1" ht="11.25" hidden="1" customHeight="1" x14ac:dyDescent="0.2">
      <c r="A1447" s="47">
        <f t="shared" si="94"/>
        <v>1433</v>
      </c>
      <c r="B1447" s="48" t="str">
        <f>+[42]Tableros!B26</f>
        <v>DCM01</v>
      </c>
      <c r="C1447" s="49" t="str">
        <f>+[42]Tableros!C26</f>
        <v xml:space="preserve">TABLERO DE DISTRIBUCION, PARA S.E. AEREA MONOPOSTE                                                                                                                                                                                                        </v>
      </c>
      <c r="D1447" s="49">
        <f>+[42]Tableros!D26</f>
        <v>581.03</v>
      </c>
      <c r="E1447" s="53">
        <f>+[42]Tableros!E26</f>
        <v>507.48</v>
      </c>
      <c r="F1447" s="53"/>
      <c r="G1447" s="49" t="str">
        <f>+[42]Tableros!F26</f>
        <v>S</v>
      </c>
      <c r="H1447" s="49">
        <f>+[42]Tableros!G26</f>
        <v>30</v>
      </c>
      <c r="I1447" s="49" t="str">
        <f>+[42]Tableros!H26</f>
        <v>Factura 001-002837</v>
      </c>
      <c r="J1447" s="49" t="str">
        <f>+[42]Tableros!I26</f>
        <v>Individual</v>
      </c>
      <c r="K1447" s="49" t="str">
        <f>+[42]Tableros!J26</f>
        <v>EDPE</v>
      </c>
      <c r="L1447" s="49" t="str">
        <f>+[42]Tableros!K26</f>
        <v>TDM E.I.R.L</v>
      </c>
      <c r="M1447" s="49">
        <f>+[42]Tableros!L26</f>
        <v>43047</v>
      </c>
      <c r="N1447" s="49">
        <f>+[42]Tableros!M26</f>
        <v>30</v>
      </c>
      <c r="O1447" s="49" t="str">
        <f>+[42]Tableros!N26</f>
        <v>Sustento</v>
      </c>
      <c r="P1447" s="49">
        <f>+[42]Tableros!O26</f>
        <v>30</v>
      </c>
      <c r="Q1447" s="49" t="str">
        <f>+[42]Tableros!P26</f>
        <v>S</v>
      </c>
      <c r="R1447" s="51">
        <f t="shared" si="92"/>
        <v>-0.12658554635733088</v>
      </c>
      <c r="S1447" s="45" t="str">
        <f t="shared" si="93"/>
        <v>EDPE: Factura 001-002837</v>
      </c>
      <c r="V1447" s="46">
        <f t="shared" si="95"/>
        <v>1</v>
      </c>
    </row>
    <row r="1448" spans="1:22" s="45" customFormat="1" ht="11.25" hidden="1" customHeight="1" x14ac:dyDescent="0.2">
      <c r="A1448" s="47">
        <f t="shared" si="94"/>
        <v>1434</v>
      </c>
      <c r="B1448" s="48" t="str">
        <f>+[42]Tableros!B27</f>
        <v>DCC02</v>
      </c>
      <c r="C1448" s="49" t="str">
        <f>+[42]Tableros!C27</f>
        <v xml:space="preserve">TABLERO DE DISTRIBUCION, PARA S.E. BIPOSTE/COMPACTA BOVEDA Y ACCESORIOS, TAMAÑO 1                                                                                                                                                                         </v>
      </c>
      <c r="D1448" s="49">
        <f>+[42]Tableros!D27</f>
        <v>914.71</v>
      </c>
      <c r="E1448" s="53">
        <f>+[42]Tableros!E27</f>
        <v>883.92</v>
      </c>
      <c r="F1448" s="53"/>
      <c r="G1448" s="49" t="str">
        <f>+[42]Tableros!F27</f>
        <v>S</v>
      </c>
      <c r="H1448" s="49">
        <f>+[42]Tableros!G27</f>
        <v>130</v>
      </c>
      <c r="I1448" s="49" t="str">
        <f>+[42]Tableros!H27</f>
        <v>Contrato AD/LO 088-2016-SEAL</v>
      </c>
      <c r="J1448" s="49" t="str">
        <f>+[42]Tableros!I27</f>
        <v>Corporativa</v>
      </c>
      <c r="K1448" s="49" t="str">
        <f>+[42]Tableros!J27</f>
        <v>SEAL</v>
      </c>
      <c r="L1448" s="49" t="str">
        <f>+[42]Tableros!K27</f>
        <v>PROMOTORES ELECTRICOS</v>
      </c>
      <c r="M1448" s="49">
        <f>+[42]Tableros!L27</f>
        <v>42711</v>
      </c>
      <c r="N1448" s="49">
        <f>+[42]Tableros!M27</f>
        <v>130</v>
      </c>
      <c r="O1448" s="49" t="str">
        <f>+[42]Tableros!N27</f>
        <v>Sustento</v>
      </c>
      <c r="P1448" s="49">
        <f>+[42]Tableros!O27</f>
        <v>130</v>
      </c>
      <c r="Q1448" s="49" t="str">
        <f>+[42]Tableros!P27</f>
        <v>S</v>
      </c>
      <c r="R1448" s="51">
        <f t="shared" si="92"/>
        <v>-3.3660941719233506E-2</v>
      </c>
      <c r="S1448" s="45" t="str">
        <f t="shared" si="93"/>
        <v>SEAL: Contrato AD/LO 088-2016-SEAL</v>
      </c>
      <c r="V1448" s="46">
        <f t="shared" si="95"/>
        <v>1</v>
      </c>
    </row>
    <row r="1449" spans="1:22" s="45" customFormat="1" ht="11.25" hidden="1" customHeight="1" x14ac:dyDescent="0.2">
      <c r="A1449" s="47">
        <f t="shared" si="94"/>
        <v>1435</v>
      </c>
      <c r="B1449" s="48" t="str">
        <f>+[42]Tableros!B28</f>
        <v>DCC03</v>
      </c>
      <c r="C1449" s="49" t="str">
        <f>+[42]Tableros!C28</f>
        <v xml:space="preserve">TABLERO DE DISTRIBUCION, PARA S.E. BIPOSTE/COMPACTA BOVEDA Y ACCESORIOS, TAMAÑO 2                                                                                                                                                                         </v>
      </c>
      <c r="D1449" s="49">
        <f>+[42]Tableros!D28</f>
        <v>936.25</v>
      </c>
      <c r="E1449" s="53">
        <f>+[42]Tableros!E28</f>
        <v>976.06</v>
      </c>
      <c r="F1449" s="53"/>
      <c r="G1449" s="49" t="str">
        <f>+[42]Tableros!F28</f>
        <v>S</v>
      </c>
      <c r="H1449" s="49">
        <f>+[42]Tableros!G28</f>
        <v>53</v>
      </c>
      <c r="I1449" s="49" t="str">
        <f>+[42]Tableros!H28</f>
        <v>Contrato AD/LO 088-2016-SEAL</v>
      </c>
      <c r="J1449" s="49" t="str">
        <f>+[42]Tableros!I28</f>
        <v>Corporativa</v>
      </c>
      <c r="K1449" s="49" t="str">
        <f>+[42]Tableros!J28</f>
        <v>SEAL</v>
      </c>
      <c r="L1449" s="49" t="str">
        <f>+[42]Tableros!K28</f>
        <v>PROMOTORES ELECTRICOS</v>
      </c>
      <c r="M1449" s="49">
        <f>+[42]Tableros!L28</f>
        <v>42711</v>
      </c>
      <c r="N1449" s="49">
        <f>+[42]Tableros!M28</f>
        <v>53</v>
      </c>
      <c r="O1449" s="49" t="str">
        <f>+[42]Tableros!N28</f>
        <v>Sustento</v>
      </c>
      <c r="P1449" s="49">
        <f>+[42]Tableros!O28</f>
        <v>53</v>
      </c>
      <c r="Q1449" s="49" t="str">
        <f>+[42]Tableros!P28</f>
        <v>S</v>
      </c>
      <c r="R1449" s="51">
        <f t="shared" si="92"/>
        <v>4.2520694259011949E-2</v>
      </c>
      <c r="S1449" s="45" t="str">
        <f t="shared" si="93"/>
        <v>SEAL: Contrato AD/LO 088-2016-SEAL</v>
      </c>
      <c r="V1449" s="46">
        <f t="shared" si="95"/>
        <v>1</v>
      </c>
    </row>
    <row r="1450" spans="1:22" s="45" customFormat="1" ht="11.25" hidden="1" customHeight="1" x14ac:dyDescent="0.2">
      <c r="A1450" s="47">
        <f t="shared" si="94"/>
        <v>1436</v>
      </c>
      <c r="B1450" s="48" t="str">
        <f>+[42]Tableros!B29</f>
        <v>DCC01</v>
      </c>
      <c r="C1450" s="49" t="str">
        <f>+[42]Tableros!C29</f>
        <v xml:space="preserve">TABLERO DE DISTRIBUCION, PARA S.E. COMPACTA BOVEDA.                                                                                                                                                                                                       </v>
      </c>
      <c r="D1450" s="49">
        <f>+[42]Tableros!D29</f>
        <v>638.58000000000004</v>
      </c>
      <c r="E1450" s="53">
        <f>+[42]Tableros!E29</f>
        <v>729.15445974141994</v>
      </c>
      <c r="F1450" s="53"/>
      <c r="G1450" s="49" t="str">
        <f>+[42]Tableros!F29</f>
        <v>E</v>
      </c>
      <c r="H1450" s="49" t="str">
        <f>+[42]Tableros!G29</f>
        <v/>
      </c>
      <c r="I1450" s="49" t="str">
        <f>+[42]Tableros!H29</f>
        <v>Estimado</v>
      </c>
      <c r="J1450" s="49" t="str">
        <f>+[42]Tableros!I29</f>
        <v/>
      </c>
      <c r="K1450" s="49" t="str">
        <f>+[42]Tableros!J29</f>
        <v/>
      </c>
      <c r="L1450" s="49" t="str">
        <f>+[42]Tableros!K29</f>
        <v/>
      </c>
      <c r="M1450" s="49" t="str">
        <f>+[42]Tableros!L29</f>
        <v/>
      </c>
      <c r="N1450" s="49" t="str">
        <f>+[42]Tableros!M29</f>
        <v/>
      </c>
      <c r="O1450" s="49" t="str">
        <f>+[42]Tableros!N29</f>
        <v>Estimado</v>
      </c>
      <c r="P1450" s="49" t="str">
        <f>+[42]Tableros!O29</f>
        <v/>
      </c>
      <c r="Q1450" s="49" t="str">
        <f>+[42]Tableros!P29</f>
        <v>E</v>
      </c>
      <c r="R1450" s="51">
        <f t="shared" si="92"/>
        <v>0.14183729484390351</v>
      </c>
      <c r="S1450" s="45" t="str">
        <f t="shared" si="93"/>
        <v>Estimado.rar</v>
      </c>
      <c r="V1450" s="46">
        <f t="shared" si="95"/>
        <v>1</v>
      </c>
    </row>
    <row r="1451" spans="1:22" s="45" customFormat="1" ht="11.25" hidden="1" customHeight="1" x14ac:dyDescent="0.2">
      <c r="A1451" s="47">
        <f t="shared" si="94"/>
        <v>1437</v>
      </c>
      <c r="B1451" s="48" t="str">
        <f>+[42]Tableros!B30</f>
        <v>DCC04</v>
      </c>
      <c r="C1451" s="49" t="str">
        <f>+[42]Tableros!C30</f>
        <v xml:space="preserve">TABLERO DE DISTRIBUCION, PARA S.E. COMPACTA PEDESTAL Y ACCESORIOS TAMAÑO 1                                                                                                                                                                                </v>
      </c>
      <c r="D1451" s="49" t="str">
        <f>+[42]Tableros!D30</f>
        <v>Sin Costo (No Utilizado)</v>
      </c>
      <c r="E1451" s="53">
        <f>+[42]Tableros!E30</f>
        <v>0</v>
      </c>
      <c r="F1451" s="53"/>
      <c r="G1451" s="49" t="str">
        <f>+[42]Tableros!F30</f>
        <v>A</v>
      </c>
      <c r="H1451" s="49" t="str">
        <f>+[42]Tableros!G30</f>
        <v/>
      </c>
      <c r="I1451" s="49" t="str">
        <f>+[42]Tableros!H30</f>
        <v>Precio Regulado 2012</v>
      </c>
      <c r="J1451" s="49" t="str">
        <f>+[42]Tableros!I30</f>
        <v/>
      </c>
      <c r="K1451" s="49" t="str">
        <f>+[42]Tableros!J30</f>
        <v/>
      </c>
      <c r="L1451" s="49" t="str">
        <f>+[42]Tableros!K30</f>
        <v/>
      </c>
      <c r="M1451" s="49" t="str">
        <f>+[42]Tableros!L30</f>
        <v/>
      </c>
      <c r="N1451" s="49" t="str">
        <f>+[42]Tableros!M30</f>
        <v/>
      </c>
      <c r="O1451" s="49" t="str">
        <f>+[42]Tableros!N30</f>
        <v>Precio regulado 2012</v>
      </c>
      <c r="P1451" s="49" t="str">
        <f>+[42]Tableros!O30</f>
        <v/>
      </c>
      <c r="Q1451" s="49" t="str">
        <f>+[42]Tableros!P30</f>
        <v>A</v>
      </c>
      <c r="R1451" s="51" t="str">
        <f t="shared" si="92"/>
        <v/>
      </c>
      <c r="S1451" s="45" t="str">
        <f t="shared" si="93"/>
        <v>Precio regulado 2012</v>
      </c>
      <c r="V1451" s="46">
        <f t="shared" si="95"/>
        <v>1</v>
      </c>
    </row>
    <row r="1452" spans="1:22" s="45" customFormat="1" ht="11.25" hidden="1" customHeight="1" x14ac:dyDescent="0.2">
      <c r="A1452" s="47">
        <f t="shared" si="94"/>
        <v>1438</v>
      </c>
      <c r="B1452" s="48" t="str">
        <f>+[42]Tableros!B31</f>
        <v>DCC05</v>
      </c>
      <c r="C1452" s="49" t="str">
        <f>+[42]Tableros!C31</f>
        <v xml:space="preserve">TABLERO DE DISTRIBUCION, PARA S.E. COMPACTA PEDESTAL Y ACCESORIOS TAMAÑO 2                                                                                                                                                                                </v>
      </c>
      <c r="D1452" s="49" t="str">
        <f>+[42]Tableros!D31</f>
        <v>Sin Costo (No Utilizado)</v>
      </c>
      <c r="E1452" s="53">
        <f>+[42]Tableros!E31</f>
        <v>0</v>
      </c>
      <c r="F1452" s="53"/>
      <c r="G1452" s="49" t="str">
        <f>+[42]Tableros!F31</f>
        <v>A</v>
      </c>
      <c r="H1452" s="49" t="str">
        <f>+[42]Tableros!G31</f>
        <v/>
      </c>
      <c r="I1452" s="49" t="str">
        <f>+[42]Tableros!H31</f>
        <v>Precio Regulado 2012</v>
      </c>
      <c r="J1452" s="49" t="str">
        <f>+[42]Tableros!I31</f>
        <v/>
      </c>
      <c r="K1452" s="49" t="str">
        <f>+[42]Tableros!J31</f>
        <v/>
      </c>
      <c r="L1452" s="49" t="str">
        <f>+[42]Tableros!K31</f>
        <v/>
      </c>
      <c r="M1452" s="49" t="str">
        <f>+[42]Tableros!L31</f>
        <v/>
      </c>
      <c r="N1452" s="49" t="str">
        <f>+[42]Tableros!M31</f>
        <v/>
      </c>
      <c r="O1452" s="49" t="str">
        <f>+[42]Tableros!N31</f>
        <v>Precio regulado 2012</v>
      </c>
      <c r="P1452" s="49" t="str">
        <f>+[42]Tableros!O31</f>
        <v/>
      </c>
      <c r="Q1452" s="49" t="str">
        <f>+[42]Tableros!P31</f>
        <v>A</v>
      </c>
      <c r="R1452" s="51" t="str">
        <f t="shared" si="92"/>
        <v/>
      </c>
      <c r="S1452" s="45" t="str">
        <f t="shared" si="93"/>
        <v>Precio regulado 2012</v>
      </c>
      <c r="V1452" s="46">
        <f t="shared" si="95"/>
        <v>1</v>
      </c>
    </row>
    <row r="1453" spans="1:22" s="45" customFormat="1" ht="11.25" hidden="1" customHeight="1" x14ac:dyDescent="0.2">
      <c r="A1453" s="47">
        <f t="shared" si="94"/>
        <v>1439</v>
      </c>
      <c r="B1453" s="48" t="str">
        <f>+[42]Tableros!B32</f>
        <v>DCM02</v>
      </c>
      <c r="C1453" s="49" t="str">
        <f>+[42]Tableros!C32</f>
        <v xml:space="preserve">TABLERO DE DISTRIBUCION, TIPO M01, PARA S.E. MONOPOSTE Y ACCESORIOS                                                                                                                                                                                       </v>
      </c>
      <c r="D1453" s="49">
        <f>+[42]Tableros!D32</f>
        <v>132.32</v>
      </c>
      <c r="E1453" s="53">
        <f>+[42]Tableros!E32</f>
        <v>294.82</v>
      </c>
      <c r="F1453" s="53"/>
      <c r="G1453" s="49" t="str">
        <f>+[42]Tableros!F32</f>
        <v>S</v>
      </c>
      <c r="H1453" s="49">
        <f>+[42]Tableros!G32</f>
        <v>1</v>
      </c>
      <c r="I1453" s="49" t="str">
        <f>+[42]Tableros!H32</f>
        <v>Factura 001-001970</v>
      </c>
      <c r="J1453" s="49" t="str">
        <f>+[42]Tableros!I32</f>
        <v>Individual</v>
      </c>
      <c r="K1453" s="49" t="str">
        <f>+[42]Tableros!J32</f>
        <v>SERS</v>
      </c>
      <c r="L1453" s="49" t="str">
        <f>+[42]Tableros!K32</f>
        <v>ELSERCOR E.I.R.L</v>
      </c>
      <c r="M1453" s="49">
        <f>+[42]Tableros!L32</f>
        <v>42853</v>
      </c>
      <c r="N1453" s="49">
        <f>+[42]Tableros!M32</f>
        <v>1</v>
      </c>
      <c r="O1453" s="49" t="str">
        <f>+[42]Tableros!N32</f>
        <v>Sustento</v>
      </c>
      <c r="P1453" s="49">
        <f>+[42]Tableros!O32</f>
        <v>1</v>
      </c>
      <c r="Q1453" s="49" t="str">
        <f>+[42]Tableros!P32</f>
        <v>S</v>
      </c>
      <c r="R1453" s="51">
        <f t="shared" si="92"/>
        <v>1.2280834340991538</v>
      </c>
      <c r="S1453" s="45" t="str">
        <f t="shared" si="93"/>
        <v>SERS: Factura 001-001970</v>
      </c>
      <c r="V1453" s="46">
        <f t="shared" si="95"/>
        <v>1</v>
      </c>
    </row>
    <row r="1454" spans="1:22" s="45" customFormat="1" ht="11.25" hidden="1" customHeight="1" x14ac:dyDescent="0.2">
      <c r="A1454" s="47">
        <f t="shared" si="94"/>
        <v>1440</v>
      </c>
      <c r="B1454" s="48" t="str">
        <f>+[42]Tableros!B33</f>
        <v>DCM03</v>
      </c>
      <c r="C1454" s="49" t="str">
        <f>+[42]Tableros!C33</f>
        <v xml:space="preserve">TABLERO DE DISTRIBUCION, TIPO M02, PARA S.E. MONOPOSTE Y ACCESORIOS                                                                                                                                                                                       </v>
      </c>
      <c r="D1454" s="49">
        <f>+[42]Tableros!D33</f>
        <v>260.72000000000003</v>
      </c>
      <c r="E1454" s="53">
        <f>+[42]Tableros!E33</f>
        <v>476.37</v>
      </c>
      <c r="F1454" s="53"/>
      <c r="G1454" s="49" t="str">
        <f>+[42]Tableros!F33</f>
        <v>S</v>
      </c>
      <c r="H1454" s="49" t="str">
        <f>+[42]Tableros!G33</f>
        <v>DGER/MEM</v>
      </c>
      <c r="I1454" s="49" t="str">
        <f>+[42]Tableros!H33</f>
        <v xml:space="preserve">DGER/MEM </v>
      </c>
      <c r="J1454" s="49" t="str">
        <f>+[42]Tableros!I33</f>
        <v>DGER/MEM</v>
      </c>
      <c r="K1454" s="49" t="str">
        <f>+[42]Tableros!J33</f>
        <v>DGER/MEM</v>
      </c>
      <c r="L1454" s="49" t="str">
        <f>+[42]Tableros!K33</f>
        <v>DGER/MEM</v>
      </c>
      <c r="M1454" s="49">
        <f>+[42]Tableros!L33</f>
        <v>43038</v>
      </c>
      <c r="N1454" s="49" t="str">
        <f>+[42]Tableros!M33</f>
        <v>DGER/MEM</v>
      </c>
      <c r="O1454" s="49" t="str">
        <f>+[42]Tableros!N33</f>
        <v>Sustento</v>
      </c>
      <c r="P1454" s="49" t="str">
        <f>+[42]Tableros!O33</f>
        <v>DGER/MEM</v>
      </c>
      <c r="Q1454" s="49" t="str">
        <f>+[42]Tableros!P33</f>
        <v>S</v>
      </c>
      <c r="R1454" s="51">
        <f t="shared" si="92"/>
        <v>0.82713255599877256</v>
      </c>
      <c r="S1454" s="45" t="str">
        <f t="shared" si="93"/>
        <v xml:space="preserve">DGER/MEM: DGER/MEM </v>
      </c>
      <c r="V1454" s="46">
        <f t="shared" si="95"/>
        <v>1</v>
      </c>
    </row>
    <row r="1455" spans="1:22" s="45" customFormat="1" ht="11.25" hidden="1" customHeight="1" x14ac:dyDescent="0.2">
      <c r="A1455" s="47">
        <f t="shared" si="94"/>
        <v>1441</v>
      </c>
      <c r="B1455" s="48" t="str">
        <f>+[42]Tableros!B34</f>
        <v>DCM04</v>
      </c>
      <c r="C1455" s="49" t="str">
        <f>+[42]Tableros!C34</f>
        <v xml:space="preserve">TABLERO DE DISTRIBUCION, TIPO M03, PARA S.E. MONOPOSTE Y ACCESORIOS                                                                                                                                                                                       </v>
      </c>
      <c r="D1455" s="49">
        <f>+[42]Tableros!D34</f>
        <v>282.14999999999998</v>
      </c>
      <c r="E1455" s="50">
        <f>+[42]Tableros!E34</f>
        <v>515.52545067505355</v>
      </c>
      <c r="F1455" s="50"/>
      <c r="G1455" s="49" t="str">
        <f>+[42]Tableros!F34</f>
        <v>E</v>
      </c>
      <c r="H1455" s="49" t="str">
        <f>+[42]Tableros!G34</f>
        <v/>
      </c>
      <c r="I1455" s="49" t="str">
        <f>+[42]Tableros!H34</f>
        <v>Estimado</v>
      </c>
      <c r="J1455" s="49" t="str">
        <f>+[42]Tableros!I34</f>
        <v/>
      </c>
      <c r="K1455" s="49" t="str">
        <f>+[42]Tableros!J34</f>
        <v/>
      </c>
      <c r="L1455" s="49" t="str">
        <f>+[42]Tableros!K34</f>
        <v/>
      </c>
      <c r="M1455" s="49" t="str">
        <f>+[42]Tableros!L34</f>
        <v/>
      </c>
      <c r="N1455" s="49" t="str">
        <f>+[42]Tableros!M34</f>
        <v/>
      </c>
      <c r="O1455" s="49" t="str">
        <f>+[42]Tableros!N34</f>
        <v>Estimado</v>
      </c>
      <c r="P1455" s="49" t="str">
        <f>+[42]Tableros!O34</f>
        <v/>
      </c>
      <c r="Q1455" s="49" t="str">
        <f>+[42]Tableros!P34</f>
        <v>E</v>
      </c>
      <c r="R1455" s="51">
        <f t="shared" si="92"/>
        <v>0.82713255599877233</v>
      </c>
      <c r="S1455" s="45" t="str">
        <f t="shared" si="93"/>
        <v>Estimado.rar</v>
      </c>
      <c r="V1455" s="46">
        <f t="shared" si="95"/>
        <v>1</v>
      </c>
    </row>
    <row r="1456" spans="1:22" s="45" customFormat="1" ht="11.25" hidden="1" customHeight="1" x14ac:dyDescent="0.2">
      <c r="A1456" s="47">
        <f t="shared" si="94"/>
        <v>1442</v>
      </c>
      <c r="B1456" s="48" t="str">
        <f>+[42]Tableros!B35</f>
        <v>DXS33</v>
      </c>
      <c r="C1456" s="49" t="str">
        <f>+[42]Tableros!C35</f>
        <v xml:space="preserve">TABLERO TOTALIZADOR PARA S.E. 400 X 650MM.                                                                                                                                                                                                                </v>
      </c>
      <c r="D1456" s="49" t="str">
        <f>+[42]Tableros!D35</f>
        <v>Sin Costo (No Utilizado)</v>
      </c>
      <c r="E1456" s="53" t="str">
        <f>+[42]Tableros!E35</f>
        <v>Sin Costo (No Utilizado)</v>
      </c>
      <c r="F1456" s="53"/>
      <c r="G1456" s="49" t="str">
        <f>+[42]Tableros!F35</f>
        <v>A</v>
      </c>
      <c r="H1456" s="49" t="str">
        <f>+[42]Tableros!G35</f>
        <v/>
      </c>
      <c r="I1456" s="49" t="str">
        <f>+[42]Tableros!H35</f>
        <v>Precio Regulado 2012</v>
      </c>
      <c r="J1456" s="49" t="str">
        <f>+[42]Tableros!I35</f>
        <v/>
      </c>
      <c r="K1456" s="49" t="str">
        <f>+[42]Tableros!J35</f>
        <v/>
      </c>
      <c r="L1456" s="49" t="str">
        <f>+[42]Tableros!K35</f>
        <v/>
      </c>
      <c r="M1456" s="49" t="str">
        <f>+[42]Tableros!L35</f>
        <v/>
      </c>
      <c r="N1456" s="49" t="str">
        <f>+[42]Tableros!M35</f>
        <v/>
      </c>
      <c r="O1456" s="49" t="str">
        <f>+[42]Tableros!N35</f>
        <v>Precio regulado 2012</v>
      </c>
      <c r="P1456" s="49" t="str">
        <f>+[42]Tableros!O35</f>
        <v/>
      </c>
      <c r="Q1456" s="49" t="str">
        <f>+[42]Tableros!P35</f>
        <v>A</v>
      </c>
      <c r="R1456" s="51" t="str">
        <f t="shared" si="92"/>
        <v/>
      </c>
      <c r="S1456" s="45" t="str">
        <f t="shared" si="93"/>
        <v>Precio regulado 2012</v>
      </c>
      <c r="V1456" s="46">
        <f t="shared" si="95"/>
        <v>1</v>
      </c>
    </row>
    <row r="1457" spans="1:22" s="45" customFormat="1" ht="11.25" hidden="1" customHeight="1" x14ac:dyDescent="0.2">
      <c r="A1457" s="47">
        <f t="shared" si="94"/>
        <v>1443</v>
      </c>
      <c r="B1457" s="48" t="str">
        <f>+'[43]Trafo 1f Consolidado'!B8</f>
        <v>TMC39</v>
      </c>
      <c r="C1457" s="49" t="str">
        <f>+'[43]Trafo 1f Consolidado'!C8</f>
        <v>TRANSFORMADOR MONOFASICO AEREO CONVENCIONAL DE  1,5 KVA; 10/0.22 KV.</v>
      </c>
      <c r="D1457" s="49">
        <f>+'[43]Trafo 1f Consolidado'!D8</f>
        <v>310.57</v>
      </c>
      <c r="E1457" s="53">
        <f>+'[43]Trafo 1f Consolidado'!E8</f>
        <v>297.80965952095733</v>
      </c>
      <c r="F1457" s="53"/>
      <c r="G1457" s="49" t="str">
        <f>+'[43]Trafo 1f Consolidado'!F8</f>
        <v>E</v>
      </c>
      <c r="H1457" s="49" t="str">
        <f>+'[43]Trafo 1f Consolidado'!G8</f>
        <v/>
      </c>
      <c r="I1457" s="49" t="str">
        <f>+'[43]Trafo 1f Consolidado'!H8</f>
        <v>Estimado</v>
      </c>
      <c r="J1457" s="49" t="str">
        <f>+'[43]Trafo 1f Consolidado'!I8</f>
        <v/>
      </c>
      <c r="K1457" s="49" t="str">
        <f>+'[43]Trafo 1f Consolidado'!J8</f>
        <v/>
      </c>
      <c r="L1457" s="49" t="str">
        <f>+'[43]Trafo 1f Consolidado'!K8</f>
        <v/>
      </c>
      <c r="M1457" s="49" t="str">
        <f>+'[43]Trafo 1f Consolidado'!L8</f>
        <v/>
      </c>
      <c r="N1457" s="49" t="str">
        <f>+'[43]Trafo 1f Consolidado'!M8</f>
        <v/>
      </c>
      <c r="O1457" s="49" t="str">
        <f>+'[43]Trafo 1f Consolidado'!N8</f>
        <v>Estimado</v>
      </c>
      <c r="P1457" s="49" t="str">
        <f>+'[43]Trafo 1f Consolidado'!O8</f>
        <v/>
      </c>
      <c r="Q1457" s="49" t="str">
        <f>+'[43]Trafo 1f Consolidado'!P8</f>
        <v>E</v>
      </c>
      <c r="R1457" s="51">
        <f t="shared" si="92"/>
        <v>-4.1086841868315238E-2</v>
      </c>
      <c r="S1457" s="45" t="str">
        <f t="shared" si="93"/>
        <v>Estimado.rar</v>
      </c>
      <c r="V1457" s="46">
        <f t="shared" si="95"/>
        <v>1</v>
      </c>
    </row>
    <row r="1458" spans="1:22" s="45" customFormat="1" ht="11.25" hidden="1" customHeight="1" x14ac:dyDescent="0.2">
      <c r="A1458" s="47">
        <f t="shared" si="94"/>
        <v>1444</v>
      </c>
      <c r="B1458" s="48" t="str">
        <f>+'[43]Trafo 1f Consolidado'!B9</f>
        <v>TMC111</v>
      </c>
      <c r="C1458" s="49" t="str">
        <f>+'[43]Trafo 1f Consolidado'!C9</f>
        <v>TRANSFORMADOR MONOFASICO AEREO CONVENCIONAL DE  1,5 KVA;  10/0.38-0.22 KV.</v>
      </c>
      <c r="D1458" s="49">
        <f>+'[43]Trafo 1f Consolidado'!D9</f>
        <v>310.57</v>
      </c>
      <c r="E1458" s="53">
        <f>+'[43]Trafo 1f Consolidado'!E9</f>
        <v>297.80965952095733</v>
      </c>
      <c r="F1458" s="53"/>
      <c r="G1458" s="49" t="str">
        <f>+'[43]Trafo 1f Consolidado'!F9</f>
        <v>E</v>
      </c>
      <c r="H1458" s="49" t="str">
        <f>+'[43]Trafo 1f Consolidado'!G9</f>
        <v/>
      </c>
      <c r="I1458" s="49" t="str">
        <f>+'[43]Trafo 1f Consolidado'!H9</f>
        <v>Estimado</v>
      </c>
      <c r="J1458" s="49" t="str">
        <f>+'[43]Trafo 1f Consolidado'!I9</f>
        <v/>
      </c>
      <c r="K1458" s="49" t="str">
        <f>+'[43]Trafo 1f Consolidado'!J9</f>
        <v/>
      </c>
      <c r="L1458" s="49" t="str">
        <f>+'[43]Trafo 1f Consolidado'!K9</f>
        <v/>
      </c>
      <c r="M1458" s="49" t="str">
        <f>+'[43]Trafo 1f Consolidado'!L9</f>
        <v/>
      </c>
      <c r="N1458" s="49" t="str">
        <f>+'[43]Trafo 1f Consolidado'!M9</f>
        <v/>
      </c>
      <c r="O1458" s="49" t="str">
        <f>+'[43]Trafo 1f Consolidado'!N9</f>
        <v>Estimado</v>
      </c>
      <c r="P1458" s="49" t="str">
        <f>+'[43]Trafo 1f Consolidado'!O9</f>
        <v/>
      </c>
      <c r="Q1458" s="49" t="str">
        <f>+'[43]Trafo 1f Consolidado'!P9</f>
        <v>E</v>
      </c>
      <c r="R1458" s="51">
        <f t="shared" si="92"/>
        <v>-4.1086841868315238E-2</v>
      </c>
      <c r="S1458" s="45" t="str">
        <f t="shared" si="93"/>
        <v>Estimado.rar</v>
      </c>
      <c r="V1458" s="46">
        <f t="shared" si="95"/>
        <v>1</v>
      </c>
    </row>
    <row r="1459" spans="1:22" s="45" customFormat="1" ht="11.25" hidden="1" customHeight="1" x14ac:dyDescent="0.2">
      <c r="A1459" s="47">
        <f t="shared" si="94"/>
        <v>1445</v>
      </c>
      <c r="B1459" s="48" t="str">
        <f>+'[43]Trafo 1f Consolidado'!B10</f>
        <v>TMC112</v>
      </c>
      <c r="C1459" s="49" t="str">
        <f>+'[43]Trafo 1f Consolidado'!C10</f>
        <v>TRANSFORMADOR MONOFASICO AEREO CONVENCIONAL DE  1,5 KVA;  10/0.44-0.22 KV.</v>
      </c>
      <c r="D1459" s="49">
        <f>+'[43]Trafo 1f Consolidado'!D10</f>
        <v>310.57</v>
      </c>
      <c r="E1459" s="53">
        <f>+'[43]Trafo 1f Consolidado'!E10</f>
        <v>297.80965952095733</v>
      </c>
      <c r="F1459" s="53"/>
      <c r="G1459" s="49" t="str">
        <f>+'[43]Trafo 1f Consolidado'!F10</f>
        <v>E</v>
      </c>
      <c r="H1459" s="49" t="str">
        <f>+'[43]Trafo 1f Consolidado'!G10</f>
        <v/>
      </c>
      <c r="I1459" s="49" t="str">
        <f>+'[43]Trafo 1f Consolidado'!H10</f>
        <v>Estimado</v>
      </c>
      <c r="J1459" s="49" t="str">
        <f>+'[43]Trafo 1f Consolidado'!I10</f>
        <v/>
      </c>
      <c r="K1459" s="49" t="str">
        <f>+'[43]Trafo 1f Consolidado'!J10</f>
        <v/>
      </c>
      <c r="L1459" s="49" t="str">
        <f>+'[43]Trafo 1f Consolidado'!K10</f>
        <v/>
      </c>
      <c r="M1459" s="49" t="str">
        <f>+'[43]Trafo 1f Consolidado'!L10</f>
        <v/>
      </c>
      <c r="N1459" s="49" t="str">
        <f>+'[43]Trafo 1f Consolidado'!M10</f>
        <v/>
      </c>
      <c r="O1459" s="49" t="str">
        <f>+'[43]Trafo 1f Consolidado'!N10</f>
        <v>Estimado</v>
      </c>
      <c r="P1459" s="49" t="str">
        <f>+'[43]Trafo 1f Consolidado'!O10</f>
        <v/>
      </c>
      <c r="Q1459" s="49" t="str">
        <f>+'[43]Trafo 1f Consolidado'!P10</f>
        <v>E</v>
      </c>
      <c r="R1459" s="51">
        <f t="shared" si="92"/>
        <v>-4.1086841868315238E-2</v>
      </c>
      <c r="S1459" s="45" t="str">
        <f t="shared" si="93"/>
        <v>Estimado.rar</v>
      </c>
      <c r="V1459" s="46">
        <f t="shared" si="95"/>
        <v>1</v>
      </c>
    </row>
    <row r="1460" spans="1:22" s="45" customFormat="1" ht="11.25" hidden="1" customHeight="1" x14ac:dyDescent="0.2">
      <c r="A1460" s="47">
        <f t="shared" si="94"/>
        <v>1446</v>
      </c>
      <c r="B1460" s="48" t="str">
        <f>+'[43]Trafo 1f Consolidado'!B11</f>
        <v>TMC44</v>
      </c>
      <c r="C1460" s="49" t="str">
        <f>+'[43]Trafo 1f Consolidado'!C11</f>
        <v>TRANSFORMADOR MONOFASICO AEREO CONVENCIONAL DE  3 KVA; 10/0.22 KV.</v>
      </c>
      <c r="D1460" s="49">
        <f>+'[43]Trafo 1f Consolidado'!D11</f>
        <v>424.49</v>
      </c>
      <c r="E1460" s="53">
        <f>+'[43]Trafo 1f Consolidado'!E11</f>
        <v>407.0738504451179</v>
      </c>
      <c r="F1460" s="53"/>
      <c r="G1460" s="49" t="str">
        <f>+'[43]Trafo 1f Consolidado'!F11</f>
        <v>E</v>
      </c>
      <c r="H1460" s="49" t="str">
        <f>+'[43]Trafo 1f Consolidado'!G11</f>
        <v/>
      </c>
      <c r="I1460" s="49" t="str">
        <f>+'[43]Trafo 1f Consolidado'!H11</f>
        <v>Estimado</v>
      </c>
      <c r="J1460" s="49" t="str">
        <f>+'[43]Trafo 1f Consolidado'!I11</f>
        <v/>
      </c>
      <c r="K1460" s="49" t="str">
        <f>+'[43]Trafo 1f Consolidado'!J11</f>
        <v/>
      </c>
      <c r="L1460" s="49" t="str">
        <f>+'[43]Trafo 1f Consolidado'!K11</f>
        <v/>
      </c>
      <c r="M1460" s="49" t="str">
        <f>+'[43]Trafo 1f Consolidado'!L11</f>
        <v/>
      </c>
      <c r="N1460" s="49" t="str">
        <f>+'[43]Trafo 1f Consolidado'!M11</f>
        <v/>
      </c>
      <c r="O1460" s="49" t="str">
        <f>+'[43]Trafo 1f Consolidado'!N11</f>
        <v>Estimado</v>
      </c>
      <c r="P1460" s="49" t="str">
        <f>+'[43]Trafo 1f Consolidado'!O11</f>
        <v/>
      </c>
      <c r="Q1460" s="49" t="str">
        <f>+'[43]Trafo 1f Consolidado'!P11</f>
        <v>E</v>
      </c>
      <c r="R1460" s="51">
        <f t="shared" si="92"/>
        <v>-4.1028409514669573E-2</v>
      </c>
      <c r="S1460" s="45" t="str">
        <f t="shared" si="93"/>
        <v>Estimado.rar</v>
      </c>
      <c r="V1460" s="46">
        <f t="shared" si="95"/>
        <v>1</v>
      </c>
    </row>
    <row r="1461" spans="1:22" s="45" customFormat="1" ht="11.25" hidden="1" customHeight="1" x14ac:dyDescent="0.2">
      <c r="A1461" s="47">
        <f t="shared" si="94"/>
        <v>1447</v>
      </c>
      <c r="B1461" s="48" t="str">
        <f>+'[43]Trafo 1f Consolidado'!B12</f>
        <v>TMC117</v>
      </c>
      <c r="C1461" s="49" t="str">
        <f>+'[43]Trafo 1f Consolidado'!C12</f>
        <v>TRANSFORMADOR MONOFASICO AEREO CONVENCIONAL DE  3 KVA; 10/0.44-0.22 KV.</v>
      </c>
      <c r="D1461" s="49">
        <f>+'[43]Trafo 1f Consolidado'!D12</f>
        <v>424.49</v>
      </c>
      <c r="E1461" s="53">
        <f>+'[43]Trafo 1f Consolidado'!E12</f>
        <v>407.0738504451179</v>
      </c>
      <c r="F1461" s="53"/>
      <c r="G1461" s="49" t="str">
        <f>+'[43]Trafo 1f Consolidado'!F12</f>
        <v>E</v>
      </c>
      <c r="H1461" s="49" t="str">
        <f>+'[43]Trafo 1f Consolidado'!G12</f>
        <v/>
      </c>
      <c r="I1461" s="49" t="str">
        <f>+'[43]Trafo 1f Consolidado'!H12</f>
        <v>Estimado</v>
      </c>
      <c r="J1461" s="49" t="str">
        <f>+'[43]Trafo 1f Consolidado'!I12</f>
        <v/>
      </c>
      <c r="K1461" s="49" t="str">
        <f>+'[43]Trafo 1f Consolidado'!J12</f>
        <v/>
      </c>
      <c r="L1461" s="49" t="str">
        <f>+'[43]Trafo 1f Consolidado'!K12</f>
        <v/>
      </c>
      <c r="M1461" s="49" t="str">
        <f>+'[43]Trafo 1f Consolidado'!L12</f>
        <v/>
      </c>
      <c r="N1461" s="49" t="str">
        <f>+'[43]Trafo 1f Consolidado'!M12</f>
        <v/>
      </c>
      <c r="O1461" s="49" t="str">
        <f>+'[43]Trafo 1f Consolidado'!N12</f>
        <v>Estimado</v>
      </c>
      <c r="P1461" s="49" t="str">
        <f>+'[43]Trafo 1f Consolidado'!O12</f>
        <v/>
      </c>
      <c r="Q1461" s="49" t="str">
        <f>+'[43]Trafo 1f Consolidado'!P12</f>
        <v>E</v>
      </c>
      <c r="R1461" s="51">
        <f t="shared" si="92"/>
        <v>-4.1028409514669573E-2</v>
      </c>
      <c r="S1461" s="45" t="str">
        <f t="shared" si="93"/>
        <v>Estimado.rar</v>
      </c>
      <c r="V1461" s="46">
        <f t="shared" si="95"/>
        <v>1</v>
      </c>
    </row>
    <row r="1462" spans="1:22" s="45" customFormat="1" ht="11.25" hidden="1" customHeight="1" x14ac:dyDescent="0.2">
      <c r="A1462" s="47">
        <f t="shared" si="94"/>
        <v>1448</v>
      </c>
      <c r="B1462" s="48" t="str">
        <f>+'[43]Trafo 1f Consolidado'!B13</f>
        <v>TMC02</v>
      </c>
      <c r="C1462" s="49" t="str">
        <f>+'[43]Trafo 1f Consolidado'!C13</f>
        <v>TRANSFORMADOR MONOFASICO AEREO CONVENCIONAL DE  5 KVA; 10/0.22 KV.</v>
      </c>
      <c r="D1462" s="49">
        <f>+'[43]Trafo 1f Consolidado'!D13</f>
        <v>534.41</v>
      </c>
      <c r="E1462" s="53">
        <f>+'[43]Trafo 1f Consolidado'!E13</f>
        <v>512.51290616865697</v>
      </c>
      <c r="F1462" s="53"/>
      <c r="G1462" s="49" t="str">
        <f>+'[43]Trafo 1f Consolidado'!F13</f>
        <v>E</v>
      </c>
      <c r="H1462" s="49" t="str">
        <f>+'[43]Trafo 1f Consolidado'!G13</f>
        <v/>
      </c>
      <c r="I1462" s="49" t="str">
        <f>+'[43]Trafo 1f Consolidado'!H13</f>
        <v>Estimado</v>
      </c>
      <c r="J1462" s="49" t="str">
        <f>+'[43]Trafo 1f Consolidado'!I13</f>
        <v/>
      </c>
      <c r="K1462" s="49" t="str">
        <f>+'[43]Trafo 1f Consolidado'!J13</f>
        <v/>
      </c>
      <c r="L1462" s="49" t="str">
        <f>+'[43]Trafo 1f Consolidado'!K13</f>
        <v/>
      </c>
      <c r="M1462" s="49" t="str">
        <f>+'[43]Trafo 1f Consolidado'!L13</f>
        <v/>
      </c>
      <c r="N1462" s="49" t="str">
        <f>+'[43]Trafo 1f Consolidado'!M13</f>
        <v/>
      </c>
      <c r="O1462" s="49" t="str">
        <f>+'[43]Trafo 1f Consolidado'!N13</f>
        <v>Estimado</v>
      </c>
      <c r="P1462" s="49" t="str">
        <f>+'[43]Trafo 1f Consolidado'!O13</f>
        <v/>
      </c>
      <c r="Q1462" s="49" t="str">
        <f>+'[43]Trafo 1f Consolidado'!P13</f>
        <v>E</v>
      </c>
      <c r="R1462" s="51">
        <f t="shared" si="92"/>
        <v>-4.0974333997011669E-2</v>
      </c>
      <c r="S1462" s="45" t="str">
        <f t="shared" si="93"/>
        <v>Estimado.rar</v>
      </c>
      <c r="V1462" s="46">
        <f t="shared" si="95"/>
        <v>1</v>
      </c>
    </row>
    <row r="1463" spans="1:22" s="45" customFormat="1" ht="11.25" hidden="1" customHeight="1" x14ac:dyDescent="0.2">
      <c r="A1463" s="47">
        <f t="shared" si="94"/>
        <v>1449</v>
      </c>
      <c r="B1463" s="48" t="str">
        <f>+'[43]Trafo 1f Consolidado'!B14</f>
        <v>TMC122</v>
      </c>
      <c r="C1463" s="49" t="str">
        <f>+'[43]Trafo 1f Consolidado'!C14</f>
        <v>TRANSFORMADOR MONOFASICO AEREO CONVENCIONAL DE  5 KVA; 10/0.38-0.22 KV.</v>
      </c>
      <c r="D1463" s="49">
        <f>+'[43]Trafo 1f Consolidado'!D14</f>
        <v>534.41</v>
      </c>
      <c r="E1463" s="53">
        <f>+'[43]Trafo 1f Consolidado'!E14</f>
        <v>512.51290616865697</v>
      </c>
      <c r="F1463" s="53"/>
      <c r="G1463" s="49" t="str">
        <f>+'[43]Trafo 1f Consolidado'!F14</f>
        <v>E</v>
      </c>
      <c r="H1463" s="49" t="str">
        <f>+'[43]Trafo 1f Consolidado'!G14</f>
        <v/>
      </c>
      <c r="I1463" s="49" t="str">
        <f>+'[43]Trafo 1f Consolidado'!H14</f>
        <v>Estimado</v>
      </c>
      <c r="J1463" s="49" t="str">
        <f>+'[43]Trafo 1f Consolidado'!I14</f>
        <v/>
      </c>
      <c r="K1463" s="49" t="str">
        <f>+'[43]Trafo 1f Consolidado'!J14</f>
        <v/>
      </c>
      <c r="L1463" s="49" t="str">
        <f>+'[43]Trafo 1f Consolidado'!K14</f>
        <v/>
      </c>
      <c r="M1463" s="49" t="str">
        <f>+'[43]Trafo 1f Consolidado'!L14</f>
        <v/>
      </c>
      <c r="N1463" s="49" t="str">
        <f>+'[43]Trafo 1f Consolidado'!M14</f>
        <v/>
      </c>
      <c r="O1463" s="49" t="str">
        <f>+'[43]Trafo 1f Consolidado'!N14</f>
        <v>Estimado</v>
      </c>
      <c r="P1463" s="49" t="str">
        <f>+'[43]Trafo 1f Consolidado'!O14</f>
        <v/>
      </c>
      <c r="Q1463" s="49" t="str">
        <f>+'[43]Trafo 1f Consolidado'!P14</f>
        <v>E</v>
      </c>
      <c r="R1463" s="51">
        <f t="shared" si="92"/>
        <v>-4.0974333997011669E-2</v>
      </c>
      <c r="S1463" s="45" t="str">
        <f t="shared" si="93"/>
        <v>Estimado.rar</v>
      </c>
      <c r="V1463" s="46">
        <f t="shared" si="95"/>
        <v>1</v>
      </c>
    </row>
    <row r="1464" spans="1:22" s="45" customFormat="1" ht="11.25" hidden="1" customHeight="1" x14ac:dyDescent="0.2">
      <c r="A1464" s="47">
        <f t="shared" si="94"/>
        <v>1450</v>
      </c>
      <c r="B1464" s="48" t="str">
        <f>+'[43]Trafo 1f Consolidado'!B15</f>
        <v>TMC82</v>
      </c>
      <c r="C1464" s="49" t="str">
        <f>+'[43]Trafo 1f Consolidado'!C15</f>
        <v>TRANSFORMADOR MONOFASICO DE 5 KVA, 10/0.44-0.22 KV.</v>
      </c>
      <c r="D1464" s="49">
        <f>+'[43]Trafo 1f Consolidado'!D15</f>
        <v>534.41</v>
      </c>
      <c r="E1464" s="53">
        <f>+'[43]Trafo 1f Consolidado'!E15</f>
        <v>512.51290616865697</v>
      </c>
      <c r="F1464" s="53"/>
      <c r="G1464" s="49" t="str">
        <f>+'[43]Trafo 1f Consolidado'!F15</f>
        <v>E</v>
      </c>
      <c r="H1464" s="49" t="str">
        <f>+'[43]Trafo 1f Consolidado'!G15</f>
        <v/>
      </c>
      <c r="I1464" s="49" t="str">
        <f>+'[43]Trafo 1f Consolidado'!H15</f>
        <v>Estimado</v>
      </c>
      <c r="J1464" s="49" t="str">
        <f>+'[43]Trafo 1f Consolidado'!I15</f>
        <v/>
      </c>
      <c r="K1464" s="49" t="str">
        <f>+'[43]Trafo 1f Consolidado'!J15</f>
        <v/>
      </c>
      <c r="L1464" s="49" t="str">
        <f>+'[43]Trafo 1f Consolidado'!K15</f>
        <v/>
      </c>
      <c r="M1464" s="49" t="str">
        <f>+'[43]Trafo 1f Consolidado'!L15</f>
        <v/>
      </c>
      <c r="N1464" s="49" t="str">
        <f>+'[43]Trafo 1f Consolidado'!M15</f>
        <v/>
      </c>
      <c r="O1464" s="49" t="str">
        <f>+'[43]Trafo 1f Consolidado'!N15</f>
        <v>Estimado</v>
      </c>
      <c r="P1464" s="49" t="str">
        <f>+'[43]Trafo 1f Consolidado'!O15</f>
        <v/>
      </c>
      <c r="Q1464" s="49" t="str">
        <f>+'[43]Trafo 1f Consolidado'!P15</f>
        <v>E</v>
      </c>
      <c r="R1464" s="51">
        <f t="shared" si="92"/>
        <v>-4.0974333997011669E-2</v>
      </c>
      <c r="S1464" s="45" t="str">
        <f t="shared" si="93"/>
        <v>Estimado.rar</v>
      </c>
      <c r="V1464" s="46">
        <f t="shared" si="95"/>
        <v>1</v>
      </c>
    </row>
    <row r="1465" spans="1:22" s="45" customFormat="1" ht="11.25" hidden="1" customHeight="1" x14ac:dyDescent="0.2">
      <c r="A1465" s="47">
        <f t="shared" si="94"/>
        <v>1451</v>
      </c>
      <c r="B1465" s="48" t="str">
        <f>+'[43]Trafo 1f Consolidado'!B16</f>
        <v>TMC49</v>
      </c>
      <c r="C1465" s="49" t="str">
        <f>+'[43]Trafo 1f Consolidado'!C16</f>
        <v>TRANSFORMADOR MONOFASICO AEREO CONVENCIONAL DE  7 KVA; 10/0.22 KV.</v>
      </c>
      <c r="D1465" s="49">
        <f>+'[43]Trafo 1f Consolidado'!D16</f>
        <v>621.94000000000005</v>
      </c>
      <c r="E1465" s="53">
        <f>+'[43]Trafo 1f Consolidado'!E16</f>
        <v>596.47732353995673</v>
      </c>
      <c r="F1465" s="53"/>
      <c r="G1465" s="49" t="str">
        <f>+'[43]Trafo 1f Consolidado'!F16</f>
        <v>E</v>
      </c>
      <c r="H1465" s="49" t="str">
        <f>+'[43]Trafo 1f Consolidado'!G16</f>
        <v/>
      </c>
      <c r="I1465" s="49" t="str">
        <f>+'[43]Trafo 1f Consolidado'!H16</f>
        <v>Estimado</v>
      </c>
      <c r="J1465" s="49" t="str">
        <f>+'[43]Trafo 1f Consolidado'!I16</f>
        <v/>
      </c>
      <c r="K1465" s="49" t="str">
        <f>+'[43]Trafo 1f Consolidado'!J16</f>
        <v/>
      </c>
      <c r="L1465" s="49" t="str">
        <f>+'[43]Trafo 1f Consolidado'!K16</f>
        <v/>
      </c>
      <c r="M1465" s="49" t="str">
        <f>+'[43]Trafo 1f Consolidado'!L16</f>
        <v/>
      </c>
      <c r="N1465" s="49" t="str">
        <f>+'[43]Trafo 1f Consolidado'!M16</f>
        <v/>
      </c>
      <c r="O1465" s="49" t="str">
        <f>+'[43]Trafo 1f Consolidado'!N16</f>
        <v>Estimado</v>
      </c>
      <c r="P1465" s="49" t="str">
        <f>+'[43]Trafo 1f Consolidado'!O16</f>
        <v/>
      </c>
      <c r="Q1465" s="49" t="str">
        <f>+'[43]Trafo 1f Consolidado'!P16</f>
        <v>E</v>
      </c>
      <c r="R1465" s="51">
        <f t="shared" si="92"/>
        <v>-4.0940728141047877E-2</v>
      </c>
      <c r="S1465" s="45" t="str">
        <f t="shared" si="93"/>
        <v>Estimado.rar</v>
      </c>
      <c r="V1465" s="46">
        <f t="shared" si="95"/>
        <v>1</v>
      </c>
    </row>
    <row r="1466" spans="1:22" s="45" customFormat="1" ht="11.25" hidden="1" customHeight="1" x14ac:dyDescent="0.2">
      <c r="A1466" s="47">
        <f t="shared" si="94"/>
        <v>1452</v>
      </c>
      <c r="B1466" s="48" t="str">
        <f>+'[43]Trafo 1f Consolidado'!B17</f>
        <v>TMC129</v>
      </c>
      <c r="C1466" s="49" t="str">
        <f>+'[43]Trafo 1f Consolidado'!C17</f>
        <v>TRANSFORMADOR MONOFASICO AEREO CONVENCIONAL DE  7 KVA;  10/0.38-0.22 KV.</v>
      </c>
      <c r="D1466" s="49">
        <f>+'[43]Trafo 1f Consolidado'!D17</f>
        <v>621.94000000000005</v>
      </c>
      <c r="E1466" s="53">
        <f>+'[43]Trafo 1f Consolidado'!E17</f>
        <v>596.47732353995673</v>
      </c>
      <c r="F1466" s="53"/>
      <c r="G1466" s="49" t="str">
        <f>+'[43]Trafo 1f Consolidado'!F17</f>
        <v>E</v>
      </c>
      <c r="H1466" s="49" t="str">
        <f>+'[43]Trafo 1f Consolidado'!G17</f>
        <v/>
      </c>
      <c r="I1466" s="49" t="str">
        <f>+'[43]Trafo 1f Consolidado'!H17</f>
        <v>Estimado</v>
      </c>
      <c r="J1466" s="49" t="str">
        <f>+'[43]Trafo 1f Consolidado'!I17</f>
        <v/>
      </c>
      <c r="K1466" s="49" t="str">
        <f>+'[43]Trafo 1f Consolidado'!J17</f>
        <v/>
      </c>
      <c r="L1466" s="49" t="str">
        <f>+'[43]Trafo 1f Consolidado'!K17</f>
        <v/>
      </c>
      <c r="M1466" s="49" t="str">
        <f>+'[43]Trafo 1f Consolidado'!L17</f>
        <v/>
      </c>
      <c r="N1466" s="49" t="str">
        <f>+'[43]Trafo 1f Consolidado'!M17</f>
        <v/>
      </c>
      <c r="O1466" s="49" t="str">
        <f>+'[43]Trafo 1f Consolidado'!N17</f>
        <v>Estimado</v>
      </c>
      <c r="P1466" s="49" t="str">
        <f>+'[43]Trafo 1f Consolidado'!O17</f>
        <v/>
      </c>
      <c r="Q1466" s="49" t="str">
        <f>+'[43]Trafo 1f Consolidado'!P17</f>
        <v>E</v>
      </c>
      <c r="R1466" s="51">
        <f t="shared" si="92"/>
        <v>-4.0940728141047877E-2</v>
      </c>
      <c r="S1466" s="45" t="str">
        <f t="shared" si="93"/>
        <v>Estimado.rar</v>
      </c>
      <c r="V1466" s="46">
        <f t="shared" si="95"/>
        <v>1</v>
      </c>
    </row>
    <row r="1467" spans="1:22" s="45" customFormat="1" ht="11.25" hidden="1" customHeight="1" x14ac:dyDescent="0.2">
      <c r="A1467" s="47">
        <f t="shared" si="94"/>
        <v>1453</v>
      </c>
      <c r="B1467" s="48" t="str">
        <f>+'[43]Trafo 1f Consolidado'!B18</f>
        <v>TMC130</v>
      </c>
      <c r="C1467" s="49" t="str">
        <f>+'[43]Trafo 1f Consolidado'!C18</f>
        <v>TRANSFORMADOR MONOFASICO AEREO CONVENCIONAL DE  7 KVA;  10/0.44-0.22 KV.</v>
      </c>
      <c r="D1467" s="49">
        <f>+'[43]Trafo 1f Consolidado'!D18</f>
        <v>621.94000000000005</v>
      </c>
      <c r="E1467" s="53">
        <f>+'[43]Trafo 1f Consolidado'!E18</f>
        <v>596.47732353995673</v>
      </c>
      <c r="F1467" s="53"/>
      <c r="G1467" s="49" t="str">
        <f>+'[43]Trafo 1f Consolidado'!F18</f>
        <v>E</v>
      </c>
      <c r="H1467" s="49" t="str">
        <f>+'[43]Trafo 1f Consolidado'!G18</f>
        <v/>
      </c>
      <c r="I1467" s="49" t="str">
        <f>+'[43]Trafo 1f Consolidado'!H18</f>
        <v>Estimado</v>
      </c>
      <c r="J1467" s="49" t="str">
        <f>+'[43]Trafo 1f Consolidado'!I18</f>
        <v/>
      </c>
      <c r="K1467" s="49" t="str">
        <f>+'[43]Trafo 1f Consolidado'!J18</f>
        <v/>
      </c>
      <c r="L1467" s="49" t="str">
        <f>+'[43]Trafo 1f Consolidado'!K18</f>
        <v/>
      </c>
      <c r="M1467" s="49" t="str">
        <f>+'[43]Trafo 1f Consolidado'!L18</f>
        <v/>
      </c>
      <c r="N1467" s="49" t="str">
        <f>+'[43]Trafo 1f Consolidado'!M18</f>
        <v/>
      </c>
      <c r="O1467" s="49" t="str">
        <f>+'[43]Trafo 1f Consolidado'!N18</f>
        <v>Estimado</v>
      </c>
      <c r="P1467" s="49" t="str">
        <f>+'[43]Trafo 1f Consolidado'!O18</f>
        <v/>
      </c>
      <c r="Q1467" s="49" t="str">
        <f>+'[43]Trafo 1f Consolidado'!P18</f>
        <v>E</v>
      </c>
      <c r="R1467" s="51">
        <f t="shared" si="92"/>
        <v>-4.0940728141047877E-2</v>
      </c>
      <c r="S1467" s="45" t="str">
        <f t="shared" si="93"/>
        <v>Estimado.rar</v>
      </c>
      <c r="V1467" s="46">
        <f t="shared" si="95"/>
        <v>1</v>
      </c>
    </row>
    <row r="1468" spans="1:22" s="45" customFormat="1" ht="11.25" hidden="1" customHeight="1" x14ac:dyDescent="0.2">
      <c r="A1468" s="47">
        <f t="shared" si="94"/>
        <v>1454</v>
      </c>
      <c r="B1468" s="48" t="str">
        <f>+'[43]Trafo 1f Consolidado'!B19</f>
        <v>TMC07</v>
      </c>
      <c r="C1468" s="49" t="str">
        <f>+'[43]Trafo 1f Consolidado'!C19</f>
        <v>TRANSFORMADOR MONOFASICO AEREO CONVENCIONAL DE 10 KVA; 10/0.22 KV.</v>
      </c>
      <c r="D1468" s="49">
        <f>+'[43]Trafo 1f Consolidado'!D19</f>
        <v>730.43</v>
      </c>
      <c r="E1468" s="53">
        <f>+'[43]Trafo 1f Consolidado'!E19</f>
        <v>700.55015157159789</v>
      </c>
      <c r="F1468" s="53"/>
      <c r="G1468" s="49" t="str">
        <f>+'[43]Trafo 1f Consolidado'!F19</f>
        <v>E</v>
      </c>
      <c r="H1468" s="49" t="str">
        <f>+'[43]Trafo 1f Consolidado'!G19</f>
        <v/>
      </c>
      <c r="I1468" s="49" t="str">
        <f>+'[43]Trafo 1f Consolidado'!H19</f>
        <v>Estimado</v>
      </c>
      <c r="J1468" s="49" t="str">
        <f>+'[43]Trafo 1f Consolidado'!I19</f>
        <v/>
      </c>
      <c r="K1468" s="49" t="str">
        <f>+'[43]Trafo 1f Consolidado'!J19</f>
        <v/>
      </c>
      <c r="L1468" s="49" t="str">
        <f>+'[43]Trafo 1f Consolidado'!K19</f>
        <v/>
      </c>
      <c r="M1468" s="49" t="str">
        <f>+'[43]Trafo 1f Consolidado'!L19</f>
        <v/>
      </c>
      <c r="N1468" s="49" t="str">
        <f>+'[43]Trafo 1f Consolidado'!M19</f>
        <v/>
      </c>
      <c r="O1468" s="49" t="str">
        <f>+'[43]Trafo 1f Consolidado'!N19</f>
        <v>Estimado</v>
      </c>
      <c r="P1468" s="49" t="str">
        <f>+'[43]Trafo 1f Consolidado'!O19</f>
        <v/>
      </c>
      <c r="Q1468" s="49" t="str">
        <f>+'[43]Trafo 1f Consolidado'!P19</f>
        <v>E</v>
      </c>
      <c r="R1468" s="51">
        <f t="shared" si="92"/>
        <v>-4.0907203193190411E-2</v>
      </c>
      <c r="S1468" s="45" t="str">
        <f t="shared" si="93"/>
        <v>Estimado.rar</v>
      </c>
      <c r="V1468" s="46">
        <f t="shared" si="95"/>
        <v>1</v>
      </c>
    </row>
    <row r="1469" spans="1:22" s="45" customFormat="1" ht="11.25" hidden="1" customHeight="1" x14ac:dyDescent="0.2">
      <c r="A1469" s="47">
        <f t="shared" si="94"/>
        <v>1455</v>
      </c>
      <c r="B1469" s="48" t="str">
        <f>+'[43]Trafo 1f Consolidado'!B20</f>
        <v>TMC138</v>
      </c>
      <c r="C1469" s="49" t="str">
        <f>+'[43]Trafo 1f Consolidado'!C20</f>
        <v>TRANSFORMADOR MONOFASICO AEREO CONVENCIONAL DE 10 KVA; 10/0.38-0.22 KV.</v>
      </c>
      <c r="D1469" s="49">
        <f>+'[43]Trafo 1f Consolidado'!D20</f>
        <v>730.43</v>
      </c>
      <c r="E1469" s="53">
        <f>+'[43]Trafo 1f Consolidado'!E20</f>
        <v>700.55015157159789</v>
      </c>
      <c r="F1469" s="53"/>
      <c r="G1469" s="49" t="str">
        <f>+'[43]Trafo 1f Consolidado'!F20</f>
        <v>E</v>
      </c>
      <c r="H1469" s="49" t="str">
        <f>+'[43]Trafo 1f Consolidado'!G20</f>
        <v/>
      </c>
      <c r="I1469" s="49" t="str">
        <f>+'[43]Trafo 1f Consolidado'!H20</f>
        <v>Estimado</v>
      </c>
      <c r="J1469" s="49" t="str">
        <f>+'[43]Trafo 1f Consolidado'!I20</f>
        <v/>
      </c>
      <c r="K1469" s="49" t="str">
        <f>+'[43]Trafo 1f Consolidado'!J20</f>
        <v/>
      </c>
      <c r="L1469" s="49" t="str">
        <f>+'[43]Trafo 1f Consolidado'!K20</f>
        <v/>
      </c>
      <c r="M1469" s="49" t="str">
        <f>+'[43]Trafo 1f Consolidado'!L20</f>
        <v/>
      </c>
      <c r="N1469" s="49" t="str">
        <f>+'[43]Trafo 1f Consolidado'!M20</f>
        <v/>
      </c>
      <c r="O1469" s="49" t="str">
        <f>+'[43]Trafo 1f Consolidado'!N20</f>
        <v>Estimado</v>
      </c>
      <c r="P1469" s="49" t="str">
        <f>+'[43]Trafo 1f Consolidado'!O20</f>
        <v/>
      </c>
      <c r="Q1469" s="49" t="str">
        <f>+'[43]Trafo 1f Consolidado'!P20</f>
        <v>E</v>
      </c>
      <c r="R1469" s="51">
        <f t="shared" si="92"/>
        <v>-4.0907203193190411E-2</v>
      </c>
      <c r="S1469" s="45" t="str">
        <f t="shared" si="93"/>
        <v>Estimado.rar</v>
      </c>
      <c r="V1469" s="46">
        <f t="shared" si="95"/>
        <v>1</v>
      </c>
    </row>
    <row r="1470" spans="1:22" s="45" customFormat="1" ht="11.25" hidden="1" customHeight="1" x14ac:dyDescent="0.2">
      <c r="A1470" s="47">
        <f t="shared" si="94"/>
        <v>1456</v>
      </c>
      <c r="B1470" s="48" t="str">
        <f>+'[43]Trafo 1f Consolidado'!B21</f>
        <v>TMC86</v>
      </c>
      <c r="C1470" s="49" t="str">
        <f>+'[43]Trafo 1f Consolidado'!C21</f>
        <v>TRANSFORMADOR MONOFASICO DE 10 KVA, 10/0.44-0.22 KV.</v>
      </c>
      <c r="D1470" s="49">
        <f>+'[43]Trafo 1f Consolidado'!D21</f>
        <v>730.43</v>
      </c>
      <c r="E1470" s="53">
        <f>+'[43]Trafo 1f Consolidado'!E21</f>
        <v>700.55015157159789</v>
      </c>
      <c r="F1470" s="53"/>
      <c r="G1470" s="49" t="str">
        <f>+'[43]Trafo 1f Consolidado'!F21</f>
        <v>E</v>
      </c>
      <c r="H1470" s="49" t="str">
        <f>+'[43]Trafo 1f Consolidado'!G21</f>
        <v/>
      </c>
      <c r="I1470" s="49" t="str">
        <f>+'[43]Trafo 1f Consolidado'!H21</f>
        <v>Estimado</v>
      </c>
      <c r="J1470" s="49" t="str">
        <f>+'[43]Trafo 1f Consolidado'!I21</f>
        <v/>
      </c>
      <c r="K1470" s="49" t="str">
        <f>+'[43]Trafo 1f Consolidado'!J21</f>
        <v/>
      </c>
      <c r="L1470" s="49" t="str">
        <f>+'[43]Trafo 1f Consolidado'!K21</f>
        <v/>
      </c>
      <c r="M1470" s="49" t="str">
        <f>+'[43]Trafo 1f Consolidado'!L21</f>
        <v/>
      </c>
      <c r="N1470" s="49" t="str">
        <f>+'[43]Trafo 1f Consolidado'!M21</f>
        <v/>
      </c>
      <c r="O1470" s="49" t="str">
        <f>+'[43]Trafo 1f Consolidado'!N21</f>
        <v>Estimado</v>
      </c>
      <c r="P1470" s="49" t="str">
        <f>+'[43]Trafo 1f Consolidado'!O21</f>
        <v/>
      </c>
      <c r="Q1470" s="49" t="str">
        <f>+'[43]Trafo 1f Consolidado'!P21</f>
        <v>E</v>
      </c>
      <c r="R1470" s="51">
        <f t="shared" si="92"/>
        <v>-4.0907203193190411E-2</v>
      </c>
      <c r="S1470" s="45" t="str">
        <f t="shared" si="93"/>
        <v>Estimado.rar</v>
      </c>
      <c r="V1470" s="46">
        <f t="shared" si="95"/>
        <v>1</v>
      </c>
    </row>
    <row r="1471" spans="1:22" s="45" customFormat="1" ht="11.25" hidden="1" customHeight="1" x14ac:dyDescent="0.2">
      <c r="A1471" s="47">
        <f t="shared" si="94"/>
        <v>1457</v>
      </c>
      <c r="B1471" s="48" t="str">
        <f>+'[43]Trafo 1f Consolidado'!B22</f>
        <v>TMC12</v>
      </c>
      <c r="C1471" s="49" t="str">
        <f>+'[43]Trafo 1f Consolidado'!C22</f>
        <v>TRANSFORMADOR MONOFASICO AEREO CONVENCIONAL DE 15 KVA; 10/0.22 KV.</v>
      </c>
      <c r="D1471" s="49">
        <f>+'[43]Trafo 1f Consolidado'!D22</f>
        <v>876.92</v>
      </c>
      <c r="E1471" s="53">
        <f>+'[43]Trafo 1f Consolidado'!E22</f>
        <v>841.08285473449951</v>
      </c>
      <c r="F1471" s="53"/>
      <c r="G1471" s="49" t="str">
        <f>+'[43]Trafo 1f Consolidado'!F22</f>
        <v>E</v>
      </c>
      <c r="H1471" s="49" t="str">
        <f>+'[43]Trafo 1f Consolidado'!G22</f>
        <v/>
      </c>
      <c r="I1471" s="49" t="str">
        <f>+'[43]Trafo 1f Consolidado'!H22</f>
        <v>Estimado</v>
      </c>
      <c r="J1471" s="49" t="str">
        <f>+'[43]Trafo 1f Consolidado'!I22</f>
        <v/>
      </c>
      <c r="K1471" s="49" t="str">
        <f>+'[43]Trafo 1f Consolidado'!J22</f>
        <v/>
      </c>
      <c r="L1471" s="49" t="str">
        <f>+'[43]Trafo 1f Consolidado'!K22</f>
        <v/>
      </c>
      <c r="M1471" s="49" t="str">
        <f>+'[43]Trafo 1f Consolidado'!L22</f>
        <v/>
      </c>
      <c r="N1471" s="49" t="str">
        <f>+'[43]Trafo 1f Consolidado'!M22</f>
        <v/>
      </c>
      <c r="O1471" s="49" t="str">
        <f>+'[43]Trafo 1f Consolidado'!N22</f>
        <v>Estimado</v>
      </c>
      <c r="P1471" s="49" t="str">
        <f>+'[43]Trafo 1f Consolidado'!O22</f>
        <v/>
      </c>
      <c r="Q1471" s="49" t="str">
        <f>+'[43]Trafo 1f Consolidado'!P22</f>
        <v>E</v>
      </c>
      <c r="R1471" s="51">
        <f t="shared" si="92"/>
        <v>-4.0867063432810768E-2</v>
      </c>
      <c r="S1471" s="45" t="str">
        <f t="shared" si="93"/>
        <v>Estimado.rar</v>
      </c>
      <c r="V1471" s="46">
        <f t="shared" si="95"/>
        <v>1</v>
      </c>
    </row>
    <row r="1472" spans="1:22" s="45" customFormat="1" ht="11.25" hidden="1" customHeight="1" x14ac:dyDescent="0.2">
      <c r="A1472" s="47">
        <f t="shared" si="94"/>
        <v>1458</v>
      </c>
      <c r="B1472" s="48" t="str">
        <f>+'[43]Trafo 1f Consolidado'!B23</f>
        <v>TMC192</v>
      </c>
      <c r="C1472" s="49" t="str">
        <f>+'[43]Trafo 1f Consolidado'!C23</f>
        <v>TRANSFORMADOR MONOFASICO DE 15 KVA, 10/0.22 KV.</v>
      </c>
      <c r="D1472" s="49">
        <f>+'[43]Trafo 1f Consolidado'!D23</f>
        <v>876.92</v>
      </c>
      <c r="E1472" s="53">
        <f>+'[43]Trafo 1f Consolidado'!E23</f>
        <v>841.08285473449951</v>
      </c>
      <c r="F1472" s="53"/>
      <c r="G1472" s="49" t="str">
        <f>+'[43]Trafo 1f Consolidado'!F23</f>
        <v>E</v>
      </c>
      <c r="H1472" s="49" t="str">
        <f>+'[43]Trafo 1f Consolidado'!G23</f>
        <v/>
      </c>
      <c r="I1472" s="49" t="str">
        <f>+'[43]Trafo 1f Consolidado'!H23</f>
        <v>Estimado</v>
      </c>
      <c r="J1472" s="49" t="str">
        <f>+'[43]Trafo 1f Consolidado'!I23</f>
        <v/>
      </c>
      <c r="K1472" s="49" t="str">
        <f>+'[43]Trafo 1f Consolidado'!J23</f>
        <v/>
      </c>
      <c r="L1472" s="49" t="str">
        <f>+'[43]Trafo 1f Consolidado'!K23</f>
        <v/>
      </c>
      <c r="M1472" s="49" t="str">
        <f>+'[43]Trafo 1f Consolidado'!L23</f>
        <v/>
      </c>
      <c r="N1472" s="49" t="str">
        <f>+'[43]Trafo 1f Consolidado'!M23</f>
        <v/>
      </c>
      <c r="O1472" s="49" t="str">
        <f>+'[43]Trafo 1f Consolidado'!N23</f>
        <v>Estimado</v>
      </c>
      <c r="P1472" s="49" t="str">
        <f>+'[43]Trafo 1f Consolidado'!O23</f>
        <v/>
      </c>
      <c r="Q1472" s="49" t="str">
        <f>+'[43]Trafo 1f Consolidado'!P23</f>
        <v>E</v>
      </c>
      <c r="R1472" s="51">
        <f t="shared" si="92"/>
        <v>-4.0867063432810768E-2</v>
      </c>
      <c r="S1472" s="45" t="str">
        <f t="shared" si="93"/>
        <v>Estimado.rar</v>
      </c>
      <c r="V1472" s="46">
        <f t="shared" si="95"/>
        <v>1</v>
      </c>
    </row>
    <row r="1473" spans="1:22" s="45" customFormat="1" ht="11.25" hidden="1" customHeight="1" x14ac:dyDescent="0.2">
      <c r="A1473" s="47">
        <f t="shared" si="94"/>
        <v>1459</v>
      </c>
      <c r="B1473" s="48" t="str">
        <f>+'[43]Trafo 1f Consolidado'!B24</f>
        <v>TMC81</v>
      </c>
      <c r="C1473" s="49" t="str">
        <f>+'[43]Trafo 1f Consolidado'!C24</f>
        <v>TRANSFORMADOR MONOFASICO AEREO CONVENCIONAL DE 15 KVA 10 / 0.38-0.22 KV</v>
      </c>
      <c r="D1473" s="49">
        <f>+'[43]Trafo 1f Consolidado'!D24</f>
        <v>876.92</v>
      </c>
      <c r="E1473" s="53">
        <f>+'[43]Trafo 1f Consolidado'!E24</f>
        <v>841.08285473449951</v>
      </c>
      <c r="F1473" s="53"/>
      <c r="G1473" s="49" t="str">
        <f>+'[43]Trafo 1f Consolidado'!F24</f>
        <v>E</v>
      </c>
      <c r="H1473" s="49" t="str">
        <f>+'[43]Trafo 1f Consolidado'!G24</f>
        <v/>
      </c>
      <c r="I1473" s="49" t="str">
        <f>+'[43]Trafo 1f Consolidado'!H24</f>
        <v>Estimado</v>
      </c>
      <c r="J1473" s="49" t="str">
        <f>+'[43]Trafo 1f Consolidado'!I24</f>
        <v/>
      </c>
      <c r="K1473" s="49" t="str">
        <f>+'[43]Trafo 1f Consolidado'!J24</f>
        <v/>
      </c>
      <c r="L1473" s="49" t="str">
        <f>+'[43]Trafo 1f Consolidado'!K24</f>
        <v/>
      </c>
      <c r="M1473" s="49" t="str">
        <f>+'[43]Trafo 1f Consolidado'!L24</f>
        <v/>
      </c>
      <c r="N1473" s="49" t="str">
        <f>+'[43]Trafo 1f Consolidado'!M24</f>
        <v/>
      </c>
      <c r="O1473" s="49" t="str">
        <f>+'[43]Trafo 1f Consolidado'!N24</f>
        <v>Estimado</v>
      </c>
      <c r="P1473" s="49" t="str">
        <f>+'[43]Trafo 1f Consolidado'!O24</f>
        <v/>
      </c>
      <c r="Q1473" s="49" t="str">
        <f>+'[43]Trafo 1f Consolidado'!P24</f>
        <v>E</v>
      </c>
      <c r="R1473" s="51">
        <f t="shared" si="92"/>
        <v>-4.0867063432810768E-2</v>
      </c>
      <c r="S1473" s="45" t="str">
        <f t="shared" si="93"/>
        <v>Estimado.rar</v>
      </c>
      <c r="V1473" s="46">
        <f t="shared" si="95"/>
        <v>1</v>
      </c>
    </row>
    <row r="1474" spans="1:22" s="45" customFormat="1" ht="11.25" hidden="1" customHeight="1" x14ac:dyDescent="0.2">
      <c r="A1474" s="47">
        <f t="shared" si="94"/>
        <v>1460</v>
      </c>
      <c r="B1474" s="48" t="str">
        <f>+'[43]Trafo 1f Consolidado'!B25</f>
        <v>TMC90</v>
      </c>
      <c r="C1474" s="49" t="str">
        <f>+'[43]Trafo 1f Consolidado'!C25</f>
        <v>TRANSFORMADOR MONOFASICO DE 15 KVA, 10/0.44-0.22 KV.</v>
      </c>
      <c r="D1474" s="49">
        <f>+'[43]Trafo 1f Consolidado'!D25</f>
        <v>876.92</v>
      </c>
      <c r="E1474" s="53">
        <f>+'[43]Trafo 1f Consolidado'!E25</f>
        <v>841.08285473449951</v>
      </c>
      <c r="F1474" s="53"/>
      <c r="G1474" s="49" t="str">
        <f>+'[43]Trafo 1f Consolidado'!F25</f>
        <v>E</v>
      </c>
      <c r="H1474" s="49" t="str">
        <f>+'[43]Trafo 1f Consolidado'!G25</f>
        <v/>
      </c>
      <c r="I1474" s="49" t="str">
        <f>+'[43]Trafo 1f Consolidado'!H25</f>
        <v>Estimado</v>
      </c>
      <c r="J1474" s="49" t="str">
        <f>+'[43]Trafo 1f Consolidado'!I25</f>
        <v/>
      </c>
      <c r="K1474" s="49" t="str">
        <f>+'[43]Trafo 1f Consolidado'!J25</f>
        <v/>
      </c>
      <c r="L1474" s="49" t="str">
        <f>+'[43]Trafo 1f Consolidado'!K25</f>
        <v/>
      </c>
      <c r="M1474" s="49" t="str">
        <f>+'[43]Trafo 1f Consolidado'!L25</f>
        <v/>
      </c>
      <c r="N1474" s="49" t="str">
        <f>+'[43]Trafo 1f Consolidado'!M25</f>
        <v/>
      </c>
      <c r="O1474" s="49" t="str">
        <f>+'[43]Trafo 1f Consolidado'!N25</f>
        <v>Estimado</v>
      </c>
      <c r="P1474" s="49" t="str">
        <f>+'[43]Trafo 1f Consolidado'!O25</f>
        <v/>
      </c>
      <c r="Q1474" s="49" t="str">
        <f>+'[43]Trafo 1f Consolidado'!P25</f>
        <v>E</v>
      </c>
      <c r="R1474" s="51">
        <f t="shared" si="92"/>
        <v>-4.0867063432810768E-2</v>
      </c>
      <c r="S1474" s="45" t="str">
        <f t="shared" si="93"/>
        <v>Estimado.rar</v>
      </c>
      <c r="V1474" s="46">
        <f t="shared" si="95"/>
        <v>1</v>
      </c>
    </row>
    <row r="1475" spans="1:22" s="45" customFormat="1" ht="11.25" hidden="1" customHeight="1" x14ac:dyDescent="0.2">
      <c r="A1475" s="47">
        <f t="shared" si="94"/>
        <v>1461</v>
      </c>
      <c r="B1475" s="48" t="str">
        <f>+'[43]Trafo 1f Consolidado'!B26</f>
        <v>TMC204</v>
      </c>
      <c r="C1475" s="49" t="str">
        <f>+'[43]Trafo 1f Consolidado'!C26</f>
        <v>TRANSFORMADOR MONOFASICO AEREO CONVENCIONAL DE 15 KVA; 10/BT KV.</v>
      </c>
      <c r="D1475" s="49">
        <f>+'[43]Trafo 1f Consolidado'!D26</f>
        <v>876.92</v>
      </c>
      <c r="E1475" s="53">
        <f>+'[43]Trafo 1f Consolidado'!E26</f>
        <v>841.08285473449951</v>
      </c>
      <c r="F1475" s="53"/>
      <c r="G1475" s="49" t="str">
        <f>+'[43]Trafo 1f Consolidado'!F26</f>
        <v>E</v>
      </c>
      <c r="H1475" s="49" t="str">
        <f>+'[43]Trafo 1f Consolidado'!G26</f>
        <v/>
      </c>
      <c r="I1475" s="49" t="str">
        <f>+'[43]Trafo 1f Consolidado'!H26</f>
        <v>Estimado</v>
      </c>
      <c r="J1475" s="49" t="str">
        <f>+'[43]Trafo 1f Consolidado'!I26</f>
        <v/>
      </c>
      <c r="K1475" s="49" t="str">
        <f>+'[43]Trafo 1f Consolidado'!J26</f>
        <v/>
      </c>
      <c r="L1475" s="49" t="str">
        <f>+'[43]Trafo 1f Consolidado'!K26</f>
        <v/>
      </c>
      <c r="M1475" s="49" t="str">
        <f>+'[43]Trafo 1f Consolidado'!L26</f>
        <v/>
      </c>
      <c r="N1475" s="49" t="str">
        <f>+'[43]Trafo 1f Consolidado'!M26</f>
        <v/>
      </c>
      <c r="O1475" s="49" t="str">
        <f>+'[43]Trafo 1f Consolidado'!N26</f>
        <v>Estimado</v>
      </c>
      <c r="P1475" s="49" t="str">
        <f>+'[43]Trafo 1f Consolidado'!O26</f>
        <v/>
      </c>
      <c r="Q1475" s="49" t="str">
        <f>+'[43]Trafo 1f Consolidado'!P26</f>
        <v>E</v>
      </c>
      <c r="R1475" s="51">
        <f t="shared" ref="R1475:R1538" si="96">+IFERROR(E1475/D1475-1,"")</f>
        <v>-4.0867063432810768E-2</v>
      </c>
      <c r="S1475" s="45" t="str">
        <f t="shared" ref="S1475:S1538" si="97">+IF(O1475="Sustento",K1475&amp;": "&amp;I1475,IF(O1475="Precio regulado 2012",O1475,IF(O1475="Estimado","Estimado.rar",O1475)))</f>
        <v>Estimado.rar</v>
      </c>
      <c r="V1475" s="46">
        <f t="shared" si="95"/>
        <v>1</v>
      </c>
    </row>
    <row r="1476" spans="1:22" s="45" customFormat="1" ht="11.25" hidden="1" customHeight="1" x14ac:dyDescent="0.2">
      <c r="A1476" s="47">
        <f t="shared" si="94"/>
        <v>1462</v>
      </c>
      <c r="B1476" s="48" t="str">
        <f>+'[43]Trafo 1f Consolidado'!B27</f>
        <v>TMC54</v>
      </c>
      <c r="C1476" s="49" t="str">
        <f>+'[43]Trafo 1f Consolidado'!C27</f>
        <v>TRANSFORMADOR MONOFASICO AEREO CONVENCIONAL DE  20 KVA; 10/0.22 KV.</v>
      </c>
      <c r="D1476" s="49">
        <f>+'[43]Trafo 1f Consolidado'!D27</f>
        <v>998.35</v>
      </c>
      <c r="E1476" s="53">
        <f>+'[43]Trafo 1f Consolidado'!E27</f>
        <v>957.57689018174028</v>
      </c>
      <c r="F1476" s="53"/>
      <c r="G1476" s="49" t="str">
        <f>+'[43]Trafo 1f Consolidado'!F27</f>
        <v>E</v>
      </c>
      <c r="H1476" s="49" t="str">
        <f>+'[43]Trafo 1f Consolidado'!G27</f>
        <v/>
      </c>
      <c r="I1476" s="49" t="str">
        <f>+'[43]Trafo 1f Consolidado'!H27</f>
        <v>Estimado</v>
      </c>
      <c r="J1476" s="49" t="str">
        <f>+'[43]Trafo 1f Consolidado'!I27</f>
        <v/>
      </c>
      <c r="K1476" s="49" t="str">
        <f>+'[43]Trafo 1f Consolidado'!J27</f>
        <v/>
      </c>
      <c r="L1476" s="49" t="str">
        <f>+'[43]Trafo 1f Consolidado'!K27</f>
        <v/>
      </c>
      <c r="M1476" s="49" t="str">
        <f>+'[43]Trafo 1f Consolidado'!L27</f>
        <v/>
      </c>
      <c r="N1476" s="49" t="str">
        <f>+'[43]Trafo 1f Consolidado'!M27</f>
        <v/>
      </c>
      <c r="O1476" s="49" t="str">
        <f>+'[43]Trafo 1f Consolidado'!N27</f>
        <v>Estimado</v>
      </c>
      <c r="P1476" s="49" t="str">
        <f>+'[43]Trafo 1f Consolidado'!O27</f>
        <v/>
      </c>
      <c r="Q1476" s="49" t="str">
        <f>+'[43]Trafo 1f Consolidado'!P27</f>
        <v>E</v>
      </c>
      <c r="R1476" s="51">
        <f t="shared" si="96"/>
        <v>-4.0840496637711943E-2</v>
      </c>
      <c r="S1476" s="45" t="str">
        <f t="shared" si="97"/>
        <v>Estimado.rar</v>
      </c>
      <c r="V1476" s="46">
        <f t="shared" si="95"/>
        <v>1</v>
      </c>
    </row>
    <row r="1477" spans="1:22" s="45" customFormat="1" ht="11.25" hidden="1" customHeight="1" x14ac:dyDescent="0.2">
      <c r="A1477" s="47">
        <f t="shared" si="94"/>
        <v>1463</v>
      </c>
      <c r="B1477" s="48" t="str">
        <f>+'[43]Trafo 1f Consolidado'!B28</f>
        <v>TMC148</v>
      </c>
      <c r="C1477" s="49" t="str">
        <f>+'[43]Trafo 1f Consolidado'!C28</f>
        <v>TRANSFORMADOR MONOFASICO AEREO CONVENCIONAL DE  20 KVA; 10/0.38-0.22 KV.</v>
      </c>
      <c r="D1477" s="49">
        <f>+'[43]Trafo 1f Consolidado'!D28</f>
        <v>998.35</v>
      </c>
      <c r="E1477" s="53">
        <f>+'[43]Trafo 1f Consolidado'!E28</f>
        <v>957.57689018174028</v>
      </c>
      <c r="F1477" s="53"/>
      <c r="G1477" s="49" t="str">
        <f>+'[43]Trafo 1f Consolidado'!F28</f>
        <v>E</v>
      </c>
      <c r="H1477" s="49" t="str">
        <f>+'[43]Trafo 1f Consolidado'!G28</f>
        <v/>
      </c>
      <c r="I1477" s="49" t="str">
        <f>+'[43]Trafo 1f Consolidado'!H28</f>
        <v>Estimado</v>
      </c>
      <c r="J1477" s="49" t="str">
        <f>+'[43]Trafo 1f Consolidado'!I28</f>
        <v/>
      </c>
      <c r="K1477" s="49" t="str">
        <f>+'[43]Trafo 1f Consolidado'!J28</f>
        <v/>
      </c>
      <c r="L1477" s="49" t="str">
        <f>+'[43]Trafo 1f Consolidado'!K28</f>
        <v/>
      </c>
      <c r="M1477" s="49" t="str">
        <f>+'[43]Trafo 1f Consolidado'!L28</f>
        <v/>
      </c>
      <c r="N1477" s="49" t="str">
        <f>+'[43]Trafo 1f Consolidado'!M28</f>
        <v/>
      </c>
      <c r="O1477" s="49" t="str">
        <f>+'[43]Trafo 1f Consolidado'!N28</f>
        <v>Estimado</v>
      </c>
      <c r="P1477" s="49" t="str">
        <f>+'[43]Trafo 1f Consolidado'!O28</f>
        <v/>
      </c>
      <c r="Q1477" s="49" t="str">
        <f>+'[43]Trafo 1f Consolidado'!P28</f>
        <v>E</v>
      </c>
      <c r="R1477" s="51">
        <f t="shared" si="96"/>
        <v>-4.0840496637711943E-2</v>
      </c>
      <c r="S1477" s="45" t="str">
        <f t="shared" si="97"/>
        <v>Estimado.rar</v>
      </c>
      <c r="V1477" s="46">
        <f t="shared" si="95"/>
        <v>1</v>
      </c>
    </row>
    <row r="1478" spans="1:22" s="45" customFormat="1" ht="11.25" hidden="1" customHeight="1" x14ac:dyDescent="0.2">
      <c r="A1478" s="47">
        <f t="shared" si="94"/>
        <v>1464</v>
      </c>
      <c r="B1478" s="48" t="str">
        <f>+'[43]Trafo 1f Consolidado'!B29</f>
        <v>TMC149</v>
      </c>
      <c r="C1478" s="49" t="str">
        <f>+'[43]Trafo 1f Consolidado'!C29</f>
        <v>TRANSFORMADOR MONOFASICO AEREO CONVENCIONAL DE  20 KVA; 10/0.44-0.22 KV.</v>
      </c>
      <c r="D1478" s="49">
        <f>+'[43]Trafo 1f Consolidado'!D29</f>
        <v>998.35</v>
      </c>
      <c r="E1478" s="53">
        <f>+'[43]Trafo 1f Consolidado'!E29</f>
        <v>957.57689018174028</v>
      </c>
      <c r="F1478" s="53"/>
      <c r="G1478" s="49" t="str">
        <f>+'[43]Trafo 1f Consolidado'!F29</f>
        <v>E</v>
      </c>
      <c r="H1478" s="49" t="str">
        <f>+'[43]Trafo 1f Consolidado'!G29</f>
        <v/>
      </c>
      <c r="I1478" s="49" t="str">
        <f>+'[43]Trafo 1f Consolidado'!H29</f>
        <v>Estimado</v>
      </c>
      <c r="J1478" s="49" t="str">
        <f>+'[43]Trafo 1f Consolidado'!I29</f>
        <v/>
      </c>
      <c r="K1478" s="49" t="str">
        <f>+'[43]Trafo 1f Consolidado'!J29</f>
        <v/>
      </c>
      <c r="L1478" s="49" t="str">
        <f>+'[43]Trafo 1f Consolidado'!K29</f>
        <v/>
      </c>
      <c r="M1478" s="49" t="str">
        <f>+'[43]Trafo 1f Consolidado'!L29</f>
        <v/>
      </c>
      <c r="N1478" s="49" t="str">
        <f>+'[43]Trafo 1f Consolidado'!M29</f>
        <v/>
      </c>
      <c r="O1478" s="49" t="str">
        <f>+'[43]Trafo 1f Consolidado'!N29</f>
        <v>Estimado</v>
      </c>
      <c r="P1478" s="49" t="str">
        <f>+'[43]Trafo 1f Consolidado'!O29</f>
        <v/>
      </c>
      <c r="Q1478" s="49" t="str">
        <f>+'[43]Trafo 1f Consolidado'!P29</f>
        <v>E</v>
      </c>
      <c r="R1478" s="51">
        <f t="shared" si="96"/>
        <v>-4.0840496637711943E-2</v>
      </c>
      <c r="S1478" s="45" t="str">
        <f t="shared" si="97"/>
        <v>Estimado.rar</v>
      </c>
      <c r="V1478" s="46">
        <f t="shared" si="95"/>
        <v>1</v>
      </c>
    </row>
    <row r="1479" spans="1:22" s="45" customFormat="1" ht="11.25" hidden="1" customHeight="1" x14ac:dyDescent="0.2">
      <c r="A1479" s="47">
        <f t="shared" si="94"/>
        <v>1465</v>
      </c>
      <c r="B1479" s="48" t="str">
        <f>+'[43]Trafo 1f Consolidado'!B30</f>
        <v>TMC18</v>
      </c>
      <c r="C1479" s="49" t="str">
        <f>+'[43]Trafo 1f Consolidado'!C30</f>
        <v>TRANSFORMADOR MONOFASICO AEREO CONVENCIONAL DE 25 KVA; 10/0.22 KV.</v>
      </c>
      <c r="D1479" s="49">
        <f>+'[43]Trafo 1f Consolidado'!D30</f>
        <v>1118.92</v>
      </c>
      <c r="E1479" s="53">
        <f>+'[43]Trafo 1f Consolidado'!E30</f>
        <v>1072.3900000000001</v>
      </c>
      <c r="F1479" s="53"/>
      <c r="G1479" s="49" t="str">
        <f>+'[43]Trafo 1f Consolidado'!F30</f>
        <v>S</v>
      </c>
      <c r="H1479" s="49">
        <f>+'[43]Trafo 1f Consolidado'!G30</f>
        <v>4</v>
      </c>
      <c r="I1479" s="49" t="str">
        <f>+'[43]Trafo 1f Consolidado'!H30</f>
        <v>Factura 0001-0017984</v>
      </c>
      <c r="J1479" s="49" t="str">
        <f>+'[43]Trafo 1f Consolidado'!I30</f>
        <v>Individual</v>
      </c>
      <c r="K1479" s="49" t="str">
        <f>+'[43]Trafo 1f Consolidado'!J30</f>
        <v>EDPE</v>
      </c>
      <c r="L1479" s="49" t="str">
        <f>+'[43]Trafo 1f Consolidado'!K30</f>
        <v>I &amp; T ELECTRIC S.A.C</v>
      </c>
      <c r="M1479" s="49">
        <f>+'[43]Trafo 1f Consolidado'!L30</f>
        <v>42898</v>
      </c>
      <c r="N1479" s="49">
        <f>+'[43]Trafo 1f Consolidado'!M30</f>
        <v>4</v>
      </c>
      <c r="O1479" s="49" t="str">
        <f>+'[43]Trafo 1f Consolidado'!N30</f>
        <v>Sustento</v>
      </c>
      <c r="P1479" s="49">
        <f>+'[43]Trafo 1f Consolidado'!O30</f>
        <v>4</v>
      </c>
      <c r="Q1479" s="49" t="str">
        <f>+'[43]Trafo 1f Consolidado'!P30</f>
        <v>S</v>
      </c>
      <c r="R1479" s="51">
        <f t="shared" si="96"/>
        <v>-4.1584742430200494E-2</v>
      </c>
      <c r="S1479" s="45" t="str">
        <f t="shared" si="97"/>
        <v>EDPE: Factura 0001-0017984</v>
      </c>
      <c r="V1479" s="46">
        <f t="shared" si="95"/>
        <v>1</v>
      </c>
    </row>
    <row r="1480" spans="1:22" s="45" customFormat="1" ht="11.25" hidden="1" customHeight="1" x14ac:dyDescent="0.2">
      <c r="A1480" s="47">
        <f t="shared" si="94"/>
        <v>1466</v>
      </c>
      <c r="B1480" s="48" t="str">
        <f>+'[43]Trafo 1f Consolidado'!B31</f>
        <v>TMC155</v>
      </c>
      <c r="C1480" s="49" t="str">
        <f>+'[43]Trafo 1f Consolidado'!C31</f>
        <v>TRANSFORMADOR MONOFASICO AEREO CONVENCIONAL DE 25 KVA; 10/0.38-0.22 KV.</v>
      </c>
      <c r="D1480" s="49">
        <f>+'[43]Trafo 1f Consolidado'!D31</f>
        <v>1118.92</v>
      </c>
      <c r="E1480" s="53">
        <f>+'[43]Trafo 1f Consolidado'!E31</f>
        <v>1058.9376294676176</v>
      </c>
      <c r="F1480" s="53"/>
      <c r="G1480" s="49" t="str">
        <f>+'[43]Trafo 1f Consolidado'!F31</f>
        <v>E</v>
      </c>
      <c r="H1480" s="49" t="str">
        <f>+'[43]Trafo 1f Consolidado'!G31</f>
        <v/>
      </c>
      <c r="I1480" s="49" t="str">
        <f>+'[43]Trafo 1f Consolidado'!H31</f>
        <v>Estimado</v>
      </c>
      <c r="J1480" s="49" t="str">
        <f>+'[43]Trafo 1f Consolidado'!I31</f>
        <v/>
      </c>
      <c r="K1480" s="49" t="str">
        <f>+'[43]Trafo 1f Consolidado'!J31</f>
        <v/>
      </c>
      <c r="L1480" s="49" t="str">
        <f>+'[43]Trafo 1f Consolidado'!K31</f>
        <v/>
      </c>
      <c r="M1480" s="49" t="str">
        <f>+'[43]Trafo 1f Consolidado'!L31</f>
        <v/>
      </c>
      <c r="N1480" s="49" t="str">
        <f>+'[43]Trafo 1f Consolidado'!M31</f>
        <v/>
      </c>
      <c r="O1480" s="49" t="str">
        <f>+'[43]Trafo 1f Consolidado'!N31</f>
        <v>Estimado</v>
      </c>
      <c r="P1480" s="49" t="str">
        <f>+'[43]Trafo 1f Consolidado'!O31</f>
        <v/>
      </c>
      <c r="Q1480" s="49" t="str">
        <f>+'[43]Trafo 1f Consolidado'!P31</f>
        <v>E</v>
      </c>
      <c r="R1480" s="51">
        <f t="shared" si="96"/>
        <v>-5.3607380806833804E-2</v>
      </c>
      <c r="S1480" s="45" t="str">
        <f t="shared" si="97"/>
        <v>Estimado.rar</v>
      </c>
      <c r="V1480" s="46">
        <f t="shared" si="95"/>
        <v>1</v>
      </c>
    </row>
    <row r="1481" spans="1:22" s="45" customFormat="1" ht="11.25" hidden="1" customHeight="1" x14ac:dyDescent="0.2">
      <c r="A1481" s="47">
        <f t="shared" si="94"/>
        <v>1467</v>
      </c>
      <c r="B1481" s="48" t="str">
        <f>+'[43]Trafo 1f Consolidado'!B32</f>
        <v>TMC94</v>
      </c>
      <c r="C1481" s="49" t="str">
        <f>+'[43]Trafo 1f Consolidado'!C32</f>
        <v>TRANSFORMADOR MONOFASICO DE 25 KVA, 10/0.44-0.22 KV.</v>
      </c>
      <c r="D1481" s="49">
        <f>+'[43]Trafo 1f Consolidado'!D32</f>
        <v>1118.92</v>
      </c>
      <c r="E1481" s="53">
        <f>+'[43]Trafo 1f Consolidado'!E32</f>
        <v>1058.9376294676176</v>
      </c>
      <c r="F1481" s="53"/>
      <c r="G1481" s="49" t="str">
        <f>+'[43]Trafo 1f Consolidado'!F32</f>
        <v>E</v>
      </c>
      <c r="H1481" s="49" t="str">
        <f>+'[43]Trafo 1f Consolidado'!G32</f>
        <v/>
      </c>
      <c r="I1481" s="49" t="str">
        <f>+'[43]Trafo 1f Consolidado'!H32</f>
        <v>Estimado</v>
      </c>
      <c r="J1481" s="49" t="str">
        <f>+'[43]Trafo 1f Consolidado'!I32</f>
        <v/>
      </c>
      <c r="K1481" s="49" t="str">
        <f>+'[43]Trafo 1f Consolidado'!J32</f>
        <v/>
      </c>
      <c r="L1481" s="49" t="str">
        <f>+'[43]Trafo 1f Consolidado'!K32</f>
        <v/>
      </c>
      <c r="M1481" s="49" t="str">
        <f>+'[43]Trafo 1f Consolidado'!L32</f>
        <v/>
      </c>
      <c r="N1481" s="49" t="str">
        <f>+'[43]Trafo 1f Consolidado'!M32</f>
        <v/>
      </c>
      <c r="O1481" s="49" t="str">
        <f>+'[43]Trafo 1f Consolidado'!N32</f>
        <v>Estimado</v>
      </c>
      <c r="P1481" s="49" t="str">
        <f>+'[43]Trafo 1f Consolidado'!O32</f>
        <v/>
      </c>
      <c r="Q1481" s="49" t="str">
        <f>+'[43]Trafo 1f Consolidado'!P32</f>
        <v>E</v>
      </c>
      <c r="R1481" s="51">
        <f t="shared" si="96"/>
        <v>-5.3607380806833804E-2</v>
      </c>
      <c r="S1481" s="45" t="str">
        <f t="shared" si="97"/>
        <v>Estimado.rar</v>
      </c>
      <c r="V1481" s="46">
        <f t="shared" si="95"/>
        <v>1</v>
      </c>
    </row>
    <row r="1482" spans="1:22" s="45" customFormat="1" ht="11.25" hidden="1" customHeight="1" x14ac:dyDescent="0.2">
      <c r="A1482" s="47">
        <f t="shared" si="94"/>
        <v>1468</v>
      </c>
      <c r="B1482" s="48" t="str">
        <f>+'[43]Trafo 1f Consolidado'!B33</f>
        <v>TMC211</v>
      </c>
      <c r="C1482" s="49" t="str">
        <f>+'[43]Trafo 1f Consolidado'!C33</f>
        <v>TRANSFORMADOR MONOFASICO AEREO CONVENCIONAL DE 25 KVA; 10/BT KV.</v>
      </c>
      <c r="D1482" s="49">
        <f>+'[43]Trafo 1f Consolidado'!D33</f>
        <v>1118.92</v>
      </c>
      <c r="E1482" s="53">
        <f>+'[43]Trafo 1f Consolidado'!E33</f>
        <v>1058.9376294676176</v>
      </c>
      <c r="F1482" s="53"/>
      <c r="G1482" s="49" t="str">
        <f>+'[43]Trafo 1f Consolidado'!F33</f>
        <v>E</v>
      </c>
      <c r="H1482" s="49" t="str">
        <f>+'[43]Trafo 1f Consolidado'!G33</f>
        <v/>
      </c>
      <c r="I1482" s="49" t="str">
        <f>+'[43]Trafo 1f Consolidado'!H33</f>
        <v>Estimado</v>
      </c>
      <c r="J1482" s="49" t="str">
        <f>+'[43]Trafo 1f Consolidado'!I33</f>
        <v/>
      </c>
      <c r="K1482" s="49" t="str">
        <f>+'[43]Trafo 1f Consolidado'!J33</f>
        <v/>
      </c>
      <c r="L1482" s="49" t="str">
        <f>+'[43]Trafo 1f Consolidado'!K33</f>
        <v/>
      </c>
      <c r="M1482" s="49" t="str">
        <f>+'[43]Trafo 1f Consolidado'!L33</f>
        <v/>
      </c>
      <c r="N1482" s="49" t="str">
        <f>+'[43]Trafo 1f Consolidado'!M33</f>
        <v/>
      </c>
      <c r="O1482" s="49" t="str">
        <f>+'[43]Trafo 1f Consolidado'!N33</f>
        <v>Estimado</v>
      </c>
      <c r="P1482" s="49" t="str">
        <f>+'[43]Trafo 1f Consolidado'!O33</f>
        <v/>
      </c>
      <c r="Q1482" s="49" t="str">
        <f>+'[43]Trafo 1f Consolidado'!P33</f>
        <v>E</v>
      </c>
      <c r="R1482" s="51">
        <f t="shared" si="96"/>
        <v>-5.3607380806833804E-2</v>
      </c>
      <c r="S1482" s="45" t="str">
        <f t="shared" si="97"/>
        <v>Estimado.rar</v>
      </c>
      <c r="V1482" s="46">
        <f t="shared" si="95"/>
        <v>1</v>
      </c>
    </row>
    <row r="1483" spans="1:22" s="45" customFormat="1" ht="11.25" hidden="1" customHeight="1" x14ac:dyDescent="0.2">
      <c r="A1483" s="47">
        <f t="shared" si="94"/>
        <v>1469</v>
      </c>
      <c r="B1483" s="48" t="str">
        <f>+'[43]Trafo 1f Consolidado'!B34</f>
        <v>TMC59</v>
      </c>
      <c r="C1483" s="49" t="str">
        <f>+'[43]Trafo 1f Consolidado'!C34</f>
        <v>TRANSFORMADOR MONOFASICO AEREO CONVENCIONAL DE  30 KVA; 10/0.22 KV.</v>
      </c>
      <c r="D1483" s="49">
        <f>+'[43]Trafo 1f Consolidado'!D34</f>
        <v>1198.58</v>
      </c>
      <c r="E1483" s="53">
        <f>+'[43]Trafo 1f Consolidado'!E34</f>
        <v>1149.6700166505191</v>
      </c>
      <c r="F1483" s="53"/>
      <c r="G1483" s="49" t="str">
        <f>+'[43]Trafo 1f Consolidado'!F34</f>
        <v>E</v>
      </c>
      <c r="H1483" s="49" t="str">
        <f>+'[43]Trafo 1f Consolidado'!G34</f>
        <v/>
      </c>
      <c r="I1483" s="49" t="str">
        <f>+'[43]Trafo 1f Consolidado'!H34</f>
        <v>Estimado</v>
      </c>
      <c r="J1483" s="49" t="str">
        <f>+'[43]Trafo 1f Consolidado'!I34</f>
        <v/>
      </c>
      <c r="K1483" s="49" t="str">
        <f>+'[43]Trafo 1f Consolidado'!J34</f>
        <v/>
      </c>
      <c r="L1483" s="49" t="str">
        <f>+'[43]Trafo 1f Consolidado'!K34</f>
        <v/>
      </c>
      <c r="M1483" s="49" t="str">
        <f>+'[43]Trafo 1f Consolidado'!L34</f>
        <v/>
      </c>
      <c r="N1483" s="49" t="str">
        <f>+'[43]Trafo 1f Consolidado'!M34</f>
        <v/>
      </c>
      <c r="O1483" s="49" t="str">
        <f>+'[43]Trafo 1f Consolidado'!N34</f>
        <v>Estimado</v>
      </c>
      <c r="P1483" s="49" t="str">
        <f>+'[43]Trafo 1f Consolidado'!O34</f>
        <v/>
      </c>
      <c r="Q1483" s="49" t="str">
        <f>+'[43]Trafo 1f Consolidado'!P34</f>
        <v>E</v>
      </c>
      <c r="R1483" s="51">
        <f t="shared" si="96"/>
        <v>-4.0806607276511198E-2</v>
      </c>
      <c r="S1483" s="45" t="str">
        <f t="shared" si="97"/>
        <v>Estimado.rar</v>
      </c>
      <c r="V1483" s="46">
        <f t="shared" si="95"/>
        <v>1</v>
      </c>
    </row>
    <row r="1484" spans="1:22" s="45" customFormat="1" ht="11.25" hidden="1" customHeight="1" x14ac:dyDescent="0.2">
      <c r="A1484" s="47">
        <f t="shared" ref="A1484:A1547" si="98">+A1483+1</f>
        <v>1470</v>
      </c>
      <c r="B1484" s="48" t="str">
        <f>+'[43]Trafo 1f Consolidado'!B35</f>
        <v>TMC181</v>
      </c>
      <c r="C1484" s="49" t="str">
        <f>+'[43]Trafo 1f Consolidado'!C35</f>
        <v>TRANSFORMADOR MONOFASICO AEREO CONVENCIONAL DE 30 KVA;  10/0.38-0.22 KV.</v>
      </c>
      <c r="D1484" s="49">
        <f>+'[43]Trafo 1f Consolidado'!D35</f>
        <v>1198.58</v>
      </c>
      <c r="E1484" s="53">
        <f>+'[43]Trafo 1f Consolidado'!E35</f>
        <v>1149.6700166505191</v>
      </c>
      <c r="F1484" s="53"/>
      <c r="G1484" s="49" t="str">
        <f>+'[43]Trafo 1f Consolidado'!F35</f>
        <v>E</v>
      </c>
      <c r="H1484" s="49" t="str">
        <f>+'[43]Trafo 1f Consolidado'!G35</f>
        <v/>
      </c>
      <c r="I1484" s="49" t="str">
        <f>+'[43]Trafo 1f Consolidado'!H35</f>
        <v>Estimado</v>
      </c>
      <c r="J1484" s="49" t="str">
        <f>+'[43]Trafo 1f Consolidado'!I35</f>
        <v/>
      </c>
      <c r="K1484" s="49" t="str">
        <f>+'[43]Trafo 1f Consolidado'!J35</f>
        <v/>
      </c>
      <c r="L1484" s="49" t="str">
        <f>+'[43]Trafo 1f Consolidado'!K35</f>
        <v/>
      </c>
      <c r="M1484" s="49" t="str">
        <f>+'[43]Trafo 1f Consolidado'!L35</f>
        <v/>
      </c>
      <c r="N1484" s="49" t="str">
        <f>+'[43]Trafo 1f Consolidado'!M35</f>
        <v/>
      </c>
      <c r="O1484" s="49" t="str">
        <f>+'[43]Trafo 1f Consolidado'!N35</f>
        <v>Estimado</v>
      </c>
      <c r="P1484" s="49" t="str">
        <f>+'[43]Trafo 1f Consolidado'!O35</f>
        <v/>
      </c>
      <c r="Q1484" s="49" t="str">
        <f>+'[43]Trafo 1f Consolidado'!P35</f>
        <v>E</v>
      </c>
      <c r="R1484" s="51">
        <f t="shared" si="96"/>
        <v>-4.0806607276511198E-2</v>
      </c>
      <c r="S1484" s="45" t="str">
        <f t="shared" si="97"/>
        <v>Estimado.rar</v>
      </c>
      <c r="V1484" s="46">
        <f t="shared" si="95"/>
        <v>1</v>
      </c>
    </row>
    <row r="1485" spans="1:22" s="45" customFormat="1" ht="11.25" hidden="1" customHeight="1" x14ac:dyDescent="0.2">
      <c r="A1485" s="47">
        <f t="shared" si="98"/>
        <v>1471</v>
      </c>
      <c r="B1485" s="48" t="str">
        <f>+'[43]Trafo 1f Consolidado'!B36</f>
        <v>TMC160</v>
      </c>
      <c r="C1485" s="49" t="str">
        <f>+'[43]Trafo 1f Consolidado'!C36</f>
        <v>TRANSFORMADOR MONOFASICO AEREO CONVENCIONAL DE  30 KVA;  10/0.44-0.22 KV.</v>
      </c>
      <c r="D1485" s="49">
        <f>+'[43]Trafo 1f Consolidado'!D36</f>
        <v>1198.58</v>
      </c>
      <c r="E1485" s="53">
        <f>+'[43]Trafo 1f Consolidado'!E36</f>
        <v>1149.6700166505191</v>
      </c>
      <c r="F1485" s="53"/>
      <c r="G1485" s="49" t="str">
        <f>+'[43]Trafo 1f Consolidado'!F36</f>
        <v>E</v>
      </c>
      <c r="H1485" s="49" t="str">
        <f>+'[43]Trafo 1f Consolidado'!G36</f>
        <v/>
      </c>
      <c r="I1485" s="49" t="str">
        <f>+'[43]Trafo 1f Consolidado'!H36</f>
        <v>Estimado</v>
      </c>
      <c r="J1485" s="49" t="str">
        <f>+'[43]Trafo 1f Consolidado'!I36</f>
        <v/>
      </c>
      <c r="K1485" s="49" t="str">
        <f>+'[43]Trafo 1f Consolidado'!J36</f>
        <v/>
      </c>
      <c r="L1485" s="49" t="str">
        <f>+'[43]Trafo 1f Consolidado'!K36</f>
        <v/>
      </c>
      <c r="M1485" s="49" t="str">
        <f>+'[43]Trafo 1f Consolidado'!L36</f>
        <v/>
      </c>
      <c r="N1485" s="49" t="str">
        <f>+'[43]Trafo 1f Consolidado'!M36</f>
        <v/>
      </c>
      <c r="O1485" s="49" t="str">
        <f>+'[43]Trafo 1f Consolidado'!N36</f>
        <v>Estimado</v>
      </c>
      <c r="P1485" s="49" t="str">
        <f>+'[43]Trafo 1f Consolidado'!O36</f>
        <v/>
      </c>
      <c r="Q1485" s="49" t="str">
        <f>+'[43]Trafo 1f Consolidado'!P36</f>
        <v>E</v>
      </c>
      <c r="R1485" s="51">
        <f t="shared" si="96"/>
        <v>-4.0806607276511198E-2</v>
      </c>
      <c r="S1485" s="45" t="str">
        <f t="shared" si="97"/>
        <v>Estimado.rar</v>
      </c>
      <c r="V1485" s="46">
        <f t="shared" si="95"/>
        <v>1</v>
      </c>
    </row>
    <row r="1486" spans="1:22" s="45" customFormat="1" ht="11.25" hidden="1" customHeight="1" x14ac:dyDescent="0.2">
      <c r="A1486" s="47">
        <f t="shared" si="98"/>
        <v>1472</v>
      </c>
      <c r="B1486" s="48" t="str">
        <f>+'[43]Trafo 1f Consolidado'!B37</f>
        <v>TMC193</v>
      </c>
      <c r="C1486" s="49" t="str">
        <f>+'[43]Trafo 1f Consolidado'!C37</f>
        <v>TRANSFORMADOR MONOFASICO DE 37 KVA, 10/0.22 KV.</v>
      </c>
      <c r="D1486" s="49">
        <f>+'[43]Trafo 1f Consolidado'!D37</f>
        <v>1317.42</v>
      </c>
      <c r="E1486" s="53">
        <f>+'[43]Trafo 1f Consolidado'!E37</f>
        <v>1263.6924440995924</v>
      </c>
      <c r="F1486" s="53"/>
      <c r="G1486" s="49" t="str">
        <f>+'[43]Trafo 1f Consolidado'!F37</f>
        <v>E</v>
      </c>
      <c r="H1486" s="49" t="str">
        <f>+'[43]Trafo 1f Consolidado'!G37</f>
        <v/>
      </c>
      <c r="I1486" s="49" t="str">
        <f>+'[43]Trafo 1f Consolidado'!H37</f>
        <v>Estimado</v>
      </c>
      <c r="J1486" s="49" t="str">
        <f>+'[43]Trafo 1f Consolidado'!I37</f>
        <v/>
      </c>
      <c r="K1486" s="49" t="str">
        <f>+'[43]Trafo 1f Consolidado'!J37</f>
        <v/>
      </c>
      <c r="L1486" s="49" t="str">
        <f>+'[43]Trafo 1f Consolidado'!K37</f>
        <v/>
      </c>
      <c r="M1486" s="49" t="str">
        <f>+'[43]Trafo 1f Consolidado'!L37</f>
        <v/>
      </c>
      <c r="N1486" s="49" t="str">
        <f>+'[43]Trafo 1f Consolidado'!M37</f>
        <v/>
      </c>
      <c r="O1486" s="49" t="str">
        <f>+'[43]Trafo 1f Consolidado'!N37</f>
        <v>Estimado</v>
      </c>
      <c r="P1486" s="49" t="str">
        <f>+'[43]Trafo 1f Consolidado'!O37</f>
        <v/>
      </c>
      <c r="Q1486" s="49" t="str">
        <f>+'[43]Trafo 1f Consolidado'!P37</f>
        <v>E</v>
      </c>
      <c r="R1486" s="51">
        <f t="shared" si="96"/>
        <v>-4.0782404928122906E-2</v>
      </c>
      <c r="S1486" s="45" t="str">
        <f t="shared" si="97"/>
        <v>Estimado.rar</v>
      </c>
      <c r="V1486" s="46">
        <f t="shared" si="95"/>
        <v>1</v>
      </c>
    </row>
    <row r="1487" spans="1:22" s="45" customFormat="1" ht="11.25" hidden="1" customHeight="1" x14ac:dyDescent="0.2">
      <c r="A1487" s="47">
        <f t="shared" si="98"/>
        <v>1473</v>
      </c>
      <c r="B1487" s="48" t="str">
        <f>+'[43]Trafo 1f Consolidado'!B38</f>
        <v>TMC24</v>
      </c>
      <c r="C1487" s="49" t="str">
        <f>+'[43]Trafo 1f Consolidado'!C38</f>
        <v>TRANSFORMADOR MONOFASICO AEREO CONVENCIONAL DE 37.5 KVA; 10/0.22 KV.</v>
      </c>
      <c r="D1487" s="49">
        <f>+'[43]Trafo 1f Consolidado'!D38</f>
        <v>1325.42</v>
      </c>
      <c r="E1487" s="53">
        <f>+'[43]Trafo 1f Consolidado'!E38</f>
        <v>1271.364059204519</v>
      </c>
      <c r="F1487" s="53"/>
      <c r="G1487" s="49" t="str">
        <f>+'[43]Trafo 1f Consolidado'!F38</f>
        <v>E</v>
      </c>
      <c r="H1487" s="49" t="str">
        <f>+'[43]Trafo 1f Consolidado'!G38</f>
        <v/>
      </c>
      <c r="I1487" s="49" t="str">
        <f>+'[43]Trafo 1f Consolidado'!H38</f>
        <v>Estimado</v>
      </c>
      <c r="J1487" s="49" t="str">
        <f>+'[43]Trafo 1f Consolidado'!I38</f>
        <v/>
      </c>
      <c r="K1487" s="49" t="str">
        <f>+'[43]Trafo 1f Consolidado'!J38</f>
        <v/>
      </c>
      <c r="L1487" s="49" t="str">
        <f>+'[43]Trafo 1f Consolidado'!K38</f>
        <v/>
      </c>
      <c r="M1487" s="49" t="str">
        <f>+'[43]Trafo 1f Consolidado'!L38</f>
        <v/>
      </c>
      <c r="N1487" s="49" t="str">
        <f>+'[43]Trafo 1f Consolidado'!M38</f>
        <v/>
      </c>
      <c r="O1487" s="49" t="str">
        <f>+'[43]Trafo 1f Consolidado'!N38</f>
        <v>Estimado</v>
      </c>
      <c r="P1487" s="49" t="str">
        <f>+'[43]Trafo 1f Consolidado'!O38</f>
        <v/>
      </c>
      <c r="Q1487" s="49" t="str">
        <f>+'[43]Trafo 1f Consolidado'!P38</f>
        <v>E</v>
      </c>
      <c r="R1487" s="51">
        <f t="shared" si="96"/>
        <v>-4.0784008688175111E-2</v>
      </c>
      <c r="S1487" s="45" t="str">
        <f t="shared" si="97"/>
        <v>Estimado.rar</v>
      </c>
      <c r="V1487" s="46">
        <f t="shared" si="95"/>
        <v>1</v>
      </c>
    </row>
    <row r="1488" spans="1:22" s="45" customFormat="1" ht="11.25" hidden="1" customHeight="1" x14ac:dyDescent="0.2">
      <c r="A1488" s="47">
        <f t="shared" si="98"/>
        <v>1474</v>
      </c>
      <c r="B1488" s="48" t="str">
        <f>+'[43]Trafo 1f Consolidado'!B39</f>
        <v>TMC95</v>
      </c>
      <c r="C1488" s="49" t="str">
        <f>+'[43]Trafo 1f Consolidado'!C39</f>
        <v>TRANSFORMADOR MONOFASICO AEREO CONVENCIONAL DE 37.5 KVA 10 / 0.38-0.22 KV</v>
      </c>
      <c r="D1488" s="49">
        <f>+'[43]Trafo 1f Consolidado'!D39</f>
        <v>1325.42</v>
      </c>
      <c r="E1488" s="53">
        <f>+'[43]Trafo 1f Consolidado'!E39</f>
        <v>1271.364059204519</v>
      </c>
      <c r="F1488" s="53"/>
      <c r="G1488" s="49" t="str">
        <f>+'[43]Trafo 1f Consolidado'!F39</f>
        <v>E</v>
      </c>
      <c r="H1488" s="49" t="str">
        <f>+'[43]Trafo 1f Consolidado'!G39</f>
        <v/>
      </c>
      <c r="I1488" s="49" t="str">
        <f>+'[43]Trafo 1f Consolidado'!H39</f>
        <v>Estimado</v>
      </c>
      <c r="J1488" s="49" t="str">
        <f>+'[43]Trafo 1f Consolidado'!I39</f>
        <v/>
      </c>
      <c r="K1488" s="49" t="str">
        <f>+'[43]Trafo 1f Consolidado'!J39</f>
        <v/>
      </c>
      <c r="L1488" s="49" t="str">
        <f>+'[43]Trafo 1f Consolidado'!K39</f>
        <v/>
      </c>
      <c r="M1488" s="49" t="str">
        <f>+'[43]Trafo 1f Consolidado'!L39</f>
        <v/>
      </c>
      <c r="N1488" s="49" t="str">
        <f>+'[43]Trafo 1f Consolidado'!M39</f>
        <v/>
      </c>
      <c r="O1488" s="49" t="str">
        <f>+'[43]Trafo 1f Consolidado'!N39</f>
        <v>Estimado</v>
      </c>
      <c r="P1488" s="49" t="str">
        <f>+'[43]Trafo 1f Consolidado'!O39</f>
        <v/>
      </c>
      <c r="Q1488" s="49" t="str">
        <f>+'[43]Trafo 1f Consolidado'!P39</f>
        <v>E</v>
      </c>
      <c r="R1488" s="51">
        <f t="shared" si="96"/>
        <v>-4.0784008688175111E-2</v>
      </c>
      <c r="S1488" s="45" t="str">
        <f t="shared" si="97"/>
        <v>Estimado.rar</v>
      </c>
      <c r="V1488" s="46">
        <f t="shared" si="95"/>
        <v>1</v>
      </c>
    </row>
    <row r="1489" spans="1:22" s="45" customFormat="1" ht="11.25" hidden="1" customHeight="1" x14ac:dyDescent="0.2">
      <c r="A1489" s="47">
        <f t="shared" si="98"/>
        <v>1475</v>
      </c>
      <c r="B1489" s="48" t="str">
        <f>+'[43]Trafo 1f Consolidado'!B40</f>
        <v>TMC96</v>
      </c>
      <c r="C1489" s="49" t="str">
        <f>+'[43]Trafo 1f Consolidado'!C40</f>
        <v>TRANSFORMADOR MONOFASICO AEREO CONVENCIONAL DE 37.5 KVA 10 / 0.44-0.22 KV</v>
      </c>
      <c r="D1489" s="49">
        <f>+'[43]Trafo 1f Consolidado'!D40</f>
        <v>1325.42</v>
      </c>
      <c r="E1489" s="53">
        <f>+'[43]Trafo 1f Consolidado'!E40</f>
        <v>1271.364059204519</v>
      </c>
      <c r="F1489" s="53"/>
      <c r="G1489" s="49" t="str">
        <f>+'[43]Trafo 1f Consolidado'!F40</f>
        <v>E</v>
      </c>
      <c r="H1489" s="49" t="str">
        <f>+'[43]Trafo 1f Consolidado'!G40</f>
        <v/>
      </c>
      <c r="I1489" s="49" t="str">
        <f>+'[43]Trafo 1f Consolidado'!H40</f>
        <v>Estimado</v>
      </c>
      <c r="J1489" s="49" t="str">
        <f>+'[43]Trafo 1f Consolidado'!I40</f>
        <v/>
      </c>
      <c r="K1489" s="49" t="str">
        <f>+'[43]Trafo 1f Consolidado'!J40</f>
        <v/>
      </c>
      <c r="L1489" s="49" t="str">
        <f>+'[43]Trafo 1f Consolidado'!K40</f>
        <v/>
      </c>
      <c r="M1489" s="49" t="str">
        <f>+'[43]Trafo 1f Consolidado'!L40</f>
        <v/>
      </c>
      <c r="N1489" s="49" t="str">
        <f>+'[43]Trafo 1f Consolidado'!M40</f>
        <v/>
      </c>
      <c r="O1489" s="49" t="str">
        <f>+'[43]Trafo 1f Consolidado'!N40</f>
        <v>Estimado</v>
      </c>
      <c r="P1489" s="49" t="str">
        <f>+'[43]Trafo 1f Consolidado'!O40</f>
        <v/>
      </c>
      <c r="Q1489" s="49" t="str">
        <f>+'[43]Trafo 1f Consolidado'!P40</f>
        <v>E</v>
      </c>
      <c r="R1489" s="51">
        <f t="shared" si="96"/>
        <v>-4.0784008688175111E-2</v>
      </c>
      <c r="S1489" s="45" t="str">
        <f t="shared" si="97"/>
        <v>Estimado.rar</v>
      </c>
      <c r="V1489" s="46">
        <f t="shared" si="95"/>
        <v>1</v>
      </c>
    </row>
    <row r="1490" spans="1:22" s="45" customFormat="1" ht="11.25" hidden="1" customHeight="1" x14ac:dyDescent="0.2">
      <c r="A1490" s="47">
        <f t="shared" si="98"/>
        <v>1476</v>
      </c>
      <c r="B1490" s="48" t="str">
        <f>+'[43]Trafo 1f Consolidado'!B41</f>
        <v>TMC64</v>
      </c>
      <c r="C1490" s="49" t="str">
        <f>+'[43]Trafo 1f Consolidado'!C41</f>
        <v>TRANSFORMADOR MONOFASICO AEREO CONVENCIONAL DE  40 KVA; 10/0.22 KV.</v>
      </c>
      <c r="D1490" s="49">
        <f>+'[43]Trafo 1f Consolidado'!D41</f>
        <v>1364.55</v>
      </c>
      <c r="E1490" s="53">
        <f>+'[43]Trafo 1f Consolidado'!E41</f>
        <v>1308.9048636319051</v>
      </c>
      <c r="F1490" s="53"/>
      <c r="G1490" s="49" t="str">
        <f>+'[43]Trafo 1f Consolidado'!F41</f>
        <v>E</v>
      </c>
      <c r="H1490" s="49" t="str">
        <f>+'[43]Trafo 1f Consolidado'!G41</f>
        <v/>
      </c>
      <c r="I1490" s="49" t="str">
        <f>+'[43]Trafo 1f Consolidado'!H41</f>
        <v>Estimado</v>
      </c>
      <c r="J1490" s="49" t="str">
        <f>+'[43]Trafo 1f Consolidado'!I41</f>
        <v/>
      </c>
      <c r="K1490" s="49" t="str">
        <f>+'[43]Trafo 1f Consolidado'!J41</f>
        <v/>
      </c>
      <c r="L1490" s="49" t="str">
        <f>+'[43]Trafo 1f Consolidado'!K41</f>
        <v/>
      </c>
      <c r="M1490" s="49" t="str">
        <f>+'[43]Trafo 1f Consolidado'!L41</f>
        <v/>
      </c>
      <c r="N1490" s="49" t="str">
        <f>+'[43]Trafo 1f Consolidado'!M41</f>
        <v/>
      </c>
      <c r="O1490" s="49" t="str">
        <f>+'[43]Trafo 1f Consolidado'!N41</f>
        <v>Estimado</v>
      </c>
      <c r="P1490" s="49" t="str">
        <f>+'[43]Trafo 1f Consolidado'!O41</f>
        <v/>
      </c>
      <c r="Q1490" s="49" t="str">
        <f>+'[43]Trafo 1f Consolidado'!P41</f>
        <v>E</v>
      </c>
      <c r="R1490" s="51">
        <f t="shared" si="96"/>
        <v>-4.0779111332010509E-2</v>
      </c>
      <c r="S1490" s="45" t="str">
        <f t="shared" si="97"/>
        <v>Estimado.rar</v>
      </c>
      <c r="V1490" s="46">
        <f t="shared" si="95"/>
        <v>1</v>
      </c>
    </row>
    <row r="1491" spans="1:22" s="45" customFormat="1" ht="11.25" hidden="1" customHeight="1" x14ac:dyDescent="0.2">
      <c r="A1491" s="47">
        <f t="shared" si="98"/>
        <v>1477</v>
      </c>
      <c r="B1491" s="48" t="str">
        <f>+'[43]Trafo 1f Consolidado'!B42</f>
        <v>TMC183</v>
      </c>
      <c r="C1491" s="49" t="str">
        <f>+'[43]Trafo 1f Consolidado'!C42</f>
        <v>TRANSFORMADOR MONOFASICO AEREO CONVENCIONAL DE 40 KVA;  10/0.38-0.22 KV.</v>
      </c>
      <c r="D1491" s="49">
        <f>+'[43]Trafo 1f Consolidado'!D42</f>
        <v>1364.55</v>
      </c>
      <c r="E1491" s="53">
        <f>+'[43]Trafo 1f Consolidado'!E42</f>
        <v>1308.9048636319051</v>
      </c>
      <c r="F1491" s="53"/>
      <c r="G1491" s="49" t="str">
        <f>+'[43]Trafo 1f Consolidado'!F42</f>
        <v>E</v>
      </c>
      <c r="H1491" s="49" t="str">
        <f>+'[43]Trafo 1f Consolidado'!G42</f>
        <v/>
      </c>
      <c r="I1491" s="49" t="str">
        <f>+'[43]Trafo 1f Consolidado'!H42</f>
        <v>Estimado</v>
      </c>
      <c r="J1491" s="49" t="str">
        <f>+'[43]Trafo 1f Consolidado'!I42</f>
        <v/>
      </c>
      <c r="K1491" s="49" t="str">
        <f>+'[43]Trafo 1f Consolidado'!J42</f>
        <v/>
      </c>
      <c r="L1491" s="49" t="str">
        <f>+'[43]Trafo 1f Consolidado'!K42</f>
        <v/>
      </c>
      <c r="M1491" s="49" t="str">
        <f>+'[43]Trafo 1f Consolidado'!L42</f>
        <v/>
      </c>
      <c r="N1491" s="49" t="str">
        <f>+'[43]Trafo 1f Consolidado'!M42</f>
        <v/>
      </c>
      <c r="O1491" s="49" t="str">
        <f>+'[43]Trafo 1f Consolidado'!N42</f>
        <v>Estimado</v>
      </c>
      <c r="P1491" s="49" t="str">
        <f>+'[43]Trafo 1f Consolidado'!O42</f>
        <v/>
      </c>
      <c r="Q1491" s="49" t="str">
        <f>+'[43]Trafo 1f Consolidado'!P42</f>
        <v>E</v>
      </c>
      <c r="R1491" s="51">
        <f t="shared" si="96"/>
        <v>-4.0779111332010509E-2</v>
      </c>
      <c r="S1491" s="45" t="str">
        <f t="shared" si="97"/>
        <v>Estimado.rar</v>
      </c>
      <c r="V1491" s="46">
        <f t="shared" si="95"/>
        <v>1</v>
      </c>
    </row>
    <row r="1492" spans="1:22" s="45" customFormat="1" ht="11.25" hidden="1" customHeight="1" x14ac:dyDescent="0.2">
      <c r="A1492" s="47">
        <f t="shared" si="98"/>
        <v>1478</v>
      </c>
      <c r="B1492" s="48" t="str">
        <f>+'[43]Trafo 1f Consolidado'!B43</f>
        <v>TMC215</v>
      </c>
      <c r="C1492" s="49" t="str">
        <f>+'[43]Trafo 1f Consolidado'!C43</f>
        <v>TRANSFORMADOR MONOFASICO AEREO CONVENCIONAL DE 40 KVA; 10/0.44-0.22 KV.</v>
      </c>
      <c r="D1492" s="49">
        <f>+'[43]Trafo 1f Consolidado'!D43</f>
        <v>1364.55</v>
      </c>
      <c r="E1492" s="53">
        <f>+'[43]Trafo 1f Consolidado'!E43</f>
        <v>1308.9048636319051</v>
      </c>
      <c r="F1492" s="53"/>
      <c r="G1492" s="49" t="str">
        <f>+'[43]Trafo 1f Consolidado'!F43</f>
        <v>E</v>
      </c>
      <c r="H1492" s="49" t="str">
        <f>+'[43]Trafo 1f Consolidado'!G43</f>
        <v/>
      </c>
      <c r="I1492" s="49" t="str">
        <f>+'[43]Trafo 1f Consolidado'!H43</f>
        <v>Estimado</v>
      </c>
      <c r="J1492" s="49" t="str">
        <f>+'[43]Trafo 1f Consolidado'!I43</f>
        <v/>
      </c>
      <c r="K1492" s="49" t="str">
        <f>+'[43]Trafo 1f Consolidado'!J43</f>
        <v/>
      </c>
      <c r="L1492" s="49" t="str">
        <f>+'[43]Trafo 1f Consolidado'!K43</f>
        <v/>
      </c>
      <c r="M1492" s="49" t="str">
        <f>+'[43]Trafo 1f Consolidado'!L43</f>
        <v/>
      </c>
      <c r="N1492" s="49" t="str">
        <f>+'[43]Trafo 1f Consolidado'!M43</f>
        <v/>
      </c>
      <c r="O1492" s="49" t="str">
        <f>+'[43]Trafo 1f Consolidado'!N43</f>
        <v>Estimado</v>
      </c>
      <c r="P1492" s="49" t="str">
        <f>+'[43]Trafo 1f Consolidado'!O43</f>
        <v/>
      </c>
      <c r="Q1492" s="49" t="str">
        <f>+'[43]Trafo 1f Consolidado'!P43</f>
        <v>E</v>
      </c>
      <c r="R1492" s="51">
        <f t="shared" si="96"/>
        <v>-4.0779111332010509E-2</v>
      </c>
      <c r="S1492" s="45" t="str">
        <f t="shared" si="97"/>
        <v>Estimado.rar</v>
      </c>
      <c r="V1492" s="46">
        <f t="shared" si="95"/>
        <v>1</v>
      </c>
    </row>
    <row r="1493" spans="1:22" s="45" customFormat="1" ht="11.25" hidden="1" customHeight="1" x14ac:dyDescent="0.2">
      <c r="A1493" s="47">
        <f t="shared" si="98"/>
        <v>1479</v>
      </c>
      <c r="B1493" s="48" t="str">
        <f>+'[43]Trafo 1f Consolidado'!B44</f>
        <v>TMC29</v>
      </c>
      <c r="C1493" s="49" t="str">
        <f>+'[43]Trafo 1f Consolidado'!C44</f>
        <v>TRANSFORMADOR MONOFASICO AEREO CONVENCIONAL DE 50 KVA; 10/0.22 KV.</v>
      </c>
      <c r="D1493" s="49">
        <f>+'[43]Trafo 1f Consolidado'!D44</f>
        <v>1508.95</v>
      </c>
      <c r="E1493" s="53">
        <f>+'[43]Trafo 1f Consolidado'!E44</f>
        <v>1447.4541185198657</v>
      </c>
      <c r="F1493" s="53"/>
      <c r="G1493" s="49" t="str">
        <f>+'[43]Trafo 1f Consolidado'!F44</f>
        <v>E</v>
      </c>
      <c r="H1493" s="49" t="str">
        <f>+'[43]Trafo 1f Consolidado'!G44</f>
        <v/>
      </c>
      <c r="I1493" s="49" t="str">
        <f>+'[43]Trafo 1f Consolidado'!H44</f>
        <v>Estimado</v>
      </c>
      <c r="J1493" s="49" t="str">
        <f>+'[43]Trafo 1f Consolidado'!I44</f>
        <v/>
      </c>
      <c r="K1493" s="49" t="str">
        <f>+'[43]Trafo 1f Consolidado'!J44</f>
        <v/>
      </c>
      <c r="L1493" s="49" t="str">
        <f>+'[43]Trafo 1f Consolidado'!K44</f>
        <v/>
      </c>
      <c r="M1493" s="49" t="str">
        <f>+'[43]Trafo 1f Consolidado'!L44</f>
        <v/>
      </c>
      <c r="N1493" s="49" t="str">
        <f>+'[43]Trafo 1f Consolidado'!M44</f>
        <v/>
      </c>
      <c r="O1493" s="49" t="str">
        <f>+'[43]Trafo 1f Consolidado'!N44</f>
        <v>Estimado</v>
      </c>
      <c r="P1493" s="49" t="str">
        <f>+'[43]Trafo 1f Consolidado'!O44</f>
        <v/>
      </c>
      <c r="Q1493" s="49" t="str">
        <f>+'[43]Trafo 1f Consolidado'!P44</f>
        <v>E</v>
      </c>
      <c r="R1493" s="51">
        <f t="shared" si="96"/>
        <v>-4.0754088260137378E-2</v>
      </c>
      <c r="S1493" s="45" t="str">
        <f t="shared" si="97"/>
        <v>Estimado.rar</v>
      </c>
      <c r="V1493" s="46">
        <f t="shared" si="95"/>
        <v>1</v>
      </c>
    </row>
    <row r="1494" spans="1:22" s="45" customFormat="1" ht="11.25" hidden="1" customHeight="1" x14ac:dyDescent="0.2">
      <c r="A1494" s="47">
        <f t="shared" si="98"/>
        <v>1480</v>
      </c>
      <c r="B1494" s="48" t="str">
        <f>+'[43]Trafo 1f Consolidado'!B45</f>
        <v>TMC103</v>
      </c>
      <c r="C1494" s="49" t="str">
        <f>+'[43]Trafo 1f Consolidado'!C45</f>
        <v>TRANSFORMADOR MONOFASICO AEREO CONVENCIONAL DE 50 KVA 10 / 0.38-0.22 KV</v>
      </c>
      <c r="D1494" s="49">
        <f>+'[43]Trafo 1f Consolidado'!D45</f>
        <v>1508.95</v>
      </c>
      <c r="E1494" s="53">
        <f>+'[43]Trafo 1f Consolidado'!E45</f>
        <v>1447.4541185198657</v>
      </c>
      <c r="F1494" s="53"/>
      <c r="G1494" s="49" t="str">
        <f>+'[43]Trafo 1f Consolidado'!F45</f>
        <v>E</v>
      </c>
      <c r="H1494" s="49" t="str">
        <f>+'[43]Trafo 1f Consolidado'!G45</f>
        <v/>
      </c>
      <c r="I1494" s="49" t="str">
        <f>+'[43]Trafo 1f Consolidado'!H45</f>
        <v>Estimado</v>
      </c>
      <c r="J1494" s="49" t="str">
        <f>+'[43]Trafo 1f Consolidado'!I45</f>
        <v/>
      </c>
      <c r="K1494" s="49" t="str">
        <f>+'[43]Trafo 1f Consolidado'!J45</f>
        <v/>
      </c>
      <c r="L1494" s="49" t="str">
        <f>+'[43]Trafo 1f Consolidado'!K45</f>
        <v/>
      </c>
      <c r="M1494" s="49" t="str">
        <f>+'[43]Trafo 1f Consolidado'!L45</f>
        <v/>
      </c>
      <c r="N1494" s="49" t="str">
        <f>+'[43]Trafo 1f Consolidado'!M45</f>
        <v/>
      </c>
      <c r="O1494" s="49" t="str">
        <f>+'[43]Trafo 1f Consolidado'!N45</f>
        <v>Estimado</v>
      </c>
      <c r="P1494" s="49" t="str">
        <f>+'[43]Trafo 1f Consolidado'!O45</f>
        <v/>
      </c>
      <c r="Q1494" s="49" t="str">
        <f>+'[43]Trafo 1f Consolidado'!P45</f>
        <v>E</v>
      </c>
      <c r="R1494" s="51">
        <f t="shared" si="96"/>
        <v>-4.0754088260137378E-2</v>
      </c>
      <c r="S1494" s="45" t="str">
        <f t="shared" si="97"/>
        <v>Estimado.rar</v>
      </c>
      <c r="V1494" s="46">
        <f t="shared" si="95"/>
        <v>1</v>
      </c>
    </row>
    <row r="1495" spans="1:22" s="45" customFormat="1" ht="11.25" hidden="1" customHeight="1" x14ac:dyDescent="0.2">
      <c r="A1495" s="47">
        <f t="shared" si="98"/>
        <v>1481</v>
      </c>
      <c r="B1495" s="48" t="str">
        <f>+'[43]Trafo 1f Consolidado'!B46</f>
        <v>TMC239</v>
      </c>
      <c r="C1495" s="49" t="str">
        <f>+'[43]Trafo 1f Consolidado'!C46</f>
        <v>TRANSFORMADOR MONOFASICO DE 50 KVA, 10/0.38-0.22 KV.</v>
      </c>
      <c r="D1495" s="49">
        <f>+'[43]Trafo 1f Consolidado'!D46</f>
        <v>1508.95</v>
      </c>
      <c r="E1495" s="53">
        <f>+'[43]Trafo 1f Consolidado'!E46</f>
        <v>1447.4541185198657</v>
      </c>
      <c r="F1495" s="53"/>
      <c r="G1495" s="49" t="str">
        <f>+'[43]Trafo 1f Consolidado'!F46</f>
        <v>E</v>
      </c>
      <c r="H1495" s="49" t="str">
        <f>+'[43]Trafo 1f Consolidado'!G46</f>
        <v/>
      </c>
      <c r="I1495" s="49" t="str">
        <f>+'[43]Trafo 1f Consolidado'!H46</f>
        <v>Estimado</v>
      </c>
      <c r="J1495" s="49" t="str">
        <f>+'[43]Trafo 1f Consolidado'!I46</f>
        <v/>
      </c>
      <c r="K1495" s="49" t="str">
        <f>+'[43]Trafo 1f Consolidado'!J46</f>
        <v/>
      </c>
      <c r="L1495" s="49" t="str">
        <f>+'[43]Trafo 1f Consolidado'!K46</f>
        <v/>
      </c>
      <c r="M1495" s="49" t="str">
        <f>+'[43]Trafo 1f Consolidado'!L46</f>
        <v/>
      </c>
      <c r="N1495" s="49" t="str">
        <f>+'[43]Trafo 1f Consolidado'!M46</f>
        <v/>
      </c>
      <c r="O1495" s="49" t="str">
        <f>+'[43]Trafo 1f Consolidado'!N46</f>
        <v>Estimado</v>
      </c>
      <c r="P1495" s="49" t="str">
        <f>+'[43]Trafo 1f Consolidado'!O46</f>
        <v/>
      </c>
      <c r="Q1495" s="49" t="str">
        <f>+'[43]Trafo 1f Consolidado'!P46</f>
        <v>E</v>
      </c>
      <c r="R1495" s="51">
        <f t="shared" si="96"/>
        <v>-4.0754088260137378E-2</v>
      </c>
      <c r="S1495" s="45" t="str">
        <f t="shared" si="97"/>
        <v>Estimado.rar</v>
      </c>
      <c r="V1495" s="46">
        <f t="shared" si="95"/>
        <v>1</v>
      </c>
    </row>
    <row r="1496" spans="1:22" s="45" customFormat="1" ht="11.25" hidden="1" customHeight="1" x14ac:dyDescent="0.2">
      <c r="A1496" s="47">
        <f t="shared" si="98"/>
        <v>1482</v>
      </c>
      <c r="B1496" s="48" t="str">
        <f>+'[43]Trafo 1f Consolidado'!B47</f>
        <v>TMC102</v>
      </c>
      <c r="C1496" s="49" t="str">
        <f>+'[43]Trafo 1f Consolidado'!C47</f>
        <v>TRANSFORMADOR MONOFASICO AEREO CONVENCIONAL DE 50 KVA 10 / 0.44-0.22 KV</v>
      </c>
      <c r="D1496" s="49">
        <f>+'[43]Trafo 1f Consolidado'!D47</f>
        <v>1508.95</v>
      </c>
      <c r="E1496" s="53">
        <f>+'[43]Trafo 1f Consolidado'!E47</f>
        <v>1447.4541185198657</v>
      </c>
      <c r="F1496" s="53"/>
      <c r="G1496" s="49" t="str">
        <f>+'[43]Trafo 1f Consolidado'!F47</f>
        <v>E</v>
      </c>
      <c r="H1496" s="49" t="str">
        <f>+'[43]Trafo 1f Consolidado'!G47</f>
        <v/>
      </c>
      <c r="I1496" s="49" t="str">
        <f>+'[43]Trafo 1f Consolidado'!H47</f>
        <v>Estimado</v>
      </c>
      <c r="J1496" s="49" t="str">
        <f>+'[43]Trafo 1f Consolidado'!I47</f>
        <v/>
      </c>
      <c r="K1496" s="49" t="str">
        <f>+'[43]Trafo 1f Consolidado'!J47</f>
        <v/>
      </c>
      <c r="L1496" s="49" t="str">
        <f>+'[43]Trafo 1f Consolidado'!K47</f>
        <v/>
      </c>
      <c r="M1496" s="49" t="str">
        <f>+'[43]Trafo 1f Consolidado'!L47</f>
        <v/>
      </c>
      <c r="N1496" s="49" t="str">
        <f>+'[43]Trafo 1f Consolidado'!M47</f>
        <v/>
      </c>
      <c r="O1496" s="49" t="str">
        <f>+'[43]Trafo 1f Consolidado'!N47</f>
        <v>Estimado</v>
      </c>
      <c r="P1496" s="49" t="str">
        <f>+'[43]Trafo 1f Consolidado'!O47</f>
        <v/>
      </c>
      <c r="Q1496" s="49" t="str">
        <f>+'[43]Trafo 1f Consolidado'!P47</f>
        <v>E</v>
      </c>
      <c r="R1496" s="51">
        <f t="shared" si="96"/>
        <v>-4.0754088260137378E-2</v>
      </c>
      <c r="S1496" s="45" t="str">
        <f t="shared" si="97"/>
        <v>Estimado.rar</v>
      </c>
      <c r="V1496" s="46">
        <f t="shared" ref="V1496:V1559" si="99">+COUNTIF($B$3:$B$2619,B1496)</f>
        <v>1</v>
      </c>
    </row>
    <row r="1497" spans="1:22" s="45" customFormat="1" ht="11.25" hidden="1" customHeight="1" x14ac:dyDescent="0.2">
      <c r="A1497" s="47">
        <f t="shared" si="98"/>
        <v>1483</v>
      </c>
      <c r="B1497" s="48" t="str">
        <f>+'[43]Trafo 1f Consolidado'!B48</f>
        <v>TMC240</v>
      </c>
      <c r="C1497" s="49" t="str">
        <f>+'[43]Trafo 1f Consolidado'!C48</f>
        <v>TRANSFORMADOR MONOFASICO DE 50 KVA, 10KV/BT</v>
      </c>
      <c r="D1497" s="49">
        <f>+'[43]Trafo 1f Consolidado'!D48</f>
        <v>1508.95</v>
      </c>
      <c r="E1497" s="53">
        <f>+'[43]Trafo 1f Consolidado'!E48</f>
        <v>1447.4541185198657</v>
      </c>
      <c r="F1497" s="53"/>
      <c r="G1497" s="49" t="str">
        <f>+'[43]Trafo 1f Consolidado'!F48</f>
        <v>E</v>
      </c>
      <c r="H1497" s="49" t="str">
        <f>+'[43]Trafo 1f Consolidado'!G48</f>
        <v/>
      </c>
      <c r="I1497" s="49" t="str">
        <f>+'[43]Trafo 1f Consolidado'!H48</f>
        <v>Estimado</v>
      </c>
      <c r="J1497" s="49" t="str">
        <f>+'[43]Trafo 1f Consolidado'!I48</f>
        <v/>
      </c>
      <c r="K1497" s="49" t="str">
        <f>+'[43]Trafo 1f Consolidado'!J48</f>
        <v/>
      </c>
      <c r="L1497" s="49" t="str">
        <f>+'[43]Trafo 1f Consolidado'!K48</f>
        <v/>
      </c>
      <c r="M1497" s="49" t="str">
        <f>+'[43]Trafo 1f Consolidado'!L48</f>
        <v/>
      </c>
      <c r="N1497" s="49" t="str">
        <f>+'[43]Trafo 1f Consolidado'!M48</f>
        <v/>
      </c>
      <c r="O1497" s="49" t="str">
        <f>+'[43]Trafo 1f Consolidado'!N48</f>
        <v>Estimado</v>
      </c>
      <c r="P1497" s="49" t="str">
        <f>+'[43]Trafo 1f Consolidado'!O48</f>
        <v/>
      </c>
      <c r="Q1497" s="49" t="str">
        <f>+'[43]Trafo 1f Consolidado'!P48</f>
        <v>E</v>
      </c>
      <c r="R1497" s="51">
        <f t="shared" si="96"/>
        <v>-4.0754088260137378E-2</v>
      </c>
      <c r="S1497" s="45" t="str">
        <f t="shared" si="97"/>
        <v>Estimado.rar</v>
      </c>
      <c r="V1497" s="46">
        <f t="shared" si="99"/>
        <v>1</v>
      </c>
    </row>
    <row r="1498" spans="1:22" s="45" customFormat="1" ht="11.25" hidden="1" customHeight="1" x14ac:dyDescent="0.2">
      <c r="A1498" s="47">
        <f t="shared" si="98"/>
        <v>1484</v>
      </c>
      <c r="B1498" s="48" t="str">
        <f>+'[43]Trafo 1f Consolidado'!B49</f>
        <v>TMC34</v>
      </c>
      <c r="C1498" s="49" t="str">
        <f>+'[43]Trafo 1f Consolidado'!C49</f>
        <v>TRANSFORMADOR MONOFASICO AEREO CONVENCIONAL DE 75 KVA; 10/0.22 KV.</v>
      </c>
      <c r="D1498" s="49">
        <f>+'[43]Trafo 1f Consolidado'!D49</f>
        <v>1811.58</v>
      </c>
      <c r="E1498" s="53">
        <f>+'[43]Trafo 1f Consolidado'!E49</f>
        <v>1737.8182552251908</v>
      </c>
      <c r="F1498" s="53"/>
      <c r="G1498" s="49" t="str">
        <f>+'[43]Trafo 1f Consolidado'!F49</f>
        <v>E</v>
      </c>
      <c r="H1498" s="49" t="str">
        <f>+'[43]Trafo 1f Consolidado'!G49</f>
        <v/>
      </c>
      <c r="I1498" s="49" t="str">
        <f>+'[43]Trafo 1f Consolidado'!H49</f>
        <v>Estimado</v>
      </c>
      <c r="J1498" s="49" t="str">
        <f>+'[43]Trafo 1f Consolidado'!I49</f>
        <v/>
      </c>
      <c r="K1498" s="49" t="str">
        <f>+'[43]Trafo 1f Consolidado'!J49</f>
        <v/>
      </c>
      <c r="L1498" s="49" t="str">
        <f>+'[43]Trafo 1f Consolidado'!K49</f>
        <v/>
      </c>
      <c r="M1498" s="49" t="str">
        <f>+'[43]Trafo 1f Consolidado'!L49</f>
        <v/>
      </c>
      <c r="N1498" s="49" t="str">
        <f>+'[43]Trafo 1f Consolidado'!M49</f>
        <v/>
      </c>
      <c r="O1498" s="49" t="str">
        <f>+'[43]Trafo 1f Consolidado'!N49</f>
        <v>Estimado</v>
      </c>
      <c r="P1498" s="49" t="str">
        <f>+'[43]Trafo 1f Consolidado'!O49</f>
        <v/>
      </c>
      <c r="Q1498" s="49" t="str">
        <f>+'[43]Trafo 1f Consolidado'!P49</f>
        <v>E</v>
      </c>
      <c r="R1498" s="51">
        <f t="shared" si="96"/>
        <v>-4.0716802335424962E-2</v>
      </c>
      <c r="S1498" s="45" t="str">
        <f t="shared" si="97"/>
        <v>Estimado.rar</v>
      </c>
      <c r="V1498" s="46">
        <f t="shared" si="99"/>
        <v>1</v>
      </c>
    </row>
    <row r="1499" spans="1:22" s="45" customFormat="1" ht="11.25" hidden="1" customHeight="1" x14ac:dyDescent="0.2">
      <c r="A1499" s="47">
        <f t="shared" si="98"/>
        <v>1485</v>
      </c>
      <c r="B1499" s="48" t="str">
        <f>+'[43]Trafo 1f Consolidado'!B50</f>
        <v>TMC194</v>
      </c>
      <c r="C1499" s="49" t="str">
        <f>+'[43]Trafo 1f Consolidado'!C50</f>
        <v>TRANSFORMADOR MONOFASICO DE 75 KVA, 10/0.22 KV.</v>
      </c>
      <c r="D1499" s="49">
        <f>+'[43]Trafo 1f Consolidado'!D50</f>
        <v>1811.58</v>
      </c>
      <c r="E1499" s="53">
        <f>+'[43]Trafo 1f Consolidado'!E50</f>
        <v>1737.8182552251908</v>
      </c>
      <c r="F1499" s="53"/>
      <c r="G1499" s="49" t="str">
        <f>+'[43]Trafo 1f Consolidado'!F50</f>
        <v>E</v>
      </c>
      <c r="H1499" s="49" t="str">
        <f>+'[43]Trafo 1f Consolidado'!G50</f>
        <v/>
      </c>
      <c r="I1499" s="49" t="str">
        <f>+'[43]Trafo 1f Consolidado'!H50</f>
        <v>Estimado</v>
      </c>
      <c r="J1499" s="49" t="str">
        <f>+'[43]Trafo 1f Consolidado'!I50</f>
        <v/>
      </c>
      <c r="K1499" s="49" t="str">
        <f>+'[43]Trafo 1f Consolidado'!J50</f>
        <v/>
      </c>
      <c r="L1499" s="49" t="str">
        <f>+'[43]Trafo 1f Consolidado'!K50</f>
        <v/>
      </c>
      <c r="M1499" s="49" t="str">
        <f>+'[43]Trafo 1f Consolidado'!L50</f>
        <v/>
      </c>
      <c r="N1499" s="49" t="str">
        <f>+'[43]Trafo 1f Consolidado'!M50</f>
        <v/>
      </c>
      <c r="O1499" s="49" t="str">
        <f>+'[43]Trafo 1f Consolidado'!N50</f>
        <v>Estimado</v>
      </c>
      <c r="P1499" s="49" t="str">
        <f>+'[43]Trafo 1f Consolidado'!O50</f>
        <v/>
      </c>
      <c r="Q1499" s="49" t="str">
        <f>+'[43]Trafo 1f Consolidado'!P50</f>
        <v>E</v>
      </c>
      <c r="R1499" s="51">
        <f t="shared" si="96"/>
        <v>-4.0716802335424962E-2</v>
      </c>
      <c r="S1499" s="45" t="str">
        <f t="shared" si="97"/>
        <v>Estimado.rar</v>
      </c>
      <c r="V1499" s="46">
        <f t="shared" si="99"/>
        <v>1</v>
      </c>
    </row>
    <row r="1500" spans="1:22" s="45" customFormat="1" ht="11.25" hidden="1" customHeight="1" x14ac:dyDescent="0.2">
      <c r="A1500" s="47">
        <f t="shared" si="98"/>
        <v>1486</v>
      </c>
      <c r="B1500" s="48" t="str">
        <f>+'[43]Trafo 1f Consolidado'!B51</f>
        <v>TMC105</v>
      </c>
      <c r="C1500" s="49" t="str">
        <f>+'[43]Trafo 1f Consolidado'!C51</f>
        <v>TRANSFORMADOR MONOFASICO AEREO CONVENCIONAL DE 75 KVA 10 / 0.38-0.22 KV</v>
      </c>
      <c r="D1500" s="49">
        <f>+'[43]Trafo 1f Consolidado'!D51</f>
        <v>1811.58</v>
      </c>
      <c r="E1500" s="53">
        <f>+'[43]Trafo 1f Consolidado'!E51</f>
        <v>1737.8182552251908</v>
      </c>
      <c r="F1500" s="53"/>
      <c r="G1500" s="49" t="str">
        <f>+'[43]Trafo 1f Consolidado'!F51</f>
        <v>E</v>
      </c>
      <c r="H1500" s="49" t="str">
        <f>+'[43]Trafo 1f Consolidado'!G51</f>
        <v/>
      </c>
      <c r="I1500" s="49" t="str">
        <f>+'[43]Trafo 1f Consolidado'!H51</f>
        <v>Estimado</v>
      </c>
      <c r="J1500" s="49" t="str">
        <f>+'[43]Trafo 1f Consolidado'!I51</f>
        <v/>
      </c>
      <c r="K1500" s="49" t="str">
        <f>+'[43]Trafo 1f Consolidado'!J51</f>
        <v/>
      </c>
      <c r="L1500" s="49" t="str">
        <f>+'[43]Trafo 1f Consolidado'!K51</f>
        <v/>
      </c>
      <c r="M1500" s="49" t="str">
        <f>+'[43]Trafo 1f Consolidado'!L51</f>
        <v/>
      </c>
      <c r="N1500" s="49" t="str">
        <f>+'[43]Trafo 1f Consolidado'!M51</f>
        <v/>
      </c>
      <c r="O1500" s="49" t="str">
        <f>+'[43]Trafo 1f Consolidado'!N51</f>
        <v>Estimado</v>
      </c>
      <c r="P1500" s="49" t="str">
        <f>+'[43]Trafo 1f Consolidado'!O51</f>
        <v/>
      </c>
      <c r="Q1500" s="49" t="str">
        <f>+'[43]Trafo 1f Consolidado'!P51</f>
        <v>E</v>
      </c>
      <c r="R1500" s="51">
        <f t="shared" si="96"/>
        <v>-4.0716802335424962E-2</v>
      </c>
      <c r="S1500" s="45" t="str">
        <f t="shared" si="97"/>
        <v>Estimado.rar</v>
      </c>
      <c r="V1500" s="46">
        <f t="shared" si="99"/>
        <v>1</v>
      </c>
    </row>
    <row r="1501" spans="1:22" s="45" customFormat="1" ht="11.25" hidden="1" customHeight="1" x14ac:dyDescent="0.2">
      <c r="A1501" s="47">
        <f t="shared" si="98"/>
        <v>1487</v>
      </c>
      <c r="B1501" s="48" t="str">
        <f>+'[43]Trafo 1f Consolidado'!B52</f>
        <v>TMC106</v>
      </c>
      <c r="C1501" s="49" t="str">
        <f>+'[43]Trafo 1f Consolidado'!C52</f>
        <v>TRANSFORMADOR MONOFASICO AEREO CONVENCIONAL DE 75 KVA 10 / 0.44-0.22 KV</v>
      </c>
      <c r="D1501" s="49">
        <f>+'[43]Trafo 1f Consolidado'!D52</f>
        <v>1811.58</v>
      </c>
      <c r="E1501" s="53">
        <f>+'[43]Trafo 1f Consolidado'!E52</f>
        <v>1737.8182552251908</v>
      </c>
      <c r="F1501" s="53"/>
      <c r="G1501" s="49" t="str">
        <f>+'[43]Trafo 1f Consolidado'!F52</f>
        <v>E</v>
      </c>
      <c r="H1501" s="49" t="str">
        <f>+'[43]Trafo 1f Consolidado'!G52</f>
        <v/>
      </c>
      <c r="I1501" s="49" t="str">
        <f>+'[43]Trafo 1f Consolidado'!H52</f>
        <v>Estimado</v>
      </c>
      <c r="J1501" s="49" t="str">
        <f>+'[43]Trafo 1f Consolidado'!I52</f>
        <v/>
      </c>
      <c r="K1501" s="49" t="str">
        <f>+'[43]Trafo 1f Consolidado'!J52</f>
        <v/>
      </c>
      <c r="L1501" s="49" t="str">
        <f>+'[43]Trafo 1f Consolidado'!K52</f>
        <v/>
      </c>
      <c r="M1501" s="49" t="str">
        <f>+'[43]Trafo 1f Consolidado'!L52</f>
        <v/>
      </c>
      <c r="N1501" s="49" t="str">
        <f>+'[43]Trafo 1f Consolidado'!M52</f>
        <v/>
      </c>
      <c r="O1501" s="49" t="str">
        <f>+'[43]Trafo 1f Consolidado'!N52</f>
        <v>Estimado</v>
      </c>
      <c r="P1501" s="49" t="str">
        <f>+'[43]Trafo 1f Consolidado'!O52</f>
        <v/>
      </c>
      <c r="Q1501" s="49" t="str">
        <f>+'[43]Trafo 1f Consolidado'!P52</f>
        <v>E</v>
      </c>
      <c r="R1501" s="51">
        <f t="shared" si="96"/>
        <v>-4.0716802335424962E-2</v>
      </c>
      <c r="S1501" s="45" t="str">
        <f t="shared" si="97"/>
        <v>Estimado.rar</v>
      </c>
      <c r="V1501" s="46">
        <f t="shared" si="99"/>
        <v>1</v>
      </c>
    </row>
    <row r="1502" spans="1:22" s="45" customFormat="1" ht="11.25" hidden="1" customHeight="1" x14ac:dyDescent="0.2">
      <c r="A1502" s="47">
        <f t="shared" si="98"/>
        <v>1488</v>
      </c>
      <c r="B1502" s="48" t="str">
        <f>+'[43]Trafo 1f Consolidado'!B53</f>
        <v>TMC228</v>
      </c>
      <c r="C1502" s="49" t="str">
        <f>+'[43]Trafo 1f Consolidado'!C53</f>
        <v>TRANSFORMADOR MONOFASICO AEREO CONVENCIONAL DE 75 KVA; 10KV/ BT</v>
      </c>
      <c r="D1502" s="49">
        <f>+'[43]Trafo 1f Consolidado'!D53</f>
        <v>1811.58</v>
      </c>
      <c r="E1502" s="53">
        <f>+'[43]Trafo 1f Consolidado'!E53</f>
        <v>1737.8182552251908</v>
      </c>
      <c r="F1502" s="53"/>
      <c r="G1502" s="49" t="str">
        <f>+'[43]Trafo 1f Consolidado'!F53</f>
        <v>E</v>
      </c>
      <c r="H1502" s="49" t="str">
        <f>+'[43]Trafo 1f Consolidado'!G53</f>
        <v/>
      </c>
      <c r="I1502" s="49" t="str">
        <f>+'[43]Trafo 1f Consolidado'!H53</f>
        <v>Estimado</v>
      </c>
      <c r="J1502" s="49" t="str">
        <f>+'[43]Trafo 1f Consolidado'!I53</f>
        <v/>
      </c>
      <c r="K1502" s="49" t="str">
        <f>+'[43]Trafo 1f Consolidado'!J53</f>
        <v/>
      </c>
      <c r="L1502" s="49" t="str">
        <f>+'[43]Trafo 1f Consolidado'!K53</f>
        <v/>
      </c>
      <c r="M1502" s="49" t="str">
        <f>+'[43]Trafo 1f Consolidado'!L53</f>
        <v/>
      </c>
      <c r="N1502" s="49" t="str">
        <f>+'[43]Trafo 1f Consolidado'!M53</f>
        <v/>
      </c>
      <c r="O1502" s="49" t="str">
        <f>+'[43]Trafo 1f Consolidado'!N53</f>
        <v>Estimado</v>
      </c>
      <c r="P1502" s="49" t="str">
        <f>+'[43]Trafo 1f Consolidado'!O53</f>
        <v/>
      </c>
      <c r="Q1502" s="49" t="str">
        <f>+'[43]Trafo 1f Consolidado'!P53</f>
        <v>E</v>
      </c>
      <c r="R1502" s="51">
        <f t="shared" si="96"/>
        <v>-4.0716802335424962E-2</v>
      </c>
      <c r="S1502" s="45" t="str">
        <f t="shared" si="97"/>
        <v>Estimado.rar</v>
      </c>
      <c r="V1502" s="46">
        <f t="shared" si="99"/>
        <v>1</v>
      </c>
    </row>
    <row r="1503" spans="1:22" s="45" customFormat="1" ht="11.25" hidden="1" customHeight="1" x14ac:dyDescent="0.2">
      <c r="A1503" s="47">
        <f t="shared" si="98"/>
        <v>1489</v>
      </c>
      <c r="B1503" s="48" t="str">
        <f>+'[43]Trafo 1f Consolidado'!B54</f>
        <v>TMC69</v>
      </c>
      <c r="C1503" s="49" t="str">
        <f>+'[43]Trafo 1f Consolidado'!C54</f>
        <v>TRANSFORMADOR MONOFASICO AEREO CONVENCIONAL DE  80 KVA; 10/0.22 KV.</v>
      </c>
      <c r="D1503" s="49">
        <f>+'[43]Trafo 1f Consolidado'!D54</f>
        <v>1865.06</v>
      </c>
      <c r="E1503" s="53">
        <f>+'[43]Trafo 1f Consolidado'!E54</f>
        <v>1789.132506857072</v>
      </c>
      <c r="F1503" s="53"/>
      <c r="G1503" s="49" t="str">
        <f>+'[43]Trafo 1f Consolidado'!F54</f>
        <v>E</v>
      </c>
      <c r="H1503" s="49" t="str">
        <f>+'[43]Trafo 1f Consolidado'!G54</f>
        <v/>
      </c>
      <c r="I1503" s="49" t="str">
        <f>+'[43]Trafo 1f Consolidado'!H54</f>
        <v>Estimado</v>
      </c>
      <c r="J1503" s="49" t="str">
        <f>+'[43]Trafo 1f Consolidado'!I54</f>
        <v/>
      </c>
      <c r="K1503" s="49" t="str">
        <f>+'[43]Trafo 1f Consolidado'!J54</f>
        <v/>
      </c>
      <c r="L1503" s="49" t="str">
        <f>+'[43]Trafo 1f Consolidado'!K54</f>
        <v/>
      </c>
      <c r="M1503" s="49" t="str">
        <f>+'[43]Trafo 1f Consolidado'!L54</f>
        <v/>
      </c>
      <c r="N1503" s="49" t="str">
        <f>+'[43]Trafo 1f Consolidado'!M54</f>
        <v/>
      </c>
      <c r="O1503" s="49" t="str">
        <f>+'[43]Trafo 1f Consolidado'!N54</f>
        <v>Estimado</v>
      </c>
      <c r="P1503" s="49" t="str">
        <f>+'[43]Trafo 1f Consolidado'!O54</f>
        <v/>
      </c>
      <c r="Q1503" s="49" t="str">
        <f>+'[43]Trafo 1f Consolidado'!P54</f>
        <v>E</v>
      </c>
      <c r="R1503" s="51">
        <f t="shared" si="96"/>
        <v>-4.0710482849306673E-2</v>
      </c>
      <c r="S1503" s="45" t="str">
        <f t="shared" si="97"/>
        <v>Estimado.rar</v>
      </c>
      <c r="V1503" s="46">
        <f t="shared" si="99"/>
        <v>1</v>
      </c>
    </row>
    <row r="1504" spans="1:22" s="45" customFormat="1" ht="11.25" hidden="1" customHeight="1" x14ac:dyDescent="0.2">
      <c r="A1504" s="47">
        <f t="shared" si="98"/>
        <v>1490</v>
      </c>
      <c r="B1504" s="48" t="str">
        <f>+'[43]Trafo 1f Consolidado'!B55</f>
        <v>TMC109</v>
      </c>
      <c r="C1504" s="49" t="str">
        <f>+'[43]Trafo 1f Consolidado'!C55</f>
        <v>TRANSFORMADOR MONOFASICO AEREO CONVENCIONAL DE 80 KVA 10 / 0.38-0.22 KV</v>
      </c>
      <c r="D1504" s="49">
        <f>+'[43]Trafo 1f Consolidado'!D55</f>
        <v>1865.06</v>
      </c>
      <c r="E1504" s="53">
        <f>+'[43]Trafo 1f Consolidado'!E55</f>
        <v>1789.132506857072</v>
      </c>
      <c r="F1504" s="53"/>
      <c r="G1504" s="49" t="str">
        <f>+'[43]Trafo 1f Consolidado'!F55</f>
        <v>E</v>
      </c>
      <c r="H1504" s="49" t="str">
        <f>+'[43]Trafo 1f Consolidado'!G55</f>
        <v/>
      </c>
      <c r="I1504" s="49" t="str">
        <f>+'[43]Trafo 1f Consolidado'!H55</f>
        <v>Estimado</v>
      </c>
      <c r="J1504" s="49" t="str">
        <f>+'[43]Trafo 1f Consolidado'!I55</f>
        <v/>
      </c>
      <c r="K1504" s="49" t="str">
        <f>+'[43]Trafo 1f Consolidado'!J55</f>
        <v/>
      </c>
      <c r="L1504" s="49" t="str">
        <f>+'[43]Trafo 1f Consolidado'!K55</f>
        <v/>
      </c>
      <c r="M1504" s="49" t="str">
        <f>+'[43]Trafo 1f Consolidado'!L55</f>
        <v/>
      </c>
      <c r="N1504" s="49" t="str">
        <f>+'[43]Trafo 1f Consolidado'!M55</f>
        <v/>
      </c>
      <c r="O1504" s="49" t="str">
        <f>+'[43]Trafo 1f Consolidado'!N55</f>
        <v>Estimado</v>
      </c>
      <c r="P1504" s="49" t="str">
        <f>+'[43]Trafo 1f Consolidado'!O55</f>
        <v/>
      </c>
      <c r="Q1504" s="49" t="str">
        <f>+'[43]Trafo 1f Consolidado'!P55</f>
        <v>E</v>
      </c>
      <c r="R1504" s="51">
        <f t="shared" si="96"/>
        <v>-4.0710482849306673E-2</v>
      </c>
      <c r="S1504" s="45" t="str">
        <f t="shared" si="97"/>
        <v>Estimado.rar</v>
      </c>
      <c r="V1504" s="46">
        <f t="shared" si="99"/>
        <v>1</v>
      </c>
    </row>
    <row r="1505" spans="1:22" s="45" customFormat="1" ht="11.25" hidden="1" customHeight="1" x14ac:dyDescent="0.2">
      <c r="A1505" s="47">
        <f t="shared" si="98"/>
        <v>1491</v>
      </c>
      <c r="B1505" s="48" t="str">
        <f>+'[43]Trafo 1f Consolidado'!B56</f>
        <v>TMC74</v>
      </c>
      <c r="C1505" s="49" t="str">
        <f>+'[43]Trafo 1f Consolidado'!C56</f>
        <v>TRANSFORMADOR MONOFASICO AEREO CONVENCIONAL DE  125 KVA; 10/0.22 KV.</v>
      </c>
      <c r="D1505" s="49">
        <f>+'[43]Trafo 1f Consolidado'!D56</f>
        <v>2280.69</v>
      </c>
      <c r="E1505" s="53">
        <f>+'[43]Trafo 1f Consolidado'!E56</f>
        <v>2187.9427612569939</v>
      </c>
      <c r="F1505" s="53"/>
      <c r="G1505" s="49" t="str">
        <f>+'[43]Trafo 1f Consolidado'!F56</f>
        <v>E</v>
      </c>
      <c r="H1505" s="49" t="str">
        <f>+'[43]Trafo 1f Consolidado'!G56</f>
        <v/>
      </c>
      <c r="I1505" s="49" t="str">
        <f>+'[43]Trafo 1f Consolidado'!H56</f>
        <v>Estimado</v>
      </c>
      <c r="J1505" s="49" t="str">
        <f>+'[43]Trafo 1f Consolidado'!I56</f>
        <v/>
      </c>
      <c r="K1505" s="49" t="str">
        <f>+'[43]Trafo 1f Consolidado'!J56</f>
        <v/>
      </c>
      <c r="L1505" s="49" t="str">
        <f>+'[43]Trafo 1f Consolidado'!K56</f>
        <v/>
      </c>
      <c r="M1505" s="49" t="str">
        <f>+'[43]Trafo 1f Consolidado'!L56</f>
        <v/>
      </c>
      <c r="N1505" s="49" t="str">
        <f>+'[43]Trafo 1f Consolidado'!M56</f>
        <v/>
      </c>
      <c r="O1505" s="49" t="str">
        <f>+'[43]Trafo 1f Consolidado'!N56</f>
        <v>Estimado</v>
      </c>
      <c r="P1505" s="49" t="str">
        <f>+'[43]Trafo 1f Consolidado'!O56</f>
        <v/>
      </c>
      <c r="Q1505" s="49" t="str">
        <f>+'[43]Trafo 1f Consolidado'!P56</f>
        <v>E</v>
      </c>
      <c r="R1505" s="51">
        <f t="shared" si="96"/>
        <v>-4.0666306575205868E-2</v>
      </c>
      <c r="S1505" s="45" t="str">
        <f t="shared" si="97"/>
        <v>Estimado.rar</v>
      </c>
      <c r="V1505" s="46">
        <f t="shared" si="99"/>
        <v>1</v>
      </c>
    </row>
    <row r="1506" spans="1:22" s="45" customFormat="1" ht="11.25" hidden="1" customHeight="1" x14ac:dyDescent="0.2">
      <c r="A1506" s="47">
        <f t="shared" si="98"/>
        <v>1492</v>
      </c>
      <c r="B1506" s="48" t="str">
        <f>+'[43]Trafo 1f Consolidado'!B57</f>
        <v>TMC195</v>
      </c>
      <c r="C1506" s="49" t="str">
        <f>+'[43]Trafo 1f Consolidado'!C57</f>
        <v>TRANSFORMADOR MONOFASICO DE 125 KVA, 10/0.22 KV.</v>
      </c>
      <c r="D1506" s="49">
        <f>+'[43]Trafo 1f Consolidado'!D57</f>
        <v>2280.69</v>
      </c>
      <c r="E1506" s="53">
        <f>+'[43]Trafo 1f Consolidado'!E57</f>
        <v>2187.9427612569939</v>
      </c>
      <c r="F1506" s="53"/>
      <c r="G1506" s="49" t="str">
        <f>+'[43]Trafo 1f Consolidado'!F57</f>
        <v>E</v>
      </c>
      <c r="H1506" s="49" t="str">
        <f>+'[43]Trafo 1f Consolidado'!G57</f>
        <v/>
      </c>
      <c r="I1506" s="49" t="str">
        <f>+'[43]Trafo 1f Consolidado'!H57</f>
        <v>Estimado</v>
      </c>
      <c r="J1506" s="49" t="str">
        <f>+'[43]Trafo 1f Consolidado'!I57</f>
        <v/>
      </c>
      <c r="K1506" s="49" t="str">
        <f>+'[43]Trafo 1f Consolidado'!J57</f>
        <v/>
      </c>
      <c r="L1506" s="49" t="str">
        <f>+'[43]Trafo 1f Consolidado'!K57</f>
        <v/>
      </c>
      <c r="M1506" s="49" t="str">
        <f>+'[43]Trafo 1f Consolidado'!L57</f>
        <v/>
      </c>
      <c r="N1506" s="49" t="str">
        <f>+'[43]Trafo 1f Consolidado'!M57</f>
        <v/>
      </c>
      <c r="O1506" s="49" t="str">
        <f>+'[43]Trafo 1f Consolidado'!N57</f>
        <v>Estimado</v>
      </c>
      <c r="P1506" s="49" t="str">
        <f>+'[43]Trafo 1f Consolidado'!O57</f>
        <v/>
      </c>
      <c r="Q1506" s="49" t="str">
        <f>+'[43]Trafo 1f Consolidado'!P57</f>
        <v>E</v>
      </c>
      <c r="R1506" s="51">
        <f t="shared" si="96"/>
        <v>-4.0666306575205868E-2</v>
      </c>
      <c r="S1506" s="45" t="str">
        <f t="shared" si="97"/>
        <v>Estimado.rar</v>
      </c>
      <c r="V1506" s="46">
        <f t="shared" si="99"/>
        <v>1</v>
      </c>
    </row>
    <row r="1507" spans="1:22" s="45" customFormat="1" ht="11.25" hidden="1" customHeight="1" x14ac:dyDescent="0.2">
      <c r="A1507" s="47">
        <f t="shared" si="98"/>
        <v>1493</v>
      </c>
      <c r="B1507" s="48" t="str">
        <f>+'[43]Trafo 1f Consolidado'!B58</f>
        <v>TMC172</v>
      </c>
      <c r="C1507" s="49" t="str">
        <f>+'[43]Trafo 1f Consolidado'!C58</f>
        <v>TRANSFORMADOR MONOFASICO AEREO CONVENCIONAL DE  125 KVA; 10/0.38-0.22 KV.</v>
      </c>
      <c r="D1507" s="49">
        <f>+'[43]Trafo 1f Consolidado'!D58</f>
        <v>2280.69</v>
      </c>
      <c r="E1507" s="53">
        <f>+'[43]Trafo 1f Consolidado'!E58</f>
        <v>2187.9427612569939</v>
      </c>
      <c r="F1507" s="53"/>
      <c r="G1507" s="49" t="str">
        <f>+'[43]Trafo 1f Consolidado'!F58</f>
        <v>E</v>
      </c>
      <c r="H1507" s="49" t="str">
        <f>+'[43]Trafo 1f Consolidado'!G58</f>
        <v/>
      </c>
      <c r="I1507" s="49" t="str">
        <f>+'[43]Trafo 1f Consolidado'!H58</f>
        <v>Estimado</v>
      </c>
      <c r="J1507" s="49" t="str">
        <f>+'[43]Trafo 1f Consolidado'!I58</f>
        <v/>
      </c>
      <c r="K1507" s="49" t="str">
        <f>+'[43]Trafo 1f Consolidado'!J58</f>
        <v/>
      </c>
      <c r="L1507" s="49" t="str">
        <f>+'[43]Trafo 1f Consolidado'!K58</f>
        <v/>
      </c>
      <c r="M1507" s="49" t="str">
        <f>+'[43]Trafo 1f Consolidado'!L58</f>
        <v/>
      </c>
      <c r="N1507" s="49" t="str">
        <f>+'[43]Trafo 1f Consolidado'!M58</f>
        <v/>
      </c>
      <c r="O1507" s="49" t="str">
        <f>+'[43]Trafo 1f Consolidado'!N58</f>
        <v>Estimado</v>
      </c>
      <c r="P1507" s="49" t="str">
        <f>+'[43]Trafo 1f Consolidado'!O58</f>
        <v/>
      </c>
      <c r="Q1507" s="49" t="str">
        <f>+'[43]Trafo 1f Consolidado'!P58</f>
        <v>E</v>
      </c>
      <c r="R1507" s="51">
        <f t="shared" si="96"/>
        <v>-4.0666306575205868E-2</v>
      </c>
      <c r="S1507" s="45" t="str">
        <f t="shared" si="97"/>
        <v>Estimado.rar</v>
      </c>
      <c r="V1507" s="46">
        <f t="shared" si="99"/>
        <v>1</v>
      </c>
    </row>
    <row r="1508" spans="1:22" s="45" customFormat="1" ht="11.25" hidden="1" customHeight="1" x14ac:dyDescent="0.2">
      <c r="A1508" s="47">
        <f t="shared" si="98"/>
        <v>1494</v>
      </c>
      <c r="B1508" s="48" t="str">
        <f>+'[43]Trafo 1f Consolidado'!B59</f>
        <v>TMC242</v>
      </c>
      <c r="C1508" s="49" t="str">
        <f>+'[43]Trafo 1f Consolidado'!C59</f>
        <v>TRANSFORMADOR MONOFASICO DE 167 KVA, 10/0.38-0.22 KV.</v>
      </c>
      <c r="D1508" s="49">
        <f>+'[43]Trafo 1f Consolidado'!D59</f>
        <v>2598.84</v>
      </c>
      <c r="E1508" s="53">
        <f>+'[43]Trafo 1f Consolidado'!E59</f>
        <v>2493.2285319228995</v>
      </c>
      <c r="F1508" s="53"/>
      <c r="G1508" s="49" t="str">
        <f>+'[43]Trafo 1f Consolidado'!F59</f>
        <v>E</v>
      </c>
      <c r="H1508" s="49" t="str">
        <f>+'[43]Trafo 1f Consolidado'!G59</f>
        <v/>
      </c>
      <c r="I1508" s="49" t="str">
        <f>+'[43]Trafo 1f Consolidado'!H59</f>
        <v>Estimado</v>
      </c>
      <c r="J1508" s="49" t="str">
        <f>+'[43]Trafo 1f Consolidado'!I59</f>
        <v/>
      </c>
      <c r="K1508" s="49" t="str">
        <f>+'[43]Trafo 1f Consolidado'!J59</f>
        <v/>
      </c>
      <c r="L1508" s="49" t="str">
        <f>+'[43]Trafo 1f Consolidado'!K59</f>
        <v/>
      </c>
      <c r="M1508" s="49" t="str">
        <f>+'[43]Trafo 1f Consolidado'!L59</f>
        <v/>
      </c>
      <c r="N1508" s="49" t="str">
        <f>+'[43]Trafo 1f Consolidado'!M59</f>
        <v/>
      </c>
      <c r="O1508" s="49" t="str">
        <f>+'[43]Trafo 1f Consolidado'!N59</f>
        <v>Estimado</v>
      </c>
      <c r="P1508" s="49" t="str">
        <f>+'[43]Trafo 1f Consolidado'!O59</f>
        <v/>
      </c>
      <c r="Q1508" s="49" t="str">
        <f>+'[43]Trafo 1f Consolidado'!P59</f>
        <v>E</v>
      </c>
      <c r="R1508" s="51">
        <f t="shared" si="96"/>
        <v>-4.0637926181334993E-2</v>
      </c>
      <c r="S1508" s="45" t="str">
        <f t="shared" si="97"/>
        <v>Estimado.rar</v>
      </c>
      <c r="V1508" s="46">
        <f t="shared" si="99"/>
        <v>1</v>
      </c>
    </row>
    <row r="1509" spans="1:22" s="45" customFormat="1" ht="11.25" hidden="1" customHeight="1" x14ac:dyDescent="0.2">
      <c r="A1509" s="47">
        <f t="shared" si="98"/>
        <v>1495</v>
      </c>
      <c r="B1509" s="48" t="str">
        <f>+'[43]Trafo 1f Consolidado'!B60</f>
        <v>TMC196</v>
      </c>
      <c r="C1509" s="49" t="str">
        <f>+'[43]Trafo 1f Consolidado'!C60</f>
        <v>TRANSFORMADOR MONOFASICO DE 175 KVA, 10/0.22 KV.</v>
      </c>
      <c r="D1509" s="49">
        <f>+'[43]Trafo 1f Consolidado'!D60</f>
        <v>2654.25</v>
      </c>
      <c r="E1509" s="53">
        <f>+'[43]Trafo 1f Consolidado'!E60</f>
        <v>2546.3909817399358</v>
      </c>
      <c r="F1509" s="53"/>
      <c r="G1509" s="49" t="str">
        <f>+'[43]Trafo 1f Consolidado'!F60</f>
        <v>E</v>
      </c>
      <c r="H1509" s="49" t="str">
        <f>+'[43]Trafo 1f Consolidado'!G60</f>
        <v/>
      </c>
      <c r="I1509" s="49" t="str">
        <f>+'[43]Trafo 1f Consolidado'!H60</f>
        <v>Estimado</v>
      </c>
      <c r="J1509" s="49" t="str">
        <f>+'[43]Trafo 1f Consolidado'!I60</f>
        <v/>
      </c>
      <c r="K1509" s="49" t="str">
        <f>+'[43]Trafo 1f Consolidado'!J60</f>
        <v/>
      </c>
      <c r="L1509" s="49" t="str">
        <f>+'[43]Trafo 1f Consolidado'!K60</f>
        <v/>
      </c>
      <c r="M1509" s="49" t="str">
        <f>+'[43]Trafo 1f Consolidado'!L60</f>
        <v/>
      </c>
      <c r="N1509" s="49" t="str">
        <f>+'[43]Trafo 1f Consolidado'!M60</f>
        <v/>
      </c>
      <c r="O1509" s="49" t="str">
        <f>+'[43]Trafo 1f Consolidado'!N60</f>
        <v>Estimado</v>
      </c>
      <c r="P1509" s="49" t="str">
        <f>+'[43]Trafo 1f Consolidado'!O60</f>
        <v/>
      </c>
      <c r="Q1509" s="49" t="str">
        <f>+'[43]Trafo 1f Consolidado'!P60</f>
        <v>E</v>
      </c>
      <c r="R1509" s="51">
        <f t="shared" si="96"/>
        <v>-4.0636344828130055E-2</v>
      </c>
      <c r="S1509" s="45" t="str">
        <f t="shared" si="97"/>
        <v>Estimado.rar</v>
      </c>
      <c r="V1509" s="46">
        <f t="shared" si="99"/>
        <v>1</v>
      </c>
    </row>
    <row r="1510" spans="1:22" s="45" customFormat="1" ht="11.25" hidden="1" customHeight="1" x14ac:dyDescent="0.2">
      <c r="A1510" s="47">
        <f t="shared" si="98"/>
        <v>1496</v>
      </c>
      <c r="B1510" s="48" t="str">
        <f>+'[43]Trafo 1f Consolidado'!B61</f>
        <v>TMC189</v>
      </c>
      <c r="C1510" s="49" t="str">
        <f>+'[43]Trafo 1f Consolidado'!C61</f>
        <v>TRANSFORMADOR MONOFASICO DE 250 KVA, 10/0.22 KV.</v>
      </c>
      <c r="D1510" s="49">
        <f>+'[43]Trafo 1f Consolidado'!D61</f>
        <v>3117.25</v>
      </c>
      <c r="E1510" s="53">
        <f>+'[43]Trafo 1f Consolidado'!E61</f>
        <v>2990.6829946720732</v>
      </c>
      <c r="F1510" s="53"/>
      <c r="G1510" s="49" t="str">
        <f>+'[43]Trafo 1f Consolidado'!F61</f>
        <v>E</v>
      </c>
      <c r="H1510" s="49" t="str">
        <f>+'[43]Trafo 1f Consolidado'!G61</f>
        <v/>
      </c>
      <c r="I1510" s="49" t="str">
        <f>+'[43]Trafo 1f Consolidado'!H61</f>
        <v>Estimado</v>
      </c>
      <c r="J1510" s="49" t="str">
        <f>+'[43]Trafo 1f Consolidado'!I61</f>
        <v/>
      </c>
      <c r="K1510" s="49" t="str">
        <f>+'[43]Trafo 1f Consolidado'!J61</f>
        <v/>
      </c>
      <c r="L1510" s="49" t="str">
        <f>+'[43]Trafo 1f Consolidado'!K61</f>
        <v/>
      </c>
      <c r="M1510" s="49" t="str">
        <f>+'[43]Trafo 1f Consolidado'!L61</f>
        <v/>
      </c>
      <c r="N1510" s="49" t="str">
        <f>+'[43]Trafo 1f Consolidado'!M61</f>
        <v/>
      </c>
      <c r="O1510" s="49" t="str">
        <f>+'[43]Trafo 1f Consolidado'!N61</f>
        <v>Estimado</v>
      </c>
      <c r="P1510" s="49" t="str">
        <f>+'[43]Trafo 1f Consolidado'!O61</f>
        <v/>
      </c>
      <c r="Q1510" s="49" t="str">
        <f>+'[43]Trafo 1f Consolidado'!P61</f>
        <v>E</v>
      </c>
      <c r="R1510" s="51">
        <f t="shared" si="96"/>
        <v>-4.0602134999735973E-2</v>
      </c>
      <c r="S1510" s="45" t="str">
        <f t="shared" si="97"/>
        <v>Estimado.rar</v>
      </c>
      <c r="V1510" s="46">
        <f t="shared" si="99"/>
        <v>1</v>
      </c>
    </row>
    <row r="1511" spans="1:22" s="45" customFormat="1" ht="11.25" hidden="1" customHeight="1" x14ac:dyDescent="0.2">
      <c r="A1511" s="47">
        <f t="shared" si="98"/>
        <v>1497</v>
      </c>
      <c r="B1511" s="48" t="str">
        <f>+'[43]Trafo 1f Consolidado'!B62</f>
        <v>TMC115</v>
      </c>
      <c r="C1511" s="49" t="str">
        <f>+'[43]Trafo 1f Consolidado'!C62</f>
        <v>TRANSFORMADOR MONOFASICO AEREO CONVENCIONAL DE  1,5 KVA;  22.9/0.38-0.22 KV.</v>
      </c>
      <c r="D1511" s="49">
        <f>+'[43]Trafo 1f Consolidado'!D62</f>
        <v>624.54</v>
      </c>
      <c r="E1511" s="53">
        <f>+'[43]Trafo 1f Consolidado'!E62</f>
        <v>278.44799999999998</v>
      </c>
      <c r="F1511" s="53"/>
      <c r="G1511" s="49" t="str">
        <f>+'[43]Trafo 1f Consolidado'!F62</f>
        <v>E</v>
      </c>
      <c r="H1511" s="49" t="str">
        <f>+'[43]Trafo 1f Consolidado'!G62</f>
        <v/>
      </c>
      <c r="I1511" s="49" t="str">
        <f>+'[43]Trafo 1f Consolidado'!H62</f>
        <v>Estimado</v>
      </c>
      <c r="J1511" s="49" t="str">
        <f>+'[43]Trafo 1f Consolidado'!I62</f>
        <v/>
      </c>
      <c r="K1511" s="49" t="str">
        <f>+'[43]Trafo 1f Consolidado'!J62</f>
        <v/>
      </c>
      <c r="L1511" s="49" t="str">
        <f>+'[43]Trafo 1f Consolidado'!K62</f>
        <v/>
      </c>
      <c r="M1511" s="49" t="str">
        <f>+'[43]Trafo 1f Consolidado'!L62</f>
        <v/>
      </c>
      <c r="N1511" s="49" t="str">
        <f>+'[43]Trafo 1f Consolidado'!M62</f>
        <v/>
      </c>
      <c r="O1511" s="49" t="str">
        <f>+'[43]Trafo 1f Consolidado'!N62</f>
        <v>Estimado</v>
      </c>
      <c r="P1511" s="49" t="str">
        <f>+'[43]Trafo 1f Consolidado'!O62</f>
        <v/>
      </c>
      <c r="Q1511" s="49" t="str">
        <f>+'[43]Trafo 1f Consolidado'!P62</f>
        <v>E</v>
      </c>
      <c r="R1511" s="51">
        <f t="shared" si="96"/>
        <v>-0.55415505812277832</v>
      </c>
      <c r="S1511" s="45" t="str">
        <f t="shared" si="97"/>
        <v>Estimado.rar</v>
      </c>
      <c r="V1511" s="46">
        <f t="shared" si="99"/>
        <v>1</v>
      </c>
    </row>
    <row r="1512" spans="1:22" s="45" customFormat="1" ht="11.25" hidden="1" customHeight="1" x14ac:dyDescent="0.2">
      <c r="A1512" s="47">
        <f t="shared" si="98"/>
        <v>1498</v>
      </c>
      <c r="B1512" s="48" t="str">
        <f>+'[43]Trafo 1f Consolidado'!B63</f>
        <v>TMC42</v>
      </c>
      <c r="C1512" s="49" t="str">
        <f>+'[43]Trafo 1f Consolidado'!C63</f>
        <v>TRANSFORMADOR MONOFASICO AEREO CONVENCIONAL DE  1,5 KVA; 22.9/0.22 KV.</v>
      </c>
      <c r="D1512" s="49">
        <f>+'[43]Trafo 1f Consolidado'!D63</f>
        <v>624.54</v>
      </c>
      <c r="E1512" s="53">
        <f>+'[43]Trafo 1f Consolidado'!E63</f>
        <v>278.44799999999998</v>
      </c>
      <c r="F1512" s="53"/>
      <c r="G1512" s="49" t="str">
        <f>+'[43]Trafo 1f Consolidado'!F63</f>
        <v>E</v>
      </c>
      <c r="H1512" s="49" t="str">
        <f>+'[43]Trafo 1f Consolidado'!G63</f>
        <v/>
      </c>
      <c r="I1512" s="49" t="str">
        <f>+'[43]Trafo 1f Consolidado'!H63</f>
        <v>Estimado</v>
      </c>
      <c r="J1512" s="49" t="str">
        <f>+'[43]Trafo 1f Consolidado'!I63</f>
        <v/>
      </c>
      <c r="K1512" s="49" t="str">
        <f>+'[43]Trafo 1f Consolidado'!J63</f>
        <v/>
      </c>
      <c r="L1512" s="49" t="str">
        <f>+'[43]Trafo 1f Consolidado'!K63</f>
        <v/>
      </c>
      <c r="M1512" s="49" t="str">
        <f>+'[43]Trafo 1f Consolidado'!L63</f>
        <v/>
      </c>
      <c r="N1512" s="49" t="str">
        <f>+'[43]Trafo 1f Consolidado'!M63</f>
        <v/>
      </c>
      <c r="O1512" s="49" t="str">
        <f>+'[43]Trafo 1f Consolidado'!N63</f>
        <v>Estimado</v>
      </c>
      <c r="P1512" s="49" t="str">
        <f>+'[43]Trafo 1f Consolidado'!O63</f>
        <v/>
      </c>
      <c r="Q1512" s="49" t="str">
        <f>+'[43]Trafo 1f Consolidado'!P63</f>
        <v>E</v>
      </c>
      <c r="R1512" s="51">
        <f t="shared" si="96"/>
        <v>-0.55415505812277832</v>
      </c>
      <c r="S1512" s="45" t="str">
        <f t="shared" si="97"/>
        <v>Estimado.rar</v>
      </c>
      <c r="V1512" s="46">
        <f t="shared" si="99"/>
        <v>1</v>
      </c>
    </row>
    <row r="1513" spans="1:22" s="45" customFormat="1" ht="11.25" hidden="1" customHeight="1" x14ac:dyDescent="0.2">
      <c r="A1513" s="47">
        <f t="shared" si="98"/>
        <v>1499</v>
      </c>
      <c r="B1513" s="48" t="str">
        <f>+'[43]Trafo 1f Consolidado'!B64</f>
        <v>TMC116</v>
      </c>
      <c r="C1513" s="49" t="str">
        <f>+'[43]Trafo 1f Consolidado'!C64</f>
        <v>TRANSFORMADOR MONOFASICO AEREO CONVENCIONAL DE  1,5 KVA; 22.9/0.44-0.22 KV.</v>
      </c>
      <c r="D1513" s="49">
        <f>+'[43]Trafo 1f Consolidado'!D64</f>
        <v>624.54</v>
      </c>
      <c r="E1513" s="53">
        <f>+'[43]Trafo 1f Consolidado'!E64</f>
        <v>278.44799999999998</v>
      </c>
      <c r="F1513" s="53"/>
      <c r="G1513" s="49" t="str">
        <f>+'[43]Trafo 1f Consolidado'!F64</f>
        <v>E</v>
      </c>
      <c r="H1513" s="49" t="str">
        <f>+'[43]Trafo 1f Consolidado'!G64</f>
        <v/>
      </c>
      <c r="I1513" s="49" t="str">
        <f>+'[43]Trafo 1f Consolidado'!H64</f>
        <v>Estimado</v>
      </c>
      <c r="J1513" s="49" t="str">
        <f>+'[43]Trafo 1f Consolidado'!I64</f>
        <v/>
      </c>
      <c r="K1513" s="49" t="str">
        <f>+'[43]Trafo 1f Consolidado'!J64</f>
        <v/>
      </c>
      <c r="L1513" s="49" t="str">
        <f>+'[43]Trafo 1f Consolidado'!K64</f>
        <v/>
      </c>
      <c r="M1513" s="49" t="str">
        <f>+'[43]Trafo 1f Consolidado'!L64</f>
        <v/>
      </c>
      <c r="N1513" s="49" t="str">
        <f>+'[43]Trafo 1f Consolidado'!M64</f>
        <v/>
      </c>
      <c r="O1513" s="49" t="str">
        <f>+'[43]Trafo 1f Consolidado'!N64</f>
        <v>Estimado</v>
      </c>
      <c r="P1513" s="49" t="str">
        <f>+'[43]Trafo 1f Consolidado'!O64</f>
        <v/>
      </c>
      <c r="Q1513" s="49" t="str">
        <f>+'[43]Trafo 1f Consolidado'!P64</f>
        <v>E</v>
      </c>
      <c r="R1513" s="51">
        <f t="shared" si="96"/>
        <v>-0.55415505812277832</v>
      </c>
      <c r="S1513" s="45" t="str">
        <f t="shared" si="97"/>
        <v>Estimado.rar</v>
      </c>
      <c r="V1513" s="46">
        <f t="shared" si="99"/>
        <v>1</v>
      </c>
    </row>
    <row r="1514" spans="1:22" s="45" customFormat="1" ht="11.25" hidden="1" customHeight="1" x14ac:dyDescent="0.2">
      <c r="A1514" s="47">
        <f t="shared" si="98"/>
        <v>1500</v>
      </c>
      <c r="B1514" s="48" t="str">
        <f>+'[43]Trafo 1f Consolidado'!B65</f>
        <v>TMC47</v>
      </c>
      <c r="C1514" s="49" t="str">
        <f>+'[43]Trafo 1f Consolidado'!C65</f>
        <v>TRANSFORMADOR MONOFASICO AEREO CONVENCIONAL DE  3 KVA; 22.9/0.22 KV.</v>
      </c>
      <c r="D1514" s="49">
        <f>+'[43]Trafo 1f Consolidado'!D65</f>
        <v>871.43</v>
      </c>
      <c r="E1514" s="53">
        <f>+'[43]Trafo 1f Consolidado'!E65</f>
        <v>311.346</v>
      </c>
      <c r="F1514" s="53"/>
      <c r="G1514" s="49" t="str">
        <f>+'[43]Trafo 1f Consolidado'!F65</f>
        <v>E</v>
      </c>
      <c r="H1514" s="49" t="str">
        <f>+'[43]Trafo 1f Consolidado'!G65</f>
        <v/>
      </c>
      <c r="I1514" s="49" t="str">
        <f>+'[43]Trafo 1f Consolidado'!H65</f>
        <v>Estimado</v>
      </c>
      <c r="J1514" s="49" t="str">
        <f>+'[43]Trafo 1f Consolidado'!I65</f>
        <v/>
      </c>
      <c r="K1514" s="49" t="str">
        <f>+'[43]Trafo 1f Consolidado'!J65</f>
        <v/>
      </c>
      <c r="L1514" s="49" t="str">
        <f>+'[43]Trafo 1f Consolidado'!K65</f>
        <v/>
      </c>
      <c r="M1514" s="49" t="str">
        <f>+'[43]Trafo 1f Consolidado'!L65</f>
        <v/>
      </c>
      <c r="N1514" s="49" t="str">
        <f>+'[43]Trafo 1f Consolidado'!M65</f>
        <v/>
      </c>
      <c r="O1514" s="49" t="str">
        <f>+'[43]Trafo 1f Consolidado'!N65</f>
        <v>Estimado</v>
      </c>
      <c r="P1514" s="49" t="str">
        <f>+'[43]Trafo 1f Consolidado'!O65</f>
        <v/>
      </c>
      <c r="Q1514" s="49" t="str">
        <f>+'[43]Trafo 1f Consolidado'!P65</f>
        <v>E</v>
      </c>
      <c r="R1514" s="51">
        <f t="shared" si="96"/>
        <v>-0.64271829062575303</v>
      </c>
      <c r="S1514" s="45" t="str">
        <f t="shared" si="97"/>
        <v>Estimado.rar</v>
      </c>
      <c r="V1514" s="46">
        <f t="shared" si="99"/>
        <v>1</v>
      </c>
    </row>
    <row r="1515" spans="1:22" s="45" customFormat="1" ht="11.25" hidden="1" customHeight="1" x14ac:dyDescent="0.2">
      <c r="A1515" s="47">
        <f t="shared" si="98"/>
        <v>1501</v>
      </c>
      <c r="B1515" s="48" t="str">
        <f>+'[43]Trafo 1f Consolidado'!B66</f>
        <v>TMC120</v>
      </c>
      <c r="C1515" s="49" t="str">
        <f>+'[43]Trafo 1f Consolidado'!C66</f>
        <v>TRANSFORMADOR MONOFASICO AEREO CONVENCIONAL DE  3 KVA; 22.9/0.44-0.22 KV.</v>
      </c>
      <c r="D1515" s="49">
        <f>+'[43]Trafo 1f Consolidado'!D66</f>
        <v>871.43</v>
      </c>
      <c r="E1515" s="53">
        <f>+'[43]Trafo 1f Consolidado'!E66</f>
        <v>311.346</v>
      </c>
      <c r="F1515" s="53"/>
      <c r="G1515" s="49" t="str">
        <f>+'[43]Trafo 1f Consolidado'!F66</f>
        <v>E</v>
      </c>
      <c r="H1515" s="49" t="str">
        <f>+'[43]Trafo 1f Consolidado'!G66</f>
        <v/>
      </c>
      <c r="I1515" s="49" t="str">
        <f>+'[43]Trafo 1f Consolidado'!H66</f>
        <v>Estimado</v>
      </c>
      <c r="J1515" s="49" t="str">
        <f>+'[43]Trafo 1f Consolidado'!I66</f>
        <v/>
      </c>
      <c r="K1515" s="49" t="str">
        <f>+'[43]Trafo 1f Consolidado'!J66</f>
        <v/>
      </c>
      <c r="L1515" s="49" t="str">
        <f>+'[43]Trafo 1f Consolidado'!K66</f>
        <v/>
      </c>
      <c r="M1515" s="49" t="str">
        <f>+'[43]Trafo 1f Consolidado'!L66</f>
        <v/>
      </c>
      <c r="N1515" s="49" t="str">
        <f>+'[43]Trafo 1f Consolidado'!M66</f>
        <v/>
      </c>
      <c r="O1515" s="49" t="str">
        <f>+'[43]Trafo 1f Consolidado'!N66</f>
        <v>Estimado</v>
      </c>
      <c r="P1515" s="49" t="str">
        <f>+'[43]Trafo 1f Consolidado'!O66</f>
        <v/>
      </c>
      <c r="Q1515" s="49" t="str">
        <f>+'[43]Trafo 1f Consolidado'!P66</f>
        <v>E</v>
      </c>
      <c r="R1515" s="51">
        <f t="shared" si="96"/>
        <v>-0.64271829062575303</v>
      </c>
      <c r="S1515" s="45" t="str">
        <f t="shared" si="97"/>
        <v>Estimado.rar</v>
      </c>
      <c r="V1515" s="46">
        <f t="shared" si="99"/>
        <v>1</v>
      </c>
    </row>
    <row r="1516" spans="1:22" s="45" customFormat="1" ht="11.25" hidden="1" customHeight="1" x14ac:dyDescent="0.2">
      <c r="A1516" s="47">
        <f t="shared" si="98"/>
        <v>1502</v>
      </c>
      <c r="B1516" s="48" t="str">
        <f>+'[43]Trafo 1f Consolidado'!B67</f>
        <v>TMC80</v>
      </c>
      <c r="C1516" s="49" t="str">
        <f>+'[43]Trafo 1f Consolidado'!C67</f>
        <v>TRANSFORMADOR MONOFASICO DE 5 KVA, 22.9-10/0.44-0.22 KV.</v>
      </c>
      <c r="D1516" s="49">
        <f>+'[43]Trafo 1f Consolidado'!D67</f>
        <v>871.43</v>
      </c>
      <c r="E1516" s="53">
        <f>+'[43]Trafo 1f Consolidado'!E67</f>
        <v>311.346</v>
      </c>
      <c r="F1516" s="53"/>
      <c r="G1516" s="49" t="str">
        <f>+'[43]Trafo 1f Consolidado'!F67</f>
        <v>E</v>
      </c>
      <c r="H1516" s="49" t="str">
        <f>+'[43]Trafo 1f Consolidado'!G67</f>
        <v/>
      </c>
      <c r="I1516" s="49" t="str">
        <f>+'[43]Trafo 1f Consolidado'!H67</f>
        <v>Estimado</v>
      </c>
      <c r="J1516" s="49" t="str">
        <f>+'[43]Trafo 1f Consolidado'!I67</f>
        <v/>
      </c>
      <c r="K1516" s="49" t="str">
        <f>+'[43]Trafo 1f Consolidado'!J67</f>
        <v/>
      </c>
      <c r="L1516" s="49" t="str">
        <f>+'[43]Trafo 1f Consolidado'!K67</f>
        <v/>
      </c>
      <c r="M1516" s="49" t="str">
        <f>+'[43]Trafo 1f Consolidado'!L67</f>
        <v/>
      </c>
      <c r="N1516" s="49" t="str">
        <f>+'[43]Trafo 1f Consolidado'!M67</f>
        <v/>
      </c>
      <c r="O1516" s="49" t="str">
        <f>+'[43]Trafo 1f Consolidado'!N67</f>
        <v>Estimado</v>
      </c>
      <c r="P1516" s="49" t="str">
        <f>+'[43]Trafo 1f Consolidado'!O67</f>
        <v/>
      </c>
      <c r="Q1516" s="49" t="str">
        <f>+'[43]Trafo 1f Consolidado'!P67</f>
        <v>E</v>
      </c>
      <c r="R1516" s="51">
        <f t="shared" si="96"/>
        <v>-0.64271829062575303</v>
      </c>
      <c r="S1516" s="45" t="str">
        <f t="shared" si="97"/>
        <v>Estimado.rar</v>
      </c>
      <c r="V1516" s="46">
        <f t="shared" si="99"/>
        <v>1</v>
      </c>
    </row>
    <row r="1517" spans="1:22" s="45" customFormat="1" ht="11.25" hidden="1" customHeight="1" x14ac:dyDescent="0.2">
      <c r="A1517" s="47">
        <f t="shared" si="98"/>
        <v>1503</v>
      </c>
      <c r="B1517" s="48" t="str">
        <f>+'[43]Trafo 1f Consolidado'!B68</f>
        <v>TMC05</v>
      </c>
      <c r="C1517" s="49" t="str">
        <f>+'[43]Trafo 1f Consolidado'!C68</f>
        <v>TRANSFORMADOR MONOFASICO AEREO CONVENCIONAL DE  5 KVA; 22.9/0.22 KV.</v>
      </c>
      <c r="D1517" s="49">
        <f>+'[43]Trafo 1f Consolidado'!D68</f>
        <v>1113.92</v>
      </c>
      <c r="E1517" s="53">
        <f>+'[43]Trafo 1f Consolidado'!E68</f>
        <v>355.21000000000004</v>
      </c>
      <c r="F1517" s="53"/>
      <c r="G1517" s="49" t="str">
        <f>+'[43]Trafo 1f Consolidado'!F68</f>
        <v>E</v>
      </c>
      <c r="H1517" s="49" t="str">
        <f>+'[43]Trafo 1f Consolidado'!G68</f>
        <v/>
      </c>
      <c r="I1517" s="49" t="str">
        <f>+'[43]Trafo 1f Consolidado'!H68</f>
        <v>Estimado</v>
      </c>
      <c r="J1517" s="49" t="str">
        <f>+'[43]Trafo 1f Consolidado'!I68</f>
        <v/>
      </c>
      <c r="K1517" s="49" t="str">
        <f>+'[43]Trafo 1f Consolidado'!J68</f>
        <v/>
      </c>
      <c r="L1517" s="49" t="str">
        <f>+'[43]Trafo 1f Consolidado'!K68</f>
        <v/>
      </c>
      <c r="M1517" s="49" t="str">
        <f>+'[43]Trafo 1f Consolidado'!L68</f>
        <v/>
      </c>
      <c r="N1517" s="49" t="str">
        <f>+'[43]Trafo 1f Consolidado'!M68</f>
        <v/>
      </c>
      <c r="O1517" s="49" t="str">
        <f>+'[43]Trafo 1f Consolidado'!N68</f>
        <v>Estimado</v>
      </c>
      <c r="P1517" s="49" t="str">
        <f>+'[43]Trafo 1f Consolidado'!O68</f>
        <v/>
      </c>
      <c r="Q1517" s="49" t="str">
        <f>+'[43]Trafo 1f Consolidado'!P68</f>
        <v>E</v>
      </c>
      <c r="R1517" s="51">
        <f t="shared" si="96"/>
        <v>-0.68111713588049416</v>
      </c>
      <c r="S1517" s="45" t="str">
        <f t="shared" si="97"/>
        <v>Estimado.rar</v>
      </c>
      <c r="V1517" s="46">
        <f t="shared" si="99"/>
        <v>1</v>
      </c>
    </row>
    <row r="1518" spans="1:22" s="45" customFormat="1" ht="11.25" hidden="1" customHeight="1" x14ac:dyDescent="0.2">
      <c r="A1518" s="47">
        <f t="shared" si="98"/>
        <v>1504</v>
      </c>
      <c r="B1518" s="48" t="str">
        <f>+'[43]Trafo 1f Consolidado'!B69</f>
        <v>TMC126</v>
      </c>
      <c r="C1518" s="49" t="str">
        <f>+'[43]Trafo 1f Consolidado'!C69</f>
        <v>TRANSFORMADOR MONOFASICO AEREO CONVENCIONAL DE  5 KVA; 22.9/0.38-0.22 KV.</v>
      </c>
      <c r="D1518" s="49">
        <f>+'[43]Trafo 1f Consolidado'!D69</f>
        <v>1113.92</v>
      </c>
      <c r="E1518" s="53">
        <f>+'[43]Trafo 1f Consolidado'!E69</f>
        <v>355.21000000000004</v>
      </c>
      <c r="F1518" s="53"/>
      <c r="G1518" s="49" t="str">
        <f>+'[43]Trafo 1f Consolidado'!F69</f>
        <v>E</v>
      </c>
      <c r="H1518" s="49" t="str">
        <f>+'[43]Trafo 1f Consolidado'!G69</f>
        <v/>
      </c>
      <c r="I1518" s="49" t="str">
        <f>+'[43]Trafo 1f Consolidado'!H69</f>
        <v>Estimado</v>
      </c>
      <c r="J1518" s="49" t="str">
        <f>+'[43]Trafo 1f Consolidado'!I69</f>
        <v/>
      </c>
      <c r="K1518" s="49" t="str">
        <f>+'[43]Trafo 1f Consolidado'!J69</f>
        <v/>
      </c>
      <c r="L1518" s="49" t="str">
        <f>+'[43]Trafo 1f Consolidado'!K69</f>
        <v/>
      </c>
      <c r="M1518" s="49" t="str">
        <f>+'[43]Trafo 1f Consolidado'!L69</f>
        <v/>
      </c>
      <c r="N1518" s="49" t="str">
        <f>+'[43]Trafo 1f Consolidado'!M69</f>
        <v/>
      </c>
      <c r="O1518" s="49" t="str">
        <f>+'[43]Trafo 1f Consolidado'!N69</f>
        <v>Estimado</v>
      </c>
      <c r="P1518" s="49" t="str">
        <f>+'[43]Trafo 1f Consolidado'!O69</f>
        <v/>
      </c>
      <c r="Q1518" s="49" t="str">
        <f>+'[43]Trafo 1f Consolidado'!P69</f>
        <v>E</v>
      </c>
      <c r="R1518" s="51">
        <f t="shared" si="96"/>
        <v>-0.68111713588049416</v>
      </c>
      <c r="S1518" s="45" t="str">
        <f t="shared" si="97"/>
        <v>Estimado.rar</v>
      </c>
      <c r="V1518" s="46">
        <f t="shared" si="99"/>
        <v>1</v>
      </c>
    </row>
    <row r="1519" spans="1:22" s="45" customFormat="1" ht="11.25" hidden="1" customHeight="1" x14ac:dyDescent="0.2">
      <c r="A1519" s="47">
        <f t="shared" si="98"/>
        <v>1505</v>
      </c>
      <c r="B1519" s="48" t="str">
        <f>+'[43]Trafo 1f Consolidado'!B70</f>
        <v>TMC127</v>
      </c>
      <c r="C1519" s="49" t="str">
        <f>+'[43]Trafo 1f Consolidado'!C70</f>
        <v>TRANSFORMADOR MONOFASICO AEREO CONVENCIONAL DE  5 KVA; 22.9/0.44-0.22 KV.</v>
      </c>
      <c r="D1519" s="49">
        <f>+'[43]Trafo 1f Consolidado'!D70</f>
        <v>1113.92</v>
      </c>
      <c r="E1519" s="53">
        <f>+'[43]Trafo 1f Consolidado'!E70</f>
        <v>355.21000000000004</v>
      </c>
      <c r="F1519" s="53"/>
      <c r="G1519" s="49" t="str">
        <f>+'[43]Trafo 1f Consolidado'!F70</f>
        <v>E</v>
      </c>
      <c r="H1519" s="49" t="str">
        <f>+'[43]Trafo 1f Consolidado'!G70</f>
        <v/>
      </c>
      <c r="I1519" s="49" t="str">
        <f>+'[43]Trafo 1f Consolidado'!H70</f>
        <v>Estimado</v>
      </c>
      <c r="J1519" s="49" t="str">
        <f>+'[43]Trafo 1f Consolidado'!I70</f>
        <v/>
      </c>
      <c r="K1519" s="49" t="str">
        <f>+'[43]Trafo 1f Consolidado'!J70</f>
        <v/>
      </c>
      <c r="L1519" s="49" t="str">
        <f>+'[43]Trafo 1f Consolidado'!K70</f>
        <v/>
      </c>
      <c r="M1519" s="49" t="str">
        <f>+'[43]Trafo 1f Consolidado'!L70</f>
        <v/>
      </c>
      <c r="N1519" s="49" t="str">
        <f>+'[43]Trafo 1f Consolidado'!M70</f>
        <v/>
      </c>
      <c r="O1519" s="49" t="str">
        <f>+'[43]Trafo 1f Consolidado'!N70</f>
        <v>Estimado</v>
      </c>
      <c r="P1519" s="49" t="str">
        <f>+'[43]Trafo 1f Consolidado'!O70</f>
        <v/>
      </c>
      <c r="Q1519" s="49" t="str">
        <f>+'[43]Trafo 1f Consolidado'!P70</f>
        <v>E</v>
      </c>
      <c r="R1519" s="51">
        <f t="shared" si="96"/>
        <v>-0.68111713588049416</v>
      </c>
      <c r="S1519" s="45" t="str">
        <f t="shared" si="97"/>
        <v>Estimado.rar</v>
      </c>
      <c r="V1519" s="46">
        <f t="shared" si="99"/>
        <v>1</v>
      </c>
    </row>
    <row r="1520" spans="1:22" s="45" customFormat="1" ht="11.25" hidden="1" customHeight="1" x14ac:dyDescent="0.2">
      <c r="A1520" s="47">
        <f t="shared" si="98"/>
        <v>1506</v>
      </c>
      <c r="B1520" s="48" t="str">
        <f>+'[43]Trafo 1f Consolidado'!B71</f>
        <v>TMC52</v>
      </c>
      <c r="C1520" s="49" t="str">
        <f>+'[43]Trafo 1f Consolidado'!C71</f>
        <v>TRANSFORMADOR MONOFASICO AEREO CONVENCIONAL DE  7 KVA; 22.9/0.22 KV.</v>
      </c>
      <c r="D1520" s="49">
        <f>+'[43]Trafo 1f Consolidado'!D71</f>
        <v>1309.43</v>
      </c>
      <c r="E1520" s="53">
        <f>+'[43]Trafo 1f Consolidado'!E71</f>
        <v>399.07400000000001</v>
      </c>
      <c r="F1520" s="53"/>
      <c r="G1520" s="49" t="str">
        <f>+'[43]Trafo 1f Consolidado'!F71</f>
        <v>E</v>
      </c>
      <c r="H1520" s="49" t="str">
        <f>+'[43]Trafo 1f Consolidado'!G71</f>
        <v/>
      </c>
      <c r="I1520" s="49" t="str">
        <f>+'[43]Trafo 1f Consolidado'!H71</f>
        <v>Estimado</v>
      </c>
      <c r="J1520" s="49" t="str">
        <f>+'[43]Trafo 1f Consolidado'!I71</f>
        <v/>
      </c>
      <c r="K1520" s="49" t="str">
        <f>+'[43]Trafo 1f Consolidado'!J71</f>
        <v/>
      </c>
      <c r="L1520" s="49" t="str">
        <f>+'[43]Trafo 1f Consolidado'!K71</f>
        <v/>
      </c>
      <c r="M1520" s="49" t="str">
        <f>+'[43]Trafo 1f Consolidado'!L71</f>
        <v/>
      </c>
      <c r="N1520" s="49" t="str">
        <f>+'[43]Trafo 1f Consolidado'!M71</f>
        <v/>
      </c>
      <c r="O1520" s="49" t="str">
        <f>+'[43]Trafo 1f Consolidado'!N71</f>
        <v>Estimado</v>
      </c>
      <c r="P1520" s="49" t="str">
        <f>+'[43]Trafo 1f Consolidado'!O71</f>
        <v/>
      </c>
      <c r="Q1520" s="49" t="str">
        <f>+'[43]Trafo 1f Consolidado'!P71</f>
        <v>E</v>
      </c>
      <c r="R1520" s="51">
        <f t="shared" si="96"/>
        <v>-0.69523074925731043</v>
      </c>
      <c r="S1520" s="45" t="str">
        <f t="shared" si="97"/>
        <v>Estimado.rar</v>
      </c>
      <c r="V1520" s="46">
        <f t="shared" si="99"/>
        <v>1</v>
      </c>
    </row>
    <row r="1521" spans="1:22" s="45" customFormat="1" ht="11.25" hidden="1" customHeight="1" x14ac:dyDescent="0.2">
      <c r="A1521" s="47">
        <f t="shared" si="98"/>
        <v>1507</v>
      </c>
      <c r="B1521" s="48" t="str">
        <f>+'[43]Trafo 1f Consolidado'!B72</f>
        <v>TMC134</v>
      </c>
      <c r="C1521" s="49" t="str">
        <f>+'[43]Trafo 1f Consolidado'!C72</f>
        <v>TRANSFORMADOR MONOFASICO AEREO CONVENCIONAL DE  7 KVA; 22.9/0.38-0.22 KV.</v>
      </c>
      <c r="D1521" s="49">
        <f>+'[43]Trafo 1f Consolidado'!D72</f>
        <v>1309.43</v>
      </c>
      <c r="E1521" s="53">
        <f>+'[43]Trafo 1f Consolidado'!E72</f>
        <v>399.07400000000001</v>
      </c>
      <c r="F1521" s="53"/>
      <c r="G1521" s="49" t="str">
        <f>+'[43]Trafo 1f Consolidado'!F72</f>
        <v>E</v>
      </c>
      <c r="H1521" s="49" t="str">
        <f>+'[43]Trafo 1f Consolidado'!G72</f>
        <v/>
      </c>
      <c r="I1521" s="49" t="str">
        <f>+'[43]Trafo 1f Consolidado'!H72</f>
        <v>Estimado</v>
      </c>
      <c r="J1521" s="49" t="str">
        <f>+'[43]Trafo 1f Consolidado'!I72</f>
        <v/>
      </c>
      <c r="K1521" s="49" t="str">
        <f>+'[43]Trafo 1f Consolidado'!J72</f>
        <v/>
      </c>
      <c r="L1521" s="49" t="str">
        <f>+'[43]Trafo 1f Consolidado'!K72</f>
        <v/>
      </c>
      <c r="M1521" s="49" t="str">
        <f>+'[43]Trafo 1f Consolidado'!L72</f>
        <v/>
      </c>
      <c r="N1521" s="49" t="str">
        <f>+'[43]Trafo 1f Consolidado'!M72</f>
        <v/>
      </c>
      <c r="O1521" s="49" t="str">
        <f>+'[43]Trafo 1f Consolidado'!N72</f>
        <v>Estimado</v>
      </c>
      <c r="P1521" s="49" t="str">
        <f>+'[43]Trafo 1f Consolidado'!O72</f>
        <v/>
      </c>
      <c r="Q1521" s="49" t="str">
        <f>+'[43]Trafo 1f Consolidado'!P72</f>
        <v>E</v>
      </c>
      <c r="R1521" s="51">
        <f t="shared" si="96"/>
        <v>-0.69523074925731043</v>
      </c>
      <c r="S1521" s="45" t="str">
        <f t="shared" si="97"/>
        <v>Estimado.rar</v>
      </c>
      <c r="V1521" s="46">
        <f t="shared" si="99"/>
        <v>1</v>
      </c>
    </row>
    <row r="1522" spans="1:22" s="45" customFormat="1" ht="11.25" hidden="1" customHeight="1" x14ac:dyDescent="0.2">
      <c r="A1522" s="47">
        <f t="shared" si="98"/>
        <v>1508</v>
      </c>
      <c r="B1522" s="48" t="str">
        <f>+'[43]Trafo 1f Consolidado'!B73</f>
        <v>TMC135</v>
      </c>
      <c r="C1522" s="49" t="str">
        <f>+'[43]Trafo 1f Consolidado'!C73</f>
        <v>TRANSFORMADOR MONOFASICO AEREO CONVENCIONAL DE  7 KVA; 22.9/0.44-0.22 KV.</v>
      </c>
      <c r="D1522" s="49">
        <f>+'[43]Trafo 1f Consolidado'!D73</f>
        <v>1309.43</v>
      </c>
      <c r="E1522" s="53">
        <f>+'[43]Trafo 1f Consolidado'!E73</f>
        <v>399.07400000000001</v>
      </c>
      <c r="F1522" s="53"/>
      <c r="G1522" s="49" t="str">
        <f>+'[43]Trafo 1f Consolidado'!F73</f>
        <v>E</v>
      </c>
      <c r="H1522" s="49" t="str">
        <f>+'[43]Trafo 1f Consolidado'!G73</f>
        <v/>
      </c>
      <c r="I1522" s="49" t="str">
        <f>+'[43]Trafo 1f Consolidado'!H73</f>
        <v>Estimado</v>
      </c>
      <c r="J1522" s="49" t="str">
        <f>+'[43]Trafo 1f Consolidado'!I73</f>
        <v/>
      </c>
      <c r="K1522" s="49" t="str">
        <f>+'[43]Trafo 1f Consolidado'!J73</f>
        <v/>
      </c>
      <c r="L1522" s="49" t="str">
        <f>+'[43]Trafo 1f Consolidado'!K73</f>
        <v/>
      </c>
      <c r="M1522" s="49" t="str">
        <f>+'[43]Trafo 1f Consolidado'!L73</f>
        <v/>
      </c>
      <c r="N1522" s="49" t="str">
        <f>+'[43]Trafo 1f Consolidado'!M73</f>
        <v/>
      </c>
      <c r="O1522" s="49" t="str">
        <f>+'[43]Trafo 1f Consolidado'!N73</f>
        <v>Estimado</v>
      </c>
      <c r="P1522" s="49" t="str">
        <f>+'[43]Trafo 1f Consolidado'!O73</f>
        <v/>
      </c>
      <c r="Q1522" s="49" t="str">
        <f>+'[43]Trafo 1f Consolidado'!P73</f>
        <v>E</v>
      </c>
      <c r="R1522" s="51">
        <f t="shared" si="96"/>
        <v>-0.69523074925731043</v>
      </c>
      <c r="S1522" s="45" t="str">
        <f t="shared" si="97"/>
        <v>Estimado.rar</v>
      </c>
      <c r="V1522" s="46">
        <f t="shared" si="99"/>
        <v>1</v>
      </c>
    </row>
    <row r="1523" spans="1:22" s="45" customFormat="1" ht="11.25" hidden="1" customHeight="1" x14ac:dyDescent="0.2">
      <c r="A1523" s="47">
        <f t="shared" si="98"/>
        <v>1509</v>
      </c>
      <c r="B1523" s="48" t="str">
        <f>+'[43]Trafo 1f Consolidado'!B74</f>
        <v>TMC10</v>
      </c>
      <c r="C1523" s="49" t="str">
        <f>+'[43]Trafo 1f Consolidado'!C74</f>
        <v>TRANSFORMADOR MONOFASICO AEREO CONVENCIONAL DE 10 KVA; 22.9/0.22 KV.</v>
      </c>
      <c r="D1523" s="49">
        <f>+'[43]Trafo 1f Consolidado'!D74</f>
        <v>1554.28</v>
      </c>
      <c r="E1523" s="53">
        <f>+'[43]Trafo 1f Consolidado'!E74</f>
        <v>511.35700000000003</v>
      </c>
      <c r="F1523" s="53"/>
      <c r="G1523" s="49" t="str">
        <f>+'[43]Trafo 1f Consolidado'!F74</f>
        <v>E</v>
      </c>
      <c r="H1523" s="49" t="str">
        <f>+'[43]Trafo 1f Consolidado'!G74</f>
        <v/>
      </c>
      <c r="I1523" s="49" t="str">
        <f>+'[43]Trafo 1f Consolidado'!H74</f>
        <v>Estimado</v>
      </c>
      <c r="J1523" s="49" t="str">
        <f>+'[43]Trafo 1f Consolidado'!I74</f>
        <v/>
      </c>
      <c r="K1523" s="49" t="str">
        <f>+'[43]Trafo 1f Consolidado'!J74</f>
        <v/>
      </c>
      <c r="L1523" s="49" t="str">
        <f>+'[43]Trafo 1f Consolidado'!K74</f>
        <v/>
      </c>
      <c r="M1523" s="49" t="str">
        <f>+'[43]Trafo 1f Consolidado'!L74</f>
        <v/>
      </c>
      <c r="N1523" s="49" t="str">
        <f>+'[43]Trafo 1f Consolidado'!M74</f>
        <v/>
      </c>
      <c r="O1523" s="49" t="str">
        <f>+'[43]Trafo 1f Consolidado'!N74</f>
        <v>Estimado</v>
      </c>
      <c r="P1523" s="49" t="str">
        <f>+'[43]Trafo 1f Consolidado'!O74</f>
        <v/>
      </c>
      <c r="Q1523" s="49" t="str">
        <f>+'[43]Trafo 1f Consolidado'!P74</f>
        <v>E</v>
      </c>
      <c r="R1523" s="51">
        <f t="shared" si="96"/>
        <v>-0.67100072059088456</v>
      </c>
      <c r="S1523" s="45" t="str">
        <f t="shared" si="97"/>
        <v>Estimado.rar</v>
      </c>
      <c r="V1523" s="46">
        <f t="shared" si="99"/>
        <v>1</v>
      </c>
    </row>
    <row r="1524" spans="1:22" s="45" customFormat="1" ht="11.25" hidden="1" customHeight="1" x14ac:dyDescent="0.2">
      <c r="A1524" s="47">
        <f t="shared" si="98"/>
        <v>1510</v>
      </c>
      <c r="B1524" s="48" t="str">
        <f>+'[43]Trafo 1f Consolidado'!B75</f>
        <v>TMC143</v>
      </c>
      <c r="C1524" s="49" t="str">
        <f>+'[43]Trafo 1f Consolidado'!C75</f>
        <v>TRANSFORMADOR MONOFASICO AEREO CONVENCIONAL DE 10 KVA; 22.9/0.44-0.22 KV.</v>
      </c>
      <c r="D1524" s="49">
        <f>+'[43]Trafo 1f Consolidado'!D75</f>
        <v>1554.28</v>
      </c>
      <c r="E1524" s="53">
        <f>+'[43]Trafo 1f Consolidado'!E75</f>
        <v>503.8</v>
      </c>
      <c r="F1524" s="53"/>
      <c r="G1524" s="49" t="str">
        <f>+'[43]Trafo 1f Consolidado'!F75</f>
        <v>S</v>
      </c>
      <c r="H1524" s="49">
        <f>+'[43]Trafo 1f Consolidado'!G75</f>
        <v>3</v>
      </c>
      <c r="I1524" s="49" t="str">
        <f>+'[43]Trafo 1f Consolidado'!H75</f>
        <v>Factura FF01-00007470/G-008-2017</v>
      </c>
      <c r="J1524" s="49" t="str">
        <f>+'[43]Trafo 1f Consolidado'!I75</f>
        <v>Individual</v>
      </c>
      <c r="K1524" s="49" t="str">
        <f>+'[43]Trafo 1f Consolidado'!J75</f>
        <v>ELOR</v>
      </c>
      <c r="L1524" s="49" t="str">
        <f>+'[43]Trafo 1f Consolidado'!K75</f>
        <v>C. ELEC. DELCROSA</v>
      </c>
      <c r="M1524" s="49">
        <f>+'[43]Trafo 1f Consolidado'!L75</f>
        <v>43052</v>
      </c>
      <c r="N1524" s="49">
        <f>+'[43]Trafo 1f Consolidado'!M75</f>
        <v>3</v>
      </c>
      <c r="O1524" s="49" t="str">
        <f>+'[43]Trafo 1f Consolidado'!N75</f>
        <v>Sustento</v>
      </c>
      <c r="P1524" s="49">
        <f>+'[43]Trafo 1f Consolidado'!O75</f>
        <v>3</v>
      </c>
      <c r="Q1524" s="49" t="str">
        <f>+'[43]Trafo 1f Consolidado'!P75</f>
        <v>S</v>
      </c>
      <c r="R1524" s="51">
        <f t="shared" si="96"/>
        <v>-0.67586277890727531</v>
      </c>
      <c r="S1524" s="45" t="str">
        <f t="shared" si="97"/>
        <v>ELOR: Factura FF01-00007470/G-008-2017</v>
      </c>
      <c r="V1524" s="46">
        <f t="shared" si="99"/>
        <v>1</v>
      </c>
    </row>
    <row r="1525" spans="1:22" s="45" customFormat="1" ht="11.25" hidden="1" customHeight="1" x14ac:dyDescent="0.2">
      <c r="A1525" s="47">
        <f t="shared" si="98"/>
        <v>1511</v>
      </c>
      <c r="B1525" s="48" t="str">
        <f>+'[43]Trafo 1f Consolidado'!B76</f>
        <v>TMC142</v>
      </c>
      <c r="C1525" s="49" t="str">
        <f>+'[43]Trafo 1f Consolidado'!C76</f>
        <v>TRANSFORMADOR MONOFASICO AEREO CONVENCIONAL DE 10 KVA; 22.9/0.38-0.22 KV.</v>
      </c>
      <c r="D1525" s="49">
        <f>+'[43]Trafo 1f Consolidado'!D76</f>
        <v>1554.28</v>
      </c>
      <c r="E1525" s="53">
        <f>+'[43]Trafo 1f Consolidado'!E76</f>
        <v>511.35700000000003</v>
      </c>
      <c r="F1525" s="53"/>
      <c r="G1525" s="49" t="str">
        <f>+'[43]Trafo 1f Consolidado'!F76</f>
        <v>E</v>
      </c>
      <c r="H1525" s="49" t="str">
        <f>+'[43]Trafo 1f Consolidado'!G76</f>
        <v/>
      </c>
      <c r="I1525" s="49" t="str">
        <f>+'[43]Trafo 1f Consolidado'!H76</f>
        <v>Estimado</v>
      </c>
      <c r="J1525" s="49" t="str">
        <f>+'[43]Trafo 1f Consolidado'!I76</f>
        <v/>
      </c>
      <c r="K1525" s="49" t="str">
        <f>+'[43]Trafo 1f Consolidado'!J76</f>
        <v/>
      </c>
      <c r="L1525" s="49" t="str">
        <f>+'[43]Trafo 1f Consolidado'!K76</f>
        <v/>
      </c>
      <c r="M1525" s="49" t="str">
        <f>+'[43]Trafo 1f Consolidado'!L76</f>
        <v/>
      </c>
      <c r="N1525" s="49" t="str">
        <f>+'[43]Trafo 1f Consolidado'!M76</f>
        <v/>
      </c>
      <c r="O1525" s="49" t="str">
        <f>+'[43]Trafo 1f Consolidado'!N76</f>
        <v>Estimado</v>
      </c>
      <c r="P1525" s="49" t="str">
        <f>+'[43]Trafo 1f Consolidado'!O76</f>
        <v/>
      </c>
      <c r="Q1525" s="49" t="str">
        <f>+'[43]Trafo 1f Consolidado'!P76</f>
        <v>E</v>
      </c>
      <c r="R1525" s="51">
        <f t="shared" si="96"/>
        <v>-0.67100072059088456</v>
      </c>
      <c r="S1525" s="45" t="str">
        <f t="shared" si="97"/>
        <v>Estimado.rar</v>
      </c>
      <c r="V1525" s="46">
        <f t="shared" si="99"/>
        <v>1</v>
      </c>
    </row>
    <row r="1526" spans="1:22" s="45" customFormat="1" ht="11.25" hidden="1" customHeight="1" x14ac:dyDescent="0.2">
      <c r="A1526" s="47">
        <f t="shared" si="98"/>
        <v>1512</v>
      </c>
      <c r="B1526" s="48" t="str">
        <f>+'[43]Trafo 1f Consolidado'!B77</f>
        <v>TMC84</v>
      </c>
      <c r="C1526" s="49" t="str">
        <f>+'[43]Trafo 1f Consolidado'!C77</f>
        <v>TRANSFORMADOR MONOFASICO DE 10 KVA, 22.9-10/0.44-0.22 KV.</v>
      </c>
      <c r="D1526" s="49">
        <f>+'[43]Trafo 1f Consolidado'!D77</f>
        <v>1554.28</v>
      </c>
      <c r="E1526" s="53">
        <f>+'[43]Trafo 1f Consolidado'!E77</f>
        <v>511.35700000000003</v>
      </c>
      <c r="F1526" s="53"/>
      <c r="G1526" s="49" t="str">
        <f>+'[43]Trafo 1f Consolidado'!F77</f>
        <v>E</v>
      </c>
      <c r="H1526" s="49" t="str">
        <f>+'[43]Trafo 1f Consolidado'!G77</f>
        <v/>
      </c>
      <c r="I1526" s="49" t="str">
        <f>+'[43]Trafo 1f Consolidado'!H77</f>
        <v>Estimado</v>
      </c>
      <c r="J1526" s="49" t="str">
        <f>+'[43]Trafo 1f Consolidado'!I77</f>
        <v/>
      </c>
      <c r="K1526" s="49" t="str">
        <f>+'[43]Trafo 1f Consolidado'!J77</f>
        <v/>
      </c>
      <c r="L1526" s="49" t="str">
        <f>+'[43]Trafo 1f Consolidado'!K77</f>
        <v/>
      </c>
      <c r="M1526" s="49" t="str">
        <f>+'[43]Trafo 1f Consolidado'!L77</f>
        <v/>
      </c>
      <c r="N1526" s="49" t="str">
        <f>+'[43]Trafo 1f Consolidado'!M77</f>
        <v/>
      </c>
      <c r="O1526" s="49" t="str">
        <f>+'[43]Trafo 1f Consolidado'!N77</f>
        <v>Estimado</v>
      </c>
      <c r="P1526" s="49" t="str">
        <f>+'[43]Trafo 1f Consolidado'!O77</f>
        <v/>
      </c>
      <c r="Q1526" s="49" t="str">
        <f>+'[43]Trafo 1f Consolidado'!P77</f>
        <v>E</v>
      </c>
      <c r="R1526" s="51">
        <f t="shared" si="96"/>
        <v>-0.67100072059088456</v>
      </c>
      <c r="S1526" s="45" t="str">
        <f t="shared" si="97"/>
        <v>Estimado.rar</v>
      </c>
      <c r="V1526" s="46">
        <f t="shared" si="99"/>
        <v>1</v>
      </c>
    </row>
    <row r="1527" spans="1:22" s="45" customFormat="1" ht="11.25" hidden="1" customHeight="1" x14ac:dyDescent="0.2">
      <c r="A1527" s="47">
        <f t="shared" si="98"/>
        <v>1513</v>
      </c>
      <c r="B1527" s="48" t="str">
        <f>+'[43]Trafo 1f Consolidado'!B78</f>
        <v>TMC146</v>
      </c>
      <c r="C1527" s="49" t="str">
        <f>+'[43]Trafo 1f Consolidado'!C78</f>
        <v>TRANSFORMADOR MONOFASICO AEREO CONVENCIONAL DE 15 KVA; 22.9/0.44-0.22 KV.</v>
      </c>
      <c r="D1527" s="49">
        <f>+'[43]Trafo 1f Consolidado'!D78</f>
        <v>1888.68</v>
      </c>
      <c r="E1527" s="53">
        <f>+'[43]Trafo 1f Consolidado'!E78</f>
        <v>582.78</v>
      </c>
      <c r="F1527" s="53"/>
      <c r="G1527" s="49" t="str">
        <f>+'[43]Trafo 1f Consolidado'!F78</f>
        <v>S</v>
      </c>
      <c r="H1527" s="49">
        <f>+'[43]Trafo 1f Consolidado'!G78</f>
        <v>2</v>
      </c>
      <c r="I1527" s="49" t="str">
        <f>+'[43]Trafo 1f Consolidado'!H78</f>
        <v>Factura FF01-00007470/G-008-2017</v>
      </c>
      <c r="J1527" s="49" t="str">
        <f>+'[43]Trafo 1f Consolidado'!I78</f>
        <v>Individual</v>
      </c>
      <c r="K1527" s="49" t="str">
        <f>+'[43]Trafo 1f Consolidado'!J78</f>
        <v>ELOR</v>
      </c>
      <c r="L1527" s="49" t="str">
        <f>+'[43]Trafo 1f Consolidado'!K78</f>
        <v>C. ELEC. DELCROSA</v>
      </c>
      <c r="M1527" s="49">
        <f>+'[43]Trafo 1f Consolidado'!L78</f>
        <v>43052</v>
      </c>
      <c r="N1527" s="49">
        <f>+'[43]Trafo 1f Consolidado'!M78</f>
        <v>2</v>
      </c>
      <c r="O1527" s="49" t="str">
        <f>+'[43]Trafo 1f Consolidado'!N78</f>
        <v>Sustento</v>
      </c>
      <c r="P1527" s="49">
        <f>+'[43]Trafo 1f Consolidado'!O78</f>
        <v>2</v>
      </c>
      <c r="Q1527" s="49" t="str">
        <f>+'[43]Trafo 1f Consolidado'!P78</f>
        <v>S</v>
      </c>
      <c r="R1527" s="51">
        <f t="shared" si="96"/>
        <v>-0.69143528813774702</v>
      </c>
      <c r="S1527" s="45" t="str">
        <f t="shared" si="97"/>
        <v>ELOR: Factura FF01-00007470/G-008-2017</v>
      </c>
      <c r="V1527" s="46">
        <f t="shared" si="99"/>
        <v>1</v>
      </c>
    </row>
    <row r="1528" spans="1:22" s="45" customFormat="1" ht="11.25" hidden="1" customHeight="1" x14ac:dyDescent="0.2">
      <c r="A1528" s="47">
        <f t="shared" si="98"/>
        <v>1514</v>
      </c>
      <c r="B1528" s="48" t="str">
        <f>+'[43]Trafo 1f Consolidado'!B79</f>
        <v>TMC88</v>
      </c>
      <c r="C1528" s="49" t="str">
        <f>+'[43]Trafo 1f Consolidado'!C79</f>
        <v>TRANSFORMADOR MONOFASICO DE 15KVA, 22.9-10/0.44-0.22 KV.</v>
      </c>
      <c r="D1528" s="49">
        <f>+'[43]Trafo 1f Consolidado'!D79</f>
        <v>1888.68</v>
      </c>
      <c r="E1528" s="53">
        <f>+'[43]Trafo 1f Consolidado'!E79</f>
        <v>582.78</v>
      </c>
      <c r="F1528" s="53"/>
      <c r="G1528" s="49" t="str">
        <f>+'[43]Trafo 1f Consolidado'!F79</f>
        <v>E</v>
      </c>
      <c r="H1528" s="49" t="str">
        <f>+'[43]Trafo 1f Consolidado'!G79</f>
        <v/>
      </c>
      <c r="I1528" s="49" t="str">
        <f>+'[43]Trafo 1f Consolidado'!H79</f>
        <v>Estimado</v>
      </c>
      <c r="J1528" s="49" t="str">
        <f>+'[43]Trafo 1f Consolidado'!I79</f>
        <v/>
      </c>
      <c r="K1528" s="49" t="str">
        <f>+'[43]Trafo 1f Consolidado'!J79</f>
        <v/>
      </c>
      <c r="L1528" s="49" t="str">
        <f>+'[43]Trafo 1f Consolidado'!K79</f>
        <v/>
      </c>
      <c r="M1528" s="49" t="str">
        <f>+'[43]Trafo 1f Consolidado'!L79</f>
        <v/>
      </c>
      <c r="N1528" s="49" t="str">
        <f>+'[43]Trafo 1f Consolidado'!M79</f>
        <v/>
      </c>
      <c r="O1528" s="49" t="str">
        <f>+'[43]Trafo 1f Consolidado'!N79</f>
        <v>Estimado</v>
      </c>
      <c r="P1528" s="49" t="str">
        <f>+'[43]Trafo 1f Consolidado'!O79</f>
        <v/>
      </c>
      <c r="Q1528" s="49" t="str">
        <f>+'[43]Trafo 1f Consolidado'!P79</f>
        <v>E</v>
      </c>
      <c r="R1528" s="51">
        <f t="shared" si="96"/>
        <v>-0.69143528813774702</v>
      </c>
      <c r="S1528" s="45" t="str">
        <f t="shared" si="97"/>
        <v>Estimado.rar</v>
      </c>
      <c r="V1528" s="46">
        <f t="shared" si="99"/>
        <v>1</v>
      </c>
    </row>
    <row r="1529" spans="1:22" s="45" customFormat="1" ht="11.25" hidden="1" customHeight="1" x14ac:dyDescent="0.2">
      <c r="A1529" s="47">
        <f t="shared" si="98"/>
        <v>1515</v>
      </c>
      <c r="B1529" s="48" t="str">
        <f>+'[43]Trafo 1f Consolidado'!B80</f>
        <v>TMC15</v>
      </c>
      <c r="C1529" s="49" t="str">
        <f>+'[43]Trafo 1f Consolidado'!C80</f>
        <v>TRANSFORMADOR MONOFASICO AEREO CONVENCIONAL DE 15 KVA; 22.9/0.22 KV.</v>
      </c>
      <c r="D1529" s="49">
        <f>+'[43]Trafo 1f Consolidado'!D80</f>
        <v>1888.68</v>
      </c>
      <c r="E1529" s="53">
        <f>+'[43]Trafo 1f Consolidado'!E80</f>
        <v>589.96</v>
      </c>
      <c r="F1529" s="53"/>
      <c r="G1529" s="49" t="str">
        <f>+'[43]Trafo 1f Consolidado'!F80</f>
        <v>S</v>
      </c>
      <c r="H1529" s="49">
        <f>+'[43]Trafo 1f Consolidado'!G80</f>
        <v>2</v>
      </c>
      <c r="I1529" s="49" t="str">
        <f>+'[43]Trafo 1f Consolidado'!H80</f>
        <v>Factura FF01-00007469 /G-008-2017</v>
      </c>
      <c r="J1529" s="49" t="str">
        <f>+'[43]Trafo 1f Consolidado'!I80</f>
        <v>Individual</v>
      </c>
      <c r="K1529" s="49" t="str">
        <f>+'[43]Trafo 1f Consolidado'!J80</f>
        <v>ELOR</v>
      </c>
      <c r="L1529" s="49" t="str">
        <f>+'[43]Trafo 1f Consolidado'!K80</f>
        <v>C. ELEC. DELCROSA</v>
      </c>
      <c r="M1529" s="49">
        <f>+'[43]Trafo 1f Consolidado'!L80</f>
        <v>43052</v>
      </c>
      <c r="N1529" s="49">
        <f>+'[43]Trafo 1f Consolidado'!M80</f>
        <v>2</v>
      </c>
      <c r="O1529" s="49" t="str">
        <f>+'[43]Trafo 1f Consolidado'!N80</f>
        <v>Sustento</v>
      </c>
      <c r="P1529" s="49">
        <f>+'[43]Trafo 1f Consolidado'!O80</f>
        <v>2</v>
      </c>
      <c r="Q1529" s="49" t="str">
        <f>+'[43]Trafo 1f Consolidado'!P80</f>
        <v>S</v>
      </c>
      <c r="R1529" s="51">
        <f t="shared" si="96"/>
        <v>-0.6876336912552683</v>
      </c>
      <c r="S1529" s="45" t="str">
        <f t="shared" si="97"/>
        <v>ELOR: Factura FF01-00007469 /G-008-2017</v>
      </c>
      <c r="V1529" s="46">
        <f t="shared" si="99"/>
        <v>1</v>
      </c>
    </row>
    <row r="1530" spans="1:22" s="45" customFormat="1" ht="11.25" hidden="1" customHeight="1" x14ac:dyDescent="0.2">
      <c r="A1530" s="47">
        <f t="shared" si="98"/>
        <v>1516</v>
      </c>
      <c r="B1530" s="48" t="str">
        <f>+'[43]Trafo 1f Consolidado'!B81</f>
        <v>TMC145</v>
      </c>
      <c r="C1530" s="49" t="str">
        <f>+'[43]Trafo 1f Consolidado'!C81</f>
        <v>TRANSFORMADOR MONOFASICO AEREO CONVENCIONAL DE 15 KVA; 22.9/0.38-0.22 KV.</v>
      </c>
      <c r="D1530" s="49">
        <f>+'[43]Trafo 1f Consolidado'!D81</f>
        <v>1888.68</v>
      </c>
      <c r="E1530" s="53">
        <f>+'[43]Trafo 1f Consolidado'!E81</f>
        <v>589.96</v>
      </c>
      <c r="F1530" s="53"/>
      <c r="G1530" s="49" t="str">
        <f>+'[43]Trafo 1f Consolidado'!F81</f>
        <v>S</v>
      </c>
      <c r="H1530" s="49">
        <f>+'[43]Trafo 1f Consolidado'!G81</f>
        <v>5</v>
      </c>
      <c r="I1530" s="49" t="str">
        <f>+'[43]Trafo 1f Consolidado'!H81</f>
        <v>Contrato AD/LO 019-2017-SEAL</v>
      </c>
      <c r="J1530" s="49" t="str">
        <f>+'[43]Trafo 1f Consolidado'!I81</f>
        <v>Corporativa</v>
      </c>
      <c r="K1530" s="49" t="str">
        <f>+'[43]Trafo 1f Consolidado'!J81</f>
        <v>SEAL</v>
      </c>
      <c r="L1530" s="49" t="str">
        <f>+'[43]Trafo 1f Consolidado'!K81</f>
        <v>CONSTRUCCIONES ELECTROMECANICAS DELCROSA S.A</v>
      </c>
      <c r="M1530" s="49">
        <f>+'[43]Trafo 1f Consolidado'!L81</f>
        <v>42761</v>
      </c>
      <c r="N1530" s="49">
        <f>+'[43]Trafo 1f Consolidado'!M81</f>
        <v>5</v>
      </c>
      <c r="O1530" s="49" t="str">
        <f>+'[43]Trafo 1f Consolidado'!N81</f>
        <v>Sustento</v>
      </c>
      <c r="P1530" s="49">
        <f>+'[43]Trafo 1f Consolidado'!O81</f>
        <v>5</v>
      </c>
      <c r="Q1530" s="49" t="str">
        <f>+'[43]Trafo 1f Consolidado'!P81</f>
        <v>S</v>
      </c>
      <c r="R1530" s="51">
        <f t="shared" si="96"/>
        <v>-0.6876336912552683</v>
      </c>
      <c r="S1530" s="45" t="str">
        <f t="shared" si="97"/>
        <v>SEAL: Contrato AD/LO 019-2017-SEAL</v>
      </c>
      <c r="V1530" s="46">
        <f t="shared" si="99"/>
        <v>1</v>
      </c>
    </row>
    <row r="1531" spans="1:22" s="45" customFormat="1" ht="11.25" hidden="1" customHeight="1" x14ac:dyDescent="0.2">
      <c r="A1531" s="47">
        <f t="shared" si="98"/>
        <v>1517</v>
      </c>
      <c r="B1531" s="48" t="str">
        <f>+'[43]Trafo 1f Consolidado'!B82</f>
        <v>TMC57</v>
      </c>
      <c r="C1531" s="49" t="str">
        <f>+'[43]Trafo 1f Consolidado'!C82</f>
        <v>TRANSFORMADOR MONOFASICO AEREO CONVENCIONAL DE  20 KVA; 22.9/0.22 KV.</v>
      </c>
      <c r="D1531" s="49">
        <f>+'[43]Trafo 1f Consolidado'!D82</f>
        <v>2168.7199999999998</v>
      </c>
      <c r="E1531" s="53">
        <f>+'[43]Trafo 1f Consolidado'!E82</f>
        <v>684.19</v>
      </c>
      <c r="F1531" s="53"/>
      <c r="G1531" s="49" t="str">
        <f>+'[43]Trafo 1f Consolidado'!F82</f>
        <v>E</v>
      </c>
      <c r="H1531" s="49" t="str">
        <f>+'[43]Trafo 1f Consolidado'!G82</f>
        <v/>
      </c>
      <c r="I1531" s="49" t="str">
        <f>+'[43]Trafo 1f Consolidado'!H82</f>
        <v>Estimado</v>
      </c>
      <c r="J1531" s="49" t="str">
        <f>+'[43]Trafo 1f Consolidado'!I82</f>
        <v/>
      </c>
      <c r="K1531" s="49" t="str">
        <f>+'[43]Trafo 1f Consolidado'!J82</f>
        <v/>
      </c>
      <c r="L1531" s="49" t="str">
        <f>+'[43]Trafo 1f Consolidado'!K82</f>
        <v/>
      </c>
      <c r="M1531" s="49" t="str">
        <f>+'[43]Trafo 1f Consolidado'!L82</f>
        <v/>
      </c>
      <c r="N1531" s="49" t="str">
        <f>+'[43]Trafo 1f Consolidado'!M82</f>
        <v/>
      </c>
      <c r="O1531" s="49" t="str">
        <f>+'[43]Trafo 1f Consolidado'!N82</f>
        <v>Estimado</v>
      </c>
      <c r="P1531" s="49" t="str">
        <f>+'[43]Trafo 1f Consolidado'!O82</f>
        <v/>
      </c>
      <c r="Q1531" s="49" t="str">
        <f>+'[43]Trafo 1f Consolidado'!P82</f>
        <v>E</v>
      </c>
      <c r="R1531" s="51">
        <f t="shared" si="96"/>
        <v>-0.6845189789368844</v>
      </c>
      <c r="S1531" s="45" t="str">
        <f t="shared" si="97"/>
        <v>Estimado.rar</v>
      </c>
      <c r="V1531" s="46">
        <f t="shared" si="99"/>
        <v>1</v>
      </c>
    </row>
    <row r="1532" spans="1:22" s="45" customFormat="1" ht="11.25" hidden="1" customHeight="1" x14ac:dyDescent="0.2">
      <c r="A1532" s="47">
        <f t="shared" si="98"/>
        <v>1518</v>
      </c>
      <c r="B1532" s="48" t="str">
        <f>+'[43]Trafo 1f Consolidado'!B83</f>
        <v>TMC153</v>
      </c>
      <c r="C1532" s="49" t="str">
        <f>+'[43]Trafo 1f Consolidado'!C83</f>
        <v>TRANSFORMADOR MONOFASICO AEREO CONVENCIONAL DE  20 KVA; 22.9/0.38-0.22 KV.</v>
      </c>
      <c r="D1532" s="49">
        <f>+'[43]Trafo 1f Consolidado'!D83</f>
        <v>2168.7199999999998</v>
      </c>
      <c r="E1532" s="53">
        <f>+'[43]Trafo 1f Consolidado'!E83</f>
        <v>684.19</v>
      </c>
      <c r="F1532" s="53"/>
      <c r="G1532" s="49" t="str">
        <f>+'[43]Trafo 1f Consolidado'!F83</f>
        <v>E</v>
      </c>
      <c r="H1532" s="49" t="str">
        <f>+'[43]Trafo 1f Consolidado'!G83</f>
        <v/>
      </c>
      <c r="I1532" s="49" t="str">
        <f>+'[43]Trafo 1f Consolidado'!H83</f>
        <v>Estimado</v>
      </c>
      <c r="J1532" s="49" t="str">
        <f>+'[43]Trafo 1f Consolidado'!I83</f>
        <v/>
      </c>
      <c r="K1532" s="49" t="str">
        <f>+'[43]Trafo 1f Consolidado'!J83</f>
        <v/>
      </c>
      <c r="L1532" s="49" t="str">
        <f>+'[43]Trafo 1f Consolidado'!K83</f>
        <v/>
      </c>
      <c r="M1532" s="49" t="str">
        <f>+'[43]Trafo 1f Consolidado'!L83</f>
        <v/>
      </c>
      <c r="N1532" s="49" t="str">
        <f>+'[43]Trafo 1f Consolidado'!M83</f>
        <v/>
      </c>
      <c r="O1532" s="49" t="str">
        <f>+'[43]Trafo 1f Consolidado'!N83</f>
        <v>Estimado</v>
      </c>
      <c r="P1532" s="49" t="str">
        <f>+'[43]Trafo 1f Consolidado'!O83</f>
        <v/>
      </c>
      <c r="Q1532" s="49" t="str">
        <f>+'[43]Trafo 1f Consolidado'!P83</f>
        <v>E</v>
      </c>
      <c r="R1532" s="51">
        <f t="shared" si="96"/>
        <v>-0.6845189789368844</v>
      </c>
      <c r="S1532" s="45" t="str">
        <f t="shared" si="97"/>
        <v>Estimado.rar</v>
      </c>
      <c r="V1532" s="46">
        <f t="shared" si="99"/>
        <v>1</v>
      </c>
    </row>
    <row r="1533" spans="1:22" s="45" customFormat="1" ht="11.25" hidden="1" customHeight="1" x14ac:dyDescent="0.2">
      <c r="A1533" s="47">
        <f t="shared" si="98"/>
        <v>1519</v>
      </c>
      <c r="B1533" s="48" t="str">
        <f>+'[43]Trafo 1f Consolidado'!B84</f>
        <v>TMC154</v>
      </c>
      <c r="C1533" s="49" t="str">
        <f>+'[43]Trafo 1f Consolidado'!C84</f>
        <v>TRANSFORMADOR MONOFASICO AEREO CONVENCIONAL DE  20 KVA; 22.9/0.44-0.22 KV.</v>
      </c>
      <c r="D1533" s="49">
        <f>+'[43]Trafo 1f Consolidado'!D84</f>
        <v>2168.7199999999998</v>
      </c>
      <c r="E1533" s="53">
        <f>+'[43]Trafo 1f Consolidado'!E84</f>
        <v>684.19</v>
      </c>
      <c r="F1533" s="53"/>
      <c r="G1533" s="49" t="str">
        <f>+'[43]Trafo 1f Consolidado'!F84</f>
        <v>E</v>
      </c>
      <c r="H1533" s="49" t="str">
        <f>+'[43]Trafo 1f Consolidado'!G84</f>
        <v/>
      </c>
      <c r="I1533" s="49" t="str">
        <f>+'[43]Trafo 1f Consolidado'!H84</f>
        <v>Estimado</v>
      </c>
      <c r="J1533" s="49" t="str">
        <f>+'[43]Trafo 1f Consolidado'!I84</f>
        <v/>
      </c>
      <c r="K1533" s="49" t="str">
        <f>+'[43]Trafo 1f Consolidado'!J84</f>
        <v/>
      </c>
      <c r="L1533" s="49" t="str">
        <f>+'[43]Trafo 1f Consolidado'!K84</f>
        <v/>
      </c>
      <c r="M1533" s="49" t="str">
        <f>+'[43]Trafo 1f Consolidado'!L84</f>
        <v/>
      </c>
      <c r="N1533" s="49" t="str">
        <f>+'[43]Trafo 1f Consolidado'!M84</f>
        <v/>
      </c>
      <c r="O1533" s="49" t="str">
        <f>+'[43]Trafo 1f Consolidado'!N84</f>
        <v>Estimado</v>
      </c>
      <c r="P1533" s="49" t="str">
        <f>+'[43]Trafo 1f Consolidado'!O84</f>
        <v/>
      </c>
      <c r="Q1533" s="49" t="str">
        <f>+'[43]Trafo 1f Consolidado'!P84</f>
        <v>E</v>
      </c>
      <c r="R1533" s="51">
        <f t="shared" si="96"/>
        <v>-0.6845189789368844</v>
      </c>
      <c r="S1533" s="45" t="str">
        <f t="shared" si="97"/>
        <v>Estimado.rar</v>
      </c>
      <c r="V1533" s="46">
        <f t="shared" si="99"/>
        <v>1</v>
      </c>
    </row>
    <row r="1534" spans="1:22" s="45" customFormat="1" ht="11.25" hidden="1" customHeight="1" x14ac:dyDescent="0.2">
      <c r="A1534" s="47">
        <f t="shared" si="98"/>
        <v>1520</v>
      </c>
      <c r="B1534" s="48" t="str">
        <f>+'[43]Trafo 1f Consolidado'!B85</f>
        <v>TMC159</v>
      </c>
      <c r="C1534" s="49" t="str">
        <f>+'[43]Trafo 1f Consolidado'!C85</f>
        <v>TRANSFORMADOR MONOFASICO AEREO CONVENCIONAL DE 25 KVA; 22.9/0.38-0.22 KV.</v>
      </c>
      <c r="D1534" s="49">
        <f>+'[43]Trafo 1f Consolidado'!D85</f>
        <v>2260</v>
      </c>
      <c r="E1534" s="53">
        <f>+'[43]Trafo 1f Consolidado'!E85</f>
        <v>793.84999999999991</v>
      </c>
      <c r="F1534" s="53"/>
      <c r="G1534" s="49" t="str">
        <f>+'[43]Trafo 1f Consolidado'!F85</f>
        <v>E</v>
      </c>
      <c r="H1534" s="49" t="str">
        <f>+'[43]Trafo 1f Consolidado'!G85</f>
        <v/>
      </c>
      <c r="I1534" s="49" t="str">
        <f>+'[43]Trafo 1f Consolidado'!H85</f>
        <v>Estimado</v>
      </c>
      <c r="J1534" s="49" t="str">
        <f>+'[43]Trafo 1f Consolidado'!I85</f>
        <v/>
      </c>
      <c r="K1534" s="49" t="str">
        <f>+'[43]Trafo 1f Consolidado'!J85</f>
        <v/>
      </c>
      <c r="L1534" s="49" t="str">
        <f>+'[43]Trafo 1f Consolidado'!K85</f>
        <v/>
      </c>
      <c r="M1534" s="49" t="str">
        <f>+'[43]Trafo 1f Consolidado'!L85</f>
        <v/>
      </c>
      <c r="N1534" s="49" t="str">
        <f>+'[43]Trafo 1f Consolidado'!M85</f>
        <v/>
      </c>
      <c r="O1534" s="49" t="str">
        <f>+'[43]Trafo 1f Consolidado'!N85</f>
        <v>Estimado</v>
      </c>
      <c r="P1534" s="49" t="str">
        <f>+'[43]Trafo 1f Consolidado'!O85</f>
        <v/>
      </c>
      <c r="Q1534" s="49" t="str">
        <f>+'[43]Trafo 1f Consolidado'!P85</f>
        <v>E</v>
      </c>
      <c r="R1534" s="51">
        <f t="shared" si="96"/>
        <v>-0.64873893805309746</v>
      </c>
      <c r="S1534" s="45" t="str">
        <f t="shared" si="97"/>
        <v>Estimado.rar</v>
      </c>
      <c r="V1534" s="46">
        <f t="shared" si="99"/>
        <v>1</v>
      </c>
    </row>
    <row r="1535" spans="1:22" s="45" customFormat="1" ht="11.25" hidden="1" customHeight="1" x14ac:dyDescent="0.2">
      <c r="A1535" s="47">
        <f t="shared" si="98"/>
        <v>1521</v>
      </c>
      <c r="B1535" s="48" t="str">
        <f>+'[43]Trafo 1f Consolidado'!B86</f>
        <v>TMC92</v>
      </c>
      <c r="C1535" s="49" t="str">
        <f>+'[43]Trafo 1f Consolidado'!C86</f>
        <v>TRANSFORMADOR MONOFASICO DE 25 KVA, 22.9-10/0.44-0.22 KV.</v>
      </c>
      <c r="D1535" s="49">
        <f>+'[43]Trafo 1f Consolidado'!D86</f>
        <v>2260</v>
      </c>
      <c r="E1535" s="53">
        <f>+'[43]Trafo 1f Consolidado'!E86</f>
        <v>779.03</v>
      </c>
      <c r="F1535" s="53"/>
      <c r="G1535" s="49" t="str">
        <f>+'[43]Trafo 1f Consolidado'!F86</f>
        <v>S</v>
      </c>
      <c r="H1535" s="49">
        <f>+'[43]Trafo 1f Consolidado'!G86</f>
        <v>3</v>
      </c>
      <c r="I1535" s="49" t="str">
        <f>+'[43]Trafo 1f Consolidado'!H86</f>
        <v>Factura FF01-00007469 /G-008-2017</v>
      </c>
      <c r="J1535" s="49" t="str">
        <f>+'[43]Trafo 1f Consolidado'!I86</f>
        <v>Individual</v>
      </c>
      <c r="K1535" s="49" t="str">
        <f>+'[43]Trafo 1f Consolidado'!J86</f>
        <v>ELOR</v>
      </c>
      <c r="L1535" s="49" t="str">
        <f>+'[43]Trafo 1f Consolidado'!K86</f>
        <v>C. ELEC. DELCROSA</v>
      </c>
      <c r="M1535" s="49">
        <f>+'[43]Trafo 1f Consolidado'!L86</f>
        <v>43052</v>
      </c>
      <c r="N1535" s="49">
        <f>+'[43]Trafo 1f Consolidado'!M86</f>
        <v>3</v>
      </c>
      <c r="O1535" s="49" t="str">
        <f>+'[43]Trafo 1f Consolidado'!N86</f>
        <v>Sustento</v>
      </c>
      <c r="P1535" s="49">
        <f>+'[43]Trafo 1f Consolidado'!O86</f>
        <v>3</v>
      </c>
      <c r="Q1535" s="49" t="str">
        <f>+'[43]Trafo 1f Consolidado'!P86</f>
        <v>S</v>
      </c>
      <c r="R1535" s="51">
        <f t="shared" si="96"/>
        <v>-0.65529646017699117</v>
      </c>
      <c r="S1535" s="45" t="str">
        <f t="shared" si="97"/>
        <v>ELOR: Factura FF01-00007469 /G-008-2017</v>
      </c>
      <c r="V1535" s="46">
        <f t="shared" si="99"/>
        <v>1</v>
      </c>
    </row>
    <row r="1536" spans="1:22" s="45" customFormat="1" ht="11.25" hidden="1" customHeight="1" x14ac:dyDescent="0.2">
      <c r="A1536" s="47">
        <f t="shared" si="98"/>
        <v>1522</v>
      </c>
      <c r="B1536" s="48" t="str">
        <f>+'[43]Trafo 1f Consolidado'!B87</f>
        <v>TMC212</v>
      </c>
      <c r="C1536" s="49" t="str">
        <f>+'[43]Trafo 1f Consolidado'!C87</f>
        <v>TRANSFORMADOR MONOFASICO AEREO CONVENCIONAL DE 25 KVA; 22.9 KV/BT KV.</v>
      </c>
      <c r="D1536" s="49">
        <f>+'[43]Trafo 1f Consolidado'!D87</f>
        <v>2260</v>
      </c>
      <c r="E1536" s="53">
        <f>+'[43]Trafo 1f Consolidado'!E87</f>
        <v>793.84999999999991</v>
      </c>
      <c r="F1536" s="53"/>
      <c r="G1536" s="49" t="str">
        <f>+'[43]Trafo 1f Consolidado'!F87</f>
        <v>E</v>
      </c>
      <c r="H1536" s="49" t="str">
        <f>+'[43]Trafo 1f Consolidado'!G87</f>
        <v/>
      </c>
      <c r="I1536" s="49" t="str">
        <f>+'[43]Trafo 1f Consolidado'!H87</f>
        <v>Estimado</v>
      </c>
      <c r="J1536" s="49" t="str">
        <f>+'[43]Trafo 1f Consolidado'!I87</f>
        <v/>
      </c>
      <c r="K1536" s="49" t="str">
        <f>+'[43]Trafo 1f Consolidado'!J87</f>
        <v/>
      </c>
      <c r="L1536" s="49" t="str">
        <f>+'[43]Trafo 1f Consolidado'!K87</f>
        <v/>
      </c>
      <c r="M1536" s="49" t="str">
        <f>+'[43]Trafo 1f Consolidado'!L87</f>
        <v/>
      </c>
      <c r="N1536" s="49" t="str">
        <f>+'[43]Trafo 1f Consolidado'!M87</f>
        <v/>
      </c>
      <c r="O1536" s="49" t="str">
        <f>+'[43]Trafo 1f Consolidado'!N87</f>
        <v>Estimado</v>
      </c>
      <c r="P1536" s="49" t="str">
        <f>+'[43]Trafo 1f Consolidado'!O87</f>
        <v/>
      </c>
      <c r="Q1536" s="49" t="str">
        <f>+'[43]Trafo 1f Consolidado'!P87</f>
        <v>E</v>
      </c>
      <c r="R1536" s="51">
        <f t="shared" si="96"/>
        <v>-0.64873893805309746</v>
      </c>
      <c r="S1536" s="45" t="str">
        <f t="shared" si="97"/>
        <v>Estimado.rar</v>
      </c>
      <c r="V1536" s="46">
        <f t="shared" si="99"/>
        <v>1</v>
      </c>
    </row>
    <row r="1537" spans="1:22" s="45" customFormat="1" ht="11.25" hidden="1" customHeight="1" x14ac:dyDescent="0.2">
      <c r="A1537" s="47">
        <f t="shared" si="98"/>
        <v>1523</v>
      </c>
      <c r="B1537" s="48" t="str">
        <f>+'[43]Trafo 1f Consolidado'!B88</f>
        <v>TMC21</v>
      </c>
      <c r="C1537" s="49" t="str">
        <f>+'[43]Trafo 1f Consolidado'!C88</f>
        <v>TRANSFORMADOR MONOFASICO AEREO CONVENCIONAL DE 25 KVA; 22.92/0.22 KV.</v>
      </c>
      <c r="D1537" s="49">
        <f>+'[43]Trafo 1f Consolidado'!D88</f>
        <v>2260</v>
      </c>
      <c r="E1537" s="53">
        <f>+'[43]Trafo 1f Consolidado'!E88</f>
        <v>793.84999999999991</v>
      </c>
      <c r="F1537" s="53"/>
      <c r="G1537" s="49" t="str">
        <f>+'[43]Trafo 1f Consolidado'!F88</f>
        <v>E</v>
      </c>
      <c r="H1537" s="49" t="str">
        <f>+'[43]Trafo 1f Consolidado'!G88</f>
        <v/>
      </c>
      <c r="I1537" s="49" t="str">
        <f>+'[43]Trafo 1f Consolidado'!H88</f>
        <v>Estimado</v>
      </c>
      <c r="J1537" s="49" t="str">
        <f>+'[43]Trafo 1f Consolidado'!I88</f>
        <v/>
      </c>
      <c r="K1537" s="49" t="str">
        <f>+'[43]Trafo 1f Consolidado'!J88</f>
        <v/>
      </c>
      <c r="L1537" s="49" t="str">
        <f>+'[43]Trafo 1f Consolidado'!K88</f>
        <v/>
      </c>
      <c r="M1537" s="49" t="str">
        <f>+'[43]Trafo 1f Consolidado'!L88</f>
        <v/>
      </c>
      <c r="N1537" s="49" t="str">
        <f>+'[43]Trafo 1f Consolidado'!M88</f>
        <v/>
      </c>
      <c r="O1537" s="49" t="str">
        <f>+'[43]Trafo 1f Consolidado'!N88</f>
        <v>Estimado</v>
      </c>
      <c r="P1537" s="49" t="str">
        <f>+'[43]Trafo 1f Consolidado'!O88</f>
        <v/>
      </c>
      <c r="Q1537" s="49" t="str">
        <f>+'[43]Trafo 1f Consolidado'!P88</f>
        <v>E</v>
      </c>
      <c r="R1537" s="51">
        <f t="shared" si="96"/>
        <v>-0.64873893805309746</v>
      </c>
      <c r="S1537" s="45" t="str">
        <f t="shared" si="97"/>
        <v>Estimado.rar</v>
      </c>
      <c r="V1537" s="46">
        <f t="shared" si="99"/>
        <v>1</v>
      </c>
    </row>
    <row r="1538" spans="1:22" s="45" customFormat="1" ht="11.25" hidden="1" customHeight="1" x14ac:dyDescent="0.2">
      <c r="A1538" s="47">
        <f t="shared" si="98"/>
        <v>1524</v>
      </c>
      <c r="B1538" s="48" t="str">
        <f>+'[43]Trafo 1f Consolidado'!B89</f>
        <v>TMC162</v>
      </c>
      <c r="C1538" s="49" t="str">
        <f>+'[43]Trafo 1f Consolidado'!C89</f>
        <v>TRANSFORMADOR MONOFASICO AEREO CONVENCIONAL DE  30 KVA;  22.9/0.44-0.22 KV.</v>
      </c>
      <c r="D1538" s="49">
        <f>+'[43]Trafo 1f Consolidado'!D89</f>
        <v>2635.32</v>
      </c>
      <c r="E1538" s="53">
        <f>+'[43]Trafo 1f Consolidado'!E89</f>
        <v>903.51</v>
      </c>
      <c r="F1538" s="53"/>
      <c r="G1538" s="49" t="str">
        <f>+'[43]Trafo 1f Consolidado'!F89</f>
        <v>E</v>
      </c>
      <c r="H1538" s="49" t="str">
        <f>+'[43]Trafo 1f Consolidado'!G89</f>
        <v/>
      </c>
      <c r="I1538" s="49" t="str">
        <f>+'[43]Trafo 1f Consolidado'!H89</f>
        <v>Estimado</v>
      </c>
      <c r="J1538" s="49" t="str">
        <f>+'[43]Trafo 1f Consolidado'!I89</f>
        <v/>
      </c>
      <c r="K1538" s="49" t="str">
        <f>+'[43]Trafo 1f Consolidado'!J89</f>
        <v/>
      </c>
      <c r="L1538" s="49" t="str">
        <f>+'[43]Trafo 1f Consolidado'!K89</f>
        <v/>
      </c>
      <c r="M1538" s="49" t="str">
        <f>+'[43]Trafo 1f Consolidado'!L89</f>
        <v/>
      </c>
      <c r="N1538" s="49" t="str">
        <f>+'[43]Trafo 1f Consolidado'!M89</f>
        <v/>
      </c>
      <c r="O1538" s="49" t="str">
        <f>+'[43]Trafo 1f Consolidado'!N89</f>
        <v>Estimado</v>
      </c>
      <c r="P1538" s="49" t="str">
        <f>+'[43]Trafo 1f Consolidado'!O89</f>
        <v/>
      </c>
      <c r="Q1538" s="49" t="str">
        <f>+'[43]Trafo 1f Consolidado'!P89</f>
        <v>E</v>
      </c>
      <c r="R1538" s="51">
        <f t="shared" si="96"/>
        <v>-0.65715359045580812</v>
      </c>
      <c r="S1538" s="45" t="str">
        <f t="shared" si="97"/>
        <v>Estimado.rar</v>
      </c>
      <c r="V1538" s="46">
        <f t="shared" si="99"/>
        <v>1</v>
      </c>
    </row>
    <row r="1539" spans="1:22" s="45" customFormat="1" ht="11.25" hidden="1" customHeight="1" x14ac:dyDescent="0.2">
      <c r="A1539" s="47">
        <f t="shared" si="98"/>
        <v>1525</v>
      </c>
      <c r="B1539" s="48" t="str">
        <f>+'[43]Trafo 1f Consolidado'!B90</f>
        <v>TMC62</v>
      </c>
      <c r="C1539" s="49" t="str">
        <f>+'[43]Trafo 1f Consolidado'!C90</f>
        <v>TRANSFORMADOR MONOFASICO AEREO CONVENCIONAL DE  30 KVA; 22.9/0.22 KV.</v>
      </c>
      <c r="D1539" s="49">
        <f>+'[43]Trafo 1f Consolidado'!D90</f>
        <v>2635.32</v>
      </c>
      <c r="E1539" s="53">
        <f>+'[43]Trafo 1f Consolidado'!E90</f>
        <v>903.51</v>
      </c>
      <c r="F1539" s="53"/>
      <c r="G1539" s="49" t="str">
        <f>+'[43]Trafo 1f Consolidado'!F90</f>
        <v>E</v>
      </c>
      <c r="H1539" s="49" t="str">
        <f>+'[43]Trafo 1f Consolidado'!G90</f>
        <v/>
      </c>
      <c r="I1539" s="49" t="str">
        <f>+'[43]Trafo 1f Consolidado'!H90</f>
        <v>Estimado</v>
      </c>
      <c r="J1539" s="49" t="str">
        <f>+'[43]Trafo 1f Consolidado'!I90</f>
        <v/>
      </c>
      <c r="K1539" s="49" t="str">
        <f>+'[43]Trafo 1f Consolidado'!J90</f>
        <v/>
      </c>
      <c r="L1539" s="49" t="str">
        <f>+'[43]Trafo 1f Consolidado'!K90</f>
        <v/>
      </c>
      <c r="M1539" s="49" t="str">
        <f>+'[43]Trafo 1f Consolidado'!L90</f>
        <v/>
      </c>
      <c r="N1539" s="49" t="str">
        <f>+'[43]Trafo 1f Consolidado'!M90</f>
        <v/>
      </c>
      <c r="O1539" s="49" t="str">
        <f>+'[43]Trafo 1f Consolidado'!N90</f>
        <v>Estimado</v>
      </c>
      <c r="P1539" s="49" t="str">
        <f>+'[43]Trafo 1f Consolidado'!O90</f>
        <v/>
      </c>
      <c r="Q1539" s="49" t="str">
        <f>+'[43]Trafo 1f Consolidado'!P90</f>
        <v>E</v>
      </c>
      <c r="R1539" s="51">
        <f t="shared" ref="R1539:R1602" si="100">+IFERROR(E1539/D1539-1,"")</f>
        <v>-0.65715359045580812</v>
      </c>
      <c r="S1539" s="45" t="str">
        <f t="shared" ref="S1539:S1602" si="101">+IF(O1539="Sustento",K1539&amp;": "&amp;I1539,IF(O1539="Precio regulado 2012",O1539,IF(O1539="Estimado","Estimado.rar",O1539)))</f>
        <v>Estimado.rar</v>
      </c>
      <c r="V1539" s="46">
        <f t="shared" si="99"/>
        <v>1</v>
      </c>
    </row>
    <row r="1540" spans="1:22" s="45" customFormat="1" ht="11.25" hidden="1" customHeight="1" x14ac:dyDescent="0.2">
      <c r="A1540" s="47">
        <f t="shared" si="98"/>
        <v>1526</v>
      </c>
      <c r="B1540" s="48" t="str">
        <f>+'[43]Trafo 1f Consolidado'!B91</f>
        <v>TMC238</v>
      </c>
      <c r="C1540" s="49" t="str">
        <f>+'[43]Trafo 1f Consolidado'!C91</f>
        <v>TRANSFORMADOR MONOFASICO DE 37 KVA, 22.9/0.44-0.22 KV.</v>
      </c>
      <c r="D1540" s="49">
        <f>+'[43]Trafo 1f Consolidado'!D91</f>
        <v>2914.79</v>
      </c>
      <c r="E1540" s="53">
        <f>+'[43]Trafo 1f Consolidado'!E91</f>
        <v>1057.0339999999999</v>
      </c>
      <c r="F1540" s="53"/>
      <c r="G1540" s="49" t="str">
        <f>+'[43]Trafo 1f Consolidado'!F91</f>
        <v>E</v>
      </c>
      <c r="H1540" s="49" t="str">
        <f>+'[43]Trafo 1f Consolidado'!G91</f>
        <v/>
      </c>
      <c r="I1540" s="49" t="str">
        <f>+'[43]Trafo 1f Consolidado'!H91</f>
        <v>Estimado</v>
      </c>
      <c r="J1540" s="49" t="str">
        <f>+'[43]Trafo 1f Consolidado'!I91</f>
        <v/>
      </c>
      <c r="K1540" s="49" t="str">
        <f>+'[43]Trafo 1f Consolidado'!J91</f>
        <v/>
      </c>
      <c r="L1540" s="49" t="str">
        <f>+'[43]Trafo 1f Consolidado'!K91</f>
        <v/>
      </c>
      <c r="M1540" s="49" t="str">
        <f>+'[43]Trafo 1f Consolidado'!L91</f>
        <v/>
      </c>
      <c r="N1540" s="49" t="str">
        <f>+'[43]Trafo 1f Consolidado'!M91</f>
        <v/>
      </c>
      <c r="O1540" s="49" t="str">
        <f>+'[43]Trafo 1f Consolidado'!N91</f>
        <v>Estimado</v>
      </c>
      <c r="P1540" s="49" t="str">
        <f>+'[43]Trafo 1f Consolidado'!O91</f>
        <v/>
      </c>
      <c r="Q1540" s="49" t="str">
        <f>+'[43]Trafo 1f Consolidado'!P91</f>
        <v>E</v>
      </c>
      <c r="R1540" s="51">
        <f t="shared" si="100"/>
        <v>-0.63735500670717271</v>
      </c>
      <c r="S1540" s="45" t="str">
        <f t="shared" si="101"/>
        <v>Estimado.rar</v>
      </c>
      <c r="V1540" s="46">
        <f t="shared" si="99"/>
        <v>1</v>
      </c>
    </row>
    <row r="1541" spans="1:22" s="45" customFormat="1" ht="11.25" hidden="1" customHeight="1" x14ac:dyDescent="0.2">
      <c r="A1541" s="47">
        <f t="shared" si="98"/>
        <v>1527</v>
      </c>
      <c r="B1541" s="48" t="str">
        <f>+'[43]Trafo 1f Consolidado'!B92</f>
        <v>TMC98</v>
      </c>
      <c r="C1541" s="49" t="str">
        <f>+'[43]Trafo 1f Consolidado'!C92</f>
        <v>TRANSFORMADOR MONOFASICO AEREO CONVENCIONAL DE 37.5 KVA 22.9 / 0.44-0.22 KV</v>
      </c>
      <c r="D1541" s="49">
        <f>+'[43]Trafo 1f Consolidado'!D92</f>
        <v>2933.65</v>
      </c>
      <c r="E1541" s="53">
        <f>+'[43]Trafo 1f Consolidado'!E92</f>
        <v>1074.6099999999999</v>
      </c>
      <c r="F1541" s="53"/>
      <c r="G1541" s="49" t="str">
        <f>+'[43]Trafo 1f Consolidado'!F92</f>
        <v>S</v>
      </c>
      <c r="H1541" s="49">
        <f>+'[43]Trafo 1f Consolidado'!G92</f>
        <v>3</v>
      </c>
      <c r="I1541" s="49" t="str">
        <f>+'[43]Trafo 1f Consolidado'!H92</f>
        <v>Factura FF01-00007470/G-008-2017</v>
      </c>
      <c r="J1541" s="49" t="str">
        <f>+'[43]Trafo 1f Consolidado'!I92</f>
        <v>Individual</v>
      </c>
      <c r="K1541" s="49" t="str">
        <f>+'[43]Trafo 1f Consolidado'!J92</f>
        <v>ELOR</v>
      </c>
      <c r="L1541" s="49" t="str">
        <f>+'[43]Trafo 1f Consolidado'!K92</f>
        <v>C. ELEC. DELCROSA</v>
      </c>
      <c r="M1541" s="49">
        <f>+'[43]Trafo 1f Consolidado'!L92</f>
        <v>43052</v>
      </c>
      <c r="N1541" s="49">
        <f>+'[43]Trafo 1f Consolidado'!M92</f>
        <v>3</v>
      </c>
      <c r="O1541" s="49" t="str">
        <f>+'[43]Trafo 1f Consolidado'!N92</f>
        <v>Sustento</v>
      </c>
      <c r="P1541" s="49">
        <f>+'[43]Trafo 1f Consolidado'!O92</f>
        <v>3</v>
      </c>
      <c r="Q1541" s="49" t="str">
        <f>+'[43]Trafo 1f Consolidado'!P92</f>
        <v>S</v>
      </c>
      <c r="R1541" s="51">
        <f t="shared" si="100"/>
        <v>-0.63369522608354778</v>
      </c>
      <c r="S1541" s="45" t="str">
        <f t="shared" si="101"/>
        <v>ELOR: Factura FF01-00007470/G-008-2017</v>
      </c>
      <c r="V1541" s="46">
        <f t="shared" si="99"/>
        <v>1</v>
      </c>
    </row>
    <row r="1542" spans="1:22" s="45" customFormat="1" ht="11.25" hidden="1" customHeight="1" x14ac:dyDescent="0.2">
      <c r="A1542" s="47">
        <f t="shared" si="98"/>
        <v>1528</v>
      </c>
      <c r="B1542" s="48" t="str">
        <f>+'[43]Trafo 1f Consolidado'!B93</f>
        <v>TMC27</v>
      </c>
      <c r="C1542" s="49" t="str">
        <f>+'[43]Trafo 1f Consolidado'!C93</f>
        <v>TRANSFORMADOR MONOFASICO AEREO CONVENCIONAL DE 37.5 KVA; 22.9/0.22 KV.</v>
      </c>
      <c r="D1542" s="49">
        <f>+'[43]Trafo 1f Consolidado'!D93</f>
        <v>2933.65</v>
      </c>
      <c r="E1542" s="53">
        <f>+'[43]Trafo 1f Consolidado'!E93</f>
        <v>1068</v>
      </c>
      <c r="F1542" s="53"/>
      <c r="G1542" s="49" t="str">
        <f>+'[43]Trafo 1f Consolidado'!F93</f>
        <v>E</v>
      </c>
      <c r="H1542" s="49" t="str">
        <f>+'[43]Trafo 1f Consolidado'!G93</f>
        <v/>
      </c>
      <c r="I1542" s="49" t="str">
        <f>+'[43]Trafo 1f Consolidado'!H93</f>
        <v>Estimado</v>
      </c>
      <c r="J1542" s="49" t="str">
        <f>+'[43]Trafo 1f Consolidado'!I93</f>
        <v/>
      </c>
      <c r="K1542" s="49" t="str">
        <f>+'[43]Trafo 1f Consolidado'!J93</f>
        <v/>
      </c>
      <c r="L1542" s="49" t="str">
        <f>+'[43]Trafo 1f Consolidado'!K93</f>
        <v/>
      </c>
      <c r="M1542" s="49" t="str">
        <f>+'[43]Trafo 1f Consolidado'!L93</f>
        <v/>
      </c>
      <c r="N1542" s="49" t="str">
        <f>+'[43]Trafo 1f Consolidado'!M93</f>
        <v/>
      </c>
      <c r="O1542" s="49" t="str">
        <f>+'[43]Trafo 1f Consolidado'!N93</f>
        <v>Estimado</v>
      </c>
      <c r="P1542" s="49" t="str">
        <f>+'[43]Trafo 1f Consolidado'!O93</f>
        <v/>
      </c>
      <c r="Q1542" s="49" t="str">
        <f>+'[43]Trafo 1f Consolidado'!P93</f>
        <v>E</v>
      </c>
      <c r="R1542" s="51">
        <f t="shared" si="100"/>
        <v>-0.63594839193496155</v>
      </c>
      <c r="S1542" s="45" t="str">
        <f t="shared" si="101"/>
        <v>Estimado.rar</v>
      </c>
      <c r="V1542" s="46">
        <f t="shared" si="99"/>
        <v>1</v>
      </c>
    </row>
    <row r="1543" spans="1:22" s="45" customFormat="1" ht="11.25" hidden="1" customHeight="1" x14ac:dyDescent="0.2">
      <c r="A1543" s="47">
        <f t="shared" si="98"/>
        <v>1529</v>
      </c>
      <c r="B1543" s="48" t="str">
        <f>+'[43]Trafo 1f Consolidado'!B94</f>
        <v>TMC166</v>
      </c>
      <c r="C1543" s="49" t="str">
        <f>+'[43]Trafo 1f Consolidado'!C94</f>
        <v>TRANSFORMADOR MONOFASICO AEREO CONVENCIONAL DE 37.5 KVA; 22.9/0.38-0.22 KV.</v>
      </c>
      <c r="D1543" s="49">
        <f>+'[43]Trafo 1f Consolidado'!D94</f>
        <v>2933.65</v>
      </c>
      <c r="E1543" s="53">
        <f>+'[43]Trafo 1f Consolidado'!E94</f>
        <v>1068</v>
      </c>
      <c r="F1543" s="53"/>
      <c r="G1543" s="49" t="str">
        <f>+'[43]Trafo 1f Consolidado'!F94</f>
        <v>E</v>
      </c>
      <c r="H1543" s="49" t="str">
        <f>+'[43]Trafo 1f Consolidado'!G94</f>
        <v/>
      </c>
      <c r="I1543" s="49" t="str">
        <f>+'[43]Trafo 1f Consolidado'!H94</f>
        <v>Estimado</v>
      </c>
      <c r="J1543" s="49" t="str">
        <f>+'[43]Trafo 1f Consolidado'!I94</f>
        <v/>
      </c>
      <c r="K1543" s="49" t="str">
        <f>+'[43]Trafo 1f Consolidado'!J94</f>
        <v/>
      </c>
      <c r="L1543" s="49" t="str">
        <f>+'[43]Trafo 1f Consolidado'!K94</f>
        <v/>
      </c>
      <c r="M1543" s="49" t="str">
        <f>+'[43]Trafo 1f Consolidado'!L94</f>
        <v/>
      </c>
      <c r="N1543" s="49" t="str">
        <f>+'[43]Trafo 1f Consolidado'!M94</f>
        <v/>
      </c>
      <c r="O1543" s="49" t="str">
        <f>+'[43]Trafo 1f Consolidado'!N94</f>
        <v>Estimado</v>
      </c>
      <c r="P1543" s="49" t="str">
        <f>+'[43]Trafo 1f Consolidado'!O94</f>
        <v/>
      </c>
      <c r="Q1543" s="49" t="str">
        <f>+'[43]Trafo 1f Consolidado'!P94</f>
        <v>E</v>
      </c>
      <c r="R1543" s="51">
        <f t="shared" si="100"/>
        <v>-0.63594839193496155</v>
      </c>
      <c r="S1543" s="45" t="str">
        <f t="shared" si="101"/>
        <v>Estimado.rar</v>
      </c>
      <c r="V1543" s="46">
        <f t="shared" si="99"/>
        <v>1</v>
      </c>
    </row>
    <row r="1544" spans="1:22" s="45" customFormat="1" ht="11.25" hidden="1" customHeight="1" x14ac:dyDescent="0.2">
      <c r="A1544" s="47">
        <f t="shared" si="98"/>
        <v>1530</v>
      </c>
      <c r="B1544" s="48" t="str">
        <f>+'[43]Trafo 1f Consolidado'!B95</f>
        <v>TMC67</v>
      </c>
      <c r="C1544" s="49" t="str">
        <f>+'[43]Trafo 1f Consolidado'!C95</f>
        <v>TRANSFORMADOR MONOFASICO AEREO CONVENCIONAL DE  40 KVA; 22.9/0.22 KV.</v>
      </c>
      <c r="D1544" s="49">
        <f>+'[43]Trafo 1f Consolidado'!D95</f>
        <v>3026.07</v>
      </c>
      <c r="E1544" s="53">
        <f>+'[43]Trafo 1f Consolidado'!E95</f>
        <v>1122.83</v>
      </c>
      <c r="F1544" s="53"/>
      <c r="G1544" s="49" t="str">
        <f>+'[43]Trafo 1f Consolidado'!F95</f>
        <v>E</v>
      </c>
      <c r="H1544" s="49" t="str">
        <f>+'[43]Trafo 1f Consolidado'!G95</f>
        <v/>
      </c>
      <c r="I1544" s="49" t="str">
        <f>+'[43]Trafo 1f Consolidado'!H95</f>
        <v>Estimado</v>
      </c>
      <c r="J1544" s="49" t="str">
        <f>+'[43]Trafo 1f Consolidado'!I95</f>
        <v/>
      </c>
      <c r="K1544" s="49" t="str">
        <f>+'[43]Trafo 1f Consolidado'!J95</f>
        <v/>
      </c>
      <c r="L1544" s="49" t="str">
        <f>+'[43]Trafo 1f Consolidado'!K95</f>
        <v/>
      </c>
      <c r="M1544" s="49" t="str">
        <f>+'[43]Trafo 1f Consolidado'!L95</f>
        <v/>
      </c>
      <c r="N1544" s="49" t="str">
        <f>+'[43]Trafo 1f Consolidado'!M95</f>
        <v/>
      </c>
      <c r="O1544" s="49" t="str">
        <f>+'[43]Trafo 1f Consolidado'!N95</f>
        <v>Estimado</v>
      </c>
      <c r="P1544" s="49" t="str">
        <f>+'[43]Trafo 1f Consolidado'!O95</f>
        <v/>
      </c>
      <c r="Q1544" s="49" t="str">
        <f>+'[43]Trafo 1f Consolidado'!P95</f>
        <v>E</v>
      </c>
      <c r="R1544" s="51">
        <f t="shared" si="100"/>
        <v>-0.6289477771499008</v>
      </c>
      <c r="S1544" s="45" t="str">
        <f t="shared" si="101"/>
        <v>Estimado.rar</v>
      </c>
      <c r="V1544" s="46">
        <f t="shared" si="99"/>
        <v>1</v>
      </c>
    </row>
    <row r="1545" spans="1:22" s="45" customFormat="1" ht="11.25" hidden="1" customHeight="1" x14ac:dyDescent="0.2">
      <c r="A1545" s="47">
        <f t="shared" si="98"/>
        <v>1531</v>
      </c>
      <c r="B1545" s="48" t="str">
        <f>+'[43]Trafo 1f Consolidado'!B96</f>
        <v>TMC219</v>
      </c>
      <c r="C1545" s="49" t="str">
        <f>+'[43]Trafo 1f Consolidado'!C96</f>
        <v>TRANSFORMADOR MONOFASICO AEREO CONVENCIONAL DE 40 KVA; 22.9/0.38-0.22 KV.</v>
      </c>
      <c r="D1545" s="49">
        <f>+'[43]Trafo 1f Consolidado'!D96</f>
        <v>3026.07</v>
      </c>
      <c r="E1545" s="53">
        <f>+'[43]Trafo 1f Consolidado'!E96</f>
        <v>1122.83</v>
      </c>
      <c r="F1545" s="53"/>
      <c r="G1545" s="49" t="str">
        <f>+'[43]Trafo 1f Consolidado'!F96</f>
        <v>E</v>
      </c>
      <c r="H1545" s="49" t="str">
        <f>+'[43]Trafo 1f Consolidado'!G96</f>
        <v/>
      </c>
      <c r="I1545" s="49" t="str">
        <f>+'[43]Trafo 1f Consolidado'!H96</f>
        <v>Estimado</v>
      </c>
      <c r="J1545" s="49" t="str">
        <f>+'[43]Trafo 1f Consolidado'!I96</f>
        <v/>
      </c>
      <c r="K1545" s="49" t="str">
        <f>+'[43]Trafo 1f Consolidado'!J96</f>
        <v/>
      </c>
      <c r="L1545" s="49" t="str">
        <f>+'[43]Trafo 1f Consolidado'!K96</f>
        <v/>
      </c>
      <c r="M1545" s="49" t="str">
        <f>+'[43]Trafo 1f Consolidado'!L96</f>
        <v/>
      </c>
      <c r="N1545" s="49" t="str">
        <f>+'[43]Trafo 1f Consolidado'!M96</f>
        <v/>
      </c>
      <c r="O1545" s="49" t="str">
        <f>+'[43]Trafo 1f Consolidado'!N96</f>
        <v>Estimado</v>
      </c>
      <c r="P1545" s="49" t="str">
        <f>+'[43]Trafo 1f Consolidado'!O96</f>
        <v/>
      </c>
      <c r="Q1545" s="49" t="str">
        <f>+'[43]Trafo 1f Consolidado'!P96</f>
        <v>E</v>
      </c>
      <c r="R1545" s="51">
        <f t="shared" si="100"/>
        <v>-0.6289477771499008</v>
      </c>
      <c r="S1545" s="45" t="str">
        <f t="shared" si="101"/>
        <v>Estimado.rar</v>
      </c>
      <c r="V1545" s="46">
        <f t="shared" si="99"/>
        <v>1</v>
      </c>
    </row>
    <row r="1546" spans="1:22" s="45" customFormat="1" ht="11.25" hidden="1" customHeight="1" x14ac:dyDescent="0.2">
      <c r="A1546" s="47">
        <f t="shared" si="98"/>
        <v>1532</v>
      </c>
      <c r="B1546" s="48" t="str">
        <f>+'[43]Trafo 1f Consolidado'!B97</f>
        <v>TMC220</v>
      </c>
      <c r="C1546" s="49" t="str">
        <f>+'[43]Trafo 1f Consolidado'!C97</f>
        <v>TRANSFORMADOR MONOFASICO AEREO CONVENCIONAL DE 40 KVA; 22.9/0.44-0.22 KV.</v>
      </c>
      <c r="D1546" s="49">
        <f>+'[43]Trafo 1f Consolidado'!D97</f>
        <v>3026.07</v>
      </c>
      <c r="E1546" s="53">
        <f>+'[43]Trafo 1f Consolidado'!E97</f>
        <v>1122.83</v>
      </c>
      <c r="F1546" s="53"/>
      <c r="G1546" s="49" t="str">
        <f>+'[43]Trafo 1f Consolidado'!F97</f>
        <v>E</v>
      </c>
      <c r="H1546" s="49" t="str">
        <f>+'[43]Trafo 1f Consolidado'!G97</f>
        <v/>
      </c>
      <c r="I1546" s="49" t="str">
        <f>+'[43]Trafo 1f Consolidado'!H97</f>
        <v>Estimado</v>
      </c>
      <c r="J1546" s="49" t="str">
        <f>+'[43]Trafo 1f Consolidado'!I97</f>
        <v/>
      </c>
      <c r="K1546" s="49" t="str">
        <f>+'[43]Trafo 1f Consolidado'!J97</f>
        <v/>
      </c>
      <c r="L1546" s="49" t="str">
        <f>+'[43]Trafo 1f Consolidado'!K97</f>
        <v/>
      </c>
      <c r="M1546" s="49" t="str">
        <f>+'[43]Trafo 1f Consolidado'!L97</f>
        <v/>
      </c>
      <c r="N1546" s="49" t="str">
        <f>+'[43]Trafo 1f Consolidado'!M97</f>
        <v/>
      </c>
      <c r="O1546" s="49" t="str">
        <f>+'[43]Trafo 1f Consolidado'!N97</f>
        <v>Estimado</v>
      </c>
      <c r="P1546" s="49" t="str">
        <f>+'[43]Trafo 1f Consolidado'!O97</f>
        <v/>
      </c>
      <c r="Q1546" s="49" t="str">
        <f>+'[43]Trafo 1f Consolidado'!P97</f>
        <v>E</v>
      </c>
      <c r="R1546" s="51">
        <f t="shared" si="100"/>
        <v>-0.6289477771499008</v>
      </c>
      <c r="S1546" s="45" t="str">
        <f t="shared" si="101"/>
        <v>Estimado.rar</v>
      </c>
      <c r="V1546" s="46">
        <f t="shared" si="99"/>
        <v>1</v>
      </c>
    </row>
    <row r="1547" spans="1:22" s="45" customFormat="1" ht="11.25" hidden="1" customHeight="1" x14ac:dyDescent="0.2">
      <c r="A1547" s="47">
        <f t="shared" si="98"/>
        <v>1533</v>
      </c>
      <c r="B1547" s="48" t="str">
        <f>+'[43]Trafo 1f Consolidado'!B98</f>
        <v>TMC167</v>
      </c>
      <c r="C1547" s="49" t="str">
        <f>+'[43]Trafo 1f Consolidado'!C98</f>
        <v>TRANSFORMADOR MONOFASICO AEREO CONVENCIONAL DE 50 KVA;  22.9/0.38-0.22 KV.</v>
      </c>
      <c r="D1547" s="49">
        <f>+'[43]Trafo 1f Consolidado'!D98</f>
        <v>3368.64</v>
      </c>
      <c r="E1547" s="53">
        <f>+'[43]Trafo 1f Consolidado'!E98</f>
        <v>1342.1499999999999</v>
      </c>
      <c r="F1547" s="53"/>
      <c r="G1547" s="49" t="str">
        <f>+'[43]Trafo 1f Consolidado'!F98</f>
        <v>E</v>
      </c>
      <c r="H1547" s="49" t="str">
        <f>+'[43]Trafo 1f Consolidado'!G98</f>
        <v/>
      </c>
      <c r="I1547" s="49" t="str">
        <f>+'[43]Trafo 1f Consolidado'!H98</f>
        <v>Estimado</v>
      </c>
      <c r="J1547" s="49" t="str">
        <f>+'[43]Trafo 1f Consolidado'!I98</f>
        <v/>
      </c>
      <c r="K1547" s="49" t="str">
        <f>+'[43]Trafo 1f Consolidado'!J98</f>
        <v/>
      </c>
      <c r="L1547" s="49" t="str">
        <f>+'[43]Trafo 1f Consolidado'!K98</f>
        <v/>
      </c>
      <c r="M1547" s="49" t="str">
        <f>+'[43]Trafo 1f Consolidado'!L98</f>
        <v/>
      </c>
      <c r="N1547" s="49" t="str">
        <f>+'[43]Trafo 1f Consolidado'!M98</f>
        <v/>
      </c>
      <c r="O1547" s="49" t="str">
        <f>+'[43]Trafo 1f Consolidado'!N98</f>
        <v>Estimado</v>
      </c>
      <c r="P1547" s="49" t="str">
        <f>+'[43]Trafo 1f Consolidado'!O98</f>
        <v/>
      </c>
      <c r="Q1547" s="49" t="str">
        <f>+'[43]Trafo 1f Consolidado'!P98</f>
        <v>E</v>
      </c>
      <c r="R1547" s="51">
        <f t="shared" si="100"/>
        <v>-0.6015751163674361</v>
      </c>
      <c r="S1547" s="45" t="str">
        <f t="shared" si="101"/>
        <v>Estimado.rar</v>
      </c>
      <c r="V1547" s="46">
        <f t="shared" si="99"/>
        <v>1</v>
      </c>
    </row>
    <row r="1548" spans="1:22" s="45" customFormat="1" ht="11.25" hidden="1" customHeight="1" x14ac:dyDescent="0.2">
      <c r="A1548" s="47">
        <f t="shared" ref="A1548:A1611" si="102">+A1547+1</f>
        <v>1534</v>
      </c>
      <c r="B1548" s="48" t="str">
        <f>+'[43]Trafo 1f Consolidado'!B99</f>
        <v>TMC168</v>
      </c>
      <c r="C1548" s="49" t="str">
        <f>+'[43]Trafo 1f Consolidado'!C99</f>
        <v>TRANSFORMADOR MONOFASICO AEREO CONVENCIONAL DE 50 KVA;  22.9/0.44-0.22 KV.</v>
      </c>
      <c r="D1548" s="49">
        <f>+'[43]Trafo 1f Consolidado'!D99</f>
        <v>3368.64</v>
      </c>
      <c r="E1548" s="53">
        <f>+'[43]Trafo 1f Consolidado'!E99</f>
        <v>1342.1499999999999</v>
      </c>
      <c r="F1548" s="53"/>
      <c r="G1548" s="49" t="str">
        <f>+'[43]Trafo 1f Consolidado'!F99</f>
        <v>E</v>
      </c>
      <c r="H1548" s="49" t="str">
        <f>+'[43]Trafo 1f Consolidado'!G99</f>
        <v/>
      </c>
      <c r="I1548" s="49" t="str">
        <f>+'[43]Trafo 1f Consolidado'!H99</f>
        <v>Estimado</v>
      </c>
      <c r="J1548" s="49" t="str">
        <f>+'[43]Trafo 1f Consolidado'!I99</f>
        <v/>
      </c>
      <c r="K1548" s="49" t="str">
        <f>+'[43]Trafo 1f Consolidado'!J99</f>
        <v/>
      </c>
      <c r="L1548" s="49" t="str">
        <f>+'[43]Trafo 1f Consolidado'!K99</f>
        <v/>
      </c>
      <c r="M1548" s="49" t="str">
        <f>+'[43]Trafo 1f Consolidado'!L99</f>
        <v/>
      </c>
      <c r="N1548" s="49" t="str">
        <f>+'[43]Trafo 1f Consolidado'!M99</f>
        <v/>
      </c>
      <c r="O1548" s="49" t="str">
        <f>+'[43]Trafo 1f Consolidado'!N99</f>
        <v>Estimado</v>
      </c>
      <c r="P1548" s="49" t="str">
        <f>+'[43]Trafo 1f Consolidado'!O99</f>
        <v/>
      </c>
      <c r="Q1548" s="49" t="str">
        <f>+'[43]Trafo 1f Consolidado'!P99</f>
        <v>E</v>
      </c>
      <c r="R1548" s="51">
        <f t="shared" si="100"/>
        <v>-0.6015751163674361</v>
      </c>
      <c r="S1548" s="45" t="str">
        <f t="shared" si="101"/>
        <v>Estimado.rar</v>
      </c>
      <c r="V1548" s="46">
        <f t="shared" si="99"/>
        <v>1</v>
      </c>
    </row>
    <row r="1549" spans="1:22" s="45" customFormat="1" ht="11.25" hidden="1" customHeight="1" x14ac:dyDescent="0.2">
      <c r="A1549" s="47">
        <f t="shared" si="102"/>
        <v>1535</v>
      </c>
      <c r="B1549" s="48" t="str">
        <f>+'[43]Trafo 1f Consolidado'!B100</f>
        <v>TMC32</v>
      </c>
      <c r="C1549" s="49" t="str">
        <f>+'[43]Trafo 1f Consolidado'!C100</f>
        <v>TRANSFORMADOR MONOFASICO AEREO CONVENCIONAL DE 50 KVA; 22.9/0.22 KV.</v>
      </c>
      <c r="D1549" s="49">
        <f>+'[43]Trafo 1f Consolidado'!D100</f>
        <v>3368.64</v>
      </c>
      <c r="E1549" s="53">
        <f>+'[43]Trafo 1f Consolidado'!E100</f>
        <v>1342.1499999999999</v>
      </c>
      <c r="F1549" s="53"/>
      <c r="G1549" s="49" t="str">
        <f>+'[43]Trafo 1f Consolidado'!F100</f>
        <v>E</v>
      </c>
      <c r="H1549" s="49" t="str">
        <f>+'[43]Trafo 1f Consolidado'!G100</f>
        <v/>
      </c>
      <c r="I1549" s="49" t="str">
        <f>+'[43]Trafo 1f Consolidado'!H100</f>
        <v>Estimado</v>
      </c>
      <c r="J1549" s="49" t="str">
        <f>+'[43]Trafo 1f Consolidado'!I100</f>
        <v/>
      </c>
      <c r="K1549" s="49" t="str">
        <f>+'[43]Trafo 1f Consolidado'!J100</f>
        <v/>
      </c>
      <c r="L1549" s="49" t="str">
        <f>+'[43]Trafo 1f Consolidado'!K100</f>
        <v/>
      </c>
      <c r="M1549" s="49" t="str">
        <f>+'[43]Trafo 1f Consolidado'!L100</f>
        <v/>
      </c>
      <c r="N1549" s="49" t="str">
        <f>+'[43]Trafo 1f Consolidado'!M100</f>
        <v/>
      </c>
      <c r="O1549" s="49" t="str">
        <f>+'[43]Trafo 1f Consolidado'!N100</f>
        <v>Estimado</v>
      </c>
      <c r="P1549" s="49" t="str">
        <f>+'[43]Trafo 1f Consolidado'!O100</f>
        <v/>
      </c>
      <c r="Q1549" s="49" t="str">
        <f>+'[43]Trafo 1f Consolidado'!P100</f>
        <v>E</v>
      </c>
      <c r="R1549" s="51">
        <f t="shared" si="100"/>
        <v>-0.6015751163674361</v>
      </c>
      <c r="S1549" s="45" t="str">
        <f t="shared" si="101"/>
        <v>Estimado.rar</v>
      </c>
      <c r="V1549" s="46">
        <f t="shared" si="99"/>
        <v>1</v>
      </c>
    </row>
    <row r="1550" spans="1:22" s="45" customFormat="1" ht="11.25" hidden="1" customHeight="1" x14ac:dyDescent="0.2">
      <c r="A1550" s="47">
        <f t="shared" si="102"/>
        <v>1536</v>
      </c>
      <c r="B1550" s="48" t="str">
        <f>+'[43]Trafo 1f Consolidado'!B101</f>
        <v>TMC241</v>
      </c>
      <c r="C1550" s="49" t="str">
        <f>+'[43]Trafo 1f Consolidado'!C101</f>
        <v>TRANSFORMADOR MONOFASICO DE 50 KVA, 22.9/0.44-0.22 KV.</v>
      </c>
      <c r="D1550" s="49">
        <f>+'[43]Trafo 1f Consolidado'!D101</f>
        <v>3368.64</v>
      </c>
      <c r="E1550" s="53">
        <f>+'[43]Trafo 1f Consolidado'!E101</f>
        <v>1342.1499999999999</v>
      </c>
      <c r="F1550" s="53"/>
      <c r="G1550" s="49" t="str">
        <f>+'[43]Trafo 1f Consolidado'!F101</f>
        <v>E</v>
      </c>
      <c r="H1550" s="49" t="str">
        <f>+'[43]Trafo 1f Consolidado'!G101</f>
        <v/>
      </c>
      <c r="I1550" s="49" t="str">
        <f>+'[43]Trafo 1f Consolidado'!H101</f>
        <v>Estimado</v>
      </c>
      <c r="J1550" s="49" t="str">
        <f>+'[43]Trafo 1f Consolidado'!I101</f>
        <v/>
      </c>
      <c r="K1550" s="49" t="str">
        <f>+'[43]Trafo 1f Consolidado'!J101</f>
        <v/>
      </c>
      <c r="L1550" s="49" t="str">
        <f>+'[43]Trafo 1f Consolidado'!K101</f>
        <v/>
      </c>
      <c r="M1550" s="49" t="str">
        <f>+'[43]Trafo 1f Consolidado'!L101</f>
        <v/>
      </c>
      <c r="N1550" s="49" t="str">
        <f>+'[43]Trafo 1f Consolidado'!M101</f>
        <v/>
      </c>
      <c r="O1550" s="49" t="str">
        <f>+'[43]Trafo 1f Consolidado'!N101</f>
        <v>Estimado</v>
      </c>
      <c r="P1550" s="49" t="str">
        <f>+'[43]Trafo 1f Consolidado'!O101</f>
        <v/>
      </c>
      <c r="Q1550" s="49" t="str">
        <f>+'[43]Trafo 1f Consolidado'!P101</f>
        <v>E</v>
      </c>
      <c r="R1550" s="51">
        <f t="shared" si="100"/>
        <v>-0.6015751163674361</v>
      </c>
      <c r="S1550" s="45" t="str">
        <f t="shared" si="101"/>
        <v>Estimado.rar</v>
      </c>
      <c r="V1550" s="46">
        <f t="shared" si="99"/>
        <v>1</v>
      </c>
    </row>
    <row r="1551" spans="1:22" s="45" customFormat="1" ht="11.25" hidden="1" customHeight="1" x14ac:dyDescent="0.2">
      <c r="A1551" s="47">
        <f t="shared" si="102"/>
        <v>1537</v>
      </c>
      <c r="B1551" s="48" t="str">
        <f>+'[43]Trafo 1f Consolidado'!B102</f>
        <v>TMC187</v>
      </c>
      <c r="C1551" s="49" t="str">
        <f>+'[43]Trafo 1f Consolidado'!C102</f>
        <v>TRANSFORMADOR MONOFASICO AEREO CONVENCIONAL DE 75 KVA;  22.9/0.38-0.22 KV.</v>
      </c>
      <c r="D1551" s="49">
        <f>+'[43]Trafo 1f Consolidado'!D102</f>
        <v>4093.4</v>
      </c>
      <c r="E1551" s="53">
        <f>+'[43]Trafo 1f Consolidado'!E102</f>
        <v>1890.4499999999998</v>
      </c>
      <c r="F1551" s="53"/>
      <c r="G1551" s="49" t="str">
        <f>+'[43]Trafo 1f Consolidado'!F102</f>
        <v>E</v>
      </c>
      <c r="H1551" s="49" t="str">
        <f>+'[43]Trafo 1f Consolidado'!G102</f>
        <v/>
      </c>
      <c r="I1551" s="49" t="str">
        <f>+'[43]Trafo 1f Consolidado'!H102</f>
        <v>Estimado</v>
      </c>
      <c r="J1551" s="49" t="str">
        <f>+'[43]Trafo 1f Consolidado'!I102</f>
        <v/>
      </c>
      <c r="K1551" s="49" t="str">
        <f>+'[43]Trafo 1f Consolidado'!J102</f>
        <v/>
      </c>
      <c r="L1551" s="49" t="str">
        <f>+'[43]Trafo 1f Consolidado'!K102</f>
        <v/>
      </c>
      <c r="M1551" s="49" t="str">
        <f>+'[43]Trafo 1f Consolidado'!L102</f>
        <v/>
      </c>
      <c r="N1551" s="49" t="str">
        <f>+'[43]Trafo 1f Consolidado'!M102</f>
        <v/>
      </c>
      <c r="O1551" s="49" t="str">
        <f>+'[43]Trafo 1f Consolidado'!N102</f>
        <v>Estimado</v>
      </c>
      <c r="P1551" s="49" t="str">
        <f>+'[43]Trafo 1f Consolidado'!O102</f>
        <v/>
      </c>
      <c r="Q1551" s="49" t="str">
        <f>+'[43]Trafo 1f Consolidado'!P102</f>
        <v>E</v>
      </c>
      <c r="R1551" s="51">
        <f t="shared" si="100"/>
        <v>-0.53817120242341332</v>
      </c>
      <c r="S1551" s="45" t="str">
        <f t="shared" si="101"/>
        <v>Estimado.rar</v>
      </c>
      <c r="V1551" s="46">
        <f t="shared" si="99"/>
        <v>1</v>
      </c>
    </row>
    <row r="1552" spans="1:22" s="45" customFormat="1" ht="11.25" hidden="1" customHeight="1" x14ac:dyDescent="0.2">
      <c r="A1552" s="47">
        <f t="shared" si="102"/>
        <v>1538</v>
      </c>
      <c r="B1552" s="48" t="str">
        <f>+'[43]Trafo 1f Consolidado'!B103</f>
        <v>TMC37</v>
      </c>
      <c r="C1552" s="49" t="str">
        <f>+'[43]Trafo 1f Consolidado'!C103</f>
        <v>TRANSFORMADOR MONOFASICO AEREO CONVENCIONAL DE 75 KVA; 22.9/0.22 KV.</v>
      </c>
      <c r="D1552" s="49">
        <f>+'[43]Trafo 1f Consolidado'!D103</f>
        <v>4093.4</v>
      </c>
      <c r="E1552" s="53">
        <f>+'[43]Trafo 1f Consolidado'!E103</f>
        <v>1890.4499999999998</v>
      </c>
      <c r="F1552" s="53"/>
      <c r="G1552" s="49" t="str">
        <f>+'[43]Trafo 1f Consolidado'!F103</f>
        <v>E</v>
      </c>
      <c r="H1552" s="49" t="str">
        <f>+'[43]Trafo 1f Consolidado'!G103</f>
        <v/>
      </c>
      <c r="I1552" s="49" t="str">
        <f>+'[43]Trafo 1f Consolidado'!H103</f>
        <v>Estimado</v>
      </c>
      <c r="J1552" s="49" t="str">
        <f>+'[43]Trafo 1f Consolidado'!I103</f>
        <v/>
      </c>
      <c r="K1552" s="49" t="str">
        <f>+'[43]Trafo 1f Consolidado'!J103</f>
        <v/>
      </c>
      <c r="L1552" s="49" t="str">
        <f>+'[43]Trafo 1f Consolidado'!K103</f>
        <v/>
      </c>
      <c r="M1552" s="49" t="str">
        <f>+'[43]Trafo 1f Consolidado'!L103</f>
        <v/>
      </c>
      <c r="N1552" s="49" t="str">
        <f>+'[43]Trafo 1f Consolidado'!M103</f>
        <v/>
      </c>
      <c r="O1552" s="49" t="str">
        <f>+'[43]Trafo 1f Consolidado'!N103</f>
        <v>Estimado</v>
      </c>
      <c r="P1552" s="49" t="str">
        <f>+'[43]Trafo 1f Consolidado'!O103</f>
        <v/>
      </c>
      <c r="Q1552" s="49" t="str">
        <f>+'[43]Trafo 1f Consolidado'!P103</f>
        <v>E</v>
      </c>
      <c r="R1552" s="51">
        <f t="shared" si="100"/>
        <v>-0.53817120242341332</v>
      </c>
      <c r="S1552" s="45" t="str">
        <f t="shared" si="101"/>
        <v>Estimado.rar</v>
      </c>
      <c r="V1552" s="46">
        <f t="shared" si="99"/>
        <v>1</v>
      </c>
    </row>
    <row r="1553" spans="1:22" s="45" customFormat="1" ht="11.25" hidden="1" customHeight="1" x14ac:dyDescent="0.2">
      <c r="A1553" s="47">
        <f t="shared" si="102"/>
        <v>1539</v>
      </c>
      <c r="B1553" s="48" t="str">
        <f>+'[43]Trafo 1f Consolidado'!B104</f>
        <v>TMC170</v>
      </c>
      <c r="C1553" s="49" t="str">
        <f>+'[43]Trafo 1f Consolidado'!C104</f>
        <v>TRANSFORMADOR MONOFASICO AEREO CONVENCIONAL DE 75 KVA; 22.9/0.44-0.22 KV.</v>
      </c>
      <c r="D1553" s="49">
        <f>+'[43]Trafo 1f Consolidado'!D104</f>
        <v>4093.4</v>
      </c>
      <c r="E1553" s="53">
        <f>+'[43]Trafo 1f Consolidado'!E104</f>
        <v>1890.4499999999998</v>
      </c>
      <c r="F1553" s="53"/>
      <c r="G1553" s="49" t="str">
        <f>+'[43]Trafo 1f Consolidado'!F104</f>
        <v>E</v>
      </c>
      <c r="H1553" s="49" t="str">
        <f>+'[43]Trafo 1f Consolidado'!G104</f>
        <v/>
      </c>
      <c r="I1553" s="49" t="str">
        <f>+'[43]Trafo 1f Consolidado'!H104</f>
        <v>Estimado</v>
      </c>
      <c r="J1553" s="49" t="str">
        <f>+'[43]Trafo 1f Consolidado'!I104</f>
        <v/>
      </c>
      <c r="K1553" s="49" t="str">
        <f>+'[43]Trafo 1f Consolidado'!J104</f>
        <v/>
      </c>
      <c r="L1553" s="49" t="str">
        <f>+'[43]Trafo 1f Consolidado'!K104</f>
        <v/>
      </c>
      <c r="M1553" s="49" t="str">
        <f>+'[43]Trafo 1f Consolidado'!L104</f>
        <v/>
      </c>
      <c r="N1553" s="49" t="str">
        <f>+'[43]Trafo 1f Consolidado'!M104</f>
        <v/>
      </c>
      <c r="O1553" s="49" t="str">
        <f>+'[43]Trafo 1f Consolidado'!N104</f>
        <v>Estimado</v>
      </c>
      <c r="P1553" s="49" t="str">
        <f>+'[43]Trafo 1f Consolidado'!O104</f>
        <v/>
      </c>
      <c r="Q1553" s="49" t="str">
        <f>+'[43]Trafo 1f Consolidado'!P104</f>
        <v>E</v>
      </c>
      <c r="R1553" s="51">
        <f t="shared" si="100"/>
        <v>-0.53817120242341332</v>
      </c>
      <c r="S1553" s="45" t="str">
        <f t="shared" si="101"/>
        <v>Estimado.rar</v>
      </c>
      <c r="V1553" s="46">
        <f t="shared" si="99"/>
        <v>1</v>
      </c>
    </row>
    <row r="1554" spans="1:22" s="45" customFormat="1" ht="11.25" hidden="1" customHeight="1" x14ac:dyDescent="0.2">
      <c r="A1554" s="47">
        <f t="shared" si="102"/>
        <v>1540</v>
      </c>
      <c r="B1554" s="48" t="str">
        <f>+'[43]Trafo 1f Consolidado'!B105</f>
        <v>TMC72</v>
      </c>
      <c r="C1554" s="49" t="str">
        <f>+'[43]Trafo 1f Consolidado'!C105</f>
        <v>TRANSFORMADOR MONOFASICO AEREO CONVENCIONAL DE  80 KVA; 22.9/0.22 KV.</v>
      </c>
      <c r="D1554" s="49">
        <f>+'[43]Trafo 1f Consolidado'!D105</f>
        <v>4222.3500000000004</v>
      </c>
      <c r="E1554" s="53">
        <f>+'[43]Trafo 1f Consolidado'!E105</f>
        <v>2000.11</v>
      </c>
      <c r="F1554" s="53"/>
      <c r="G1554" s="49" t="str">
        <f>+'[43]Trafo 1f Consolidado'!F105</f>
        <v>E</v>
      </c>
      <c r="H1554" s="49" t="str">
        <f>+'[43]Trafo 1f Consolidado'!G105</f>
        <v/>
      </c>
      <c r="I1554" s="49" t="str">
        <f>+'[43]Trafo 1f Consolidado'!H105</f>
        <v>Estimado</v>
      </c>
      <c r="J1554" s="49" t="str">
        <f>+'[43]Trafo 1f Consolidado'!I105</f>
        <v/>
      </c>
      <c r="K1554" s="49" t="str">
        <f>+'[43]Trafo 1f Consolidado'!J105</f>
        <v/>
      </c>
      <c r="L1554" s="49" t="str">
        <f>+'[43]Trafo 1f Consolidado'!K105</f>
        <v/>
      </c>
      <c r="M1554" s="49" t="str">
        <f>+'[43]Trafo 1f Consolidado'!L105</f>
        <v/>
      </c>
      <c r="N1554" s="49" t="str">
        <f>+'[43]Trafo 1f Consolidado'!M105</f>
        <v/>
      </c>
      <c r="O1554" s="49" t="str">
        <f>+'[43]Trafo 1f Consolidado'!N105</f>
        <v>Estimado</v>
      </c>
      <c r="P1554" s="49" t="str">
        <f>+'[43]Trafo 1f Consolidado'!O105</f>
        <v/>
      </c>
      <c r="Q1554" s="49" t="str">
        <f>+'[43]Trafo 1f Consolidado'!P105</f>
        <v>E</v>
      </c>
      <c r="R1554" s="51">
        <f t="shared" si="100"/>
        <v>-0.52630407237675714</v>
      </c>
      <c r="S1554" s="45" t="str">
        <f t="shared" si="101"/>
        <v>Estimado.rar</v>
      </c>
      <c r="V1554" s="46">
        <f t="shared" si="99"/>
        <v>1</v>
      </c>
    </row>
    <row r="1555" spans="1:22" s="45" customFormat="1" ht="11.25" hidden="1" customHeight="1" x14ac:dyDescent="0.2">
      <c r="A1555" s="47">
        <f t="shared" si="102"/>
        <v>1541</v>
      </c>
      <c r="B1555" s="48" t="str">
        <f>+'[43]Trafo 1f Consolidado'!B106</f>
        <v>TMC77</v>
      </c>
      <c r="C1555" s="49" t="str">
        <f>+'[43]Trafo 1f Consolidado'!C106</f>
        <v>TRANSFORMADOR MONOFASICO AEREO CONVENCIONAL DE  125 KVA; 22.9/0.22 KV.</v>
      </c>
      <c r="D1555" s="49">
        <f>+'[43]Trafo 1f Consolidado'!D106</f>
        <v>5232.4399999999996</v>
      </c>
      <c r="E1555" s="53">
        <f>+'[43]Trafo 1f Consolidado'!E106</f>
        <v>2987.05</v>
      </c>
      <c r="F1555" s="53"/>
      <c r="G1555" s="49" t="str">
        <f>+'[43]Trafo 1f Consolidado'!F106</f>
        <v>E</v>
      </c>
      <c r="H1555" s="49" t="str">
        <f>+'[43]Trafo 1f Consolidado'!G106</f>
        <v/>
      </c>
      <c r="I1555" s="49" t="str">
        <f>+'[43]Trafo 1f Consolidado'!H106</f>
        <v>Estimado</v>
      </c>
      <c r="J1555" s="49" t="str">
        <f>+'[43]Trafo 1f Consolidado'!I106</f>
        <v/>
      </c>
      <c r="K1555" s="49" t="str">
        <f>+'[43]Trafo 1f Consolidado'!J106</f>
        <v/>
      </c>
      <c r="L1555" s="49" t="str">
        <f>+'[43]Trafo 1f Consolidado'!K106</f>
        <v/>
      </c>
      <c r="M1555" s="49" t="str">
        <f>+'[43]Trafo 1f Consolidado'!L106</f>
        <v/>
      </c>
      <c r="N1555" s="49" t="str">
        <f>+'[43]Trafo 1f Consolidado'!M106</f>
        <v/>
      </c>
      <c r="O1555" s="49" t="str">
        <f>+'[43]Trafo 1f Consolidado'!N106</f>
        <v>Estimado</v>
      </c>
      <c r="P1555" s="49" t="str">
        <f>+'[43]Trafo 1f Consolidado'!O106</f>
        <v/>
      </c>
      <c r="Q1555" s="49" t="str">
        <f>+'[43]Trafo 1f Consolidado'!P106</f>
        <v>E</v>
      </c>
      <c r="R1555" s="51">
        <f t="shared" si="100"/>
        <v>-0.42912866654944914</v>
      </c>
      <c r="S1555" s="45" t="str">
        <f t="shared" si="101"/>
        <v>Estimado.rar</v>
      </c>
      <c r="V1555" s="46">
        <f t="shared" si="99"/>
        <v>1</v>
      </c>
    </row>
    <row r="1556" spans="1:22" s="45" customFormat="1" ht="11.25" hidden="1" customHeight="1" x14ac:dyDescent="0.2">
      <c r="A1556" s="47">
        <f t="shared" si="102"/>
        <v>1542</v>
      </c>
      <c r="B1556" s="48" t="str">
        <f>+'[43]Trafo 1f Consolidado'!B107</f>
        <v>TMC114</v>
      </c>
      <c r="C1556" s="49" t="str">
        <f>+'[43]Trafo 1f Consolidado'!C107</f>
        <v>TRANSFORMADOR MONOFASICO AEREO CONVENCIONAL DE  1,5 KVA;  13.2/0.38-0.22 KV.</v>
      </c>
      <c r="D1556" s="49">
        <f>+'[43]Trafo 1f Consolidado'!D107</f>
        <v>549.89</v>
      </c>
      <c r="E1556" s="53">
        <f>+'[43]Trafo 1f Consolidado'!E107</f>
        <v>246.50370380059363</v>
      </c>
      <c r="F1556" s="53"/>
      <c r="G1556" s="49" t="str">
        <f>+'[43]Trafo 1f Consolidado'!F107</f>
        <v>E</v>
      </c>
      <c r="H1556" s="49" t="str">
        <f>+'[43]Trafo 1f Consolidado'!G107</f>
        <v/>
      </c>
      <c r="I1556" s="49" t="str">
        <f>+'[43]Trafo 1f Consolidado'!H107</f>
        <v>Estimado</v>
      </c>
      <c r="J1556" s="49" t="str">
        <f>+'[43]Trafo 1f Consolidado'!I107</f>
        <v/>
      </c>
      <c r="K1556" s="49" t="str">
        <f>+'[43]Trafo 1f Consolidado'!J107</f>
        <v/>
      </c>
      <c r="L1556" s="49" t="str">
        <f>+'[43]Trafo 1f Consolidado'!K107</f>
        <v/>
      </c>
      <c r="M1556" s="49" t="str">
        <f>+'[43]Trafo 1f Consolidado'!L107</f>
        <v/>
      </c>
      <c r="N1556" s="49" t="str">
        <f>+'[43]Trafo 1f Consolidado'!M107</f>
        <v/>
      </c>
      <c r="O1556" s="49" t="str">
        <f>+'[43]Trafo 1f Consolidado'!N107</f>
        <v>Estimado</v>
      </c>
      <c r="P1556" s="49" t="str">
        <f>+'[43]Trafo 1f Consolidado'!O107</f>
        <v/>
      </c>
      <c r="Q1556" s="49" t="str">
        <f>+'[43]Trafo 1f Consolidado'!P107</f>
        <v>E</v>
      </c>
      <c r="R1556" s="51">
        <f t="shared" si="100"/>
        <v>-0.55172179199368299</v>
      </c>
      <c r="S1556" s="45" t="str">
        <f t="shared" si="101"/>
        <v>Estimado.rar</v>
      </c>
      <c r="V1556" s="46">
        <f t="shared" si="99"/>
        <v>1</v>
      </c>
    </row>
    <row r="1557" spans="1:22" s="45" customFormat="1" ht="11.25" hidden="1" customHeight="1" x14ac:dyDescent="0.2">
      <c r="A1557" s="47">
        <f t="shared" si="102"/>
        <v>1543</v>
      </c>
      <c r="B1557" s="48" t="str">
        <f>+'[43]Trafo 1f Consolidado'!B108</f>
        <v>TMC40</v>
      </c>
      <c r="C1557" s="49" t="str">
        <f>+'[43]Trafo 1f Consolidado'!C108</f>
        <v>TRANSFORMADOR MONOFASICO AEREO CONVENCIONAL DE  1,5 KVA; 13.2/0.22 KV.</v>
      </c>
      <c r="D1557" s="49">
        <f>+'[43]Trafo 1f Consolidado'!D108</f>
        <v>549.89</v>
      </c>
      <c r="E1557" s="53">
        <f>+'[43]Trafo 1f Consolidado'!E108</f>
        <v>246.50370380059363</v>
      </c>
      <c r="F1557" s="53"/>
      <c r="G1557" s="49" t="str">
        <f>+'[43]Trafo 1f Consolidado'!F108</f>
        <v>E</v>
      </c>
      <c r="H1557" s="49" t="str">
        <f>+'[43]Trafo 1f Consolidado'!G108</f>
        <v/>
      </c>
      <c r="I1557" s="49" t="str">
        <f>+'[43]Trafo 1f Consolidado'!H108</f>
        <v>Estimado</v>
      </c>
      <c r="J1557" s="49" t="str">
        <f>+'[43]Trafo 1f Consolidado'!I108</f>
        <v/>
      </c>
      <c r="K1557" s="49" t="str">
        <f>+'[43]Trafo 1f Consolidado'!J108</f>
        <v/>
      </c>
      <c r="L1557" s="49" t="str">
        <f>+'[43]Trafo 1f Consolidado'!K108</f>
        <v/>
      </c>
      <c r="M1557" s="49" t="str">
        <f>+'[43]Trafo 1f Consolidado'!L108</f>
        <v/>
      </c>
      <c r="N1557" s="49" t="str">
        <f>+'[43]Trafo 1f Consolidado'!M108</f>
        <v/>
      </c>
      <c r="O1557" s="49" t="str">
        <f>+'[43]Trafo 1f Consolidado'!N108</f>
        <v>Estimado</v>
      </c>
      <c r="P1557" s="49" t="str">
        <f>+'[43]Trafo 1f Consolidado'!O108</f>
        <v/>
      </c>
      <c r="Q1557" s="49" t="str">
        <f>+'[43]Trafo 1f Consolidado'!P108</f>
        <v>E</v>
      </c>
      <c r="R1557" s="51">
        <f t="shared" si="100"/>
        <v>-0.55172179199368299</v>
      </c>
      <c r="S1557" s="45" t="str">
        <f t="shared" si="101"/>
        <v>Estimado.rar</v>
      </c>
      <c r="V1557" s="46">
        <f t="shared" si="99"/>
        <v>1</v>
      </c>
    </row>
    <row r="1558" spans="1:22" s="45" customFormat="1" ht="11.25" hidden="1" customHeight="1" x14ac:dyDescent="0.2">
      <c r="A1558" s="47">
        <f t="shared" si="102"/>
        <v>1544</v>
      </c>
      <c r="B1558" s="48" t="str">
        <f>+'[43]Trafo 1f Consolidado'!B109</f>
        <v>TMC41</v>
      </c>
      <c r="C1558" s="49" t="str">
        <f>+'[43]Trafo 1f Consolidado'!C109</f>
        <v>TRANSFORMADOR MONOFASICO AEREO CONVENCIONAL DE  1,5 KVA; 13.2/0.44-0.22 KV.</v>
      </c>
      <c r="D1558" s="49">
        <f>+'[43]Trafo 1f Consolidado'!D109</f>
        <v>549.89</v>
      </c>
      <c r="E1558" s="53">
        <f>+'[43]Trafo 1f Consolidado'!E109</f>
        <v>246.50370380059363</v>
      </c>
      <c r="F1558" s="53"/>
      <c r="G1558" s="49" t="str">
        <f>+'[43]Trafo 1f Consolidado'!F109</f>
        <v>E</v>
      </c>
      <c r="H1558" s="49" t="str">
        <f>+'[43]Trafo 1f Consolidado'!G109</f>
        <v/>
      </c>
      <c r="I1558" s="49" t="str">
        <f>+'[43]Trafo 1f Consolidado'!H109</f>
        <v>Estimado</v>
      </c>
      <c r="J1558" s="49" t="str">
        <f>+'[43]Trafo 1f Consolidado'!I109</f>
        <v/>
      </c>
      <c r="K1558" s="49" t="str">
        <f>+'[43]Trafo 1f Consolidado'!J109</f>
        <v/>
      </c>
      <c r="L1558" s="49" t="str">
        <f>+'[43]Trafo 1f Consolidado'!K109</f>
        <v/>
      </c>
      <c r="M1558" s="49" t="str">
        <f>+'[43]Trafo 1f Consolidado'!L109</f>
        <v/>
      </c>
      <c r="N1558" s="49" t="str">
        <f>+'[43]Trafo 1f Consolidado'!M109</f>
        <v/>
      </c>
      <c r="O1558" s="49" t="str">
        <f>+'[43]Trafo 1f Consolidado'!N109</f>
        <v>Estimado</v>
      </c>
      <c r="P1558" s="49" t="str">
        <f>+'[43]Trafo 1f Consolidado'!O109</f>
        <v/>
      </c>
      <c r="Q1558" s="49" t="str">
        <f>+'[43]Trafo 1f Consolidado'!P109</f>
        <v>E</v>
      </c>
      <c r="R1558" s="51">
        <f t="shared" si="100"/>
        <v>-0.55172179199368299</v>
      </c>
      <c r="S1558" s="45" t="str">
        <f t="shared" si="101"/>
        <v>Estimado.rar</v>
      </c>
      <c r="V1558" s="46">
        <f t="shared" si="99"/>
        <v>1</v>
      </c>
    </row>
    <row r="1559" spans="1:22" s="45" customFormat="1" ht="11.25" hidden="1" customHeight="1" x14ac:dyDescent="0.2">
      <c r="A1559" s="47">
        <f t="shared" si="102"/>
        <v>1545</v>
      </c>
      <c r="B1559" s="48" t="str">
        <f>+'[43]Trafo 1f Consolidado'!B110</f>
        <v>TMC45</v>
      </c>
      <c r="C1559" s="49" t="str">
        <f>+'[43]Trafo 1f Consolidado'!C110</f>
        <v>TRANSFORMADOR MONOFASICO AEREO CONVENCIONAL DE  3 KVA; 13.2/0.22 KV.</v>
      </c>
      <c r="D1559" s="49">
        <f>+'[43]Trafo 1f Consolidado'!D110</f>
        <v>643.96</v>
      </c>
      <c r="E1559" s="53">
        <f>+'[43]Trafo 1f Consolidado'!E110</f>
        <v>342.61998917106382</v>
      </c>
      <c r="F1559" s="53"/>
      <c r="G1559" s="49" t="str">
        <f>+'[43]Trafo 1f Consolidado'!F110</f>
        <v>E</v>
      </c>
      <c r="H1559" s="49" t="str">
        <f>+'[43]Trafo 1f Consolidado'!G110</f>
        <v/>
      </c>
      <c r="I1559" s="49" t="str">
        <f>+'[43]Trafo 1f Consolidado'!H110</f>
        <v>Estimado</v>
      </c>
      <c r="J1559" s="49" t="str">
        <f>+'[43]Trafo 1f Consolidado'!I110</f>
        <v/>
      </c>
      <c r="K1559" s="49" t="str">
        <f>+'[43]Trafo 1f Consolidado'!J110</f>
        <v/>
      </c>
      <c r="L1559" s="49" t="str">
        <f>+'[43]Trafo 1f Consolidado'!K110</f>
        <v/>
      </c>
      <c r="M1559" s="49" t="str">
        <f>+'[43]Trafo 1f Consolidado'!L110</f>
        <v/>
      </c>
      <c r="N1559" s="49" t="str">
        <f>+'[43]Trafo 1f Consolidado'!M110</f>
        <v/>
      </c>
      <c r="O1559" s="49" t="str">
        <f>+'[43]Trafo 1f Consolidado'!N110</f>
        <v>Estimado</v>
      </c>
      <c r="P1559" s="49" t="str">
        <f>+'[43]Trafo 1f Consolidado'!O110</f>
        <v/>
      </c>
      <c r="Q1559" s="49" t="str">
        <f>+'[43]Trafo 1f Consolidado'!P110</f>
        <v>E</v>
      </c>
      <c r="R1559" s="51">
        <f t="shared" si="100"/>
        <v>-0.46794833658757717</v>
      </c>
      <c r="S1559" s="45" t="str">
        <f t="shared" si="101"/>
        <v>Estimado.rar</v>
      </c>
      <c r="V1559" s="46">
        <f t="shared" si="99"/>
        <v>1</v>
      </c>
    </row>
    <row r="1560" spans="1:22" s="45" customFormat="1" ht="11.25" hidden="1" customHeight="1" x14ac:dyDescent="0.2">
      <c r="A1560" s="47">
        <f t="shared" si="102"/>
        <v>1546</v>
      </c>
      <c r="B1560" s="48" t="str">
        <f>+'[43]Trafo 1f Consolidado'!B111</f>
        <v>TMC46</v>
      </c>
      <c r="C1560" s="49" t="str">
        <f>+'[43]Trafo 1f Consolidado'!C111</f>
        <v>TRANSFORMADOR MONOFASICO AEREO CONVENCIONAL DE  3 KVA; 13.2/0.44-0.22 KV.</v>
      </c>
      <c r="D1560" s="49">
        <f>+'[43]Trafo 1f Consolidado'!D111</f>
        <v>643.96</v>
      </c>
      <c r="E1560" s="53">
        <f>+'[43]Trafo 1f Consolidado'!E111</f>
        <v>342.61998917106382</v>
      </c>
      <c r="F1560" s="53"/>
      <c r="G1560" s="49" t="str">
        <f>+'[43]Trafo 1f Consolidado'!F111</f>
        <v>E</v>
      </c>
      <c r="H1560" s="49" t="str">
        <f>+'[43]Trafo 1f Consolidado'!G111</f>
        <v/>
      </c>
      <c r="I1560" s="49" t="str">
        <f>+'[43]Trafo 1f Consolidado'!H111</f>
        <v>Estimado</v>
      </c>
      <c r="J1560" s="49" t="str">
        <f>+'[43]Trafo 1f Consolidado'!I111</f>
        <v/>
      </c>
      <c r="K1560" s="49" t="str">
        <f>+'[43]Trafo 1f Consolidado'!J111</f>
        <v/>
      </c>
      <c r="L1560" s="49" t="str">
        <f>+'[43]Trafo 1f Consolidado'!K111</f>
        <v/>
      </c>
      <c r="M1560" s="49" t="str">
        <f>+'[43]Trafo 1f Consolidado'!L111</f>
        <v/>
      </c>
      <c r="N1560" s="49" t="str">
        <f>+'[43]Trafo 1f Consolidado'!M111</f>
        <v/>
      </c>
      <c r="O1560" s="49" t="str">
        <f>+'[43]Trafo 1f Consolidado'!N111</f>
        <v>Estimado</v>
      </c>
      <c r="P1560" s="49" t="str">
        <f>+'[43]Trafo 1f Consolidado'!O111</f>
        <v/>
      </c>
      <c r="Q1560" s="49" t="str">
        <f>+'[43]Trafo 1f Consolidado'!P111</f>
        <v>E</v>
      </c>
      <c r="R1560" s="51">
        <f t="shared" si="100"/>
        <v>-0.46794833658757717</v>
      </c>
      <c r="S1560" s="45" t="str">
        <f t="shared" si="101"/>
        <v>Estimado.rar</v>
      </c>
      <c r="V1560" s="46">
        <f t="shared" ref="V1560:V1623" si="103">+COUNTIF($B$3:$B$2619,B1560)</f>
        <v>1</v>
      </c>
    </row>
    <row r="1561" spans="1:22" s="45" customFormat="1" ht="11.25" hidden="1" customHeight="1" x14ac:dyDescent="0.2">
      <c r="A1561" s="47">
        <f t="shared" si="102"/>
        <v>1547</v>
      </c>
      <c r="B1561" s="48" t="str">
        <f>+'[43]Trafo 1f Consolidado'!B112</f>
        <v>TMC03</v>
      </c>
      <c r="C1561" s="49" t="str">
        <f>+'[43]Trafo 1f Consolidado'!C112</f>
        <v>TRANSFORMADOR MONOFASICO AEREO CONVENCIONAL DE  5 KVA; 13.2/0.22 KV.</v>
      </c>
      <c r="D1561" s="49">
        <f>+'[43]Trafo 1f Consolidado'!D112</f>
        <v>650</v>
      </c>
      <c r="E1561" s="53">
        <f>+'[43]Trafo 1f Consolidado'!E112</f>
        <v>439.18</v>
      </c>
      <c r="F1561" s="53"/>
      <c r="G1561" s="49" t="str">
        <f>+'[43]Trafo 1f Consolidado'!F112</f>
        <v>E</v>
      </c>
      <c r="H1561" s="49" t="str">
        <f>+'[43]Trafo 1f Consolidado'!G112</f>
        <v/>
      </c>
      <c r="I1561" s="49" t="str">
        <f>+'[43]Trafo 1f Consolidado'!H112</f>
        <v>Estimado</v>
      </c>
      <c r="J1561" s="49" t="str">
        <f>+'[43]Trafo 1f Consolidado'!I112</f>
        <v/>
      </c>
      <c r="K1561" s="49" t="str">
        <f>+'[43]Trafo 1f Consolidado'!J112</f>
        <v/>
      </c>
      <c r="L1561" s="49" t="str">
        <f>+'[43]Trafo 1f Consolidado'!K112</f>
        <v/>
      </c>
      <c r="M1561" s="49" t="str">
        <f>+'[43]Trafo 1f Consolidado'!L112</f>
        <v/>
      </c>
      <c r="N1561" s="49" t="str">
        <f>+'[43]Trafo 1f Consolidado'!M112</f>
        <v/>
      </c>
      <c r="O1561" s="49" t="str">
        <f>+'[43]Trafo 1f Consolidado'!N112</f>
        <v>Estimado</v>
      </c>
      <c r="P1561" s="49" t="str">
        <f>+'[43]Trafo 1f Consolidado'!O112</f>
        <v/>
      </c>
      <c r="Q1561" s="49" t="str">
        <f>+'[43]Trafo 1f Consolidado'!P112</f>
        <v>E</v>
      </c>
      <c r="R1561" s="51">
        <f t="shared" si="100"/>
        <v>-0.32433846153846158</v>
      </c>
      <c r="S1561" s="45" t="str">
        <f t="shared" si="101"/>
        <v>Estimado.rar</v>
      </c>
      <c r="V1561" s="46">
        <f t="shared" si="103"/>
        <v>1</v>
      </c>
    </row>
    <row r="1562" spans="1:22" s="45" customFormat="1" ht="11.25" hidden="1" customHeight="1" x14ac:dyDescent="0.2">
      <c r="A1562" s="47">
        <f t="shared" si="102"/>
        <v>1548</v>
      </c>
      <c r="B1562" s="48" t="str">
        <f>+'[43]Trafo 1f Consolidado'!B113</f>
        <v>TMC125</v>
      </c>
      <c r="C1562" s="49" t="str">
        <f>+'[43]Trafo 1f Consolidado'!C113</f>
        <v>TRANSFORMADOR MONOFASICO AEREO CONVENCIONAL DE  5 KVA; 13.2/0.38-0.22 KV.</v>
      </c>
      <c r="D1562" s="49">
        <f>+'[43]Trafo 1f Consolidado'!D113</f>
        <v>650</v>
      </c>
      <c r="E1562" s="53">
        <f>+'[43]Trafo 1f Consolidado'!E113</f>
        <v>439.18</v>
      </c>
      <c r="F1562" s="53"/>
      <c r="G1562" s="49" t="str">
        <f>+'[43]Trafo 1f Consolidado'!F113</f>
        <v>E</v>
      </c>
      <c r="H1562" s="49" t="str">
        <f>+'[43]Trafo 1f Consolidado'!G113</f>
        <v/>
      </c>
      <c r="I1562" s="49" t="str">
        <f>+'[43]Trafo 1f Consolidado'!H113</f>
        <v>Estimado</v>
      </c>
      <c r="J1562" s="49" t="str">
        <f>+'[43]Trafo 1f Consolidado'!I113</f>
        <v/>
      </c>
      <c r="K1562" s="49" t="str">
        <f>+'[43]Trafo 1f Consolidado'!J113</f>
        <v/>
      </c>
      <c r="L1562" s="49" t="str">
        <f>+'[43]Trafo 1f Consolidado'!K113</f>
        <v/>
      </c>
      <c r="M1562" s="49" t="str">
        <f>+'[43]Trafo 1f Consolidado'!L113</f>
        <v/>
      </c>
      <c r="N1562" s="49" t="str">
        <f>+'[43]Trafo 1f Consolidado'!M113</f>
        <v/>
      </c>
      <c r="O1562" s="49" t="str">
        <f>+'[43]Trafo 1f Consolidado'!N113</f>
        <v>Estimado</v>
      </c>
      <c r="P1562" s="49" t="str">
        <f>+'[43]Trafo 1f Consolidado'!O113</f>
        <v/>
      </c>
      <c r="Q1562" s="49" t="str">
        <f>+'[43]Trafo 1f Consolidado'!P113</f>
        <v>E</v>
      </c>
      <c r="R1562" s="51">
        <f t="shared" si="100"/>
        <v>-0.32433846153846158</v>
      </c>
      <c r="S1562" s="45" t="str">
        <f t="shared" si="101"/>
        <v>Estimado.rar</v>
      </c>
      <c r="V1562" s="46">
        <f t="shared" si="103"/>
        <v>1</v>
      </c>
    </row>
    <row r="1563" spans="1:22" s="45" customFormat="1" ht="11.25" hidden="1" customHeight="1" x14ac:dyDescent="0.2">
      <c r="A1563" s="47">
        <f t="shared" si="102"/>
        <v>1549</v>
      </c>
      <c r="B1563" s="48" t="str">
        <f>+'[43]Trafo 1f Consolidado'!B114</f>
        <v>TMC04</v>
      </c>
      <c r="C1563" s="49" t="str">
        <f>+'[43]Trafo 1f Consolidado'!C114</f>
        <v>TRANSFORMADOR MONOFASICO AEREO CONVENCIONAL DE  5 KVA; 13.2/0.44-0.22 KV.</v>
      </c>
      <c r="D1563" s="49">
        <f>+'[43]Trafo 1f Consolidado'!D114</f>
        <v>650</v>
      </c>
      <c r="E1563" s="53">
        <f>+'[43]Trafo 1f Consolidado'!E114</f>
        <v>439.18</v>
      </c>
      <c r="F1563" s="53"/>
      <c r="G1563" s="49" t="str">
        <f>+'[43]Trafo 1f Consolidado'!F114</f>
        <v>S</v>
      </c>
      <c r="H1563" s="49">
        <f>+'[43]Trafo 1f Consolidado'!G114</f>
        <v>2</v>
      </c>
      <c r="I1563" s="49" t="str">
        <f>+'[43]Trafo 1f Consolidado'!H114</f>
        <v>Factura FF01-00007469 /G-008-2017</v>
      </c>
      <c r="J1563" s="49" t="str">
        <f>+'[43]Trafo 1f Consolidado'!I114</f>
        <v>Individual</v>
      </c>
      <c r="K1563" s="49" t="str">
        <f>+'[43]Trafo 1f Consolidado'!J114</f>
        <v>ELOR</v>
      </c>
      <c r="L1563" s="49" t="str">
        <f>+'[43]Trafo 1f Consolidado'!K114</f>
        <v>C. ELEC. DELCROSA</v>
      </c>
      <c r="M1563" s="49">
        <f>+'[43]Trafo 1f Consolidado'!L114</f>
        <v>43052</v>
      </c>
      <c r="N1563" s="49">
        <f>+'[43]Trafo 1f Consolidado'!M114</f>
        <v>2</v>
      </c>
      <c r="O1563" s="49" t="str">
        <f>+'[43]Trafo 1f Consolidado'!N114</f>
        <v>Sustento</v>
      </c>
      <c r="P1563" s="49">
        <f>+'[43]Trafo 1f Consolidado'!O114</f>
        <v>2</v>
      </c>
      <c r="Q1563" s="49" t="str">
        <f>+'[43]Trafo 1f Consolidado'!P114</f>
        <v>S</v>
      </c>
      <c r="R1563" s="51">
        <f t="shared" si="100"/>
        <v>-0.32433846153846158</v>
      </c>
      <c r="S1563" s="45" t="str">
        <f t="shared" si="101"/>
        <v>ELOR: Factura FF01-00007469 /G-008-2017</v>
      </c>
      <c r="V1563" s="46">
        <f t="shared" si="103"/>
        <v>1</v>
      </c>
    </row>
    <row r="1564" spans="1:22" s="45" customFormat="1" ht="11.25" hidden="1" customHeight="1" x14ac:dyDescent="0.2">
      <c r="A1564" s="47">
        <f t="shared" si="102"/>
        <v>1550</v>
      </c>
      <c r="B1564" s="48" t="str">
        <f>+'[43]Trafo 1f Consolidado'!B115</f>
        <v>TMC50</v>
      </c>
      <c r="C1564" s="49" t="str">
        <f>+'[43]Trafo 1f Consolidado'!C115</f>
        <v>TRANSFORMADOR MONOFASICO AEREO CONVENCIONAL DE  7 KVA; 13.2/0.22 KV.</v>
      </c>
      <c r="D1564" s="49">
        <f>+'[43]Trafo 1f Consolidado'!D115</f>
        <v>1120.8800000000001</v>
      </c>
      <c r="E1564" s="53">
        <f>+'[43]Trafo 1f Consolidado'!E115</f>
        <v>512.39120901174192</v>
      </c>
      <c r="F1564" s="53"/>
      <c r="G1564" s="49" t="str">
        <f>+'[43]Trafo 1f Consolidado'!F115</f>
        <v>E</v>
      </c>
      <c r="H1564" s="49" t="str">
        <f>+'[43]Trafo 1f Consolidado'!G115</f>
        <v/>
      </c>
      <c r="I1564" s="49" t="str">
        <f>+'[43]Trafo 1f Consolidado'!H115</f>
        <v>Estimado</v>
      </c>
      <c r="J1564" s="49" t="str">
        <f>+'[43]Trafo 1f Consolidado'!I115</f>
        <v/>
      </c>
      <c r="K1564" s="49" t="str">
        <f>+'[43]Trafo 1f Consolidado'!J115</f>
        <v/>
      </c>
      <c r="L1564" s="49" t="str">
        <f>+'[43]Trafo 1f Consolidado'!K115</f>
        <v/>
      </c>
      <c r="M1564" s="49" t="str">
        <f>+'[43]Trafo 1f Consolidado'!L115</f>
        <v/>
      </c>
      <c r="N1564" s="49" t="str">
        <f>+'[43]Trafo 1f Consolidado'!M115</f>
        <v/>
      </c>
      <c r="O1564" s="49" t="str">
        <f>+'[43]Trafo 1f Consolidado'!N115</f>
        <v>Estimado</v>
      </c>
      <c r="P1564" s="49" t="str">
        <f>+'[43]Trafo 1f Consolidado'!O115</f>
        <v/>
      </c>
      <c r="Q1564" s="49" t="str">
        <f>+'[43]Trafo 1f Consolidado'!P115</f>
        <v>E</v>
      </c>
      <c r="R1564" s="51">
        <f t="shared" si="100"/>
        <v>-0.54286702500558315</v>
      </c>
      <c r="S1564" s="45" t="str">
        <f t="shared" si="101"/>
        <v>Estimado.rar</v>
      </c>
      <c r="V1564" s="46">
        <f t="shared" si="103"/>
        <v>1</v>
      </c>
    </row>
    <row r="1565" spans="1:22" s="45" customFormat="1" ht="11.25" hidden="1" customHeight="1" x14ac:dyDescent="0.2">
      <c r="A1565" s="47">
        <f t="shared" si="102"/>
        <v>1551</v>
      </c>
      <c r="B1565" s="48" t="str">
        <f>+'[43]Trafo 1f Consolidado'!B116</f>
        <v>TMC133</v>
      </c>
      <c r="C1565" s="49" t="str">
        <f>+'[43]Trafo 1f Consolidado'!C116</f>
        <v>TRANSFORMADOR MONOFASICO AEREO CONVENCIONAL DE  7 KVA; 13.2/0.38-0.22 KV.</v>
      </c>
      <c r="D1565" s="49">
        <f>+'[43]Trafo 1f Consolidado'!D116</f>
        <v>1120.8800000000001</v>
      </c>
      <c r="E1565" s="53">
        <f>+'[43]Trafo 1f Consolidado'!E116</f>
        <v>512.39120901174192</v>
      </c>
      <c r="F1565" s="53"/>
      <c r="G1565" s="49" t="str">
        <f>+'[43]Trafo 1f Consolidado'!F116</f>
        <v>E</v>
      </c>
      <c r="H1565" s="49" t="str">
        <f>+'[43]Trafo 1f Consolidado'!G116</f>
        <v/>
      </c>
      <c r="I1565" s="49" t="str">
        <f>+'[43]Trafo 1f Consolidado'!H116</f>
        <v>Estimado</v>
      </c>
      <c r="J1565" s="49" t="str">
        <f>+'[43]Trafo 1f Consolidado'!I116</f>
        <v/>
      </c>
      <c r="K1565" s="49" t="str">
        <f>+'[43]Trafo 1f Consolidado'!J116</f>
        <v/>
      </c>
      <c r="L1565" s="49" t="str">
        <f>+'[43]Trafo 1f Consolidado'!K116</f>
        <v/>
      </c>
      <c r="M1565" s="49" t="str">
        <f>+'[43]Trafo 1f Consolidado'!L116</f>
        <v/>
      </c>
      <c r="N1565" s="49" t="str">
        <f>+'[43]Trafo 1f Consolidado'!M116</f>
        <v/>
      </c>
      <c r="O1565" s="49" t="str">
        <f>+'[43]Trafo 1f Consolidado'!N116</f>
        <v>Estimado</v>
      </c>
      <c r="P1565" s="49" t="str">
        <f>+'[43]Trafo 1f Consolidado'!O116</f>
        <v/>
      </c>
      <c r="Q1565" s="49" t="str">
        <f>+'[43]Trafo 1f Consolidado'!P116</f>
        <v>E</v>
      </c>
      <c r="R1565" s="51">
        <f t="shared" si="100"/>
        <v>-0.54286702500558315</v>
      </c>
      <c r="S1565" s="45" t="str">
        <f t="shared" si="101"/>
        <v>Estimado.rar</v>
      </c>
      <c r="V1565" s="46">
        <f t="shared" si="103"/>
        <v>1</v>
      </c>
    </row>
    <row r="1566" spans="1:22" s="45" customFormat="1" ht="11.25" hidden="1" customHeight="1" x14ac:dyDescent="0.2">
      <c r="A1566" s="47">
        <f t="shared" si="102"/>
        <v>1552</v>
      </c>
      <c r="B1566" s="48" t="str">
        <f>+'[43]Trafo 1f Consolidado'!B117</f>
        <v>TMC51</v>
      </c>
      <c r="C1566" s="49" t="str">
        <f>+'[43]Trafo 1f Consolidado'!C117</f>
        <v>TRANSFORMADOR MONOFASICO AEREO CONVENCIONAL DE  7 KVA; 13.2/0.44-0.22 KV.</v>
      </c>
      <c r="D1566" s="49">
        <f>+'[43]Trafo 1f Consolidado'!D117</f>
        <v>1120.8800000000001</v>
      </c>
      <c r="E1566" s="53">
        <f>+'[43]Trafo 1f Consolidado'!E117</f>
        <v>512.39120901174192</v>
      </c>
      <c r="F1566" s="53"/>
      <c r="G1566" s="49" t="str">
        <f>+'[43]Trafo 1f Consolidado'!F117</f>
        <v>E</v>
      </c>
      <c r="H1566" s="49" t="str">
        <f>+'[43]Trafo 1f Consolidado'!G117</f>
        <v/>
      </c>
      <c r="I1566" s="49" t="str">
        <f>+'[43]Trafo 1f Consolidado'!H117</f>
        <v>Estimado</v>
      </c>
      <c r="J1566" s="49" t="str">
        <f>+'[43]Trafo 1f Consolidado'!I117</f>
        <v/>
      </c>
      <c r="K1566" s="49" t="str">
        <f>+'[43]Trafo 1f Consolidado'!J117</f>
        <v/>
      </c>
      <c r="L1566" s="49" t="str">
        <f>+'[43]Trafo 1f Consolidado'!K117</f>
        <v/>
      </c>
      <c r="M1566" s="49" t="str">
        <f>+'[43]Trafo 1f Consolidado'!L117</f>
        <v/>
      </c>
      <c r="N1566" s="49" t="str">
        <f>+'[43]Trafo 1f Consolidado'!M117</f>
        <v/>
      </c>
      <c r="O1566" s="49" t="str">
        <f>+'[43]Trafo 1f Consolidado'!N117</f>
        <v>Estimado</v>
      </c>
      <c r="P1566" s="49" t="str">
        <f>+'[43]Trafo 1f Consolidado'!O117</f>
        <v/>
      </c>
      <c r="Q1566" s="49" t="str">
        <f>+'[43]Trafo 1f Consolidado'!P117</f>
        <v>E</v>
      </c>
      <c r="R1566" s="51">
        <f t="shared" si="100"/>
        <v>-0.54286702500558315</v>
      </c>
      <c r="S1566" s="45" t="str">
        <f t="shared" si="101"/>
        <v>Estimado.rar</v>
      </c>
      <c r="V1566" s="46">
        <f t="shared" si="103"/>
        <v>1</v>
      </c>
    </row>
    <row r="1567" spans="1:22" s="45" customFormat="1" ht="11.25" hidden="1" customHeight="1" x14ac:dyDescent="0.2">
      <c r="A1567" s="47">
        <f t="shared" si="102"/>
        <v>1553</v>
      </c>
      <c r="B1567" s="48" t="str">
        <f>+'[43]Trafo 1f Consolidado'!B118</f>
        <v>TMC08</v>
      </c>
      <c r="C1567" s="49" t="str">
        <f>+'[43]Trafo 1f Consolidado'!C118</f>
        <v>TRANSFORMADOR MONOFASICO AEREO CONVENCIONAL DE 10 KVA; 13.2/0.22 KV.</v>
      </c>
      <c r="D1567" s="49">
        <f>+'[43]Trafo 1f Consolidado'!D118</f>
        <v>1321.81</v>
      </c>
      <c r="E1567" s="53">
        <f>+'[43]Trafo 1f Consolidado'!E118</f>
        <v>532.52</v>
      </c>
      <c r="F1567" s="53"/>
      <c r="G1567" s="49" t="str">
        <f>+'[43]Trafo 1f Consolidado'!F118</f>
        <v>E</v>
      </c>
      <c r="H1567" s="49" t="str">
        <f>+'[43]Trafo 1f Consolidado'!G118</f>
        <v/>
      </c>
      <c r="I1567" s="49" t="str">
        <f>+'[43]Trafo 1f Consolidado'!H118</f>
        <v>Estimado</v>
      </c>
      <c r="J1567" s="49" t="str">
        <f>+'[43]Trafo 1f Consolidado'!I118</f>
        <v/>
      </c>
      <c r="K1567" s="49" t="str">
        <f>+'[43]Trafo 1f Consolidado'!J118</f>
        <v/>
      </c>
      <c r="L1567" s="49" t="str">
        <f>+'[43]Trafo 1f Consolidado'!K118</f>
        <v/>
      </c>
      <c r="M1567" s="49" t="str">
        <f>+'[43]Trafo 1f Consolidado'!L118</f>
        <v/>
      </c>
      <c r="N1567" s="49" t="str">
        <f>+'[43]Trafo 1f Consolidado'!M118</f>
        <v/>
      </c>
      <c r="O1567" s="49" t="str">
        <f>+'[43]Trafo 1f Consolidado'!N118</f>
        <v>Estimado</v>
      </c>
      <c r="P1567" s="49" t="str">
        <f>+'[43]Trafo 1f Consolidado'!O118</f>
        <v/>
      </c>
      <c r="Q1567" s="49" t="str">
        <f>+'[43]Trafo 1f Consolidado'!P118</f>
        <v>E</v>
      </c>
      <c r="R1567" s="51">
        <f t="shared" si="100"/>
        <v>-0.59712818029822745</v>
      </c>
      <c r="S1567" s="45" t="str">
        <f t="shared" si="101"/>
        <v>Estimado.rar</v>
      </c>
      <c r="V1567" s="46">
        <f t="shared" si="103"/>
        <v>1</v>
      </c>
    </row>
    <row r="1568" spans="1:22" s="45" customFormat="1" ht="11.25" hidden="1" customHeight="1" x14ac:dyDescent="0.2">
      <c r="A1568" s="47">
        <f t="shared" si="102"/>
        <v>1554</v>
      </c>
      <c r="B1568" s="48" t="str">
        <f>+'[43]Trafo 1f Consolidado'!B119</f>
        <v>TMC141</v>
      </c>
      <c r="C1568" s="49" t="str">
        <f>+'[43]Trafo 1f Consolidado'!C119</f>
        <v>TRANSFORMADOR MONOFASICO AEREO CONVENCIONAL DE 10 KVA; 13.2/0.38-0.22 KV.</v>
      </c>
      <c r="D1568" s="49">
        <f>+'[43]Trafo 1f Consolidado'!D119</f>
        <v>1321.81</v>
      </c>
      <c r="E1568" s="53">
        <f>+'[43]Trafo 1f Consolidado'!E119</f>
        <v>532.52</v>
      </c>
      <c r="F1568" s="53"/>
      <c r="G1568" s="49" t="str">
        <f>+'[43]Trafo 1f Consolidado'!F119</f>
        <v>E</v>
      </c>
      <c r="H1568" s="49" t="str">
        <f>+'[43]Trafo 1f Consolidado'!G119</f>
        <v/>
      </c>
      <c r="I1568" s="49" t="str">
        <f>+'[43]Trafo 1f Consolidado'!H119</f>
        <v>Estimado</v>
      </c>
      <c r="J1568" s="49" t="str">
        <f>+'[43]Trafo 1f Consolidado'!I119</f>
        <v/>
      </c>
      <c r="K1568" s="49" t="str">
        <f>+'[43]Trafo 1f Consolidado'!J119</f>
        <v/>
      </c>
      <c r="L1568" s="49" t="str">
        <f>+'[43]Trafo 1f Consolidado'!K119</f>
        <v/>
      </c>
      <c r="M1568" s="49" t="str">
        <f>+'[43]Trafo 1f Consolidado'!L119</f>
        <v/>
      </c>
      <c r="N1568" s="49" t="str">
        <f>+'[43]Trafo 1f Consolidado'!M119</f>
        <v/>
      </c>
      <c r="O1568" s="49" t="str">
        <f>+'[43]Trafo 1f Consolidado'!N119</f>
        <v>Estimado</v>
      </c>
      <c r="P1568" s="49" t="str">
        <f>+'[43]Trafo 1f Consolidado'!O119</f>
        <v/>
      </c>
      <c r="Q1568" s="49" t="str">
        <f>+'[43]Trafo 1f Consolidado'!P119</f>
        <v>E</v>
      </c>
      <c r="R1568" s="51">
        <f t="shared" si="100"/>
        <v>-0.59712818029822745</v>
      </c>
      <c r="S1568" s="45" t="str">
        <f t="shared" si="101"/>
        <v>Estimado.rar</v>
      </c>
      <c r="V1568" s="46">
        <f t="shared" si="103"/>
        <v>1</v>
      </c>
    </row>
    <row r="1569" spans="1:22" s="45" customFormat="1" ht="11.25" hidden="1" customHeight="1" x14ac:dyDescent="0.2">
      <c r="A1569" s="47">
        <f t="shared" si="102"/>
        <v>1555</v>
      </c>
      <c r="B1569" s="48" t="str">
        <f>+'[43]Trafo 1f Consolidado'!B120</f>
        <v>TMC09</v>
      </c>
      <c r="C1569" s="49" t="str">
        <f>+'[43]Trafo 1f Consolidado'!C120</f>
        <v>TRANSFORMADOR MONOFASICO AEREO CONVENCIONAL DE 10 KVA; 13.2/0.44-0.22 KV.</v>
      </c>
      <c r="D1569" s="49">
        <f>+'[43]Trafo 1f Consolidado'!D120</f>
        <v>1321.81</v>
      </c>
      <c r="E1569" s="53">
        <f>+'[43]Trafo 1f Consolidado'!E120</f>
        <v>532.52</v>
      </c>
      <c r="F1569" s="53"/>
      <c r="G1569" s="49" t="str">
        <f>+'[43]Trafo 1f Consolidado'!F120</f>
        <v>S</v>
      </c>
      <c r="H1569" s="49">
        <f>+'[43]Trafo 1f Consolidado'!G120</f>
        <v>2</v>
      </c>
      <c r="I1569" s="49" t="str">
        <f>+'[43]Trafo 1f Consolidado'!H120</f>
        <v>Factura FF01-00007469 /G-008-2017</v>
      </c>
      <c r="J1569" s="49" t="str">
        <f>+'[43]Trafo 1f Consolidado'!I120</f>
        <v>Individual</v>
      </c>
      <c r="K1569" s="49" t="str">
        <f>+'[43]Trafo 1f Consolidado'!J120</f>
        <v>ELOR</v>
      </c>
      <c r="L1569" s="49" t="str">
        <f>+'[43]Trafo 1f Consolidado'!K120</f>
        <v>C. ELEC. DELCROSA</v>
      </c>
      <c r="M1569" s="49">
        <f>+'[43]Trafo 1f Consolidado'!L120</f>
        <v>43052</v>
      </c>
      <c r="N1569" s="49">
        <f>+'[43]Trafo 1f Consolidado'!M120</f>
        <v>2</v>
      </c>
      <c r="O1569" s="49" t="str">
        <f>+'[43]Trafo 1f Consolidado'!N120</f>
        <v>Sustento</v>
      </c>
      <c r="P1569" s="49">
        <f>+'[43]Trafo 1f Consolidado'!O120</f>
        <v>2</v>
      </c>
      <c r="Q1569" s="49" t="str">
        <f>+'[43]Trafo 1f Consolidado'!P120</f>
        <v>S</v>
      </c>
      <c r="R1569" s="51">
        <f t="shared" si="100"/>
        <v>-0.59712818029822745</v>
      </c>
      <c r="S1569" s="45" t="str">
        <f t="shared" si="101"/>
        <v>ELOR: Factura FF01-00007469 /G-008-2017</v>
      </c>
      <c r="V1569" s="46">
        <f t="shared" si="103"/>
        <v>1</v>
      </c>
    </row>
    <row r="1570" spans="1:22" s="45" customFormat="1" ht="11.25" hidden="1" customHeight="1" x14ac:dyDescent="0.2">
      <c r="A1570" s="47">
        <f t="shared" si="102"/>
        <v>1556</v>
      </c>
      <c r="B1570" s="48" t="str">
        <f>+'[43]Trafo 1f Consolidado'!B121</f>
        <v>TMC237</v>
      </c>
      <c r="C1570" s="49" t="str">
        <f>+'[43]Trafo 1f Consolidado'!C121</f>
        <v>TRANSFORMADOR MONOFASICO DE 10 KVA, 13.2/0.22 KV.</v>
      </c>
      <c r="D1570" s="49">
        <f>+'[43]Trafo 1f Consolidado'!D121</f>
        <v>1321.81</v>
      </c>
      <c r="E1570" s="53">
        <f>+'[43]Trafo 1f Consolidado'!E121</f>
        <v>532.52</v>
      </c>
      <c r="F1570" s="53"/>
      <c r="G1570" s="49" t="str">
        <f>+'[43]Trafo 1f Consolidado'!F121</f>
        <v>E</v>
      </c>
      <c r="H1570" s="49" t="str">
        <f>+'[43]Trafo 1f Consolidado'!G121</f>
        <v/>
      </c>
      <c r="I1570" s="49" t="str">
        <f>+'[43]Trafo 1f Consolidado'!H121</f>
        <v>Estimado</v>
      </c>
      <c r="J1570" s="49" t="str">
        <f>+'[43]Trafo 1f Consolidado'!I121</f>
        <v/>
      </c>
      <c r="K1570" s="49" t="str">
        <f>+'[43]Trafo 1f Consolidado'!J121</f>
        <v/>
      </c>
      <c r="L1570" s="49" t="str">
        <f>+'[43]Trafo 1f Consolidado'!K121</f>
        <v/>
      </c>
      <c r="M1570" s="49" t="str">
        <f>+'[43]Trafo 1f Consolidado'!L121</f>
        <v/>
      </c>
      <c r="N1570" s="49" t="str">
        <f>+'[43]Trafo 1f Consolidado'!M121</f>
        <v/>
      </c>
      <c r="O1570" s="49" t="str">
        <f>+'[43]Trafo 1f Consolidado'!N121</f>
        <v>Estimado</v>
      </c>
      <c r="P1570" s="49" t="str">
        <f>+'[43]Trafo 1f Consolidado'!O121</f>
        <v/>
      </c>
      <c r="Q1570" s="49" t="str">
        <f>+'[43]Trafo 1f Consolidado'!P121</f>
        <v>E</v>
      </c>
      <c r="R1570" s="51">
        <f t="shared" si="100"/>
        <v>-0.59712818029822745</v>
      </c>
      <c r="S1570" s="45" t="str">
        <f t="shared" si="101"/>
        <v>Estimado.rar</v>
      </c>
      <c r="V1570" s="46">
        <f t="shared" si="103"/>
        <v>1</v>
      </c>
    </row>
    <row r="1571" spans="1:22" s="45" customFormat="1" ht="11.25" hidden="1" customHeight="1" x14ac:dyDescent="0.2">
      <c r="A1571" s="47">
        <f t="shared" si="102"/>
        <v>1557</v>
      </c>
      <c r="B1571" s="48" t="str">
        <f>+'[43]Trafo 1f Consolidado'!B122</f>
        <v>TMC175</v>
      </c>
      <c r="C1571" s="49" t="str">
        <f>+'[43]Trafo 1f Consolidado'!C122</f>
        <v>TRANSFORMADOR MONOFASICO DE 10 KVA, 13.2/0.44-0.22 KV.</v>
      </c>
      <c r="D1571" s="49">
        <f>+'[43]Trafo 1f Consolidado'!D122</f>
        <v>1321.81</v>
      </c>
      <c r="E1571" s="53">
        <f>+'[43]Trafo 1f Consolidado'!E122</f>
        <v>532.52</v>
      </c>
      <c r="F1571" s="53"/>
      <c r="G1571" s="49" t="str">
        <f>+'[43]Trafo 1f Consolidado'!F122</f>
        <v>E</v>
      </c>
      <c r="H1571" s="49" t="str">
        <f>+'[43]Trafo 1f Consolidado'!G122</f>
        <v/>
      </c>
      <c r="I1571" s="49" t="str">
        <f>+'[43]Trafo 1f Consolidado'!H122</f>
        <v>Estimado</v>
      </c>
      <c r="J1571" s="49" t="str">
        <f>+'[43]Trafo 1f Consolidado'!I122</f>
        <v/>
      </c>
      <c r="K1571" s="49" t="str">
        <f>+'[43]Trafo 1f Consolidado'!J122</f>
        <v/>
      </c>
      <c r="L1571" s="49" t="str">
        <f>+'[43]Trafo 1f Consolidado'!K122</f>
        <v/>
      </c>
      <c r="M1571" s="49" t="str">
        <f>+'[43]Trafo 1f Consolidado'!L122</f>
        <v/>
      </c>
      <c r="N1571" s="49" t="str">
        <f>+'[43]Trafo 1f Consolidado'!M122</f>
        <v/>
      </c>
      <c r="O1571" s="49" t="str">
        <f>+'[43]Trafo 1f Consolidado'!N122</f>
        <v>Estimado</v>
      </c>
      <c r="P1571" s="49" t="str">
        <f>+'[43]Trafo 1f Consolidado'!O122</f>
        <v/>
      </c>
      <c r="Q1571" s="49" t="str">
        <f>+'[43]Trafo 1f Consolidado'!P122</f>
        <v>E</v>
      </c>
      <c r="R1571" s="51">
        <f t="shared" si="100"/>
        <v>-0.59712818029822745</v>
      </c>
      <c r="S1571" s="45" t="str">
        <f t="shared" si="101"/>
        <v>Estimado.rar</v>
      </c>
      <c r="V1571" s="46">
        <f t="shared" si="103"/>
        <v>1</v>
      </c>
    </row>
    <row r="1572" spans="1:22" s="45" customFormat="1" ht="11.25" hidden="1" customHeight="1" x14ac:dyDescent="0.2">
      <c r="A1572" s="47">
        <f t="shared" si="102"/>
        <v>1558</v>
      </c>
      <c r="B1572" s="48" t="str">
        <f>+'[43]Trafo 1f Consolidado'!B123</f>
        <v>TMC85</v>
      </c>
      <c r="C1572" s="49" t="str">
        <f>+'[43]Trafo 1f Consolidado'!C123</f>
        <v>TRANSFORMADOR MONOFASICO AEREO CONVENCIONAL DE 15 KVA 13.2 / 0.38-0.22 KV</v>
      </c>
      <c r="D1572" s="49">
        <f>+'[43]Trafo 1f Consolidado'!D123</f>
        <v>1594.32</v>
      </c>
      <c r="E1572" s="53">
        <f>+'[43]Trafo 1f Consolidado'!E123</f>
        <v>635.42999999999995</v>
      </c>
      <c r="F1572" s="53"/>
      <c r="G1572" s="49" t="str">
        <f>+'[43]Trafo 1f Consolidado'!F123</f>
        <v>E</v>
      </c>
      <c r="H1572" s="49" t="str">
        <f>+'[43]Trafo 1f Consolidado'!G123</f>
        <v/>
      </c>
      <c r="I1572" s="49" t="str">
        <f>+'[43]Trafo 1f Consolidado'!H123</f>
        <v>Estimado</v>
      </c>
      <c r="J1572" s="49" t="str">
        <f>+'[43]Trafo 1f Consolidado'!I123</f>
        <v/>
      </c>
      <c r="K1572" s="49" t="str">
        <f>+'[43]Trafo 1f Consolidado'!J123</f>
        <v/>
      </c>
      <c r="L1572" s="49" t="str">
        <f>+'[43]Trafo 1f Consolidado'!K123</f>
        <v/>
      </c>
      <c r="M1572" s="49" t="str">
        <f>+'[43]Trafo 1f Consolidado'!L123</f>
        <v/>
      </c>
      <c r="N1572" s="49" t="str">
        <f>+'[43]Trafo 1f Consolidado'!M123</f>
        <v/>
      </c>
      <c r="O1572" s="49" t="str">
        <f>+'[43]Trafo 1f Consolidado'!N123</f>
        <v>Estimado</v>
      </c>
      <c r="P1572" s="49" t="str">
        <f>+'[43]Trafo 1f Consolidado'!O123</f>
        <v/>
      </c>
      <c r="Q1572" s="49" t="str">
        <f>+'[43]Trafo 1f Consolidado'!P123</f>
        <v>E</v>
      </c>
      <c r="R1572" s="51">
        <f t="shared" si="100"/>
        <v>-0.60144136685232574</v>
      </c>
      <c r="S1572" s="45" t="str">
        <f t="shared" si="101"/>
        <v>Estimado.rar</v>
      </c>
      <c r="V1572" s="46">
        <f t="shared" si="103"/>
        <v>1</v>
      </c>
    </row>
    <row r="1573" spans="1:22" s="45" customFormat="1" ht="11.25" hidden="1" customHeight="1" x14ac:dyDescent="0.2">
      <c r="A1573" s="47">
        <f t="shared" si="102"/>
        <v>1559</v>
      </c>
      <c r="B1573" s="48" t="str">
        <f>+'[43]Trafo 1f Consolidado'!B124</f>
        <v>TMC13</v>
      </c>
      <c r="C1573" s="49" t="str">
        <f>+'[43]Trafo 1f Consolidado'!C124</f>
        <v>TRANSFORMADOR MONOFASICO AEREO CONVENCIONAL DE 15 KVA; 13.2/0.22 KV.</v>
      </c>
      <c r="D1573" s="49">
        <f>+'[43]Trafo 1f Consolidado'!D124</f>
        <v>1594.32</v>
      </c>
      <c r="E1573" s="53">
        <f>+'[43]Trafo 1f Consolidado'!E124</f>
        <v>635.42999999999995</v>
      </c>
      <c r="F1573" s="53"/>
      <c r="G1573" s="49" t="str">
        <f>+'[43]Trafo 1f Consolidado'!F124</f>
        <v>E</v>
      </c>
      <c r="H1573" s="49" t="str">
        <f>+'[43]Trafo 1f Consolidado'!G124</f>
        <v/>
      </c>
      <c r="I1573" s="49" t="str">
        <f>+'[43]Trafo 1f Consolidado'!H124</f>
        <v>Estimado</v>
      </c>
      <c r="J1573" s="49" t="str">
        <f>+'[43]Trafo 1f Consolidado'!I124</f>
        <v/>
      </c>
      <c r="K1573" s="49" t="str">
        <f>+'[43]Trafo 1f Consolidado'!J124</f>
        <v/>
      </c>
      <c r="L1573" s="49" t="str">
        <f>+'[43]Trafo 1f Consolidado'!K124</f>
        <v/>
      </c>
      <c r="M1573" s="49" t="str">
        <f>+'[43]Trafo 1f Consolidado'!L124</f>
        <v/>
      </c>
      <c r="N1573" s="49" t="str">
        <f>+'[43]Trafo 1f Consolidado'!M124</f>
        <v/>
      </c>
      <c r="O1573" s="49" t="str">
        <f>+'[43]Trafo 1f Consolidado'!N124</f>
        <v>Estimado</v>
      </c>
      <c r="P1573" s="49" t="str">
        <f>+'[43]Trafo 1f Consolidado'!O124</f>
        <v/>
      </c>
      <c r="Q1573" s="49" t="str">
        <f>+'[43]Trafo 1f Consolidado'!P124</f>
        <v>E</v>
      </c>
      <c r="R1573" s="51">
        <f t="shared" si="100"/>
        <v>-0.60144136685232574</v>
      </c>
      <c r="S1573" s="45" t="str">
        <f t="shared" si="101"/>
        <v>Estimado.rar</v>
      </c>
      <c r="V1573" s="46">
        <f t="shared" si="103"/>
        <v>1</v>
      </c>
    </row>
    <row r="1574" spans="1:22" s="45" customFormat="1" ht="11.25" hidden="1" customHeight="1" x14ac:dyDescent="0.2">
      <c r="A1574" s="47">
        <f t="shared" si="102"/>
        <v>1560</v>
      </c>
      <c r="B1574" s="48" t="str">
        <f>+'[43]Trafo 1f Consolidado'!B125</f>
        <v>TMC14</v>
      </c>
      <c r="C1574" s="49" t="str">
        <f>+'[43]Trafo 1f Consolidado'!C125</f>
        <v>TRANSFORMADOR MONOFASICO AEREO CONVENCIONAL DE 15 KVA; 13.2/0.44-0.22 KV.</v>
      </c>
      <c r="D1574" s="49">
        <f>+'[43]Trafo 1f Consolidado'!D125</f>
        <v>1594.32</v>
      </c>
      <c r="E1574" s="53">
        <f>+'[43]Trafo 1f Consolidado'!E125</f>
        <v>635.42999999999995</v>
      </c>
      <c r="F1574" s="53"/>
      <c r="G1574" s="49" t="str">
        <f>+'[43]Trafo 1f Consolidado'!F125</f>
        <v>S</v>
      </c>
      <c r="H1574" s="49">
        <f>+'[43]Trafo 1f Consolidado'!G125</f>
        <v>3</v>
      </c>
      <c r="I1574" s="49" t="str">
        <f>+'[43]Trafo 1f Consolidado'!H125</f>
        <v>Factura FF01-00007469 /G-008-2017</v>
      </c>
      <c r="J1574" s="49" t="str">
        <f>+'[43]Trafo 1f Consolidado'!I125</f>
        <v>Individual</v>
      </c>
      <c r="K1574" s="49" t="str">
        <f>+'[43]Trafo 1f Consolidado'!J125</f>
        <v>ELOR</v>
      </c>
      <c r="L1574" s="49" t="str">
        <f>+'[43]Trafo 1f Consolidado'!K125</f>
        <v>C. ELEC. DELCROSA</v>
      </c>
      <c r="M1574" s="49">
        <f>+'[43]Trafo 1f Consolidado'!L125</f>
        <v>43052</v>
      </c>
      <c r="N1574" s="49">
        <f>+'[43]Trafo 1f Consolidado'!M125</f>
        <v>3</v>
      </c>
      <c r="O1574" s="49" t="str">
        <f>+'[43]Trafo 1f Consolidado'!N125</f>
        <v>Sustento</v>
      </c>
      <c r="P1574" s="49">
        <f>+'[43]Trafo 1f Consolidado'!O125</f>
        <v>3</v>
      </c>
      <c r="Q1574" s="49" t="str">
        <f>+'[43]Trafo 1f Consolidado'!P125</f>
        <v>S</v>
      </c>
      <c r="R1574" s="51">
        <f t="shared" si="100"/>
        <v>-0.60144136685232574</v>
      </c>
      <c r="S1574" s="45" t="str">
        <f t="shared" si="101"/>
        <v>ELOR: Factura FF01-00007469 /G-008-2017</v>
      </c>
      <c r="V1574" s="46">
        <f t="shared" si="103"/>
        <v>1</v>
      </c>
    </row>
    <row r="1575" spans="1:22" s="45" customFormat="1" ht="11.25" hidden="1" customHeight="1" x14ac:dyDescent="0.2">
      <c r="A1575" s="47">
        <f t="shared" si="102"/>
        <v>1561</v>
      </c>
      <c r="B1575" s="48" t="str">
        <f>+'[43]Trafo 1f Consolidado'!B126</f>
        <v>TMC55</v>
      </c>
      <c r="C1575" s="49" t="str">
        <f>+'[43]Trafo 1f Consolidado'!C126</f>
        <v>TRANSFORMADOR MONOFASICO AEREO CONVENCIONAL DE  20 KVA; 13.2/0.22 KV.</v>
      </c>
      <c r="D1575" s="49">
        <f>+'[43]Trafo 1f Consolidado'!D126</f>
        <v>1821.11</v>
      </c>
      <c r="E1575" s="53">
        <f>+'[43]Trafo 1f Consolidado'!E126</f>
        <v>843.66367219512006</v>
      </c>
      <c r="F1575" s="53"/>
      <c r="G1575" s="49" t="str">
        <f>+'[43]Trafo 1f Consolidado'!F126</f>
        <v>E</v>
      </c>
      <c r="H1575" s="49" t="str">
        <f>+'[43]Trafo 1f Consolidado'!G126</f>
        <v/>
      </c>
      <c r="I1575" s="49" t="str">
        <f>+'[43]Trafo 1f Consolidado'!H126</f>
        <v>Estimado</v>
      </c>
      <c r="J1575" s="49" t="str">
        <f>+'[43]Trafo 1f Consolidado'!I126</f>
        <v/>
      </c>
      <c r="K1575" s="49" t="str">
        <f>+'[43]Trafo 1f Consolidado'!J126</f>
        <v/>
      </c>
      <c r="L1575" s="49" t="str">
        <f>+'[43]Trafo 1f Consolidado'!K126</f>
        <v/>
      </c>
      <c r="M1575" s="49" t="str">
        <f>+'[43]Trafo 1f Consolidado'!L126</f>
        <v/>
      </c>
      <c r="N1575" s="49" t="str">
        <f>+'[43]Trafo 1f Consolidado'!M126</f>
        <v/>
      </c>
      <c r="O1575" s="49" t="str">
        <f>+'[43]Trafo 1f Consolidado'!N126</f>
        <v>Estimado</v>
      </c>
      <c r="P1575" s="49" t="str">
        <f>+'[43]Trafo 1f Consolidado'!O126</f>
        <v/>
      </c>
      <c r="Q1575" s="49" t="str">
        <f>+'[43]Trafo 1f Consolidado'!P126</f>
        <v>E</v>
      </c>
      <c r="R1575" s="51">
        <f t="shared" si="100"/>
        <v>-0.53673107489656302</v>
      </c>
      <c r="S1575" s="45" t="str">
        <f t="shared" si="101"/>
        <v>Estimado.rar</v>
      </c>
      <c r="V1575" s="46">
        <f t="shared" si="103"/>
        <v>1</v>
      </c>
    </row>
    <row r="1576" spans="1:22" s="45" customFormat="1" ht="11.25" hidden="1" customHeight="1" x14ac:dyDescent="0.2">
      <c r="A1576" s="47">
        <f t="shared" si="102"/>
        <v>1562</v>
      </c>
      <c r="B1576" s="48" t="str">
        <f>+'[43]Trafo 1f Consolidado'!B127</f>
        <v>TMC152</v>
      </c>
      <c r="C1576" s="49" t="str">
        <f>+'[43]Trafo 1f Consolidado'!C127</f>
        <v>TRANSFORMADOR MONOFASICO AEREO CONVENCIONAL DE  20 KVA; 13.2/0.38-0.22 KV.</v>
      </c>
      <c r="D1576" s="49">
        <f>+'[43]Trafo 1f Consolidado'!D127</f>
        <v>1821.11</v>
      </c>
      <c r="E1576" s="53">
        <f>+'[43]Trafo 1f Consolidado'!E127</f>
        <v>843.66367219512006</v>
      </c>
      <c r="F1576" s="53"/>
      <c r="G1576" s="49" t="str">
        <f>+'[43]Trafo 1f Consolidado'!F127</f>
        <v>E</v>
      </c>
      <c r="H1576" s="49" t="str">
        <f>+'[43]Trafo 1f Consolidado'!G127</f>
        <v/>
      </c>
      <c r="I1576" s="49" t="str">
        <f>+'[43]Trafo 1f Consolidado'!H127</f>
        <v>Estimado</v>
      </c>
      <c r="J1576" s="49" t="str">
        <f>+'[43]Trafo 1f Consolidado'!I127</f>
        <v/>
      </c>
      <c r="K1576" s="49" t="str">
        <f>+'[43]Trafo 1f Consolidado'!J127</f>
        <v/>
      </c>
      <c r="L1576" s="49" t="str">
        <f>+'[43]Trafo 1f Consolidado'!K127</f>
        <v/>
      </c>
      <c r="M1576" s="49" t="str">
        <f>+'[43]Trafo 1f Consolidado'!L127</f>
        <v/>
      </c>
      <c r="N1576" s="49" t="str">
        <f>+'[43]Trafo 1f Consolidado'!M127</f>
        <v/>
      </c>
      <c r="O1576" s="49" t="str">
        <f>+'[43]Trafo 1f Consolidado'!N127</f>
        <v>Estimado</v>
      </c>
      <c r="P1576" s="49" t="str">
        <f>+'[43]Trafo 1f Consolidado'!O127</f>
        <v/>
      </c>
      <c r="Q1576" s="49" t="str">
        <f>+'[43]Trafo 1f Consolidado'!P127</f>
        <v>E</v>
      </c>
      <c r="R1576" s="51">
        <f t="shared" si="100"/>
        <v>-0.53673107489656302</v>
      </c>
      <c r="S1576" s="45" t="str">
        <f t="shared" si="101"/>
        <v>Estimado.rar</v>
      </c>
      <c r="V1576" s="46">
        <f t="shared" si="103"/>
        <v>1</v>
      </c>
    </row>
    <row r="1577" spans="1:22" s="45" customFormat="1" ht="11.25" hidden="1" customHeight="1" x14ac:dyDescent="0.2">
      <c r="A1577" s="47">
        <f t="shared" si="102"/>
        <v>1563</v>
      </c>
      <c r="B1577" s="48" t="str">
        <f>+'[43]Trafo 1f Consolidado'!B128</f>
        <v>TMC56</v>
      </c>
      <c r="C1577" s="49" t="str">
        <f>+'[43]Trafo 1f Consolidado'!C128</f>
        <v>TRANSFORMADOR MONOFASICO AEREO CONVENCIONAL DE  20 KVA; 13.2/0.44-0.22 KV.</v>
      </c>
      <c r="D1577" s="49">
        <f>+'[43]Trafo 1f Consolidado'!D128</f>
        <v>1821.11</v>
      </c>
      <c r="E1577" s="53">
        <f>+'[43]Trafo 1f Consolidado'!E128</f>
        <v>843.66367219512006</v>
      </c>
      <c r="F1577" s="53"/>
      <c r="G1577" s="49" t="str">
        <f>+'[43]Trafo 1f Consolidado'!F128</f>
        <v>E</v>
      </c>
      <c r="H1577" s="49" t="str">
        <f>+'[43]Trafo 1f Consolidado'!G128</f>
        <v/>
      </c>
      <c r="I1577" s="49" t="str">
        <f>+'[43]Trafo 1f Consolidado'!H128</f>
        <v>Estimado</v>
      </c>
      <c r="J1577" s="49" t="str">
        <f>+'[43]Trafo 1f Consolidado'!I128</f>
        <v/>
      </c>
      <c r="K1577" s="49" t="str">
        <f>+'[43]Trafo 1f Consolidado'!J128</f>
        <v/>
      </c>
      <c r="L1577" s="49" t="str">
        <f>+'[43]Trafo 1f Consolidado'!K128</f>
        <v/>
      </c>
      <c r="M1577" s="49" t="str">
        <f>+'[43]Trafo 1f Consolidado'!L128</f>
        <v/>
      </c>
      <c r="N1577" s="49" t="str">
        <f>+'[43]Trafo 1f Consolidado'!M128</f>
        <v/>
      </c>
      <c r="O1577" s="49" t="str">
        <f>+'[43]Trafo 1f Consolidado'!N128</f>
        <v>Estimado</v>
      </c>
      <c r="P1577" s="49" t="str">
        <f>+'[43]Trafo 1f Consolidado'!O128</f>
        <v/>
      </c>
      <c r="Q1577" s="49" t="str">
        <f>+'[43]Trafo 1f Consolidado'!P128</f>
        <v>E</v>
      </c>
      <c r="R1577" s="51">
        <f t="shared" si="100"/>
        <v>-0.53673107489656302</v>
      </c>
      <c r="S1577" s="45" t="str">
        <f t="shared" si="101"/>
        <v>Estimado.rar</v>
      </c>
      <c r="V1577" s="46">
        <f t="shared" si="103"/>
        <v>1</v>
      </c>
    </row>
    <row r="1578" spans="1:22" s="45" customFormat="1" ht="11.25" hidden="1" customHeight="1" x14ac:dyDescent="0.2">
      <c r="A1578" s="47">
        <f t="shared" si="102"/>
        <v>1564</v>
      </c>
      <c r="B1578" s="48" t="str">
        <f>+'[43]Trafo 1f Consolidado'!B129</f>
        <v>TMC179</v>
      </c>
      <c r="C1578" s="49" t="str">
        <f>+'[43]Trafo 1f Consolidado'!C129</f>
        <v>TRANSFORMADOR MONOFASICO AEREO CONVENCIONAL DE 25 KVA;  13.2/0.38-0.22 KV.</v>
      </c>
      <c r="D1578" s="49">
        <f>+'[43]Trafo 1f Consolidado'!D129</f>
        <v>2019</v>
      </c>
      <c r="E1578" s="53">
        <f>+'[43]Trafo 1f Consolidado'!E129</f>
        <v>964.52</v>
      </c>
      <c r="F1578" s="53"/>
      <c r="G1578" s="49" t="str">
        <f>+'[43]Trafo 1f Consolidado'!F129</f>
        <v>E</v>
      </c>
      <c r="H1578" s="49" t="str">
        <f>+'[43]Trafo 1f Consolidado'!G129</f>
        <v/>
      </c>
      <c r="I1578" s="49" t="str">
        <f>+'[43]Trafo 1f Consolidado'!H129</f>
        <v>Estimado</v>
      </c>
      <c r="J1578" s="49" t="str">
        <f>+'[43]Trafo 1f Consolidado'!I129</f>
        <v/>
      </c>
      <c r="K1578" s="49" t="str">
        <f>+'[43]Trafo 1f Consolidado'!J129</f>
        <v/>
      </c>
      <c r="L1578" s="49" t="str">
        <f>+'[43]Trafo 1f Consolidado'!K129</f>
        <v/>
      </c>
      <c r="M1578" s="49" t="str">
        <f>+'[43]Trafo 1f Consolidado'!L129</f>
        <v/>
      </c>
      <c r="N1578" s="49" t="str">
        <f>+'[43]Trafo 1f Consolidado'!M129</f>
        <v/>
      </c>
      <c r="O1578" s="49" t="str">
        <f>+'[43]Trafo 1f Consolidado'!N129</f>
        <v>Estimado</v>
      </c>
      <c r="P1578" s="49" t="str">
        <f>+'[43]Trafo 1f Consolidado'!O129</f>
        <v/>
      </c>
      <c r="Q1578" s="49" t="str">
        <f>+'[43]Trafo 1f Consolidado'!P129</f>
        <v>E</v>
      </c>
      <c r="R1578" s="51">
        <f t="shared" si="100"/>
        <v>-0.52227835562159486</v>
      </c>
      <c r="S1578" s="45" t="str">
        <f t="shared" si="101"/>
        <v>Estimado.rar</v>
      </c>
      <c r="V1578" s="46">
        <f t="shared" si="103"/>
        <v>1</v>
      </c>
    </row>
    <row r="1579" spans="1:22" s="45" customFormat="1" ht="11.25" hidden="1" customHeight="1" x14ac:dyDescent="0.2">
      <c r="A1579" s="47">
        <f t="shared" si="102"/>
        <v>1565</v>
      </c>
      <c r="B1579" s="48" t="str">
        <f>+'[43]Trafo 1f Consolidado'!B130</f>
        <v>TMC19</v>
      </c>
      <c r="C1579" s="49" t="str">
        <f>+'[43]Trafo 1f Consolidado'!C130</f>
        <v>TRANSFORMADOR MONOFASICO AEREO CONVENCIONAL DE 25 KVA; 13.2/0.22 KV.</v>
      </c>
      <c r="D1579" s="49">
        <f>+'[43]Trafo 1f Consolidado'!D130</f>
        <v>2019</v>
      </c>
      <c r="E1579" s="53">
        <f>+'[43]Trafo 1f Consolidado'!E130</f>
        <v>964.52</v>
      </c>
      <c r="F1579" s="53"/>
      <c r="G1579" s="49" t="str">
        <f>+'[43]Trafo 1f Consolidado'!F130</f>
        <v>E</v>
      </c>
      <c r="H1579" s="49" t="str">
        <f>+'[43]Trafo 1f Consolidado'!G130</f>
        <v/>
      </c>
      <c r="I1579" s="49" t="str">
        <f>+'[43]Trafo 1f Consolidado'!H130</f>
        <v>Estimado</v>
      </c>
      <c r="J1579" s="49" t="str">
        <f>+'[43]Trafo 1f Consolidado'!I130</f>
        <v/>
      </c>
      <c r="K1579" s="49" t="str">
        <f>+'[43]Trafo 1f Consolidado'!J130</f>
        <v/>
      </c>
      <c r="L1579" s="49" t="str">
        <f>+'[43]Trafo 1f Consolidado'!K130</f>
        <v/>
      </c>
      <c r="M1579" s="49" t="str">
        <f>+'[43]Trafo 1f Consolidado'!L130</f>
        <v/>
      </c>
      <c r="N1579" s="49" t="str">
        <f>+'[43]Trafo 1f Consolidado'!M130</f>
        <v/>
      </c>
      <c r="O1579" s="49" t="str">
        <f>+'[43]Trafo 1f Consolidado'!N130</f>
        <v>Estimado</v>
      </c>
      <c r="P1579" s="49" t="str">
        <f>+'[43]Trafo 1f Consolidado'!O130</f>
        <v/>
      </c>
      <c r="Q1579" s="49" t="str">
        <f>+'[43]Trafo 1f Consolidado'!P130</f>
        <v>E</v>
      </c>
      <c r="R1579" s="51">
        <f t="shared" si="100"/>
        <v>-0.52227835562159486</v>
      </c>
      <c r="S1579" s="45" t="str">
        <f t="shared" si="101"/>
        <v>Estimado.rar</v>
      </c>
      <c r="V1579" s="46">
        <f t="shared" si="103"/>
        <v>1</v>
      </c>
    </row>
    <row r="1580" spans="1:22" s="45" customFormat="1" ht="11.25" hidden="1" customHeight="1" x14ac:dyDescent="0.2">
      <c r="A1580" s="47">
        <f t="shared" si="102"/>
        <v>1566</v>
      </c>
      <c r="B1580" s="48" t="str">
        <f>+'[43]Trafo 1f Consolidado'!B131</f>
        <v>TMC20</v>
      </c>
      <c r="C1580" s="49" t="str">
        <f>+'[43]Trafo 1f Consolidado'!C131</f>
        <v>TRANSFORMADOR MONOFASICO AEREO CONVENCIONAL DE 25 KVA; 13.2/0.44-0.22 KV.</v>
      </c>
      <c r="D1580" s="49">
        <f>+'[43]Trafo 1f Consolidado'!D131</f>
        <v>2019</v>
      </c>
      <c r="E1580" s="53">
        <f>+'[43]Trafo 1f Consolidado'!E131</f>
        <v>964.52</v>
      </c>
      <c r="F1580" s="53"/>
      <c r="G1580" s="49" t="str">
        <f>+'[43]Trafo 1f Consolidado'!F131</f>
        <v>S</v>
      </c>
      <c r="H1580" s="49">
        <f>+'[43]Trafo 1f Consolidado'!G131</f>
        <v>3</v>
      </c>
      <c r="I1580" s="49" t="str">
        <f>+'[43]Trafo 1f Consolidado'!H131</f>
        <v>Factura FF01-00007469 /G-008-2017</v>
      </c>
      <c r="J1580" s="49" t="str">
        <f>+'[43]Trafo 1f Consolidado'!I131</f>
        <v>Individual</v>
      </c>
      <c r="K1580" s="49" t="str">
        <f>+'[43]Trafo 1f Consolidado'!J131</f>
        <v>ELOR</v>
      </c>
      <c r="L1580" s="49" t="str">
        <f>+'[43]Trafo 1f Consolidado'!K131</f>
        <v>C. ELEC. DELCROSA</v>
      </c>
      <c r="M1580" s="49">
        <f>+'[43]Trafo 1f Consolidado'!L131</f>
        <v>43052</v>
      </c>
      <c r="N1580" s="49">
        <f>+'[43]Trafo 1f Consolidado'!M131</f>
        <v>3</v>
      </c>
      <c r="O1580" s="49" t="str">
        <f>+'[43]Trafo 1f Consolidado'!N131</f>
        <v>Sustento</v>
      </c>
      <c r="P1580" s="49">
        <f>+'[43]Trafo 1f Consolidado'!O131</f>
        <v>3</v>
      </c>
      <c r="Q1580" s="49" t="str">
        <f>+'[43]Trafo 1f Consolidado'!P131</f>
        <v>S</v>
      </c>
      <c r="R1580" s="51">
        <f t="shared" si="100"/>
        <v>-0.52227835562159486</v>
      </c>
      <c r="S1580" s="45" t="str">
        <f t="shared" si="101"/>
        <v>ELOR: Factura FF01-00007469 /G-008-2017</v>
      </c>
      <c r="V1580" s="46">
        <f t="shared" si="103"/>
        <v>1</v>
      </c>
    </row>
    <row r="1581" spans="1:22" s="45" customFormat="1" ht="11.25" hidden="1" customHeight="1" x14ac:dyDescent="0.2">
      <c r="A1581" s="47">
        <f t="shared" si="102"/>
        <v>1567</v>
      </c>
      <c r="B1581" s="48" t="str">
        <f>+'[43]Trafo 1f Consolidado'!B132</f>
        <v>TMC60</v>
      </c>
      <c r="C1581" s="49" t="str">
        <f>+'[43]Trafo 1f Consolidado'!C132</f>
        <v>TRANSFORMADOR MONOFASICO AEREO CONVENCIONAL DE  30 KVA; 13.2/0.22 KV.</v>
      </c>
      <c r="D1581" s="49">
        <f>+'[43]Trafo 1f Consolidado'!D132</f>
        <v>2196.56</v>
      </c>
      <c r="E1581" s="53">
        <f>+'[43]Trafo 1f Consolidado'!E132</f>
        <v>1022.8517605651535</v>
      </c>
      <c r="F1581" s="53"/>
      <c r="G1581" s="49" t="str">
        <f>+'[43]Trafo 1f Consolidado'!F132</f>
        <v>E</v>
      </c>
      <c r="H1581" s="49" t="str">
        <f>+'[43]Trafo 1f Consolidado'!G132</f>
        <v/>
      </c>
      <c r="I1581" s="49" t="str">
        <f>+'[43]Trafo 1f Consolidado'!H132</f>
        <v>Estimado</v>
      </c>
      <c r="J1581" s="49" t="str">
        <f>+'[43]Trafo 1f Consolidado'!I132</f>
        <v/>
      </c>
      <c r="K1581" s="49" t="str">
        <f>+'[43]Trafo 1f Consolidado'!J132</f>
        <v/>
      </c>
      <c r="L1581" s="49" t="str">
        <f>+'[43]Trafo 1f Consolidado'!K132</f>
        <v/>
      </c>
      <c r="M1581" s="49" t="str">
        <f>+'[43]Trafo 1f Consolidado'!L132</f>
        <v/>
      </c>
      <c r="N1581" s="49" t="str">
        <f>+'[43]Trafo 1f Consolidado'!M132</f>
        <v/>
      </c>
      <c r="O1581" s="49" t="str">
        <f>+'[43]Trafo 1f Consolidado'!N132</f>
        <v>Estimado</v>
      </c>
      <c r="P1581" s="49" t="str">
        <f>+'[43]Trafo 1f Consolidado'!O132</f>
        <v/>
      </c>
      <c r="Q1581" s="49" t="str">
        <f>+'[43]Trafo 1f Consolidado'!P132</f>
        <v>E</v>
      </c>
      <c r="R1581" s="51">
        <f t="shared" si="100"/>
        <v>-0.53433925749118916</v>
      </c>
      <c r="S1581" s="45" t="str">
        <f t="shared" si="101"/>
        <v>Estimado.rar</v>
      </c>
      <c r="V1581" s="46">
        <f t="shared" si="103"/>
        <v>1</v>
      </c>
    </row>
    <row r="1582" spans="1:22" s="45" customFormat="1" ht="11.25" hidden="1" customHeight="1" x14ac:dyDescent="0.2">
      <c r="A1582" s="47">
        <f t="shared" si="102"/>
        <v>1568</v>
      </c>
      <c r="B1582" s="48" t="str">
        <f>+'[43]Trafo 1f Consolidado'!B133</f>
        <v>TMC61</v>
      </c>
      <c r="C1582" s="49" t="str">
        <f>+'[43]Trafo 1f Consolidado'!C133</f>
        <v>TRANSFORMADOR MONOFASICO AEREO CONVENCIONAL DE  30 KVA; 13.2/0.44-0.22 KV.</v>
      </c>
      <c r="D1582" s="49">
        <f>+'[43]Trafo 1f Consolidado'!D133</f>
        <v>2196.56</v>
      </c>
      <c r="E1582" s="53">
        <f>+'[43]Trafo 1f Consolidado'!E133</f>
        <v>1022.8517605651535</v>
      </c>
      <c r="F1582" s="53"/>
      <c r="G1582" s="49" t="str">
        <f>+'[43]Trafo 1f Consolidado'!F133</f>
        <v>E</v>
      </c>
      <c r="H1582" s="49" t="str">
        <f>+'[43]Trafo 1f Consolidado'!G133</f>
        <v/>
      </c>
      <c r="I1582" s="49" t="str">
        <f>+'[43]Trafo 1f Consolidado'!H133</f>
        <v>Estimado</v>
      </c>
      <c r="J1582" s="49" t="str">
        <f>+'[43]Trafo 1f Consolidado'!I133</f>
        <v/>
      </c>
      <c r="K1582" s="49" t="str">
        <f>+'[43]Trafo 1f Consolidado'!J133</f>
        <v/>
      </c>
      <c r="L1582" s="49" t="str">
        <f>+'[43]Trafo 1f Consolidado'!K133</f>
        <v/>
      </c>
      <c r="M1582" s="49" t="str">
        <f>+'[43]Trafo 1f Consolidado'!L133</f>
        <v/>
      </c>
      <c r="N1582" s="49" t="str">
        <f>+'[43]Trafo 1f Consolidado'!M133</f>
        <v/>
      </c>
      <c r="O1582" s="49" t="str">
        <f>+'[43]Trafo 1f Consolidado'!N133</f>
        <v>Estimado</v>
      </c>
      <c r="P1582" s="49" t="str">
        <f>+'[43]Trafo 1f Consolidado'!O133</f>
        <v/>
      </c>
      <c r="Q1582" s="49" t="str">
        <f>+'[43]Trafo 1f Consolidado'!P133</f>
        <v>E</v>
      </c>
      <c r="R1582" s="51">
        <f t="shared" si="100"/>
        <v>-0.53433925749118916</v>
      </c>
      <c r="S1582" s="45" t="str">
        <f t="shared" si="101"/>
        <v>Estimado.rar</v>
      </c>
      <c r="V1582" s="46">
        <f t="shared" si="103"/>
        <v>1</v>
      </c>
    </row>
    <row r="1583" spans="1:22" s="45" customFormat="1" ht="11.25" hidden="1" customHeight="1" x14ac:dyDescent="0.2">
      <c r="A1583" s="47">
        <f t="shared" si="102"/>
        <v>1569</v>
      </c>
      <c r="B1583" s="48" t="str">
        <f>+'[43]Trafo 1f Consolidado'!B134</f>
        <v>TMC214</v>
      </c>
      <c r="C1583" s="49" t="str">
        <f>+'[43]Trafo 1f Consolidado'!C134</f>
        <v>TRANSFORMADOR MONOFASICO AEREO CONVENCIONAL DE 30 KVA; 13.2/BT KV.</v>
      </c>
      <c r="D1583" s="49">
        <f>+'[43]Trafo 1f Consolidado'!D134</f>
        <v>2196.56</v>
      </c>
      <c r="E1583" s="53">
        <f>+'[43]Trafo 1f Consolidado'!E134</f>
        <v>1022.8517605651535</v>
      </c>
      <c r="F1583" s="53"/>
      <c r="G1583" s="49" t="str">
        <f>+'[43]Trafo 1f Consolidado'!F134</f>
        <v>E</v>
      </c>
      <c r="H1583" s="49" t="str">
        <f>+'[43]Trafo 1f Consolidado'!G134</f>
        <v/>
      </c>
      <c r="I1583" s="49" t="str">
        <f>+'[43]Trafo 1f Consolidado'!H134</f>
        <v>Estimado</v>
      </c>
      <c r="J1583" s="49" t="str">
        <f>+'[43]Trafo 1f Consolidado'!I134</f>
        <v/>
      </c>
      <c r="K1583" s="49" t="str">
        <f>+'[43]Trafo 1f Consolidado'!J134</f>
        <v/>
      </c>
      <c r="L1583" s="49" t="str">
        <f>+'[43]Trafo 1f Consolidado'!K134</f>
        <v/>
      </c>
      <c r="M1583" s="49" t="str">
        <f>+'[43]Trafo 1f Consolidado'!L134</f>
        <v/>
      </c>
      <c r="N1583" s="49" t="str">
        <f>+'[43]Trafo 1f Consolidado'!M134</f>
        <v/>
      </c>
      <c r="O1583" s="49" t="str">
        <f>+'[43]Trafo 1f Consolidado'!N134</f>
        <v>Estimado</v>
      </c>
      <c r="P1583" s="49" t="str">
        <f>+'[43]Trafo 1f Consolidado'!O134</f>
        <v/>
      </c>
      <c r="Q1583" s="49" t="str">
        <f>+'[43]Trafo 1f Consolidado'!P134</f>
        <v>E</v>
      </c>
      <c r="R1583" s="51">
        <f t="shared" si="100"/>
        <v>-0.53433925749118916</v>
      </c>
      <c r="S1583" s="45" t="str">
        <f t="shared" si="101"/>
        <v>Estimado.rar</v>
      </c>
      <c r="V1583" s="46">
        <f t="shared" si="103"/>
        <v>1</v>
      </c>
    </row>
    <row r="1584" spans="1:22" s="45" customFormat="1" ht="11.25" hidden="1" customHeight="1" x14ac:dyDescent="0.2">
      <c r="A1584" s="47">
        <f t="shared" si="102"/>
        <v>1570</v>
      </c>
      <c r="B1584" s="48" t="str">
        <f>+'[43]Trafo 1f Consolidado'!B135</f>
        <v>TMC97</v>
      </c>
      <c r="C1584" s="49" t="str">
        <f>+'[43]Trafo 1f Consolidado'!C135</f>
        <v>TRANSFORMADOR MONOFASICO AEREO CONVENCIONAL DE 37.5 KVA 13.2 / 0.38-0.22 KV</v>
      </c>
      <c r="D1584" s="49">
        <f>+'[43]Trafo 1f Consolidado'!D135</f>
        <v>2435.25</v>
      </c>
      <c r="E1584" s="53">
        <f>+'[43]Trafo 1f Consolidado'!E135</f>
        <v>1137.2212157620147</v>
      </c>
      <c r="F1584" s="53"/>
      <c r="G1584" s="49" t="str">
        <f>+'[43]Trafo 1f Consolidado'!F135</f>
        <v>E</v>
      </c>
      <c r="H1584" s="49" t="str">
        <f>+'[43]Trafo 1f Consolidado'!G135</f>
        <v/>
      </c>
      <c r="I1584" s="49" t="str">
        <f>+'[43]Trafo 1f Consolidado'!H135</f>
        <v>Estimado</v>
      </c>
      <c r="J1584" s="49" t="str">
        <f>+'[43]Trafo 1f Consolidado'!I135</f>
        <v/>
      </c>
      <c r="K1584" s="49" t="str">
        <f>+'[43]Trafo 1f Consolidado'!J135</f>
        <v/>
      </c>
      <c r="L1584" s="49" t="str">
        <f>+'[43]Trafo 1f Consolidado'!K135</f>
        <v/>
      </c>
      <c r="M1584" s="49" t="str">
        <f>+'[43]Trafo 1f Consolidado'!L135</f>
        <v/>
      </c>
      <c r="N1584" s="49" t="str">
        <f>+'[43]Trafo 1f Consolidado'!M135</f>
        <v/>
      </c>
      <c r="O1584" s="49" t="str">
        <f>+'[43]Trafo 1f Consolidado'!N135</f>
        <v>Estimado</v>
      </c>
      <c r="P1584" s="49" t="str">
        <f>+'[43]Trafo 1f Consolidado'!O135</f>
        <v/>
      </c>
      <c r="Q1584" s="49" t="str">
        <f>+'[43]Trafo 1f Consolidado'!P135</f>
        <v>E</v>
      </c>
      <c r="R1584" s="51">
        <f t="shared" si="100"/>
        <v>-0.53301664479539479</v>
      </c>
      <c r="S1584" s="45" t="str">
        <f t="shared" si="101"/>
        <v>Estimado.rar</v>
      </c>
      <c r="V1584" s="46">
        <f t="shared" si="103"/>
        <v>1</v>
      </c>
    </row>
    <row r="1585" spans="1:22" s="45" customFormat="1" ht="11.25" hidden="1" customHeight="1" x14ac:dyDescent="0.2">
      <c r="A1585" s="47">
        <f t="shared" si="102"/>
        <v>1571</v>
      </c>
      <c r="B1585" s="48" t="str">
        <f>+'[43]Trafo 1f Consolidado'!B136</f>
        <v>TMC25</v>
      </c>
      <c r="C1585" s="49" t="str">
        <f>+'[43]Trafo 1f Consolidado'!C136</f>
        <v>TRANSFORMADOR MONOFASICO AEREO CONVENCIONAL DE 37.5 KVA; 13.2/0.22 KV.</v>
      </c>
      <c r="D1585" s="49">
        <f>+'[43]Trafo 1f Consolidado'!D136</f>
        <v>2435.25</v>
      </c>
      <c r="E1585" s="53">
        <f>+'[43]Trafo 1f Consolidado'!E136</f>
        <v>1137.2212157620147</v>
      </c>
      <c r="F1585" s="53"/>
      <c r="G1585" s="49" t="str">
        <f>+'[43]Trafo 1f Consolidado'!F136</f>
        <v>E</v>
      </c>
      <c r="H1585" s="49" t="str">
        <f>+'[43]Trafo 1f Consolidado'!G136</f>
        <v/>
      </c>
      <c r="I1585" s="49" t="str">
        <f>+'[43]Trafo 1f Consolidado'!H136</f>
        <v>Estimado</v>
      </c>
      <c r="J1585" s="49" t="str">
        <f>+'[43]Trafo 1f Consolidado'!I136</f>
        <v/>
      </c>
      <c r="K1585" s="49" t="str">
        <f>+'[43]Trafo 1f Consolidado'!J136</f>
        <v/>
      </c>
      <c r="L1585" s="49" t="str">
        <f>+'[43]Trafo 1f Consolidado'!K136</f>
        <v/>
      </c>
      <c r="M1585" s="49" t="str">
        <f>+'[43]Trafo 1f Consolidado'!L136</f>
        <v/>
      </c>
      <c r="N1585" s="49" t="str">
        <f>+'[43]Trafo 1f Consolidado'!M136</f>
        <v/>
      </c>
      <c r="O1585" s="49" t="str">
        <f>+'[43]Trafo 1f Consolidado'!N136</f>
        <v>Estimado</v>
      </c>
      <c r="P1585" s="49" t="str">
        <f>+'[43]Trafo 1f Consolidado'!O136</f>
        <v/>
      </c>
      <c r="Q1585" s="49" t="str">
        <f>+'[43]Trafo 1f Consolidado'!P136</f>
        <v>E</v>
      </c>
      <c r="R1585" s="51">
        <f t="shared" si="100"/>
        <v>-0.53301664479539479</v>
      </c>
      <c r="S1585" s="45" t="str">
        <f t="shared" si="101"/>
        <v>Estimado.rar</v>
      </c>
      <c r="V1585" s="46">
        <f t="shared" si="103"/>
        <v>1</v>
      </c>
    </row>
    <row r="1586" spans="1:22" s="45" customFormat="1" ht="11.25" hidden="1" customHeight="1" x14ac:dyDescent="0.2">
      <c r="A1586" s="47">
        <f t="shared" si="102"/>
        <v>1572</v>
      </c>
      <c r="B1586" s="48" t="str">
        <f>+'[43]Trafo 1f Consolidado'!B137</f>
        <v>TMC26</v>
      </c>
      <c r="C1586" s="49" t="str">
        <f>+'[43]Trafo 1f Consolidado'!C137</f>
        <v>TRANSFORMADOR MONOFASICO AEREO CONVENCIONAL DE 37.5 KVA; 13.2/0.44-0.22 KV.</v>
      </c>
      <c r="D1586" s="49">
        <f>+'[43]Trafo 1f Consolidado'!D137</f>
        <v>2435.25</v>
      </c>
      <c r="E1586" s="53">
        <f>+'[43]Trafo 1f Consolidado'!E137</f>
        <v>1137.2212157620147</v>
      </c>
      <c r="F1586" s="53"/>
      <c r="G1586" s="49" t="str">
        <f>+'[43]Trafo 1f Consolidado'!F137</f>
        <v>E</v>
      </c>
      <c r="H1586" s="49" t="str">
        <f>+'[43]Trafo 1f Consolidado'!G137</f>
        <v/>
      </c>
      <c r="I1586" s="49" t="str">
        <f>+'[43]Trafo 1f Consolidado'!H137</f>
        <v>Estimado</v>
      </c>
      <c r="J1586" s="49" t="str">
        <f>+'[43]Trafo 1f Consolidado'!I137</f>
        <v/>
      </c>
      <c r="K1586" s="49" t="str">
        <f>+'[43]Trafo 1f Consolidado'!J137</f>
        <v/>
      </c>
      <c r="L1586" s="49" t="str">
        <f>+'[43]Trafo 1f Consolidado'!K137</f>
        <v/>
      </c>
      <c r="M1586" s="49" t="str">
        <f>+'[43]Trafo 1f Consolidado'!L137</f>
        <v/>
      </c>
      <c r="N1586" s="49" t="str">
        <f>+'[43]Trafo 1f Consolidado'!M137</f>
        <v/>
      </c>
      <c r="O1586" s="49" t="str">
        <f>+'[43]Trafo 1f Consolidado'!N137</f>
        <v>Estimado</v>
      </c>
      <c r="P1586" s="49" t="str">
        <f>+'[43]Trafo 1f Consolidado'!O137</f>
        <v/>
      </c>
      <c r="Q1586" s="49" t="str">
        <f>+'[43]Trafo 1f Consolidado'!P137</f>
        <v>E</v>
      </c>
      <c r="R1586" s="51">
        <f t="shared" si="100"/>
        <v>-0.53301664479539479</v>
      </c>
      <c r="S1586" s="45" t="str">
        <f t="shared" si="101"/>
        <v>Estimado.rar</v>
      </c>
      <c r="V1586" s="46">
        <f t="shared" si="103"/>
        <v>1</v>
      </c>
    </row>
    <row r="1587" spans="1:22" s="45" customFormat="1" ht="11.25" hidden="1" customHeight="1" x14ac:dyDescent="0.2">
      <c r="A1587" s="47">
        <f t="shared" si="102"/>
        <v>1573</v>
      </c>
      <c r="B1587" s="48" t="str">
        <f>+'[43]Trafo 1f Consolidado'!B138</f>
        <v>TMC65</v>
      </c>
      <c r="C1587" s="49" t="str">
        <f>+'[43]Trafo 1f Consolidado'!C138</f>
        <v>TRANSFORMADOR MONOFASICO AEREO CONVENCIONAL DE  40 KVA; 13.2/0.22 KV.</v>
      </c>
      <c r="D1587" s="49">
        <f>+'[43]Trafo 1f Consolidado'!D138</f>
        <v>2509.0100000000002</v>
      </c>
      <c r="E1587" s="53">
        <f>+'[43]Trafo 1f Consolidado'!E138</f>
        <v>1172.6235094030901</v>
      </c>
      <c r="F1587" s="53"/>
      <c r="G1587" s="49" t="str">
        <f>+'[43]Trafo 1f Consolidado'!F138</f>
        <v>E</v>
      </c>
      <c r="H1587" s="49" t="str">
        <f>+'[43]Trafo 1f Consolidado'!G138</f>
        <v/>
      </c>
      <c r="I1587" s="49" t="str">
        <f>+'[43]Trafo 1f Consolidado'!H138</f>
        <v>Estimado</v>
      </c>
      <c r="J1587" s="49" t="str">
        <f>+'[43]Trafo 1f Consolidado'!I138</f>
        <v/>
      </c>
      <c r="K1587" s="49" t="str">
        <f>+'[43]Trafo 1f Consolidado'!J138</f>
        <v/>
      </c>
      <c r="L1587" s="49" t="str">
        <f>+'[43]Trafo 1f Consolidado'!K138</f>
        <v/>
      </c>
      <c r="M1587" s="49" t="str">
        <f>+'[43]Trafo 1f Consolidado'!L138</f>
        <v/>
      </c>
      <c r="N1587" s="49" t="str">
        <f>+'[43]Trafo 1f Consolidado'!M138</f>
        <v/>
      </c>
      <c r="O1587" s="49" t="str">
        <f>+'[43]Trafo 1f Consolidado'!N138</f>
        <v>Estimado</v>
      </c>
      <c r="P1587" s="49" t="str">
        <f>+'[43]Trafo 1f Consolidado'!O138</f>
        <v/>
      </c>
      <c r="Q1587" s="49" t="str">
        <f>+'[43]Trafo 1f Consolidado'!P138</f>
        <v>E</v>
      </c>
      <c r="R1587" s="51">
        <f t="shared" si="100"/>
        <v>-0.53263497977166696</v>
      </c>
      <c r="S1587" s="45" t="str">
        <f t="shared" si="101"/>
        <v>Estimado.rar</v>
      </c>
      <c r="V1587" s="46">
        <f t="shared" si="103"/>
        <v>1</v>
      </c>
    </row>
    <row r="1588" spans="1:22" s="45" customFormat="1" ht="11.25" hidden="1" customHeight="1" x14ac:dyDescent="0.2">
      <c r="A1588" s="47">
        <f t="shared" si="102"/>
        <v>1574</v>
      </c>
      <c r="B1588" s="48" t="str">
        <f>+'[43]Trafo 1f Consolidado'!B139</f>
        <v>TMC66</v>
      </c>
      <c r="C1588" s="49" t="str">
        <f>+'[43]Trafo 1f Consolidado'!C139</f>
        <v>TRANSFORMADOR MONOFASICO AEREO CONVENCIONAL DE  40 KVA; 13.2/0.44-0.22 KV.</v>
      </c>
      <c r="D1588" s="49">
        <f>+'[43]Trafo 1f Consolidado'!D139</f>
        <v>2509.0100000000002</v>
      </c>
      <c r="E1588" s="53">
        <f>+'[43]Trafo 1f Consolidado'!E139</f>
        <v>1172.6235094030901</v>
      </c>
      <c r="F1588" s="53"/>
      <c r="G1588" s="49" t="str">
        <f>+'[43]Trafo 1f Consolidado'!F139</f>
        <v>E</v>
      </c>
      <c r="H1588" s="49" t="str">
        <f>+'[43]Trafo 1f Consolidado'!G139</f>
        <v/>
      </c>
      <c r="I1588" s="49" t="str">
        <f>+'[43]Trafo 1f Consolidado'!H139</f>
        <v>Estimado</v>
      </c>
      <c r="J1588" s="49" t="str">
        <f>+'[43]Trafo 1f Consolidado'!I139</f>
        <v/>
      </c>
      <c r="K1588" s="49" t="str">
        <f>+'[43]Trafo 1f Consolidado'!J139</f>
        <v/>
      </c>
      <c r="L1588" s="49" t="str">
        <f>+'[43]Trafo 1f Consolidado'!K139</f>
        <v/>
      </c>
      <c r="M1588" s="49" t="str">
        <f>+'[43]Trafo 1f Consolidado'!L139</f>
        <v/>
      </c>
      <c r="N1588" s="49" t="str">
        <f>+'[43]Trafo 1f Consolidado'!M139</f>
        <v/>
      </c>
      <c r="O1588" s="49" t="str">
        <f>+'[43]Trafo 1f Consolidado'!N139</f>
        <v>Estimado</v>
      </c>
      <c r="P1588" s="49" t="str">
        <f>+'[43]Trafo 1f Consolidado'!O139</f>
        <v/>
      </c>
      <c r="Q1588" s="49" t="str">
        <f>+'[43]Trafo 1f Consolidado'!P139</f>
        <v>E</v>
      </c>
      <c r="R1588" s="51">
        <f t="shared" si="100"/>
        <v>-0.53263497977166696</v>
      </c>
      <c r="S1588" s="45" t="str">
        <f t="shared" si="101"/>
        <v>Estimado.rar</v>
      </c>
      <c r="V1588" s="46">
        <f t="shared" si="103"/>
        <v>1</v>
      </c>
    </row>
    <row r="1589" spans="1:22" s="45" customFormat="1" ht="11.25" hidden="1" customHeight="1" x14ac:dyDescent="0.2">
      <c r="A1589" s="47">
        <f t="shared" si="102"/>
        <v>1575</v>
      </c>
      <c r="B1589" s="48" t="str">
        <f>+'[43]Trafo 1f Consolidado'!B140</f>
        <v>TMC184</v>
      </c>
      <c r="C1589" s="49" t="str">
        <f>+'[43]Trafo 1f Consolidado'!C140</f>
        <v>TRANSFORMADOR MONOFASICO AEREO CONVENCIONAL DE 40 KVA;  13.2/0.38-0.22 KV.</v>
      </c>
      <c r="D1589" s="49">
        <f>+'[43]Trafo 1f Consolidado'!D140</f>
        <v>2509.0100000000002</v>
      </c>
      <c r="E1589" s="53">
        <f>+'[43]Trafo 1f Consolidado'!E140</f>
        <v>1172.6235094030901</v>
      </c>
      <c r="F1589" s="53"/>
      <c r="G1589" s="49" t="str">
        <f>+'[43]Trafo 1f Consolidado'!F140</f>
        <v>E</v>
      </c>
      <c r="H1589" s="49" t="str">
        <f>+'[43]Trafo 1f Consolidado'!G140</f>
        <v/>
      </c>
      <c r="I1589" s="49" t="str">
        <f>+'[43]Trafo 1f Consolidado'!H140</f>
        <v>Estimado</v>
      </c>
      <c r="J1589" s="49" t="str">
        <f>+'[43]Trafo 1f Consolidado'!I140</f>
        <v/>
      </c>
      <c r="K1589" s="49" t="str">
        <f>+'[43]Trafo 1f Consolidado'!J140</f>
        <v/>
      </c>
      <c r="L1589" s="49" t="str">
        <f>+'[43]Trafo 1f Consolidado'!K140</f>
        <v/>
      </c>
      <c r="M1589" s="49" t="str">
        <f>+'[43]Trafo 1f Consolidado'!L140</f>
        <v/>
      </c>
      <c r="N1589" s="49" t="str">
        <f>+'[43]Trafo 1f Consolidado'!M140</f>
        <v/>
      </c>
      <c r="O1589" s="49" t="str">
        <f>+'[43]Trafo 1f Consolidado'!N140</f>
        <v>Estimado</v>
      </c>
      <c r="P1589" s="49" t="str">
        <f>+'[43]Trafo 1f Consolidado'!O140</f>
        <v/>
      </c>
      <c r="Q1589" s="49" t="str">
        <f>+'[43]Trafo 1f Consolidado'!P140</f>
        <v>E</v>
      </c>
      <c r="R1589" s="51">
        <f t="shared" si="100"/>
        <v>-0.53263497977166696</v>
      </c>
      <c r="S1589" s="45" t="str">
        <f t="shared" si="101"/>
        <v>Estimado.rar</v>
      </c>
      <c r="V1589" s="46">
        <f t="shared" si="103"/>
        <v>1</v>
      </c>
    </row>
    <row r="1590" spans="1:22" s="45" customFormat="1" ht="11.25" hidden="1" customHeight="1" x14ac:dyDescent="0.2">
      <c r="A1590" s="47">
        <f t="shared" si="102"/>
        <v>1576</v>
      </c>
      <c r="B1590" s="48" t="str">
        <f>+'[43]Trafo 1f Consolidado'!B141</f>
        <v>TMC101</v>
      </c>
      <c r="C1590" s="49" t="str">
        <f>+'[43]Trafo 1f Consolidado'!C141</f>
        <v>TRANSFORMADOR MONOFASICO AEREO CONVENCIONAL DE 50 KVA 13.2 / 0.38-0.22 KV</v>
      </c>
      <c r="D1590" s="49">
        <f>+'[43]Trafo 1f Consolidado'!D141</f>
        <v>2781.66</v>
      </c>
      <c r="E1590" s="53">
        <f>+'[43]Trafo 1f Consolidado'!E141</f>
        <v>1303.7395880881988</v>
      </c>
      <c r="F1590" s="53"/>
      <c r="G1590" s="49" t="str">
        <f>+'[43]Trafo 1f Consolidado'!F141</f>
        <v>E</v>
      </c>
      <c r="H1590" s="49" t="str">
        <f>+'[43]Trafo 1f Consolidado'!G141</f>
        <v/>
      </c>
      <c r="I1590" s="49" t="str">
        <f>+'[43]Trafo 1f Consolidado'!H141</f>
        <v>Estimado</v>
      </c>
      <c r="J1590" s="49" t="str">
        <f>+'[43]Trafo 1f Consolidado'!I141</f>
        <v/>
      </c>
      <c r="K1590" s="49" t="str">
        <f>+'[43]Trafo 1f Consolidado'!J141</f>
        <v/>
      </c>
      <c r="L1590" s="49" t="str">
        <f>+'[43]Trafo 1f Consolidado'!K141</f>
        <v/>
      </c>
      <c r="M1590" s="49" t="str">
        <f>+'[43]Trafo 1f Consolidado'!L141</f>
        <v/>
      </c>
      <c r="N1590" s="49" t="str">
        <f>+'[43]Trafo 1f Consolidado'!M141</f>
        <v/>
      </c>
      <c r="O1590" s="49" t="str">
        <f>+'[43]Trafo 1f Consolidado'!N141</f>
        <v>Estimado</v>
      </c>
      <c r="P1590" s="49" t="str">
        <f>+'[43]Trafo 1f Consolidado'!O141</f>
        <v/>
      </c>
      <c r="Q1590" s="49" t="str">
        <f>+'[43]Trafo 1f Consolidado'!P141</f>
        <v>E</v>
      </c>
      <c r="R1590" s="51">
        <f t="shared" si="100"/>
        <v>-0.53130879112177665</v>
      </c>
      <c r="S1590" s="45" t="str">
        <f t="shared" si="101"/>
        <v>Estimado.rar</v>
      </c>
      <c r="V1590" s="46">
        <f t="shared" si="103"/>
        <v>1</v>
      </c>
    </row>
    <row r="1591" spans="1:22" s="45" customFormat="1" ht="11.25" hidden="1" customHeight="1" x14ac:dyDescent="0.2">
      <c r="A1591" s="47">
        <f t="shared" si="102"/>
        <v>1577</v>
      </c>
      <c r="B1591" s="48" t="str">
        <f>+'[43]Trafo 1f Consolidado'!B142</f>
        <v>TMC30</v>
      </c>
      <c r="C1591" s="49" t="str">
        <f>+'[43]Trafo 1f Consolidado'!C142</f>
        <v>TRANSFORMADOR MONOFASICO AEREO CONVENCIONAL DE 50 KVA; 13.2/0.22 KV.</v>
      </c>
      <c r="D1591" s="49">
        <f>+'[43]Trafo 1f Consolidado'!D142</f>
        <v>2781.66</v>
      </c>
      <c r="E1591" s="53">
        <f>+'[43]Trafo 1f Consolidado'!E142</f>
        <v>1303.7395880881988</v>
      </c>
      <c r="F1591" s="53"/>
      <c r="G1591" s="49" t="str">
        <f>+'[43]Trafo 1f Consolidado'!F142</f>
        <v>E</v>
      </c>
      <c r="H1591" s="49" t="str">
        <f>+'[43]Trafo 1f Consolidado'!G142</f>
        <v/>
      </c>
      <c r="I1591" s="49" t="str">
        <f>+'[43]Trafo 1f Consolidado'!H142</f>
        <v>Estimado</v>
      </c>
      <c r="J1591" s="49" t="str">
        <f>+'[43]Trafo 1f Consolidado'!I142</f>
        <v/>
      </c>
      <c r="K1591" s="49" t="str">
        <f>+'[43]Trafo 1f Consolidado'!J142</f>
        <v/>
      </c>
      <c r="L1591" s="49" t="str">
        <f>+'[43]Trafo 1f Consolidado'!K142</f>
        <v/>
      </c>
      <c r="M1591" s="49" t="str">
        <f>+'[43]Trafo 1f Consolidado'!L142</f>
        <v/>
      </c>
      <c r="N1591" s="49" t="str">
        <f>+'[43]Trafo 1f Consolidado'!M142</f>
        <v/>
      </c>
      <c r="O1591" s="49" t="str">
        <f>+'[43]Trafo 1f Consolidado'!N142</f>
        <v>Estimado</v>
      </c>
      <c r="P1591" s="49" t="str">
        <f>+'[43]Trafo 1f Consolidado'!O142</f>
        <v/>
      </c>
      <c r="Q1591" s="49" t="str">
        <f>+'[43]Trafo 1f Consolidado'!P142</f>
        <v>E</v>
      </c>
      <c r="R1591" s="51">
        <f t="shared" si="100"/>
        <v>-0.53130879112177665</v>
      </c>
      <c r="S1591" s="45" t="str">
        <f t="shared" si="101"/>
        <v>Estimado.rar</v>
      </c>
      <c r="V1591" s="46">
        <f t="shared" si="103"/>
        <v>1</v>
      </c>
    </row>
    <row r="1592" spans="1:22" s="45" customFormat="1" ht="11.25" hidden="1" customHeight="1" x14ac:dyDescent="0.2">
      <c r="A1592" s="47">
        <f t="shared" si="102"/>
        <v>1578</v>
      </c>
      <c r="B1592" s="48" t="str">
        <f>+'[43]Trafo 1f Consolidado'!B143</f>
        <v>TMC31</v>
      </c>
      <c r="C1592" s="49" t="str">
        <f>+'[43]Trafo 1f Consolidado'!C143</f>
        <v>TRANSFORMADOR MONOFASICO AEREO CONVENCIONAL DE 50 KVA; 13.2/0.44-0.22 KV.</v>
      </c>
      <c r="D1592" s="49">
        <f>+'[43]Trafo 1f Consolidado'!D143</f>
        <v>2781.66</v>
      </c>
      <c r="E1592" s="53">
        <f>+'[43]Trafo 1f Consolidado'!E143</f>
        <v>1303.7395880881988</v>
      </c>
      <c r="F1592" s="53"/>
      <c r="G1592" s="49" t="str">
        <f>+'[43]Trafo 1f Consolidado'!F143</f>
        <v>E</v>
      </c>
      <c r="H1592" s="49" t="str">
        <f>+'[43]Trafo 1f Consolidado'!G143</f>
        <v/>
      </c>
      <c r="I1592" s="49" t="str">
        <f>+'[43]Trafo 1f Consolidado'!H143</f>
        <v>Estimado</v>
      </c>
      <c r="J1592" s="49" t="str">
        <f>+'[43]Trafo 1f Consolidado'!I143</f>
        <v/>
      </c>
      <c r="K1592" s="49" t="str">
        <f>+'[43]Trafo 1f Consolidado'!J143</f>
        <v/>
      </c>
      <c r="L1592" s="49" t="str">
        <f>+'[43]Trafo 1f Consolidado'!K143</f>
        <v/>
      </c>
      <c r="M1592" s="49" t="str">
        <f>+'[43]Trafo 1f Consolidado'!L143</f>
        <v/>
      </c>
      <c r="N1592" s="49" t="str">
        <f>+'[43]Trafo 1f Consolidado'!M143</f>
        <v/>
      </c>
      <c r="O1592" s="49" t="str">
        <f>+'[43]Trafo 1f Consolidado'!N143</f>
        <v>Estimado</v>
      </c>
      <c r="P1592" s="49" t="str">
        <f>+'[43]Trafo 1f Consolidado'!O143</f>
        <v/>
      </c>
      <c r="Q1592" s="49" t="str">
        <f>+'[43]Trafo 1f Consolidado'!P143</f>
        <v>E</v>
      </c>
      <c r="R1592" s="51">
        <f t="shared" si="100"/>
        <v>-0.53130879112177665</v>
      </c>
      <c r="S1592" s="45" t="str">
        <f t="shared" si="101"/>
        <v>Estimado.rar</v>
      </c>
      <c r="V1592" s="46">
        <f t="shared" si="103"/>
        <v>1</v>
      </c>
    </row>
    <row r="1593" spans="1:22" s="45" customFormat="1" ht="11.25" hidden="1" customHeight="1" x14ac:dyDescent="0.2">
      <c r="A1593" s="47">
        <f t="shared" si="102"/>
        <v>1579</v>
      </c>
      <c r="B1593" s="48" t="str">
        <f>+'[43]Trafo 1f Consolidado'!B144</f>
        <v>TMC107</v>
      </c>
      <c r="C1593" s="49" t="str">
        <f>+'[43]Trafo 1f Consolidado'!C144</f>
        <v>TRANSFORMADOR MONOFASICO AEREO CONVENCIONAL DE 75 KVA 13.2 / 0.38-0.22 KV</v>
      </c>
      <c r="D1593" s="49">
        <f>+'[43]Trafo 1f Consolidado'!D144</f>
        <v>3355.14</v>
      </c>
      <c r="E1593" s="53">
        <f>+'[43]Trafo 1f Consolidado'!E144</f>
        <v>1580.644487778877</v>
      </c>
      <c r="F1593" s="53"/>
      <c r="G1593" s="49" t="str">
        <f>+'[43]Trafo 1f Consolidado'!F144</f>
        <v>E</v>
      </c>
      <c r="H1593" s="49" t="str">
        <f>+'[43]Trafo 1f Consolidado'!G144</f>
        <v/>
      </c>
      <c r="I1593" s="49" t="str">
        <f>+'[43]Trafo 1f Consolidado'!H144</f>
        <v>Estimado</v>
      </c>
      <c r="J1593" s="49" t="str">
        <f>+'[43]Trafo 1f Consolidado'!I144</f>
        <v/>
      </c>
      <c r="K1593" s="49" t="str">
        <f>+'[43]Trafo 1f Consolidado'!J144</f>
        <v/>
      </c>
      <c r="L1593" s="49" t="str">
        <f>+'[43]Trafo 1f Consolidado'!K144</f>
        <v/>
      </c>
      <c r="M1593" s="49" t="str">
        <f>+'[43]Trafo 1f Consolidado'!L144</f>
        <v/>
      </c>
      <c r="N1593" s="49" t="str">
        <f>+'[43]Trafo 1f Consolidado'!M144</f>
        <v/>
      </c>
      <c r="O1593" s="49" t="str">
        <f>+'[43]Trafo 1f Consolidado'!N144</f>
        <v>Estimado</v>
      </c>
      <c r="P1593" s="49" t="str">
        <f>+'[43]Trafo 1f Consolidado'!O144</f>
        <v/>
      </c>
      <c r="Q1593" s="49" t="str">
        <f>+'[43]Trafo 1f Consolidado'!P144</f>
        <v>E</v>
      </c>
      <c r="R1593" s="51">
        <f t="shared" si="100"/>
        <v>-0.52888866402627699</v>
      </c>
      <c r="S1593" s="45" t="str">
        <f t="shared" si="101"/>
        <v>Estimado.rar</v>
      </c>
      <c r="V1593" s="46">
        <f t="shared" si="103"/>
        <v>1</v>
      </c>
    </row>
    <row r="1594" spans="1:22" s="45" customFormat="1" ht="11.25" hidden="1" customHeight="1" x14ac:dyDescent="0.2">
      <c r="A1594" s="47">
        <f t="shared" si="102"/>
        <v>1580</v>
      </c>
      <c r="B1594" s="48" t="str">
        <f>+'[43]Trafo 1f Consolidado'!B145</f>
        <v>TMC35</v>
      </c>
      <c r="C1594" s="49" t="str">
        <f>+'[43]Trafo 1f Consolidado'!C145</f>
        <v>TRANSFORMADOR MONOFASICO AEREO CONVENCIONAL DE 75 KVA; 13.2/0.22 KV.</v>
      </c>
      <c r="D1594" s="49">
        <f>+'[43]Trafo 1f Consolidado'!D145</f>
        <v>3355.14</v>
      </c>
      <c r="E1594" s="53">
        <f>+'[43]Trafo 1f Consolidado'!E145</f>
        <v>1580.644487778877</v>
      </c>
      <c r="F1594" s="53"/>
      <c r="G1594" s="49" t="str">
        <f>+'[43]Trafo 1f Consolidado'!F145</f>
        <v>E</v>
      </c>
      <c r="H1594" s="49" t="str">
        <f>+'[43]Trafo 1f Consolidado'!G145</f>
        <v/>
      </c>
      <c r="I1594" s="49" t="str">
        <f>+'[43]Trafo 1f Consolidado'!H145</f>
        <v>Estimado</v>
      </c>
      <c r="J1594" s="49" t="str">
        <f>+'[43]Trafo 1f Consolidado'!I145</f>
        <v/>
      </c>
      <c r="K1594" s="49" t="str">
        <f>+'[43]Trafo 1f Consolidado'!J145</f>
        <v/>
      </c>
      <c r="L1594" s="49" t="str">
        <f>+'[43]Trafo 1f Consolidado'!K145</f>
        <v/>
      </c>
      <c r="M1594" s="49" t="str">
        <f>+'[43]Trafo 1f Consolidado'!L145</f>
        <v/>
      </c>
      <c r="N1594" s="49" t="str">
        <f>+'[43]Trafo 1f Consolidado'!M145</f>
        <v/>
      </c>
      <c r="O1594" s="49" t="str">
        <f>+'[43]Trafo 1f Consolidado'!N145</f>
        <v>Estimado</v>
      </c>
      <c r="P1594" s="49" t="str">
        <f>+'[43]Trafo 1f Consolidado'!O145</f>
        <v/>
      </c>
      <c r="Q1594" s="49" t="str">
        <f>+'[43]Trafo 1f Consolidado'!P145</f>
        <v>E</v>
      </c>
      <c r="R1594" s="51">
        <f t="shared" si="100"/>
        <v>-0.52888866402627699</v>
      </c>
      <c r="S1594" s="45" t="str">
        <f t="shared" si="101"/>
        <v>Estimado.rar</v>
      </c>
      <c r="V1594" s="46">
        <f t="shared" si="103"/>
        <v>1</v>
      </c>
    </row>
    <row r="1595" spans="1:22" s="45" customFormat="1" ht="11.25" hidden="1" customHeight="1" x14ac:dyDescent="0.2">
      <c r="A1595" s="47">
        <f t="shared" si="102"/>
        <v>1581</v>
      </c>
      <c r="B1595" s="48" t="str">
        <f>+'[43]Trafo 1f Consolidado'!B146</f>
        <v>TMC169</v>
      </c>
      <c r="C1595" s="49" t="str">
        <f>+'[43]Trafo 1f Consolidado'!C146</f>
        <v>TRANSFORMADOR MONOFASICO AEREO CONVENCIONAL DE 75 KVA; 13.2/0.38-0.22 KV.</v>
      </c>
      <c r="D1595" s="49">
        <f>+'[43]Trafo 1f Consolidado'!D146</f>
        <v>3355.14</v>
      </c>
      <c r="E1595" s="53">
        <f>+'[43]Trafo 1f Consolidado'!E146</f>
        <v>1580.644487778877</v>
      </c>
      <c r="F1595" s="53"/>
      <c r="G1595" s="49" t="str">
        <f>+'[43]Trafo 1f Consolidado'!F146</f>
        <v>E</v>
      </c>
      <c r="H1595" s="49" t="str">
        <f>+'[43]Trafo 1f Consolidado'!G146</f>
        <v/>
      </c>
      <c r="I1595" s="49" t="str">
        <f>+'[43]Trafo 1f Consolidado'!H146</f>
        <v>Estimado</v>
      </c>
      <c r="J1595" s="49" t="str">
        <f>+'[43]Trafo 1f Consolidado'!I146</f>
        <v/>
      </c>
      <c r="K1595" s="49" t="str">
        <f>+'[43]Trafo 1f Consolidado'!J146</f>
        <v/>
      </c>
      <c r="L1595" s="49" t="str">
        <f>+'[43]Trafo 1f Consolidado'!K146</f>
        <v/>
      </c>
      <c r="M1595" s="49" t="str">
        <f>+'[43]Trafo 1f Consolidado'!L146</f>
        <v/>
      </c>
      <c r="N1595" s="49" t="str">
        <f>+'[43]Trafo 1f Consolidado'!M146</f>
        <v/>
      </c>
      <c r="O1595" s="49" t="str">
        <f>+'[43]Trafo 1f Consolidado'!N146</f>
        <v>Estimado</v>
      </c>
      <c r="P1595" s="49" t="str">
        <f>+'[43]Trafo 1f Consolidado'!O146</f>
        <v/>
      </c>
      <c r="Q1595" s="49" t="str">
        <f>+'[43]Trafo 1f Consolidado'!P146</f>
        <v>E</v>
      </c>
      <c r="R1595" s="51">
        <f t="shared" si="100"/>
        <v>-0.52888866402627699</v>
      </c>
      <c r="S1595" s="45" t="str">
        <f t="shared" si="101"/>
        <v>Estimado.rar</v>
      </c>
      <c r="V1595" s="46">
        <f t="shared" si="103"/>
        <v>1</v>
      </c>
    </row>
    <row r="1596" spans="1:22" s="45" customFormat="1" ht="11.25" hidden="1" customHeight="1" x14ac:dyDescent="0.2">
      <c r="A1596" s="47">
        <f t="shared" si="102"/>
        <v>1582</v>
      </c>
      <c r="B1596" s="48" t="str">
        <f>+'[43]Trafo 1f Consolidado'!B147</f>
        <v>TMC36</v>
      </c>
      <c r="C1596" s="49" t="str">
        <f>+'[43]Trafo 1f Consolidado'!C147</f>
        <v>TRANSFORMADOR MONOFASICO AEREO CONVENCIONAL DE 75 KVA; 13.2/0.44-0.22 KV.</v>
      </c>
      <c r="D1596" s="49">
        <f>+'[43]Trafo 1f Consolidado'!D147</f>
        <v>3355.14</v>
      </c>
      <c r="E1596" s="53">
        <f>+'[43]Trafo 1f Consolidado'!E147</f>
        <v>1580.644487778877</v>
      </c>
      <c r="F1596" s="53"/>
      <c r="G1596" s="49" t="str">
        <f>+'[43]Trafo 1f Consolidado'!F147</f>
        <v>E</v>
      </c>
      <c r="H1596" s="49" t="str">
        <f>+'[43]Trafo 1f Consolidado'!G147</f>
        <v/>
      </c>
      <c r="I1596" s="49" t="str">
        <f>+'[43]Trafo 1f Consolidado'!H147</f>
        <v>Estimado</v>
      </c>
      <c r="J1596" s="49" t="str">
        <f>+'[43]Trafo 1f Consolidado'!I147</f>
        <v/>
      </c>
      <c r="K1596" s="49" t="str">
        <f>+'[43]Trafo 1f Consolidado'!J147</f>
        <v/>
      </c>
      <c r="L1596" s="49" t="str">
        <f>+'[43]Trafo 1f Consolidado'!K147</f>
        <v/>
      </c>
      <c r="M1596" s="49" t="str">
        <f>+'[43]Trafo 1f Consolidado'!L147</f>
        <v/>
      </c>
      <c r="N1596" s="49" t="str">
        <f>+'[43]Trafo 1f Consolidado'!M147</f>
        <v/>
      </c>
      <c r="O1596" s="49" t="str">
        <f>+'[43]Trafo 1f Consolidado'!N147</f>
        <v>Estimado</v>
      </c>
      <c r="P1596" s="49" t="str">
        <f>+'[43]Trafo 1f Consolidado'!O147</f>
        <v/>
      </c>
      <c r="Q1596" s="49" t="str">
        <f>+'[43]Trafo 1f Consolidado'!P147</f>
        <v>E</v>
      </c>
      <c r="R1596" s="51">
        <f t="shared" si="100"/>
        <v>-0.52888866402627699</v>
      </c>
      <c r="S1596" s="45" t="str">
        <f t="shared" si="101"/>
        <v>Estimado.rar</v>
      </c>
      <c r="V1596" s="46">
        <f t="shared" si="103"/>
        <v>1</v>
      </c>
    </row>
    <row r="1597" spans="1:22" s="45" customFormat="1" ht="11.25" hidden="1" customHeight="1" x14ac:dyDescent="0.2">
      <c r="A1597" s="47">
        <f t="shared" si="102"/>
        <v>1583</v>
      </c>
      <c r="B1597" s="48" t="str">
        <f>+'[43]Trafo 1f Consolidado'!B148</f>
        <v>TMC230</v>
      </c>
      <c r="C1597" s="49" t="str">
        <f>+'[43]Trafo 1f Consolidado'!C148</f>
        <v>TRANSFORMADOR MONOFASICO AEREO CONVENCIONAL DE 75 KVA; 13.2KV/ BT</v>
      </c>
      <c r="D1597" s="49">
        <f>+'[43]Trafo 1f Consolidado'!D148</f>
        <v>3355.14</v>
      </c>
      <c r="E1597" s="53">
        <f>+'[43]Trafo 1f Consolidado'!E148</f>
        <v>1580.644487778877</v>
      </c>
      <c r="F1597" s="53"/>
      <c r="G1597" s="49" t="str">
        <f>+'[43]Trafo 1f Consolidado'!F148</f>
        <v>E</v>
      </c>
      <c r="H1597" s="49" t="str">
        <f>+'[43]Trafo 1f Consolidado'!G148</f>
        <v/>
      </c>
      <c r="I1597" s="49" t="str">
        <f>+'[43]Trafo 1f Consolidado'!H148</f>
        <v>Estimado</v>
      </c>
      <c r="J1597" s="49" t="str">
        <f>+'[43]Trafo 1f Consolidado'!I148</f>
        <v/>
      </c>
      <c r="K1597" s="49" t="str">
        <f>+'[43]Trafo 1f Consolidado'!J148</f>
        <v/>
      </c>
      <c r="L1597" s="49" t="str">
        <f>+'[43]Trafo 1f Consolidado'!K148</f>
        <v/>
      </c>
      <c r="M1597" s="49" t="str">
        <f>+'[43]Trafo 1f Consolidado'!L148</f>
        <v/>
      </c>
      <c r="N1597" s="49" t="str">
        <f>+'[43]Trafo 1f Consolidado'!M148</f>
        <v/>
      </c>
      <c r="O1597" s="49" t="str">
        <f>+'[43]Trafo 1f Consolidado'!N148</f>
        <v>Estimado</v>
      </c>
      <c r="P1597" s="49" t="str">
        <f>+'[43]Trafo 1f Consolidado'!O148</f>
        <v/>
      </c>
      <c r="Q1597" s="49" t="str">
        <f>+'[43]Trafo 1f Consolidado'!P148</f>
        <v>E</v>
      </c>
      <c r="R1597" s="51">
        <f t="shared" si="100"/>
        <v>-0.52888866402627699</v>
      </c>
      <c r="S1597" s="45" t="str">
        <f t="shared" si="101"/>
        <v>Estimado.rar</v>
      </c>
      <c r="V1597" s="46">
        <f t="shared" si="103"/>
        <v>1</v>
      </c>
    </row>
    <row r="1598" spans="1:22" s="45" customFormat="1" ht="11.25" hidden="1" customHeight="1" x14ac:dyDescent="0.2">
      <c r="A1598" s="47">
        <f t="shared" si="102"/>
        <v>1584</v>
      </c>
      <c r="B1598" s="48" t="str">
        <f>+'[43]Trafo 1f Consolidado'!B149</f>
        <v>TMC70</v>
      </c>
      <c r="C1598" s="49" t="str">
        <f>+'[43]Trafo 1f Consolidado'!C149</f>
        <v>TRANSFORMADOR MONOFASICO AEREO CONVENCIONAL DE  80 KVA; 13.2/0.22 KV.</v>
      </c>
      <c r="D1598" s="49">
        <f>+'[43]Trafo 1f Consolidado'!D149</f>
        <v>3456.75</v>
      </c>
      <c r="E1598" s="53">
        <f>+'[43]Trafo 1f Consolidado'!E149</f>
        <v>1629.8507807348167</v>
      </c>
      <c r="F1598" s="53"/>
      <c r="G1598" s="49" t="str">
        <f>+'[43]Trafo 1f Consolidado'!F149</f>
        <v>E</v>
      </c>
      <c r="H1598" s="49" t="str">
        <f>+'[43]Trafo 1f Consolidado'!G149</f>
        <v/>
      </c>
      <c r="I1598" s="49" t="str">
        <f>+'[43]Trafo 1f Consolidado'!H149</f>
        <v>Estimado</v>
      </c>
      <c r="J1598" s="49" t="str">
        <f>+'[43]Trafo 1f Consolidado'!I149</f>
        <v/>
      </c>
      <c r="K1598" s="49" t="str">
        <f>+'[43]Trafo 1f Consolidado'!J149</f>
        <v/>
      </c>
      <c r="L1598" s="49" t="str">
        <f>+'[43]Trafo 1f Consolidado'!K149</f>
        <v/>
      </c>
      <c r="M1598" s="49" t="str">
        <f>+'[43]Trafo 1f Consolidado'!L149</f>
        <v/>
      </c>
      <c r="N1598" s="49" t="str">
        <f>+'[43]Trafo 1f Consolidado'!M149</f>
        <v/>
      </c>
      <c r="O1598" s="49" t="str">
        <f>+'[43]Trafo 1f Consolidado'!N149</f>
        <v>Estimado</v>
      </c>
      <c r="P1598" s="49" t="str">
        <f>+'[43]Trafo 1f Consolidado'!O149</f>
        <v/>
      </c>
      <c r="Q1598" s="49" t="str">
        <f>+'[43]Trafo 1f Consolidado'!P149</f>
        <v>E</v>
      </c>
      <c r="R1598" s="51">
        <f t="shared" si="100"/>
        <v>-0.52850197997112414</v>
      </c>
      <c r="S1598" s="45" t="str">
        <f t="shared" si="101"/>
        <v>Estimado.rar</v>
      </c>
      <c r="V1598" s="46">
        <f t="shared" si="103"/>
        <v>1</v>
      </c>
    </row>
    <row r="1599" spans="1:22" s="45" customFormat="1" ht="11.25" hidden="1" customHeight="1" x14ac:dyDescent="0.2">
      <c r="A1599" s="47">
        <f t="shared" si="102"/>
        <v>1585</v>
      </c>
      <c r="B1599" s="48" t="str">
        <f>+'[43]Trafo 1f Consolidado'!B150</f>
        <v>TMC71</v>
      </c>
      <c r="C1599" s="49" t="str">
        <f>+'[43]Trafo 1f Consolidado'!C150</f>
        <v>TRANSFORMADOR MONOFASICO AEREO CONVENCIONAL DE  80 KVA; 13.2/0.44-0.22 KV.</v>
      </c>
      <c r="D1599" s="49">
        <f>+'[43]Trafo 1f Consolidado'!D150</f>
        <v>3456.75</v>
      </c>
      <c r="E1599" s="53">
        <f>+'[43]Trafo 1f Consolidado'!E150</f>
        <v>1629.8507807348167</v>
      </c>
      <c r="F1599" s="53"/>
      <c r="G1599" s="49" t="str">
        <f>+'[43]Trafo 1f Consolidado'!F150</f>
        <v>E</v>
      </c>
      <c r="H1599" s="49" t="str">
        <f>+'[43]Trafo 1f Consolidado'!G150</f>
        <v/>
      </c>
      <c r="I1599" s="49" t="str">
        <f>+'[43]Trafo 1f Consolidado'!H150</f>
        <v>Estimado</v>
      </c>
      <c r="J1599" s="49" t="str">
        <f>+'[43]Trafo 1f Consolidado'!I150</f>
        <v/>
      </c>
      <c r="K1599" s="49" t="str">
        <f>+'[43]Trafo 1f Consolidado'!J150</f>
        <v/>
      </c>
      <c r="L1599" s="49" t="str">
        <f>+'[43]Trafo 1f Consolidado'!K150</f>
        <v/>
      </c>
      <c r="M1599" s="49" t="str">
        <f>+'[43]Trafo 1f Consolidado'!L150</f>
        <v/>
      </c>
      <c r="N1599" s="49" t="str">
        <f>+'[43]Trafo 1f Consolidado'!M150</f>
        <v/>
      </c>
      <c r="O1599" s="49" t="str">
        <f>+'[43]Trafo 1f Consolidado'!N150</f>
        <v>Estimado</v>
      </c>
      <c r="P1599" s="49" t="str">
        <f>+'[43]Trafo 1f Consolidado'!O150</f>
        <v/>
      </c>
      <c r="Q1599" s="49" t="str">
        <f>+'[43]Trafo 1f Consolidado'!P150</f>
        <v>E</v>
      </c>
      <c r="R1599" s="51">
        <f t="shared" si="100"/>
        <v>-0.52850197997112414</v>
      </c>
      <c r="S1599" s="45" t="str">
        <f t="shared" si="101"/>
        <v>Estimado.rar</v>
      </c>
      <c r="V1599" s="46">
        <f t="shared" si="103"/>
        <v>1</v>
      </c>
    </row>
    <row r="1600" spans="1:22" s="45" customFormat="1" ht="11.25" hidden="1" customHeight="1" x14ac:dyDescent="0.2">
      <c r="A1600" s="47">
        <f t="shared" si="102"/>
        <v>1586</v>
      </c>
      <c r="B1600" s="48" t="str">
        <f>+'[43]Trafo 1f Consolidado'!B151</f>
        <v>TMC233</v>
      </c>
      <c r="C1600" s="49" t="str">
        <f>+'[43]Trafo 1f Consolidado'!C151</f>
        <v>TRANSFORMADOR MONOFASICO AEREO CONVENCIONAL DE 80 KVA; 13.2/0.38-0.22 KV</v>
      </c>
      <c r="D1600" s="49">
        <f>+'[43]Trafo 1f Consolidado'!D151</f>
        <v>3456.75</v>
      </c>
      <c r="E1600" s="53">
        <f>+'[43]Trafo 1f Consolidado'!E151</f>
        <v>1629.8507807348167</v>
      </c>
      <c r="F1600" s="53"/>
      <c r="G1600" s="49" t="str">
        <f>+'[43]Trafo 1f Consolidado'!F151</f>
        <v>E</v>
      </c>
      <c r="H1600" s="49" t="str">
        <f>+'[43]Trafo 1f Consolidado'!G151</f>
        <v/>
      </c>
      <c r="I1600" s="49" t="str">
        <f>+'[43]Trafo 1f Consolidado'!H151</f>
        <v>Estimado</v>
      </c>
      <c r="J1600" s="49" t="str">
        <f>+'[43]Trafo 1f Consolidado'!I151</f>
        <v/>
      </c>
      <c r="K1600" s="49" t="str">
        <f>+'[43]Trafo 1f Consolidado'!J151</f>
        <v/>
      </c>
      <c r="L1600" s="49" t="str">
        <f>+'[43]Trafo 1f Consolidado'!K151</f>
        <v/>
      </c>
      <c r="M1600" s="49" t="str">
        <f>+'[43]Trafo 1f Consolidado'!L151</f>
        <v/>
      </c>
      <c r="N1600" s="49" t="str">
        <f>+'[43]Trafo 1f Consolidado'!M151</f>
        <v/>
      </c>
      <c r="O1600" s="49" t="str">
        <f>+'[43]Trafo 1f Consolidado'!N151</f>
        <v>Estimado</v>
      </c>
      <c r="P1600" s="49" t="str">
        <f>+'[43]Trafo 1f Consolidado'!O151</f>
        <v/>
      </c>
      <c r="Q1600" s="49" t="str">
        <f>+'[43]Trafo 1f Consolidado'!P151</f>
        <v>E</v>
      </c>
      <c r="R1600" s="51">
        <f t="shared" si="100"/>
        <v>-0.52850197997112414</v>
      </c>
      <c r="S1600" s="45" t="str">
        <f t="shared" si="101"/>
        <v>Estimado.rar</v>
      </c>
      <c r="V1600" s="46">
        <f t="shared" si="103"/>
        <v>1</v>
      </c>
    </row>
    <row r="1601" spans="1:22" s="45" customFormat="1" ht="11.25" hidden="1" customHeight="1" x14ac:dyDescent="0.2">
      <c r="A1601" s="47">
        <f t="shared" si="102"/>
        <v>1587</v>
      </c>
      <c r="B1601" s="48" t="str">
        <f>+'[43]Trafo 1f Consolidado'!B152</f>
        <v>TMC75</v>
      </c>
      <c r="C1601" s="49" t="str">
        <f>+'[43]Trafo 1f Consolidado'!C152</f>
        <v>TRANSFORMADOR MONOFASICO AEREO CONVENCIONAL DE  125 KVA; 13.2/0.22 KV.</v>
      </c>
      <c r="D1601" s="49">
        <f>+'[43]Trafo 1f Consolidado'!D152</f>
        <v>3456.75</v>
      </c>
      <c r="E1601" s="53">
        <f>+'[43]Trafo 1f Consolidado'!E152</f>
        <v>2014.7091424783753</v>
      </c>
      <c r="F1601" s="53"/>
      <c r="G1601" s="49" t="str">
        <f>+'[43]Trafo 1f Consolidado'!F152</f>
        <v>E</v>
      </c>
      <c r="H1601" s="49" t="str">
        <f>+'[43]Trafo 1f Consolidado'!G152</f>
        <v/>
      </c>
      <c r="I1601" s="49" t="str">
        <f>+'[43]Trafo 1f Consolidado'!H152</f>
        <v>Estimado</v>
      </c>
      <c r="J1601" s="49" t="str">
        <f>+'[43]Trafo 1f Consolidado'!I152</f>
        <v/>
      </c>
      <c r="K1601" s="49" t="str">
        <f>+'[43]Trafo 1f Consolidado'!J152</f>
        <v/>
      </c>
      <c r="L1601" s="49" t="str">
        <f>+'[43]Trafo 1f Consolidado'!K152</f>
        <v/>
      </c>
      <c r="M1601" s="49" t="str">
        <f>+'[43]Trafo 1f Consolidado'!L152</f>
        <v/>
      </c>
      <c r="N1601" s="49" t="str">
        <f>+'[43]Trafo 1f Consolidado'!M152</f>
        <v/>
      </c>
      <c r="O1601" s="49" t="str">
        <f>+'[43]Trafo 1f Consolidado'!N152</f>
        <v>Estimado</v>
      </c>
      <c r="P1601" s="49" t="str">
        <f>+'[43]Trafo 1f Consolidado'!O152</f>
        <v/>
      </c>
      <c r="Q1601" s="49" t="str">
        <f>+'[43]Trafo 1f Consolidado'!P152</f>
        <v>E</v>
      </c>
      <c r="R1601" s="51">
        <f t="shared" si="100"/>
        <v>-0.41716666161036375</v>
      </c>
      <c r="S1601" s="45" t="str">
        <f t="shared" si="101"/>
        <v>Estimado.rar</v>
      </c>
      <c r="V1601" s="46">
        <f t="shared" si="103"/>
        <v>1</v>
      </c>
    </row>
    <row r="1602" spans="1:22" s="45" customFormat="1" ht="11.25" hidden="1" customHeight="1" x14ac:dyDescent="0.2">
      <c r="A1602" s="47">
        <f t="shared" si="102"/>
        <v>1588</v>
      </c>
      <c r="B1602" s="48" t="str">
        <f>+'[43]Trafo 1f Consolidado'!B153</f>
        <v>TMC235</v>
      </c>
      <c r="C1602" s="49" t="str">
        <f>+'[43]Trafo 1f Consolidado'!C153</f>
        <v>TRANSFORMADOR MONOFASICO AEREO CONVENCIONAL DE  125 KVA; 13.2/0.38-0.22 KV.</v>
      </c>
      <c r="D1602" s="49">
        <f>+'[43]Trafo 1f Consolidado'!D153</f>
        <v>3456.75</v>
      </c>
      <c r="E1602" s="53">
        <f>+'[43]Trafo 1f Consolidado'!E153</f>
        <v>2014.7091424783753</v>
      </c>
      <c r="F1602" s="53"/>
      <c r="G1602" s="49" t="str">
        <f>+'[43]Trafo 1f Consolidado'!F153</f>
        <v>E</v>
      </c>
      <c r="H1602" s="49" t="str">
        <f>+'[43]Trafo 1f Consolidado'!G153</f>
        <v/>
      </c>
      <c r="I1602" s="49" t="str">
        <f>+'[43]Trafo 1f Consolidado'!H153</f>
        <v>Estimado</v>
      </c>
      <c r="J1602" s="49" t="str">
        <f>+'[43]Trafo 1f Consolidado'!I153</f>
        <v/>
      </c>
      <c r="K1602" s="49" t="str">
        <f>+'[43]Trafo 1f Consolidado'!J153</f>
        <v/>
      </c>
      <c r="L1602" s="49" t="str">
        <f>+'[43]Trafo 1f Consolidado'!K153</f>
        <v/>
      </c>
      <c r="M1602" s="49" t="str">
        <f>+'[43]Trafo 1f Consolidado'!L153</f>
        <v/>
      </c>
      <c r="N1602" s="49" t="str">
        <f>+'[43]Trafo 1f Consolidado'!M153</f>
        <v/>
      </c>
      <c r="O1602" s="49" t="str">
        <f>+'[43]Trafo 1f Consolidado'!N153</f>
        <v>Estimado</v>
      </c>
      <c r="P1602" s="49" t="str">
        <f>+'[43]Trafo 1f Consolidado'!O153</f>
        <v/>
      </c>
      <c r="Q1602" s="49" t="str">
        <f>+'[43]Trafo 1f Consolidado'!P153</f>
        <v>E</v>
      </c>
      <c r="R1602" s="51">
        <f t="shared" si="100"/>
        <v>-0.41716666161036375</v>
      </c>
      <c r="S1602" s="45" t="str">
        <f t="shared" si="101"/>
        <v>Estimado.rar</v>
      </c>
      <c r="V1602" s="46">
        <f t="shared" si="103"/>
        <v>1</v>
      </c>
    </row>
    <row r="1603" spans="1:22" s="45" customFormat="1" ht="11.25" hidden="1" customHeight="1" x14ac:dyDescent="0.2">
      <c r="A1603" s="47">
        <f t="shared" si="102"/>
        <v>1589</v>
      </c>
      <c r="B1603" s="48" t="str">
        <f>+'[43]Trafo 1f Consolidado'!B154</f>
        <v>TMC76</v>
      </c>
      <c r="C1603" s="49" t="str">
        <f>+'[43]Trafo 1f Consolidado'!C154</f>
        <v>TRANSFORMADOR MONOFASICO AEREO CONVENCIONAL DE  125 KVA; 13.2/0.44-0.22 KV.</v>
      </c>
      <c r="D1603" s="49">
        <f>+'[43]Trafo 1f Consolidado'!D154</f>
        <v>3456.75</v>
      </c>
      <c r="E1603" s="53">
        <f>+'[43]Trafo 1f Consolidado'!E154</f>
        <v>2014.7091424783753</v>
      </c>
      <c r="F1603" s="53"/>
      <c r="G1603" s="49" t="str">
        <f>+'[43]Trafo 1f Consolidado'!F154</f>
        <v>E</v>
      </c>
      <c r="H1603" s="49" t="str">
        <f>+'[43]Trafo 1f Consolidado'!G154</f>
        <v/>
      </c>
      <c r="I1603" s="49" t="str">
        <f>+'[43]Trafo 1f Consolidado'!H154</f>
        <v>Estimado</v>
      </c>
      <c r="J1603" s="49" t="str">
        <f>+'[43]Trafo 1f Consolidado'!I154</f>
        <v/>
      </c>
      <c r="K1603" s="49" t="str">
        <f>+'[43]Trafo 1f Consolidado'!J154</f>
        <v/>
      </c>
      <c r="L1603" s="49" t="str">
        <f>+'[43]Trafo 1f Consolidado'!K154</f>
        <v/>
      </c>
      <c r="M1603" s="49" t="str">
        <f>+'[43]Trafo 1f Consolidado'!L154</f>
        <v/>
      </c>
      <c r="N1603" s="49" t="str">
        <f>+'[43]Trafo 1f Consolidado'!M154</f>
        <v/>
      </c>
      <c r="O1603" s="49" t="str">
        <f>+'[43]Trafo 1f Consolidado'!N154</f>
        <v>Estimado</v>
      </c>
      <c r="P1603" s="49" t="str">
        <f>+'[43]Trafo 1f Consolidado'!O154</f>
        <v/>
      </c>
      <c r="Q1603" s="49" t="str">
        <f>+'[43]Trafo 1f Consolidado'!P154</f>
        <v>E</v>
      </c>
      <c r="R1603" s="51">
        <f t="shared" ref="R1603:R1666" si="104">+IFERROR(E1603/D1603-1,"")</f>
        <v>-0.41716666161036375</v>
      </c>
      <c r="S1603" s="45" t="str">
        <f t="shared" ref="S1603:S1666" si="105">+IF(O1603="Sustento",K1603&amp;": "&amp;I1603,IF(O1603="Precio regulado 2012",O1603,IF(O1603="Estimado","Estimado.rar",O1603)))</f>
        <v>Estimado.rar</v>
      </c>
      <c r="V1603" s="46">
        <f t="shared" si="103"/>
        <v>1</v>
      </c>
    </row>
    <row r="1604" spans="1:22" s="45" customFormat="1" ht="11.25" hidden="1" customHeight="1" x14ac:dyDescent="0.2">
      <c r="A1604" s="47">
        <f t="shared" si="102"/>
        <v>1590</v>
      </c>
      <c r="B1604" s="48" t="str">
        <f>+'[43]Trafo 1f Consolidado'!B155</f>
        <v>TMC243</v>
      </c>
      <c r="C1604" s="49" t="str">
        <f>+'[43]Trafo 1f Consolidado'!C155</f>
        <v>TRANSFORMADOR MONOFASICO DE 167 KVA, 13.2/0.44-0.22 KV.</v>
      </c>
      <c r="D1604" s="49">
        <f>+'[43]Trafo 1f Consolidado'!D155</f>
        <v>4857.71</v>
      </c>
      <c r="E1604" s="53">
        <f>+'[43]Trafo 1f Consolidado'!E155</f>
        <v>2311.9073454149548</v>
      </c>
      <c r="F1604" s="53"/>
      <c r="G1604" s="49" t="str">
        <f>+'[43]Trafo 1f Consolidado'!F155</f>
        <v>E</v>
      </c>
      <c r="H1604" s="49" t="str">
        <f>+'[43]Trafo 1f Consolidado'!G155</f>
        <v/>
      </c>
      <c r="I1604" s="49" t="str">
        <f>+'[43]Trafo 1f Consolidado'!H155</f>
        <v>Estimado</v>
      </c>
      <c r="J1604" s="49" t="str">
        <f>+'[43]Trafo 1f Consolidado'!I155</f>
        <v/>
      </c>
      <c r="K1604" s="49" t="str">
        <f>+'[43]Trafo 1f Consolidado'!J155</f>
        <v/>
      </c>
      <c r="L1604" s="49" t="str">
        <f>+'[43]Trafo 1f Consolidado'!K155</f>
        <v/>
      </c>
      <c r="M1604" s="49" t="str">
        <f>+'[43]Trafo 1f Consolidado'!L155</f>
        <v/>
      </c>
      <c r="N1604" s="49" t="str">
        <f>+'[43]Trafo 1f Consolidado'!M155</f>
        <v/>
      </c>
      <c r="O1604" s="49" t="str">
        <f>+'[43]Trafo 1f Consolidado'!N155</f>
        <v>Estimado</v>
      </c>
      <c r="P1604" s="49" t="str">
        <f>+'[43]Trafo 1f Consolidado'!O155</f>
        <v/>
      </c>
      <c r="Q1604" s="49" t="str">
        <f>+'[43]Trafo 1f Consolidado'!P155</f>
        <v>E</v>
      </c>
      <c r="R1604" s="51">
        <f t="shared" si="104"/>
        <v>-0.52407464722781838</v>
      </c>
      <c r="S1604" s="45" t="str">
        <f t="shared" si="105"/>
        <v>Estimado.rar</v>
      </c>
      <c r="V1604" s="46">
        <f t="shared" si="103"/>
        <v>1</v>
      </c>
    </row>
    <row r="1605" spans="1:22" s="45" customFormat="1" ht="11.25" hidden="1" customHeight="1" x14ac:dyDescent="0.2">
      <c r="A1605" s="47">
        <f t="shared" si="102"/>
        <v>1591</v>
      </c>
      <c r="B1605" s="48" t="str">
        <f>+'[43]Trafo 1f Consolidado'!B156</f>
        <v>TMC190</v>
      </c>
      <c r="C1605" s="49" t="str">
        <f>+'[43]Trafo 1f Consolidado'!C156</f>
        <v>TRANSFORMADOR MONOFASICO DE 250 KVA, 13.2/0.22 KV.</v>
      </c>
      <c r="D1605" s="49">
        <f>+'[43]Trafo 1f Consolidado'!D156</f>
        <v>5853.79</v>
      </c>
      <c r="E1605" s="53">
        <f>+'[43]Trafo 1f Consolidado'!E156</f>
        <v>2800.2809448136227</v>
      </c>
      <c r="F1605" s="53"/>
      <c r="G1605" s="49" t="str">
        <f>+'[43]Trafo 1f Consolidado'!F156</f>
        <v>E</v>
      </c>
      <c r="H1605" s="49" t="str">
        <f>+'[43]Trafo 1f Consolidado'!G156</f>
        <v/>
      </c>
      <c r="I1605" s="49" t="str">
        <f>+'[43]Trafo 1f Consolidado'!H156</f>
        <v>Estimado</v>
      </c>
      <c r="J1605" s="49" t="str">
        <f>+'[43]Trafo 1f Consolidado'!I156</f>
        <v/>
      </c>
      <c r="K1605" s="49" t="str">
        <f>+'[43]Trafo 1f Consolidado'!J156</f>
        <v/>
      </c>
      <c r="L1605" s="49" t="str">
        <f>+'[43]Trafo 1f Consolidado'!K156</f>
        <v/>
      </c>
      <c r="M1605" s="49" t="str">
        <f>+'[43]Trafo 1f Consolidado'!L156</f>
        <v/>
      </c>
      <c r="N1605" s="49" t="str">
        <f>+'[43]Trafo 1f Consolidado'!M156</f>
        <v/>
      </c>
      <c r="O1605" s="49" t="str">
        <f>+'[43]Trafo 1f Consolidado'!N156</f>
        <v>Estimado</v>
      </c>
      <c r="P1605" s="49" t="str">
        <f>+'[43]Trafo 1f Consolidado'!O156</f>
        <v/>
      </c>
      <c r="Q1605" s="49" t="str">
        <f>+'[43]Trafo 1f Consolidado'!P156</f>
        <v>E</v>
      </c>
      <c r="R1605" s="51">
        <f t="shared" si="104"/>
        <v>-0.52162941533372009</v>
      </c>
      <c r="S1605" s="45" t="str">
        <f t="shared" si="105"/>
        <v>Estimado.rar</v>
      </c>
      <c r="V1605" s="46">
        <f t="shared" si="103"/>
        <v>1</v>
      </c>
    </row>
    <row r="1606" spans="1:22" s="45" customFormat="1" ht="11.25" hidden="1" customHeight="1" x14ac:dyDescent="0.2">
      <c r="A1606" s="47">
        <f t="shared" si="102"/>
        <v>1592</v>
      </c>
      <c r="B1606" s="48" t="str">
        <f>+'[43]Trafo 1f Consolidado'!B157</f>
        <v>TMC191</v>
      </c>
      <c r="C1606" s="49" t="str">
        <f>+'[43]Trafo 1f Consolidado'!C157</f>
        <v>TRANSFORMADOR MONOFASICO DE 250 KVA, 13.2/0.38-0.22 KV.</v>
      </c>
      <c r="D1606" s="49">
        <f>+'[43]Trafo 1f Consolidado'!D157</f>
        <v>5853.79</v>
      </c>
      <c r="E1606" s="53">
        <f>+'[43]Trafo 1f Consolidado'!E157</f>
        <v>2800.2809448136227</v>
      </c>
      <c r="F1606" s="53"/>
      <c r="G1606" s="49" t="str">
        <f>+'[43]Trafo 1f Consolidado'!F157</f>
        <v>E</v>
      </c>
      <c r="H1606" s="49" t="str">
        <f>+'[43]Trafo 1f Consolidado'!G157</f>
        <v/>
      </c>
      <c r="I1606" s="49" t="str">
        <f>+'[43]Trafo 1f Consolidado'!H157</f>
        <v>Estimado</v>
      </c>
      <c r="J1606" s="49" t="str">
        <f>+'[43]Trafo 1f Consolidado'!I157</f>
        <v/>
      </c>
      <c r="K1606" s="49" t="str">
        <f>+'[43]Trafo 1f Consolidado'!J157</f>
        <v/>
      </c>
      <c r="L1606" s="49" t="str">
        <f>+'[43]Trafo 1f Consolidado'!K157</f>
        <v/>
      </c>
      <c r="M1606" s="49" t="str">
        <f>+'[43]Trafo 1f Consolidado'!L157</f>
        <v/>
      </c>
      <c r="N1606" s="49" t="str">
        <f>+'[43]Trafo 1f Consolidado'!M157</f>
        <v/>
      </c>
      <c r="O1606" s="49" t="str">
        <f>+'[43]Trafo 1f Consolidado'!N157</f>
        <v>Estimado</v>
      </c>
      <c r="P1606" s="49" t="str">
        <f>+'[43]Trafo 1f Consolidado'!O157</f>
        <v/>
      </c>
      <c r="Q1606" s="49" t="str">
        <f>+'[43]Trafo 1f Consolidado'!P157</f>
        <v>E</v>
      </c>
      <c r="R1606" s="51">
        <f t="shared" si="104"/>
        <v>-0.52162941533372009</v>
      </c>
      <c r="S1606" s="45" t="str">
        <f t="shared" si="105"/>
        <v>Estimado.rar</v>
      </c>
      <c r="V1606" s="46">
        <f t="shared" si="103"/>
        <v>1</v>
      </c>
    </row>
    <row r="1607" spans="1:22" s="45" customFormat="1" ht="11.25" hidden="1" customHeight="1" x14ac:dyDescent="0.2">
      <c r="A1607" s="47">
        <f t="shared" si="102"/>
        <v>1593</v>
      </c>
      <c r="B1607" s="48" t="str">
        <f>+'[43]Trafo 1f Consolidado'!B158</f>
        <v>TMC113</v>
      </c>
      <c r="C1607" s="49" t="str">
        <f>+'[43]Trafo 1f Consolidado'!C158</f>
        <v>TRANSFORMADOR MONOFASICO AEREO CONVENCIONAL DE  1,5 KVA;  12/0.44-0.22 KV.</v>
      </c>
      <c r="D1607" s="49">
        <f>+'[43]Trafo 1f Consolidado'!D158</f>
        <v>1033.76</v>
      </c>
      <c r="E1607" s="53">
        <f>+'[43]Trafo 1f Consolidado'!E158</f>
        <v>494.5410048952952</v>
      </c>
      <c r="F1607" s="53"/>
      <c r="G1607" s="49" t="str">
        <f>+'[43]Trafo 1f Consolidado'!F158</f>
        <v>E</v>
      </c>
      <c r="H1607" s="49" t="str">
        <f>+'[43]Trafo 1f Consolidado'!G158</f>
        <v/>
      </c>
      <c r="I1607" s="49" t="str">
        <f>+'[43]Trafo 1f Consolidado'!H158</f>
        <v>Estimado</v>
      </c>
      <c r="J1607" s="49" t="str">
        <f>+'[43]Trafo 1f Consolidado'!I158</f>
        <v/>
      </c>
      <c r="K1607" s="49" t="str">
        <f>+'[43]Trafo 1f Consolidado'!J158</f>
        <v/>
      </c>
      <c r="L1607" s="49" t="str">
        <f>+'[43]Trafo 1f Consolidado'!K158</f>
        <v/>
      </c>
      <c r="M1607" s="49" t="str">
        <f>+'[43]Trafo 1f Consolidado'!L158</f>
        <v/>
      </c>
      <c r="N1607" s="49" t="str">
        <f>+'[43]Trafo 1f Consolidado'!M158</f>
        <v/>
      </c>
      <c r="O1607" s="49" t="str">
        <f>+'[43]Trafo 1f Consolidado'!N158</f>
        <v>Estimado</v>
      </c>
      <c r="P1607" s="49" t="str">
        <f>+'[43]Trafo 1f Consolidado'!O158</f>
        <v/>
      </c>
      <c r="Q1607" s="49" t="str">
        <f>+'[43]Trafo 1f Consolidado'!P158</f>
        <v>E</v>
      </c>
      <c r="R1607" s="51">
        <f t="shared" si="104"/>
        <v>-0.52160945974375561</v>
      </c>
      <c r="S1607" s="45" t="str">
        <f t="shared" si="105"/>
        <v>Estimado.rar</v>
      </c>
      <c r="V1607" s="46">
        <f t="shared" si="103"/>
        <v>1</v>
      </c>
    </row>
    <row r="1608" spans="1:22" s="45" customFormat="1" ht="11.25" hidden="1" customHeight="1" x14ac:dyDescent="0.2">
      <c r="A1608" s="47">
        <f t="shared" si="102"/>
        <v>1594</v>
      </c>
      <c r="B1608" s="48" t="str">
        <f>+'[43]Trafo 1f Consolidado'!B159</f>
        <v>TMC118</v>
      </c>
      <c r="C1608" s="49" t="str">
        <f>+'[43]Trafo 1f Consolidado'!C159</f>
        <v>TRANSFORMADOR MONOFASICO AEREO CONVENCIONAL DE  3 KVA; 12/0.22 KV.</v>
      </c>
      <c r="D1608" s="49">
        <f>+'[43]Trafo 1f Consolidado'!D159</f>
        <v>1347.15</v>
      </c>
      <c r="E1608" s="53">
        <f>+'[43]Trafo 1f Consolidado'!E159</f>
        <v>644.45970077256288</v>
      </c>
      <c r="F1608" s="53"/>
      <c r="G1608" s="49" t="str">
        <f>+'[43]Trafo 1f Consolidado'!F159</f>
        <v>E</v>
      </c>
      <c r="H1608" s="49" t="str">
        <f>+'[43]Trafo 1f Consolidado'!G159</f>
        <v/>
      </c>
      <c r="I1608" s="49" t="str">
        <f>+'[43]Trafo 1f Consolidado'!H159</f>
        <v>Estimado</v>
      </c>
      <c r="J1608" s="49" t="str">
        <f>+'[43]Trafo 1f Consolidado'!I159</f>
        <v/>
      </c>
      <c r="K1608" s="49" t="str">
        <f>+'[43]Trafo 1f Consolidado'!J159</f>
        <v/>
      </c>
      <c r="L1608" s="49" t="str">
        <f>+'[43]Trafo 1f Consolidado'!K159</f>
        <v/>
      </c>
      <c r="M1608" s="49" t="str">
        <f>+'[43]Trafo 1f Consolidado'!L159</f>
        <v/>
      </c>
      <c r="N1608" s="49" t="str">
        <f>+'[43]Trafo 1f Consolidado'!M159</f>
        <v/>
      </c>
      <c r="O1608" s="49" t="str">
        <f>+'[43]Trafo 1f Consolidado'!N159</f>
        <v>Estimado</v>
      </c>
      <c r="P1608" s="49" t="str">
        <f>+'[43]Trafo 1f Consolidado'!O159</f>
        <v/>
      </c>
      <c r="Q1608" s="49" t="str">
        <f>+'[43]Trafo 1f Consolidado'!P159</f>
        <v>E</v>
      </c>
      <c r="R1608" s="51">
        <f t="shared" si="104"/>
        <v>-0.52161251473661963</v>
      </c>
      <c r="S1608" s="45" t="str">
        <f t="shared" si="105"/>
        <v>Estimado.rar</v>
      </c>
      <c r="V1608" s="46">
        <f t="shared" si="103"/>
        <v>1</v>
      </c>
    </row>
    <row r="1609" spans="1:22" s="45" customFormat="1" ht="11.25" hidden="1" customHeight="1" x14ac:dyDescent="0.2">
      <c r="A1609" s="47">
        <f t="shared" si="102"/>
        <v>1595</v>
      </c>
      <c r="B1609" s="48" t="str">
        <f>+'[43]Trafo 1f Consolidado'!B160</f>
        <v>TMC119</v>
      </c>
      <c r="C1609" s="49" t="str">
        <f>+'[43]Trafo 1f Consolidado'!C160</f>
        <v>TRANSFORMADOR MONOFASICO AEREO CONVENCIONAL DE  3 KVA; 12/0.44-0.22 KV.</v>
      </c>
      <c r="D1609" s="49">
        <f>+'[43]Trafo 1f Consolidado'!D160</f>
        <v>1347.15</v>
      </c>
      <c r="E1609" s="53">
        <f>+'[43]Trafo 1f Consolidado'!E160</f>
        <v>644.45970077256288</v>
      </c>
      <c r="F1609" s="53"/>
      <c r="G1609" s="49" t="str">
        <f>+'[43]Trafo 1f Consolidado'!F160</f>
        <v>E</v>
      </c>
      <c r="H1609" s="49" t="str">
        <f>+'[43]Trafo 1f Consolidado'!G160</f>
        <v/>
      </c>
      <c r="I1609" s="49" t="str">
        <f>+'[43]Trafo 1f Consolidado'!H160</f>
        <v>Estimado</v>
      </c>
      <c r="J1609" s="49" t="str">
        <f>+'[43]Trafo 1f Consolidado'!I160</f>
        <v/>
      </c>
      <c r="K1609" s="49" t="str">
        <f>+'[43]Trafo 1f Consolidado'!J160</f>
        <v/>
      </c>
      <c r="L1609" s="49" t="str">
        <f>+'[43]Trafo 1f Consolidado'!K160</f>
        <v/>
      </c>
      <c r="M1609" s="49" t="str">
        <f>+'[43]Trafo 1f Consolidado'!L160</f>
        <v/>
      </c>
      <c r="N1609" s="49" t="str">
        <f>+'[43]Trafo 1f Consolidado'!M160</f>
        <v/>
      </c>
      <c r="O1609" s="49" t="str">
        <f>+'[43]Trafo 1f Consolidado'!N160</f>
        <v>Estimado</v>
      </c>
      <c r="P1609" s="49" t="str">
        <f>+'[43]Trafo 1f Consolidado'!O160</f>
        <v/>
      </c>
      <c r="Q1609" s="49" t="str">
        <f>+'[43]Trafo 1f Consolidado'!P160</f>
        <v>E</v>
      </c>
      <c r="R1609" s="51">
        <f t="shared" si="104"/>
        <v>-0.52161251473661963</v>
      </c>
      <c r="S1609" s="45" t="str">
        <f t="shared" si="105"/>
        <v>Estimado.rar</v>
      </c>
      <c r="V1609" s="46">
        <f t="shared" si="103"/>
        <v>1</v>
      </c>
    </row>
    <row r="1610" spans="1:22" s="45" customFormat="1" ht="11.25" hidden="1" customHeight="1" x14ac:dyDescent="0.2">
      <c r="A1610" s="47">
        <f t="shared" si="102"/>
        <v>1596</v>
      </c>
      <c r="B1610" s="48" t="str">
        <f>+'[43]Trafo 1f Consolidado'!B161</f>
        <v>TMC123</v>
      </c>
      <c r="C1610" s="49" t="str">
        <f>+'[43]Trafo 1f Consolidado'!C161</f>
        <v>TRANSFORMADOR MONOFASICO AEREO CONVENCIONAL DE  5 KVA; 12/0.38-0.22 KV.</v>
      </c>
      <c r="D1610" s="49">
        <f>+'[43]Trafo 1f Consolidado'!D161</f>
        <v>1637.42</v>
      </c>
      <c r="E1610" s="53">
        <f>+'[43]Trafo 1f Consolidado'!E161</f>
        <v>783.32500054335037</v>
      </c>
      <c r="F1610" s="53"/>
      <c r="G1610" s="49" t="str">
        <f>+'[43]Trafo 1f Consolidado'!F161</f>
        <v>E</v>
      </c>
      <c r="H1610" s="49" t="str">
        <f>+'[43]Trafo 1f Consolidado'!G161</f>
        <v/>
      </c>
      <c r="I1610" s="49" t="str">
        <f>+'[43]Trafo 1f Consolidado'!H161</f>
        <v>Estimado</v>
      </c>
      <c r="J1610" s="49" t="str">
        <f>+'[43]Trafo 1f Consolidado'!I161</f>
        <v/>
      </c>
      <c r="K1610" s="49" t="str">
        <f>+'[43]Trafo 1f Consolidado'!J161</f>
        <v/>
      </c>
      <c r="L1610" s="49" t="str">
        <f>+'[43]Trafo 1f Consolidado'!K161</f>
        <v/>
      </c>
      <c r="M1610" s="49" t="str">
        <f>+'[43]Trafo 1f Consolidado'!L161</f>
        <v/>
      </c>
      <c r="N1610" s="49" t="str">
        <f>+'[43]Trafo 1f Consolidado'!M161</f>
        <v/>
      </c>
      <c r="O1610" s="49" t="str">
        <f>+'[43]Trafo 1f Consolidado'!N161</f>
        <v>Estimado</v>
      </c>
      <c r="P1610" s="49" t="str">
        <f>+'[43]Trafo 1f Consolidado'!O161</f>
        <v/>
      </c>
      <c r="Q1610" s="49" t="str">
        <f>+'[43]Trafo 1f Consolidado'!P161</f>
        <v>E</v>
      </c>
      <c r="R1610" s="51">
        <f t="shared" si="104"/>
        <v>-0.52161021573979172</v>
      </c>
      <c r="S1610" s="45" t="str">
        <f t="shared" si="105"/>
        <v>Estimado.rar</v>
      </c>
      <c r="V1610" s="46">
        <f t="shared" si="103"/>
        <v>1</v>
      </c>
    </row>
    <row r="1611" spans="1:22" s="45" customFormat="1" ht="11.25" hidden="1" customHeight="1" x14ac:dyDescent="0.2">
      <c r="A1611" s="47">
        <f t="shared" si="102"/>
        <v>1597</v>
      </c>
      <c r="B1611" s="48" t="str">
        <f>+'[43]Trafo 1f Consolidado'!B162</f>
        <v>TMC124</v>
      </c>
      <c r="C1611" s="49" t="str">
        <f>+'[43]Trafo 1f Consolidado'!C162</f>
        <v>TRANSFORMADOR MONOFASICO AEREO CONVENCIONAL DE  5 KVA; 12/0.44-0.22 KV.</v>
      </c>
      <c r="D1611" s="49">
        <f>+'[43]Trafo 1f Consolidado'!D162</f>
        <v>1637.42</v>
      </c>
      <c r="E1611" s="53">
        <f>+'[43]Trafo 1f Consolidado'!E162</f>
        <v>783.32500054335037</v>
      </c>
      <c r="F1611" s="53"/>
      <c r="G1611" s="49" t="str">
        <f>+'[43]Trafo 1f Consolidado'!F162</f>
        <v>E</v>
      </c>
      <c r="H1611" s="49" t="str">
        <f>+'[43]Trafo 1f Consolidado'!G162</f>
        <v/>
      </c>
      <c r="I1611" s="49" t="str">
        <f>+'[43]Trafo 1f Consolidado'!H162</f>
        <v>Estimado</v>
      </c>
      <c r="J1611" s="49" t="str">
        <f>+'[43]Trafo 1f Consolidado'!I162</f>
        <v/>
      </c>
      <c r="K1611" s="49" t="str">
        <f>+'[43]Trafo 1f Consolidado'!J162</f>
        <v/>
      </c>
      <c r="L1611" s="49" t="str">
        <f>+'[43]Trafo 1f Consolidado'!K162</f>
        <v/>
      </c>
      <c r="M1611" s="49" t="str">
        <f>+'[43]Trafo 1f Consolidado'!L162</f>
        <v/>
      </c>
      <c r="N1611" s="49" t="str">
        <f>+'[43]Trafo 1f Consolidado'!M162</f>
        <v/>
      </c>
      <c r="O1611" s="49" t="str">
        <f>+'[43]Trafo 1f Consolidado'!N162</f>
        <v>Estimado</v>
      </c>
      <c r="P1611" s="49" t="str">
        <f>+'[43]Trafo 1f Consolidado'!O162</f>
        <v/>
      </c>
      <c r="Q1611" s="49" t="str">
        <f>+'[43]Trafo 1f Consolidado'!P162</f>
        <v>E</v>
      </c>
      <c r="R1611" s="51">
        <f t="shared" si="104"/>
        <v>-0.52161021573979172</v>
      </c>
      <c r="S1611" s="45" t="str">
        <f t="shared" si="105"/>
        <v>Estimado.rar</v>
      </c>
      <c r="V1611" s="46">
        <f t="shared" si="103"/>
        <v>1</v>
      </c>
    </row>
    <row r="1612" spans="1:22" s="45" customFormat="1" ht="11.25" hidden="1" customHeight="1" x14ac:dyDescent="0.2">
      <c r="A1612" s="47">
        <f t="shared" ref="A1612:A1675" si="106">+A1611+1</f>
        <v>1598</v>
      </c>
      <c r="B1612" s="48" t="str">
        <f>+'[43]Trafo 1f Consolidado'!B163</f>
        <v>TMC131</v>
      </c>
      <c r="C1612" s="49" t="str">
        <f>+'[43]Trafo 1f Consolidado'!C163</f>
        <v>TRANSFORMADOR MONOFASICO AEREO CONVENCIONAL DE  7 KVA;  12/0.22 KV.</v>
      </c>
      <c r="D1612" s="49">
        <f>+'[43]Trafo 1f Consolidado'!D163</f>
        <v>1862.01</v>
      </c>
      <c r="E1612" s="53">
        <f>+'[43]Trafo 1f Consolidado'!E163</f>
        <v>890.76449325519116</v>
      </c>
      <c r="F1612" s="53"/>
      <c r="G1612" s="49" t="str">
        <f>+'[43]Trafo 1f Consolidado'!F163</f>
        <v>E</v>
      </c>
      <c r="H1612" s="49" t="str">
        <f>+'[43]Trafo 1f Consolidado'!G163</f>
        <v/>
      </c>
      <c r="I1612" s="49" t="str">
        <f>+'[43]Trafo 1f Consolidado'!H163</f>
        <v>Estimado</v>
      </c>
      <c r="J1612" s="49" t="str">
        <f>+'[43]Trafo 1f Consolidado'!I163</f>
        <v/>
      </c>
      <c r="K1612" s="49" t="str">
        <f>+'[43]Trafo 1f Consolidado'!J163</f>
        <v/>
      </c>
      <c r="L1612" s="49" t="str">
        <f>+'[43]Trafo 1f Consolidado'!K163</f>
        <v/>
      </c>
      <c r="M1612" s="49" t="str">
        <f>+'[43]Trafo 1f Consolidado'!L163</f>
        <v/>
      </c>
      <c r="N1612" s="49" t="str">
        <f>+'[43]Trafo 1f Consolidado'!M163</f>
        <v/>
      </c>
      <c r="O1612" s="49" t="str">
        <f>+'[43]Trafo 1f Consolidado'!N163</f>
        <v>Estimado</v>
      </c>
      <c r="P1612" s="49" t="str">
        <f>+'[43]Trafo 1f Consolidado'!O163</f>
        <v/>
      </c>
      <c r="Q1612" s="49" t="str">
        <f>+'[43]Trafo 1f Consolidado'!P163</f>
        <v>E</v>
      </c>
      <c r="R1612" s="51">
        <f t="shared" si="104"/>
        <v>-0.52161132686978529</v>
      </c>
      <c r="S1612" s="45" t="str">
        <f t="shared" si="105"/>
        <v>Estimado.rar</v>
      </c>
      <c r="V1612" s="46">
        <f t="shared" si="103"/>
        <v>1</v>
      </c>
    </row>
    <row r="1613" spans="1:22" s="45" customFormat="1" ht="11.25" hidden="1" customHeight="1" x14ac:dyDescent="0.2">
      <c r="A1613" s="47">
        <f t="shared" si="106"/>
        <v>1599</v>
      </c>
      <c r="B1613" s="48" t="str">
        <f>+'[43]Trafo 1f Consolidado'!B164</f>
        <v>TMC132</v>
      </c>
      <c r="C1613" s="49" t="str">
        <f>+'[43]Trafo 1f Consolidado'!C164</f>
        <v>TRANSFORMADOR MONOFASICO AEREO CONVENCIONAL DE  7 KVA; 12/0.44-0.22 KV.</v>
      </c>
      <c r="D1613" s="49">
        <f>+'[43]Trafo 1f Consolidado'!D164</f>
        <v>1862.01</v>
      </c>
      <c r="E1613" s="53">
        <f>+'[43]Trafo 1f Consolidado'!E164</f>
        <v>890.76449325519116</v>
      </c>
      <c r="F1613" s="53"/>
      <c r="G1613" s="49" t="str">
        <f>+'[43]Trafo 1f Consolidado'!F164</f>
        <v>E</v>
      </c>
      <c r="H1613" s="49" t="str">
        <f>+'[43]Trafo 1f Consolidado'!G164</f>
        <v/>
      </c>
      <c r="I1613" s="49" t="str">
        <f>+'[43]Trafo 1f Consolidado'!H164</f>
        <v>Estimado</v>
      </c>
      <c r="J1613" s="49" t="str">
        <f>+'[43]Trafo 1f Consolidado'!I164</f>
        <v/>
      </c>
      <c r="K1613" s="49" t="str">
        <f>+'[43]Trafo 1f Consolidado'!J164</f>
        <v/>
      </c>
      <c r="L1613" s="49" t="str">
        <f>+'[43]Trafo 1f Consolidado'!K164</f>
        <v/>
      </c>
      <c r="M1613" s="49" t="str">
        <f>+'[43]Trafo 1f Consolidado'!L164</f>
        <v/>
      </c>
      <c r="N1613" s="49" t="str">
        <f>+'[43]Trafo 1f Consolidado'!M164</f>
        <v/>
      </c>
      <c r="O1613" s="49" t="str">
        <f>+'[43]Trafo 1f Consolidado'!N164</f>
        <v>Estimado</v>
      </c>
      <c r="P1613" s="49" t="str">
        <f>+'[43]Trafo 1f Consolidado'!O164</f>
        <v/>
      </c>
      <c r="Q1613" s="49" t="str">
        <f>+'[43]Trafo 1f Consolidado'!P164</f>
        <v>E</v>
      </c>
      <c r="R1613" s="51">
        <f t="shared" si="104"/>
        <v>-0.52161132686978529</v>
      </c>
      <c r="S1613" s="45" t="str">
        <f t="shared" si="105"/>
        <v>Estimado.rar</v>
      </c>
      <c r="V1613" s="46">
        <f t="shared" si="103"/>
        <v>1</v>
      </c>
    </row>
    <row r="1614" spans="1:22" s="45" customFormat="1" ht="11.25" hidden="1" customHeight="1" x14ac:dyDescent="0.2">
      <c r="A1614" s="47">
        <f t="shared" si="106"/>
        <v>1600</v>
      </c>
      <c r="B1614" s="48" t="str">
        <f>+'[43]Trafo 1f Consolidado'!B165</f>
        <v>TMC139</v>
      </c>
      <c r="C1614" s="49" t="str">
        <f>+'[43]Trafo 1f Consolidado'!C165</f>
        <v>TRANSFORMADOR MONOFASICO AEREO CONVENCIONAL DE 10 KVA; 12/0.22 KV.</v>
      </c>
      <c r="D1614" s="49">
        <f>+'[43]Trafo 1f Consolidado'!D165</f>
        <v>2133.8000000000002</v>
      </c>
      <c r="E1614" s="53">
        <f>+'[43]Trafo 1f Consolidado'!E165</f>
        <v>1020.787741483068</v>
      </c>
      <c r="F1614" s="53"/>
      <c r="G1614" s="49" t="str">
        <f>+'[43]Trafo 1f Consolidado'!F165</f>
        <v>E</v>
      </c>
      <c r="H1614" s="49" t="str">
        <f>+'[43]Trafo 1f Consolidado'!G165</f>
        <v/>
      </c>
      <c r="I1614" s="49" t="str">
        <f>+'[43]Trafo 1f Consolidado'!H165</f>
        <v>Estimado</v>
      </c>
      <c r="J1614" s="49" t="str">
        <f>+'[43]Trafo 1f Consolidado'!I165</f>
        <v/>
      </c>
      <c r="K1614" s="49" t="str">
        <f>+'[43]Trafo 1f Consolidado'!J165</f>
        <v/>
      </c>
      <c r="L1614" s="49" t="str">
        <f>+'[43]Trafo 1f Consolidado'!K165</f>
        <v/>
      </c>
      <c r="M1614" s="49" t="str">
        <f>+'[43]Trafo 1f Consolidado'!L165</f>
        <v/>
      </c>
      <c r="N1614" s="49" t="str">
        <f>+'[43]Trafo 1f Consolidado'!M165</f>
        <v/>
      </c>
      <c r="O1614" s="49" t="str">
        <f>+'[43]Trafo 1f Consolidado'!N165</f>
        <v>Estimado</v>
      </c>
      <c r="P1614" s="49" t="str">
        <f>+'[43]Trafo 1f Consolidado'!O165</f>
        <v/>
      </c>
      <c r="Q1614" s="49" t="str">
        <f>+'[43]Trafo 1f Consolidado'!P165</f>
        <v>E</v>
      </c>
      <c r="R1614" s="51">
        <f t="shared" si="104"/>
        <v>-0.52161039390614494</v>
      </c>
      <c r="S1614" s="45" t="str">
        <f t="shared" si="105"/>
        <v>Estimado.rar</v>
      </c>
      <c r="V1614" s="46">
        <f t="shared" si="103"/>
        <v>1</v>
      </c>
    </row>
    <row r="1615" spans="1:22" s="45" customFormat="1" ht="11.25" hidden="1" customHeight="1" x14ac:dyDescent="0.2">
      <c r="A1615" s="47">
        <f t="shared" si="106"/>
        <v>1601</v>
      </c>
      <c r="B1615" s="48" t="str">
        <f>+'[43]Trafo 1f Consolidado'!B166</f>
        <v>TMC140</v>
      </c>
      <c r="C1615" s="49" t="str">
        <f>+'[43]Trafo 1f Consolidado'!C166</f>
        <v>TRANSFORMADOR MONOFASICO AEREO CONVENCIONAL DE 10 KVA; 12/0.44-0.22 KV.</v>
      </c>
      <c r="D1615" s="49">
        <f>+'[43]Trafo 1f Consolidado'!D166</f>
        <v>2133.8000000000002</v>
      </c>
      <c r="E1615" s="53">
        <f>+'[43]Trafo 1f Consolidado'!E166</f>
        <v>1020.787741483068</v>
      </c>
      <c r="F1615" s="53"/>
      <c r="G1615" s="49" t="str">
        <f>+'[43]Trafo 1f Consolidado'!F166</f>
        <v>E</v>
      </c>
      <c r="H1615" s="49" t="str">
        <f>+'[43]Trafo 1f Consolidado'!G166</f>
        <v/>
      </c>
      <c r="I1615" s="49" t="str">
        <f>+'[43]Trafo 1f Consolidado'!H166</f>
        <v>Estimado</v>
      </c>
      <c r="J1615" s="49" t="str">
        <f>+'[43]Trafo 1f Consolidado'!I166</f>
        <v/>
      </c>
      <c r="K1615" s="49" t="str">
        <f>+'[43]Trafo 1f Consolidado'!J166</f>
        <v/>
      </c>
      <c r="L1615" s="49" t="str">
        <f>+'[43]Trafo 1f Consolidado'!K166</f>
        <v/>
      </c>
      <c r="M1615" s="49" t="str">
        <f>+'[43]Trafo 1f Consolidado'!L166</f>
        <v/>
      </c>
      <c r="N1615" s="49" t="str">
        <f>+'[43]Trafo 1f Consolidado'!M166</f>
        <v/>
      </c>
      <c r="O1615" s="49" t="str">
        <f>+'[43]Trafo 1f Consolidado'!N166</f>
        <v>Estimado</v>
      </c>
      <c r="P1615" s="49" t="str">
        <f>+'[43]Trafo 1f Consolidado'!O166</f>
        <v/>
      </c>
      <c r="Q1615" s="49" t="str">
        <f>+'[43]Trafo 1f Consolidado'!P166</f>
        <v>E</v>
      </c>
      <c r="R1615" s="51">
        <f t="shared" si="104"/>
        <v>-0.52161039390614494</v>
      </c>
      <c r="S1615" s="45" t="str">
        <f t="shared" si="105"/>
        <v>Estimado.rar</v>
      </c>
      <c r="V1615" s="46">
        <f t="shared" si="103"/>
        <v>1</v>
      </c>
    </row>
    <row r="1616" spans="1:22" s="45" customFormat="1" ht="11.25" hidden="1" customHeight="1" x14ac:dyDescent="0.2">
      <c r="A1616" s="47">
        <f t="shared" si="106"/>
        <v>1602</v>
      </c>
      <c r="B1616" s="48" t="str">
        <f>+'[43]Trafo 1f Consolidado'!B167</f>
        <v>TMC205</v>
      </c>
      <c r="C1616" s="49" t="str">
        <f>+'[43]Trafo 1f Consolidado'!C167</f>
        <v>TRANSFORMADOR MONOFASICO AEREO CONVENCIONAL DE 15 KVA; 12/0.44-0.22 KV.</v>
      </c>
      <c r="D1616" s="49">
        <f>+'[43]Trafo 1f Consolidado'!D167</f>
        <v>2491.27</v>
      </c>
      <c r="E1616" s="53">
        <f>+'[43]Trafo 1f Consolidado'!E167</f>
        <v>1191.7970524052957</v>
      </c>
      <c r="F1616" s="53"/>
      <c r="G1616" s="49" t="str">
        <f>+'[43]Trafo 1f Consolidado'!F167</f>
        <v>E</v>
      </c>
      <c r="H1616" s="49" t="str">
        <f>+'[43]Trafo 1f Consolidado'!G167</f>
        <v/>
      </c>
      <c r="I1616" s="49" t="str">
        <f>+'[43]Trafo 1f Consolidado'!H167</f>
        <v>Estimado</v>
      </c>
      <c r="J1616" s="49" t="str">
        <f>+'[43]Trafo 1f Consolidado'!I167</f>
        <v/>
      </c>
      <c r="K1616" s="49" t="str">
        <f>+'[43]Trafo 1f Consolidado'!J167</f>
        <v/>
      </c>
      <c r="L1616" s="49" t="str">
        <f>+'[43]Trafo 1f Consolidado'!K167</f>
        <v/>
      </c>
      <c r="M1616" s="49" t="str">
        <f>+'[43]Trafo 1f Consolidado'!L167</f>
        <v/>
      </c>
      <c r="N1616" s="49" t="str">
        <f>+'[43]Trafo 1f Consolidado'!M167</f>
        <v/>
      </c>
      <c r="O1616" s="49" t="str">
        <f>+'[43]Trafo 1f Consolidado'!N167</f>
        <v>Estimado</v>
      </c>
      <c r="P1616" s="49" t="str">
        <f>+'[43]Trafo 1f Consolidado'!O167</f>
        <v/>
      </c>
      <c r="Q1616" s="49" t="str">
        <f>+'[43]Trafo 1f Consolidado'!P167</f>
        <v>E</v>
      </c>
      <c r="R1616" s="51">
        <f t="shared" si="104"/>
        <v>-0.5216106434046508</v>
      </c>
      <c r="S1616" s="45" t="str">
        <f t="shared" si="105"/>
        <v>Estimado.rar</v>
      </c>
      <c r="V1616" s="46">
        <f t="shared" si="103"/>
        <v>1</v>
      </c>
    </row>
    <row r="1617" spans="1:22" s="45" customFormat="1" ht="11.25" hidden="1" customHeight="1" x14ac:dyDescent="0.2">
      <c r="A1617" s="47">
        <f t="shared" si="106"/>
        <v>1603</v>
      </c>
      <c r="B1617" s="48" t="str">
        <f>+'[43]Trafo 1f Consolidado'!B168</f>
        <v>TMC150</v>
      </c>
      <c r="C1617" s="49" t="str">
        <f>+'[43]Trafo 1f Consolidado'!C168</f>
        <v>TRANSFORMADOR MONOFASICO AEREO CONVENCIONAL DE  20 KVA; 12/0.22 KV.</v>
      </c>
      <c r="D1617" s="49">
        <f>+'[43]Trafo 1f Consolidado'!D168</f>
        <v>2780.66</v>
      </c>
      <c r="E1617" s="53">
        <f>+'[43]Trafo 1f Consolidado'!E168</f>
        <v>1330.2366354186547</v>
      </c>
      <c r="F1617" s="53"/>
      <c r="G1617" s="49" t="str">
        <f>+'[43]Trafo 1f Consolidado'!F168</f>
        <v>E</v>
      </c>
      <c r="H1617" s="49" t="str">
        <f>+'[43]Trafo 1f Consolidado'!G168</f>
        <v/>
      </c>
      <c r="I1617" s="49" t="str">
        <f>+'[43]Trafo 1f Consolidado'!H168</f>
        <v>Estimado</v>
      </c>
      <c r="J1617" s="49" t="str">
        <f>+'[43]Trafo 1f Consolidado'!I168</f>
        <v/>
      </c>
      <c r="K1617" s="49" t="str">
        <f>+'[43]Trafo 1f Consolidado'!J168</f>
        <v/>
      </c>
      <c r="L1617" s="49" t="str">
        <f>+'[43]Trafo 1f Consolidado'!K168</f>
        <v/>
      </c>
      <c r="M1617" s="49" t="str">
        <f>+'[43]Trafo 1f Consolidado'!L168</f>
        <v/>
      </c>
      <c r="N1617" s="49" t="str">
        <f>+'[43]Trafo 1f Consolidado'!M168</f>
        <v/>
      </c>
      <c r="O1617" s="49" t="str">
        <f>+'[43]Trafo 1f Consolidado'!N168</f>
        <v>Estimado</v>
      </c>
      <c r="P1617" s="49" t="str">
        <f>+'[43]Trafo 1f Consolidado'!O168</f>
        <v/>
      </c>
      <c r="Q1617" s="49" t="str">
        <f>+'[43]Trafo 1f Consolidado'!P168</f>
        <v>E</v>
      </c>
      <c r="R1617" s="51">
        <f t="shared" si="104"/>
        <v>-0.52161118748115376</v>
      </c>
      <c r="S1617" s="45" t="str">
        <f t="shared" si="105"/>
        <v>Estimado.rar</v>
      </c>
      <c r="V1617" s="46">
        <f t="shared" si="103"/>
        <v>1</v>
      </c>
    </row>
    <row r="1618" spans="1:22" s="45" customFormat="1" ht="11.25" hidden="1" customHeight="1" x14ac:dyDescent="0.2">
      <c r="A1618" s="47">
        <f t="shared" si="106"/>
        <v>1604</v>
      </c>
      <c r="B1618" s="48" t="str">
        <f>+'[43]Trafo 1f Consolidado'!B169</f>
        <v>TMC151</v>
      </c>
      <c r="C1618" s="49" t="str">
        <f>+'[43]Trafo 1f Consolidado'!C169</f>
        <v>TRANSFORMADOR MONOFASICO AEREO CONVENCIONAL DE  20 KVA; 12/0.44-0.22 KV.</v>
      </c>
      <c r="D1618" s="49">
        <f>+'[43]Trafo 1f Consolidado'!D169</f>
        <v>2780.66</v>
      </c>
      <c r="E1618" s="53">
        <f>+'[43]Trafo 1f Consolidado'!E169</f>
        <v>1330.2366354186547</v>
      </c>
      <c r="F1618" s="53"/>
      <c r="G1618" s="49" t="str">
        <f>+'[43]Trafo 1f Consolidado'!F169</f>
        <v>E</v>
      </c>
      <c r="H1618" s="49" t="str">
        <f>+'[43]Trafo 1f Consolidado'!G169</f>
        <v/>
      </c>
      <c r="I1618" s="49" t="str">
        <f>+'[43]Trafo 1f Consolidado'!H169</f>
        <v>Estimado</v>
      </c>
      <c r="J1618" s="49" t="str">
        <f>+'[43]Trafo 1f Consolidado'!I169</f>
        <v/>
      </c>
      <c r="K1618" s="49" t="str">
        <f>+'[43]Trafo 1f Consolidado'!J169</f>
        <v/>
      </c>
      <c r="L1618" s="49" t="str">
        <f>+'[43]Trafo 1f Consolidado'!K169</f>
        <v/>
      </c>
      <c r="M1618" s="49" t="str">
        <f>+'[43]Trafo 1f Consolidado'!L169</f>
        <v/>
      </c>
      <c r="N1618" s="49" t="str">
        <f>+'[43]Trafo 1f Consolidado'!M169</f>
        <v/>
      </c>
      <c r="O1618" s="49" t="str">
        <f>+'[43]Trafo 1f Consolidado'!N169</f>
        <v>Estimado</v>
      </c>
      <c r="P1618" s="49" t="str">
        <f>+'[43]Trafo 1f Consolidado'!O169</f>
        <v/>
      </c>
      <c r="Q1618" s="49" t="str">
        <f>+'[43]Trafo 1f Consolidado'!P169</f>
        <v>E</v>
      </c>
      <c r="R1618" s="51">
        <f t="shared" si="104"/>
        <v>-0.52161118748115376</v>
      </c>
      <c r="S1618" s="45" t="str">
        <f t="shared" si="105"/>
        <v>Estimado.rar</v>
      </c>
      <c r="V1618" s="46">
        <f t="shared" si="103"/>
        <v>1</v>
      </c>
    </row>
    <row r="1619" spans="1:22" s="45" customFormat="1" ht="11.25" hidden="1" customHeight="1" x14ac:dyDescent="0.2">
      <c r="A1619" s="47">
        <f t="shared" si="106"/>
        <v>1605</v>
      </c>
      <c r="B1619" s="48" t="str">
        <f>+'[43]Trafo 1f Consolidado'!B170</f>
        <v>TMC156</v>
      </c>
      <c r="C1619" s="49" t="str">
        <f>+'[43]Trafo 1f Consolidado'!C170</f>
        <v>TRANSFORMADOR MONOFASICO AEREO CONVENCIONAL DE 25 KVA; 12/0.22 KV.</v>
      </c>
      <c r="D1619" s="49">
        <f>+'[43]Trafo 1f Consolidado'!D170</f>
        <v>3028.08</v>
      </c>
      <c r="E1619" s="53">
        <f>+'[43]Trafo 1f Consolidado'!E170</f>
        <v>1448.6001616607016</v>
      </c>
      <c r="F1619" s="53"/>
      <c r="G1619" s="49" t="str">
        <f>+'[43]Trafo 1f Consolidado'!F170</f>
        <v>E</v>
      </c>
      <c r="H1619" s="49" t="str">
        <f>+'[43]Trafo 1f Consolidado'!G170</f>
        <v/>
      </c>
      <c r="I1619" s="49" t="str">
        <f>+'[43]Trafo 1f Consolidado'!H170</f>
        <v>Estimado</v>
      </c>
      <c r="J1619" s="49" t="str">
        <f>+'[43]Trafo 1f Consolidado'!I170</f>
        <v/>
      </c>
      <c r="K1619" s="49" t="str">
        <f>+'[43]Trafo 1f Consolidado'!J170</f>
        <v/>
      </c>
      <c r="L1619" s="49" t="str">
        <f>+'[43]Trafo 1f Consolidado'!K170</f>
        <v/>
      </c>
      <c r="M1619" s="49" t="str">
        <f>+'[43]Trafo 1f Consolidado'!L170</f>
        <v/>
      </c>
      <c r="N1619" s="49" t="str">
        <f>+'[43]Trafo 1f Consolidado'!M170</f>
        <v/>
      </c>
      <c r="O1619" s="49" t="str">
        <f>+'[43]Trafo 1f Consolidado'!N170</f>
        <v>Estimado</v>
      </c>
      <c r="P1619" s="49" t="str">
        <f>+'[43]Trafo 1f Consolidado'!O170</f>
        <v/>
      </c>
      <c r="Q1619" s="49" t="str">
        <f>+'[43]Trafo 1f Consolidado'!P170</f>
        <v>E</v>
      </c>
      <c r="R1619" s="51">
        <f t="shared" si="104"/>
        <v>-0.52161100048192199</v>
      </c>
      <c r="S1619" s="45" t="str">
        <f t="shared" si="105"/>
        <v>Estimado.rar</v>
      </c>
      <c r="V1619" s="46">
        <f t="shared" si="103"/>
        <v>1</v>
      </c>
    </row>
    <row r="1620" spans="1:22" s="45" customFormat="1" ht="11.25" hidden="1" customHeight="1" x14ac:dyDescent="0.2">
      <c r="A1620" s="47">
        <f t="shared" si="106"/>
        <v>1606</v>
      </c>
      <c r="B1620" s="48" t="str">
        <f>+'[43]Trafo 1f Consolidado'!B171</f>
        <v>TMC157</v>
      </c>
      <c r="C1620" s="49" t="str">
        <f>+'[43]Trafo 1f Consolidado'!C171</f>
        <v>TRANSFORMADOR MONOFASICO AEREO CONVENCIONAL DE 25 KVA; 12/0.38-0.22 KV.</v>
      </c>
      <c r="D1620" s="49">
        <f>+'[43]Trafo 1f Consolidado'!D171</f>
        <v>3028.08</v>
      </c>
      <c r="E1620" s="53">
        <f>+'[43]Trafo 1f Consolidado'!E171</f>
        <v>1448.6001616607016</v>
      </c>
      <c r="F1620" s="53"/>
      <c r="G1620" s="49" t="str">
        <f>+'[43]Trafo 1f Consolidado'!F171</f>
        <v>E</v>
      </c>
      <c r="H1620" s="49" t="str">
        <f>+'[43]Trafo 1f Consolidado'!G171</f>
        <v/>
      </c>
      <c r="I1620" s="49" t="str">
        <f>+'[43]Trafo 1f Consolidado'!H171</f>
        <v>Estimado</v>
      </c>
      <c r="J1620" s="49" t="str">
        <f>+'[43]Trafo 1f Consolidado'!I171</f>
        <v/>
      </c>
      <c r="K1620" s="49" t="str">
        <f>+'[43]Trafo 1f Consolidado'!J171</f>
        <v/>
      </c>
      <c r="L1620" s="49" t="str">
        <f>+'[43]Trafo 1f Consolidado'!K171</f>
        <v/>
      </c>
      <c r="M1620" s="49" t="str">
        <f>+'[43]Trafo 1f Consolidado'!L171</f>
        <v/>
      </c>
      <c r="N1620" s="49" t="str">
        <f>+'[43]Trafo 1f Consolidado'!M171</f>
        <v/>
      </c>
      <c r="O1620" s="49" t="str">
        <f>+'[43]Trafo 1f Consolidado'!N171</f>
        <v>Estimado</v>
      </c>
      <c r="P1620" s="49" t="str">
        <f>+'[43]Trafo 1f Consolidado'!O171</f>
        <v/>
      </c>
      <c r="Q1620" s="49" t="str">
        <f>+'[43]Trafo 1f Consolidado'!P171</f>
        <v>E</v>
      </c>
      <c r="R1620" s="51">
        <f t="shared" si="104"/>
        <v>-0.52161100048192199</v>
      </c>
      <c r="S1620" s="45" t="str">
        <f t="shared" si="105"/>
        <v>Estimado.rar</v>
      </c>
      <c r="V1620" s="46">
        <f t="shared" si="103"/>
        <v>1</v>
      </c>
    </row>
    <row r="1621" spans="1:22" s="45" customFormat="1" ht="11.25" hidden="1" customHeight="1" x14ac:dyDescent="0.2">
      <c r="A1621" s="47">
        <f t="shared" si="106"/>
        <v>1607</v>
      </c>
      <c r="B1621" s="48" t="str">
        <f>+'[43]Trafo 1f Consolidado'!B172</f>
        <v>TMC158</v>
      </c>
      <c r="C1621" s="49" t="str">
        <f>+'[43]Trafo 1f Consolidado'!C172</f>
        <v>TRANSFORMADOR MONOFASICO AEREO CONVENCIONAL DE 25 KVA; 12/0.44-0.22 KV.</v>
      </c>
      <c r="D1621" s="49">
        <f>+'[43]Trafo 1f Consolidado'!D172</f>
        <v>3028.08</v>
      </c>
      <c r="E1621" s="53">
        <f>+'[43]Trafo 1f Consolidado'!E172</f>
        <v>1448.6001616607016</v>
      </c>
      <c r="F1621" s="53"/>
      <c r="G1621" s="49" t="str">
        <f>+'[43]Trafo 1f Consolidado'!F172</f>
        <v>E</v>
      </c>
      <c r="H1621" s="49" t="str">
        <f>+'[43]Trafo 1f Consolidado'!G172</f>
        <v/>
      </c>
      <c r="I1621" s="49" t="str">
        <f>+'[43]Trafo 1f Consolidado'!H172</f>
        <v>Estimado</v>
      </c>
      <c r="J1621" s="49" t="str">
        <f>+'[43]Trafo 1f Consolidado'!I172</f>
        <v/>
      </c>
      <c r="K1621" s="49" t="str">
        <f>+'[43]Trafo 1f Consolidado'!J172</f>
        <v/>
      </c>
      <c r="L1621" s="49" t="str">
        <f>+'[43]Trafo 1f Consolidado'!K172</f>
        <v/>
      </c>
      <c r="M1621" s="49" t="str">
        <f>+'[43]Trafo 1f Consolidado'!L172</f>
        <v/>
      </c>
      <c r="N1621" s="49" t="str">
        <f>+'[43]Trafo 1f Consolidado'!M172</f>
        <v/>
      </c>
      <c r="O1621" s="49" t="str">
        <f>+'[43]Trafo 1f Consolidado'!N172</f>
        <v>Estimado</v>
      </c>
      <c r="P1621" s="49" t="str">
        <f>+'[43]Trafo 1f Consolidado'!O172</f>
        <v/>
      </c>
      <c r="Q1621" s="49" t="str">
        <f>+'[43]Trafo 1f Consolidado'!P172</f>
        <v>E</v>
      </c>
      <c r="R1621" s="51">
        <f t="shared" si="104"/>
        <v>-0.52161100048192199</v>
      </c>
      <c r="S1621" s="45" t="str">
        <f t="shared" si="105"/>
        <v>Estimado.rar</v>
      </c>
      <c r="V1621" s="46">
        <f t="shared" si="103"/>
        <v>1</v>
      </c>
    </row>
    <row r="1622" spans="1:22" s="45" customFormat="1" ht="11.25" hidden="1" customHeight="1" x14ac:dyDescent="0.2">
      <c r="A1622" s="47">
        <f t="shared" si="106"/>
        <v>1608</v>
      </c>
      <c r="B1622" s="48" t="str">
        <f>+'[43]Trafo 1f Consolidado'!B173</f>
        <v>TMC161</v>
      </c>
      <c r="C1622" s="49" t="str">
        <f>+'[43]Trafo 1f Consolidado'!C173</f>
        <v>TRANSFORMADOR MONOFASICO AEREO CONVENCIONAL DE  30 KVA;  12/0.44-0.22 KV.</v>
      </c>
      <c r="D1622" s="49">
        <f>+'[43]Trafo 1f Consolidado'!D173</f>
        <v>3246.49</v>
      </c>
      <c r="E1622" s="53">
        <f>+'[43]Trafo 1f Consolidado'!E173</f>
        <v>1553.0869314615377</v>
      </c>
      <c r="F1622" s="53"/>
      <c r="G1622" s="49" t="str">
        <f>+'[43]Trafo 1f Consolidado'!F173</f>
        <v>E</v>
      </c>
      <c r="H1622" s="49" t="str">
        <f>+'[43]Trafo 1f Consolidado'!G173</f>
        <v/>
      </c>
      <c r="I1622" s="49" t="str">
        <f>+'[43]Trafo 1f Consolidado'!H173</f>
        <v>Estimado</v>
      </c>
      <c r="J1622" s="49" t="str">
        <f>+'[43]Trafo 1f Consolidado'!I173</f>
        <v/>
      </c>
      <c r="K1622" s="49" t="str">
        <f>+'[43]Trafo 1f Consolidado'!J173</f>
        <v/>
      </c>
      <c r="L1622" s="49" t="str">
        <f>+'[43]Trafo 1f Consolidado'!K173</f>
        <v/>
      </c>
      <c r="M1622" s="49" t="str">
        <f>+'[43]Trafo 1f Consolidado'!L173</f>
        <v/>
      </c>
      <c r="N1622" s="49" t="str">
        <f>+'[43]Trafo 1f Consolidado'!M173</f>
        <v/>
      </c>
      <c r="O1622" s="49" t="str">
        <f>+'[43]Trafo 1f Consolidado'!N173</f>
        <v>Estimado</v>
      </c>
      <c r="P1622" s="49" t="str">
        <f>+'[43]Trafo 1f Consolidado'!O173</f>
        <v/>
      </c>
      <c r="Q1622" s="49" t="str">
        <f>+'[43]Trafo 1f Consolidado'!P173</f>
        <v>E</v>
      </c>
      <c r="R1622" s="51">
        <f t="shared" si="104"/>
        <v>-0.52161043728410128</v>
      </c>
      <c r="S1622" s="45" t="str">
        <f t="shared" si="105"/>
        <v>Estimado.rar</v>
      </c>
      <c r="V1622" s="46">
        <f t="shared" si="103"/>
        <v>1</v>
      </c>
    </row>
    <row r="1623" spans="1:22" s="45" customFormat="1" ht="11.25" hidden="1" customHeight="1" x14ac:dyDescent="0.2">
      <c r="A1623" s="47">
        <f t="shared" si="106"/>
        <v>1609</v>
      </c>
      <c r="B1623" s="48" t="str">
        <f>+'[43]Trafo 1f Consolidado'!B174</f>
        <v>TMC164</v>
      </c>
      <c r="C1623" s="49" t="str">
        <f>+'[43]Trafo 1f Consolidado'!C174</f>
        <v>TRANSFORMADOR MONOFASICO AEREO CONVENCIONAL DE 37.5 KVA; 12/0.22 KV.</v>
      </c>
      <c r="D1623" s="49">
        <f>+'[43]Trafo 1f Consolidado'!D174</f>
        <v>3535.36</v>
      </c>
      <c r="E1623" s="53">
        <f>+'[43]Trafo 1f Consolidado'!E174</f>
        <v>1691.2795213163286</v>
      </c>
      <c r="F1623" s="53"/>
      <c r="G1623" s="49" t="str">
        <f>+'[43]Trafo 1f Consolidado'!F174</f>
        <v>E</v>
      </c>
      <c r="H1623" s="49" t="str">
        <f>+'[43]Trafo 1f Consolidado'!G174</f>
        <v/>
      </c>
      <c r="I1623" s="49" t="str">
        <f>+'[43]Trafo 1f Consolidado'!H174</f>
        <v>Estimado</v>
      </c>
      <c r="J1623" s="49" t="str">
        <f>+'[43]Trafo 1f Consolidado'!I174</f>
        <v/>
      </c>
      <c r="K1623" s="49" t="str">
        <f>+'[43]Trafo 1f Consolidado'!J174</f>
        <v/>
      </c>
      <c r="L1623" s="49" t="str">
        <f>+'[43]Trafo 1f Consolidado'!K174</f>
        <v/>
      </c>
      <c r="M1623" s="49" t="str">
        <f>+'[43]Trafo 1f Consolidado'!L174</f>
        <v/>
      </c>
      <c r="N1623" s="49" t="str">
        <f>+'[43]Trafo 1f Consolidado'!M174</f>
        <v/>
      </c>
      <c r="O1623" s="49" t="str">
        <f>+'[43]Trafo 1f Consolidado'!N174</f>
        <v>Estimado</v>
      </c>
      <c r="P1623" s="49" t="str">
        <f>+'[43]Trafo 1f Consolidado'!O174</f>
        <v/>
      </c>
      <c r="Q1623" s="49" t="str">
        <f>+'[43]Trafo 1f Consolidado'!P174</f>
        <v>E</v>
      </c>
      <c r="R1623" s="51">
        <f t="shared" si="104"/>
        <v>-0.52161038159725504</v>
      </c>
      <c r="S1623" s="45" t="str">
        <f t="shared" si="105"/>
        <v>Estimado.rar</v>
      </c>
      <c r="V1623" s="46">
        <f t="shared" si="103"/>
        <v>1</v>
      </c>
    </row>
    <row r="1624" spans="1:22" s="45" customFormat="1" ht="11.25" hidden="1" customHeight="1" x14ac:dyDescent="0.2">
      <c r="A1624" s="47">
        <f t="shared" si="106"/>
        <v>1610</v>
      </c>
      <c r="B1624" s="48" t="str">
        <f>+'[43]Trafo 1f Consolidado'!B175</f>
        <v>TMC247</v>
      </c>
      <c r="C1624" s="49" t="str">
        <f>+'[43]Trafo 1f Consolidado'!C175</f>
        <v>TRANSFORMADOR MONOFASICO AEREO CONVENCIONAL DE 37.5 KVA; 12/0.38-0.22 KV.</v>
      </c>
      <c r="D1624" s="49">
        <f>+'[43]Trafo 1f Consolidado'!D175</f>
        <v>3535.36</v>
      </c>
      <c r="E1624" s="53">
        <f>+'[43]Trafo 1f Consolidado'!E175</f>
        <v>1691.2795213163286</v>
      </c>
      <c r="F1624" s="53"/>
      <c r="G1624" s="49" t="str">
        <f>+'[43]Trafo 1f Consolidado'!F175</f>
        <v>E</v>
      </c>
      <c r="H1624" s="49" t="str">
        <f>+'[43]Trafo 1f Consolidado'!G175</f>
        <v/>
      </c>
      <c r="I1624" s="49" t="str">
        <f>+'[43]Trafo 1f Consolidado'!H175</f>
        <v>Estimado</v>
      </c>
      <c r="J1624" s="49" t="str">
        <f>+'[43]Trafo 1f Consolidado'!I175</f>
        <v/>
      </c>
      <c r="K1624" s="49" t="str">
        <f>+'[43]Trafo 1f Consolidado'!J175</f>
        <v/>
      </c>
      <c r="L1624" s="49" t="str">
        <f>+'[43]Trafo 1f Consolidado'!K175</f>
        <v/>
      </c>
      <c r="M1624" s="49" t="str">
        <f>+'[43]Trafo 1f Consolidado'!L175</f>
        <v/>
      </c>
      <c r="N1624" s="49" t="str">
        <f>+'[43]Trafo 1f Consolidado'!M175</f>
        <v/>
      </c>
      <c r="O1624" s="49" t="str">
        <f>+'[43]Trafo 1f Consolidado'!N175</f>
        <v>Estimado</v>
      </c>
      <c r="P1624" s="49" t="str">
        <f>+'[43]Trafo 1f Consolidado'!O175</f>
        <v/>
      </c>
      <c r="Q1624" s="49" t="str">
        <f>+'[43]Trafo 1f Consolidado'!P175</f>
        <v>E</v>
      </c>
      <c r="R1624" s="51">
        <f t="shared" si="104"/>
        <v>-0.52161038159725504</v>
      </c>
      <c r="S1624" s="45" t="str">
        <f t="shared" si="105"/>
        <v>Estimado.rar</v>
      </c>
      <c r="V1624" s="46">
        <f t="shared" ref="V1624:V1687" si="107">+COUNTIF($B$3:$B$2619,B1624)</f>
        <v>1</v>
      </c>
    </row>
    <row r="1625" spans="1:22" s="45" customFormat="1" ht="11.25" hidden="1" customHeight="1" x14ac:dyDescent="0.2">
      <c r="A1625" s="47">
        <f t="shared" si="106"/>
        <v>1611</v>
      </c>
      <c r="B1625" s="48" t="str">
        <f>+'[43]Trafo 1f Consolidado'!B176</f>
        <v>TMC165</v>
      </c>
      <c r="C1625" s="49" t="str">
        <f>+'[43]Trafo 1f Consolidado'!C176</f>
        <v>TRANSFORMADOR MONOFASICO AEREO CONVENCIONAL DE 37.5 KVA; 12/0.44-0.22 KV.</v>
      </c>
      <c r="D1625" s="49">
        <f>+'[43]Trafo 1f Consolidado'!D176</f>
        <v>3535.36</v>
      </c>
      <c r="E1625" s="53">
        <f>+'[43]Trafo 1f Consolidado'!E176</f>
        <v>1691.2795213163286</v>
      </c>
      <c r="F1625" s="53"/>
      <c r="G1625" s="49" t="str">
        <f>+'[43]Trafo 1f Consolidado'!F176</f>
        <v>E</v>
      </c>
      <c r="H1625" s="49" t="str">
        <f>+'[43]Trafo 1f Consolidado'!G176</f>
        <v/>
      </c>
      <c r="I1625" s="49" t="str">
        <f>+'[43]Trafo 1f Consolidado'!H176</f>
        <v>Estimado</v>
      </c>
      <c r="J1625" s="49" t="str">
        <f>+'[43]Trafo 1f Consolidado'!I176</f>
        <v/>
      </c>
      <c r="K1625" s="49" t="str">
        <f>+'[43]Trafo 1f Consolidado'!J176</f>
        <v/>
      </c>
      <c r="L1625" s="49" t="str">
        <f>+'[43]Trafo 1f Consolidado'!K176</f>
        <v/>
      </c>
      <c r="M1625" s="49" t="str">
        <f>+'[43]Trafo 1f Consolidado'!L176</f>
        <v/>
      </c>
      <c r="N1625" s="49" t="str">
        <f>+'[43]Trafo 1f Consolidado'!M176</f>
        <v/>
      </c>
      <c r="O1625" s="49" t="str">
        <f>+'[43]Trafo 1f Consolidado'!N176</f>
        <v>Estimado</v>
      </c>
      <c r="P1625" s="49" t="str">
        <f>+'[43]Trafo 1f Consolidado'!O176</f>
        <v/>
      </c>
      <c r="Q1625" s="49" t="str">
        <f>+'[43]Trafo 1f Consolidado'!P176</f>
        <v>E</v>
      </c>
      <c r="R1625" s="51">
        <f t="shared" si="104"/>
        <v>-0.52161038159725504</v>
      </c>
      <c r="S1625" s="45" t="str">
        <f t="shared" si="105"/>
        <v>Estimado.rar</v>
      </c>
      <c r="V1625" s="46">
        <f t="shared" si="107"/>
        <v>1</v>
      </c>
    </row>
    <row r="1626" spans="1:22" s="45" customFormat="1" ht="11.25" hidden="1" customHeight="1" x14ac:dyDescent="0.2">
      <c r="A1626" s="47">
        <f t="shared" si="106"/>
        <v>1612</v>
      </c>
      <c r="B1626" s="48" t="str">
        <f>+'[43]Trafo 1f Consolidado'!B177</f>
        <v>TMC216</v>
      </c>
      <c r="C1626" s="49" t="str">
        <f>+'[43]Trafo 1f Consolidado'!C177</f>
        <v>TRANSFORMADOR MONOFASICO AEREO CONVENCIONAL DE 40 KVA; 12/0.38-0.22 KV.</v>
      </c>
      <c r="D1626" s="49">
        <f>+'[43]Trafo 1f Consolidado'!D177</f>
        <v>3623.61</v>
      </c>
      <c r="E1626" s="53">
        <f>+'[43]Trafo 1f Consolidado'!E177</f>
        <v>1733.4940794244396</v>
      </c>
      <c r="F1626" s="53"/>
      <c r="G1626" s="49" t="str">
        <f>+'[43]Trafo 1f Consolidado'!F177</f>
        <v>E</v>
      </c>
      <c r="H1626" s="49" t="str">
        <f>+'[43]Trafo 1f Consolidado'!G177</f>
        <v/>
      </c>
      <c r="I1626" s="49" t="str">
        <f>+'[43]Trafo 1f Consolidado'!H177</f>
        <v>Estimado</v>
      </c>
      <c r="J1626" s="49" t="str">
        <f>+'[43]Trafo 1f Consolidado'!I177</f>
        <v/>
      </c>
      <c r="K1626" s="49" t="str">
        <f>+'[43]Trafo 1f Consolidado'!J177</f>
        <v/>
      </c>
      <c r="L1626" s="49" t="str">
        <f>+'[43]Trafo 1f Consolidado'!K177</f>
        <v/>
      </c>
      <c r="M1626" s="49" t="str">
        <f>+'[43]Trafo 1f Consolidado'!L177</f>
        <v/>
      </c>
      <c r="N1626" s="49" t="str">
        <f>+'[43]Trafo 1f Consolidado'!M177</f>
        <v/>
      </c>
      <c r="O1626" s="49" t="str">
        <f>+'[43]Trafo 1f Consolidado'!N177</f>
        <v>Estimado</v>
      </c>
      <c r="P1626" s="49" t="str">
        <f>+'[43]Trafo 1f Consolidado'!O177</f>
        <v/>
      </c>
      <c r="Q1626" s="49" t="str">
        <f>+'[43]Trafo 1f Consolidado'!P177</f>
        <v>E</v>
      </c>
      <c r="R1626" s="51">
        <f t="shared" si="104"/>
        <v>-0.52161129938805795</v>
      </c>
      <c r="S1626" s="45" t="str">
        <f t="shared" si="105"/>
        <v>Estimado.rar</v>
      </c>
      <c r="V1626" s="46">
        <f t="shared" si="107"/>
        <v>1</v>
      </c>
    </row>
    <row r="1627" spans="1:22" s="45" customFormat="1" ht="11.25" hidden="1" customHeight="1" x14ac:dyDescent="0.2">
      <c r="A1627" s="47">
        <f t="shared" si="106"/>
        <v>1613</v>
      </c>
      <c r="B1627" s="48" t="str">
        <f>+'[43]Trafo 1f Consolidado'!B178</f>
        <v>TMC217</v>
      </c>
      <c r="C1627" s="49" t="str">
        <f>+'[43]Trafo 1f Consolidado'!C178</f>
        <v>TRANSFORMADOR MONOFASICO AEREO CONVENCIONAL DE 40 KVA; 12/0.44-0.22 KV.</v>
      </c>
      <c r="D1627" s="49">
        <f>+'[43]Trafo 1f Consolidado'!D178</f>
        <v>3623.61</v>
      </c>
      <c r="E1627" s="53">
        <f>+'[43]Trafo 1f Consolidado'!E178</f>
        <v>1733.4940794244396</v>
      </c>
      <c r="F1627" s="53"/>
      <c r="G1627" s="49" t="str">
        <f>+'[43]Trafo 1f Consolidado'!F178</f>
        <v>E</v>
      </c>
      <c r="H1627" s="49" t="str">
        <f>+'[43]Trafo 1f Consolidado'!G178</f>
        <v/>
      </c>
      <c r="I1627" s="49" t="str">
        <f>+'[43]Trafo 1f Consolidado'!H178</f>
        <v>Estimado</v>
      </c>
      <c r="J1627" s="49" t="str">
        <f>+'[43]Trafo 1f Consolidado'!I178</f>
        <v/>
      </c>
      <c r="K1627" s="49" t="str">
        <f>+'[43]Trafo 1f Consolidado'!J178</f>
        <v/>
      </c>
      <c r="L1627" s="49" t="str">
        <f>+'[43]Trafo 1f Consolidado'!K178</f>
        <v/>
      </c>
      <c r="M1627" s="49" t="str">
        <f>+'[43]Trafo 1f Consolidado'!L178</f>
        <v/>
      </c>
      <c r="N1627" s="49" t="str">
        <f>+'[43]Trafo 1f Consolidado'!M178</f>
        <v/>
      </c>
      <c r="O1627" s="49" t="str">
        <f>+'[43]Trafo 1f Consolidado'!N178</f>
        <v>Estimado</v>
      </c>
      <c r="P1627" s="49" t="str">
        <f>+'[43]Trafo 1f Consolidado'!O178</f>
        <v/>
      </c>
      <c r="Q1627" s="49" t="str">
        <f>+'[43]Trafo 1f Consolidado'!P178</f>
        <v>E</v>
      </c>
      <c r="R1627" s="51">
        <f t="shared" si="104"/>
        <v>-0.52161129938805795</v>
      </c>
      <c r="S1627" s="45" t="str">
        <f t="shared" si="105"/>
        <v>Estimado.rar</v>
      </c>
      <c r="V1627" s="46">
        <f t="shared" si="107"/>
        <v>1</v>
      </c>
    </row>
    <row r="1628" spans="1:22" s="45" customFormat="1" ht="11.25" hidden="1" customHeight="1" x14ac:dyDescent="0.2">
      <c r="A1628" s="47">
        <f t="shared" si="106"/>
        <v>1614</v>
      </c>
      <c r="B1628" s="48" t="str">
        <f>+'[43]Trafo 1f Consolidado'!B179</f>
        <v>TMC225</v>
      </c>
      <c r="C1628" s="49" t="str">
        <f>+'[43]Trafo 1f Consolidado'!C179</f>
        <v>TRANSFORMADOR MONOFASICO AEREO CONVENCIONAL DE 50 KVA; 12/0.22 KV.</v>
      </c>
      <c r="D1628" s="49">
        <f>+'[43]Trafo 1f Consolidado'!D179</f>
        <v>3946.03</v>
      </c>
      <c r="E1628" s="53">
        <f>+'[43]Trafo 1f Consolidado'!E179</f>
        <v>1887.7391712353497</v>
      </c>
      <c r="F1628" s="53"/>
      <c r="G1628" s="49" t="str">
        <f>+'[43]Trafo 1f Consolidado'!F179</f>
        <v>E</v>
      </c>
      <c r="H1628" s="49" t="str">
        <f>+'[43]Trafo 1f Consolidado'!G179</f>
        <v/>
      </c>
      <c r="I1628" s="49" t="str">
        <f>+'[43]Trafo 1f Consolidado'!H179</f>
        <v>Estimado</v>
      </c>
      <c r="J1628" s="49" t="str">
        <f>+'[43]Trafo 1f Consolidado'!I179</f>
        <v/>
      </c>
      <c r="K1628" s="49" t="str">
        <f>+'[43]Trafo 1f Consolidado'!J179</f>
        <v/>
      </c>
      <c r="L1628" s="49" t="str">
        <f>+'[43]Trafo 1f Consolidado'!K179</f>
        <v/>
      </c>
      <c r="M1628" s="49" t="str">
        <f>+'[43]Trafo 1f Consolidado'!L179</f>
        <v/>
      </c>
      <c r="N1628" s="49" t="str">
        <f>+'[43]Trafo 1f Consolidado'!M179</f>
        <v/>
      </c>
      <c r="O1628" s="49" t="str">
        <f>+'[43]Trafo 1f Consolidado'!N179</f>
        <v>Estimado</v>
      </c>
      <c r="P1628" s="49" t="str">
        <f>+'[43]Trafo 1f Consolidado'!O179</f>
        <v/>
      </c>
      <c r="Q1628" s="49" t="str">
        <f>+'[43]Trafo 1f Consolidado'!P179</f>
        <v>E</v>
      </c>
      <c r="R1628" s="51">
        <f t="shared" si="104"/>
        <v>-0.52161053736658114</v>
      </c>
      <c r="S1628" s="45" t="str">
        <f t="shared" si="105"/>
        <v>Estimado.rar</v>
      </c>
      <c r="V1628" s="46">
        <f t="shared" si="107"/>
        <v>1</v>
      </c>
    </row>
    <row r="1629" spans="1:22" s="45" customFormat="1" ht="11.25" hidden="1" customHeight="1" x14ac:dyDescent="0.2">
      <c r="A1629" s="47">
        <f t="shared" si="106"/>
        <v>1615</v>
      </c>
      <c r="B1629" s="48" t="str">
        <f>+'[43]Trafo 1f Consolidado'!B180</f>
        <v>TMC226</v>
      </c>
      <c r="C1629" s="49" t="str">
        <f>+'[43]Trafo 1f Consolidado'!C180</f>
        <v>TRANSFORMADOR MONOFASICO AEREO CONVENCIONAL DE 50 KVA; 12/0.38-0.22 KV.</v>
      </c>
      <c r="D1629" s="49">
        <f>+'[43]Trafo 1f Consolidado'!D180</f>
        <v>3946.03</v>
      </c>
      <c r="E1629" s="53">
        <f>+'[43]Trafo 1f Consolidado'!E180</f>
        <v>1887.7391712353497</v>
      </c>
      <c r="F1629" s="53"/>
      <c r="G1629" s="49" t="str">
        <f>+'[43]Trafo 1f Consolidado'!F180</f>
        <v>E</v>
      </c>
      <c r="H1629" s="49" t="str">
        <f>+'[43]Trafo 1f Consolidado'!G180</f>
        <v/>
      </c>
      <c r="I1629" s="49" t="str">
        <f>+'[43]Trafo 1f Consolidado'!H180</f>
        <v>Estimado</v>
      </c>
      <c r="J1629" s="49" t="str">
        <f>+'[43]Trafo 1f Consolidado'!I180</f>
        <v/>
      </c>
      <c r="K1629" s="49" t="str">
        <f>+'[43]Trafo 1f Consolidado'!J180</f>
        <v/>
      </c>
      <c r="L1629" s="49" t="str">
        <f>+'[43]Trafo 1f Consolidado'!K180</f>
        <v/>
      </c>
      <c r="M1629" s="49" t="str">
        <f>+'[43]Trafo 1f Consolidado'!L180</f>
        <v/>
      </c>
      <c r="N1629" s="49" t="str">
        <f>+'[43]Trafo 1f Consolidado'!M180</f>
        <v/>
      </c>
      <c r="O1629" s="49" t="str">
        <f>+'[43]Trafo 1f Consolidado'!N180</f>
        <v>Estimado</v>
      </c>
      <c r="P1629" s="49" t="str">
        <f>+'[43]Trafo 1f Consolidado'!O180</f>
        <v/>
      </c>
      <c r="Q1629" s="49" t="str">
        <f>+'[43]Trafo 1f Consolidado'!P180</f>
        <v>E</v>
      </c>
      <c r="R1629" s="51">
        <f t="shared" si="104"/>
        <v>-0.52161053736658114</v>
      </c>
      <c r="S1629" s="45" t="str">
        <f t="shared" si="105"/>
        <v>Estimado.rar</v>
      </c>
      <c r="V1629" s="46">
        <f t="shared" si="107"/>
        <v>1</v>
      </c>
    </row>
    <row r="1630" spans="1:22" s="45" customFormat="1" ht="11.25" hidden="1" customHeight="1" x14ac:dyDescent="0.2">
      <c r="A1630" s="47">
        <f t="shared" si="106"/>
        <v>1616</v>
      </c>
      <c r="B1630" s="48" t="str">
        <f>+'[43]Trafo 1f Consolidado'!B181</f>
        <v>TMC227</v>
      </c>
      <c r="C1630" s="49" t="str">
        <f>+'[43]Trafo 1f Consolidado'!C181</f>
        <v>TRANSFORMADOR MONOFASICO AEREO CONVENCIONAL DE 50 KVA; 12/0.44-0.22 KV.</v>
      </c>
      <c r="D1630" s="49">
        <f>+'[43]Trafo 1f Consolidado'!D181</f>
        <v>3946.03</v>
      </c>
      <c r="E1630" s="53">
        <f>+'[43]Trafo 1f Consolidado'!E181</f>
        <v>1887.7391712353497</v>
      </c>
      <c r="F1630" s="53"/>
      <c r="G1630" s="49" t="str">
        <f>+'[43]Trafo 1f Consolidado'!F181</f>
        <v>E</v>
      </c>
      <c r="H1630" s="49" t="str">
        <f>+'[43]Trafo 1f Consolidado'!G181</f>
        <v/>
      </c>
      <c r="I1630" s="49" t="str">
        <f>+'[43]Trafo 1f Consolidado'!H181</f>
        <v>Estimado</v>
      </c>
      <c r="J1630" s="49" t="str">
        <f>+'[43]Trafo 1f Consolidado'!I181</f>
        <v/>
      </c>
      <c r="K1630" s="49" t="str">
        <f>+'[43]Trafo 1f Consolidado'!J181</f>
        <v/>
      </c>
      <c r="L1630" s="49" t="str">
        <f>+'[43]Trafo 1f Consolidado'!K181</f>
        <v/>
      </c>
      <c r="M1630" s="49" t="str">
        <f>+'[43]Trafo 1f Consolidado'!L181</f>
        <v/>
      </c>
      <c r="N1630" s="49" t="str">
        <f>+'[43]Trafo 1f Consolidado'!M181</f>
        <v/>
      </c>
      <c r="O1630" s="49" t="str">
        <f>+'[43]Trafo 1f Consolidado'!N181</f>
        <v>Estimado</v>
      </c>
      <c r="P1630" s="49" t="str">
        <f>+'[43]Trafo 1f Consolidado'!O181</f>
        <v/>
      </c>
      <c r="Q1630" s="49" t="str">
        <f>+'[43]Trafo 1f Consolidado'!P181</f>
        <v>E</v>
      </c>
      <c r="R1630" s="51">
        <f t="shared" si="104"/>
        <v>-0.52161053736658114</v>
      </c>
      <c r="S1630" s="45" t="str">
        <f t="shared" si="105"/>
        <v>Estimado.rar</v>
      </c>
      <c r="V1630" s="46">
        <f t="shared" si="107"/>
        <v>1</v>
      </c>
    </row>
    <row r="1631" spans="1:22" s="45" customFormat="1" ht="11.25" hidden="1" customHeight="1" x14ac:dyDescent="0.2">
      <c r="A1631" s="47">
        <f t="shared" si="106"/>
        <v>1617</v>
      </c>
      <c r="B1631" s="48" t="str">
        <f>+'[43]Trafo 1f Consolidado'!B182</f>
        <v>TMC229</v>
      </c>
      <c r="C1631" s="49" t="str">
        <f>+'[43]Trafo 1f Consolidado'!C182</f>
        <v>TRANSFORMADOR MONOFASICO AEREO CONVENCIONAL DE 75 KVA; 12/0.44-0.22 KV</v>
      </c>
      <c r="D1631" s="49">
        <f>+'[43]Trafo 1f Consolidado'!D182</f>
        <v>4607.1000000000004</v>
      </c>
      <c r="E1631" s="53">
        <f>+'[43]Trafo 1f Consolidado'!E182</f>
        <v>2203.9860869798895</v>
      </c>
      <c r="F1631" s="53"/>
      <c r="G1631" s="49" t="str">
        <f>+'[43]Trafo 1f Consolidado'!F182</f>
        <v>E</v>
      </c>
      <c r="H1631" s="49" t="str">
        <f>+'[43]Trafo 1f Consolidado'!G182</f>
        <v/>
      </c>
      <c r="I1631" s="49" t="str">
        <f>+'[43]Trafo 1f Consolidado'!H182</f>
        <v>Estimado</v>
      </c>
      <c r="J1631" s="49" t="str">
        <f>+'[43]Trafo 1f Consolidado'!I182</f>
        <v/>
      </c>
      <c r="K1631" s="49" t="str">
        <f>+'[43]Trafo 1f Consolidado'!J182</f>
        <v/>
      </c>
      <c r="L1631" s="49" t="str">
        <f>+'[43]Trafo 1f Consolidado'!K182</f>
        <v/>
      </c>
      <c r="M1631" s="49" t="str">
        <f>+'[43]Trafo 1f Consolidado'!L182</f>
        <v/>
      </c>
      <c r="N1631" s="49" t="str">
        <f>+'[43]Trafo 1f Consolidado'!M182</f>
        <v/>
      </c>
      <c r="O1631" s="49" t="str">
        <f>+'[43]Trafo 1f Consolidado'!N182</f>
        <v>Estimado</v>
      </c>
      <c r="P1631" s="49" t="str">
        <f>+'[43]Trafo 1f Consolidado'!O182</f>
        <v/>
      </c>
      <c r="Q1631" s="49" t="str">
        <f>+'[43]Trafo 1f Consolidado'!P182</f>
        <v>E</v>
      </c>
      <c r="R1631" s="51">
        <f t="shared" si="104"/>
        <v>-0.52161097285062419</v>
      </c>
      <c r="S1631" s="45" t="str">
        <f t="shared" si="105"/>
        <v>Estimado.rar</v>
      </c>
      <c r="V1631" s="46">
        <f t="shared" si="107"/>
        <v>1</v>
      </c>
    </row>
    <row r="1632" spans="1:22" s="45" customFormat="1" ht="11.25" hidden="1" customHeight="1" x14ac:dyDescent="0.2">
      <c r="A1632" s="47">
        <f t="shared" si="106"/>
        <v>1618</v>
      </c>
      <c r="B1632" s="48" t="str">
        <f>+'[43]Trafo 1f Consolidado'!B183</f>
        <v>TMC197</v>
      </c>
      <c r="C1632" s="49" t="str">
        <f>+'[43]Trafo 1f Consolidado'!C183</f>
        <v>TRANSFORMADOR MONOFASICO AEREO CONVENCIONAL DE  1,5 KVA; 2.3/0.22 KV.</v>
      </c>
      <c r="D1632" s="49">
        <f>+'[43]Trafo 1f Consolidado'!D183</f>
        <v>349.24</v>
      </c>
      <c r="E1632" s="53">
        <f>+'[43]Trafo 1f Consolidado'!E183</f>
        <v>249.88578085386155</v>
      </c>
      <c r="F1632" s="53"/>
      <c r="G1632" s="49" t="str">
        <f>+'[43]Trafo 1f Consolidado'!F183</f>
        <v>E</v>
      </c>
      <c r="H1632" s="49" t="str">
        <f>+'[43]Trafo 1f Consolidado'!G183</f>
        <v/>
      </c>
      <c r="I1632" s="49" t="str">
        <f>+'[43]Trafo 1f Consolidado'!H183</f>
        <v>Estimado</v>
      </c>
      <c r="J1632" s="49" t="str">
        <f>+'[43]Trafo 1f Consolidado'!I183</f>
        <v/>
      </c>
      <c r="K1632" s="49" t="str">
        <f>+'[43]Trafo 1f Consolidado'!J183</f>
        <v/>
      </c>
      <c r="L1632" s="49" t="str">
        <f>+'[43]Trafo 1f Consolidado'!K183</f>
        <v/>
      </c>
      <c r="M1632" s="49" t="str">
        <f>+'[43]Trafo 1f Consolidado'!L183</f>
        <v/>
      </c>
      <c r="N1632" s="49" t="str">
        <f>+'[43]Trafo 1f Consolidado'!M183</f>
        <v/>
      </c>
      <c r="O1632" s="49" t="str">
        <f>+'[43]Trafo 1f Consolidado'!N183</f>
        <v>Estimado</v>
      </c>
      <c r="P1632" s="49" t="str">
        <f>+'[43]Trafo 1f Consolidado'!O183</f>
        <v/>
      </c>
      <c r="Q1632" s="49" t="str">
        <f>+'[43]Trafo 1f Consolidado'!P183</f>
        <v>E</v>
      </c>
      <c r="R1632" s="51">
        <f t="shared" si="104"/>
        <v>-0.28448694063148106</v>
      </c>
      <c r="S1632" s="45" t="str">
        <f t="shared" si="105"/>
        <v>Estimado.rar</v>
      </c>
      <c r="V1632" s="46">
        <f t="shared" si="107"/>
        <v>1</v>
      </c>
    </row>
    <row r="1633" spans="1:22" s="45" customFormat="1" ht="11.25" hidden="1" customHeight="1" x14ac:dyDescent="0.2">
      <c r="A1633" s="47">
        <f t="shared" si="106"/>
        <v>1619</v>
      </c>
      <c r="B1633" s="48" t="str">
        <f>+'[43]Trafo 1f Consolidado'!B184</f>
        <v>TMC198</v>
      </c>
      <c r="C1633" s="49" t="str">
        <f>+'[43]Trafo 1f Consolidado'!C184</f>
        <v>TRANSFORMADOR MONOFASICO AEREO CONVENCIONAL DE  3 KVA; 2.3/0.22 KV.</v>
      </c>
      <c r="D1633" s="49">
        <f>+'[43]Trafo 1f Consolidado'!D184</f>
        <v>456.47</v>
      </c>
      <c r="E1633" s="53">
        <f>+'[43]Trafo 1f Consolidado'!E184</f>
        <v>276.20839850461454</v>
      </c>
      <c r="F1633" s="53"/>
      <c r="G1633" s="49" t="str">
        <f>+'[43]Trafo 1f Consolidado'!F184</f>
        <v>E</v>
      </c>
      <c r="H1633" s="49" t="str">
        <f>+'[43]Trafo 1f Consolidado'!G184</f>
        <v/>
      </c>
      <c r="I1633" s="49" t="str">
        <f>+'[43]Trafo 1f Consolidado'!H184</f>
        <v>Estimado</v>
      </c>
      <c r="J1633" s="49" t="str">
        <f>+'[43]Trafo 1f Consolidado'!I184</f>
        <v/>
      </c>
      <c r="K1633" s="49" t="str">
        <f>+'[43]Trafo 1f Consolidado'!J184</f>
        <v/>
      </c>
      <c r="L1633" s="49" t="str">
        <f>+'[43]Trafo 1f Consolidado'!K184</f>
        <v/>
      </c>
      <c r="M1633" s="49" t="str">
        <f>+'[43]Trafo 1f Consolidado'!L184</f>
        <v/>
      </c>
      <c r="N1633" s="49" t="str">
        <f>+'[43]Trafo 1f Consolidado'!M184</f>
        <v/>
      </c>
      <c r="O1633" s="49" t="str">
        <f>+'[43]Trafo 1f Consolidado'!N184</f>
        <v>Estimado</v>
      </c>
      <c r="P1633" s="49" t="str">
        <f>+'[43]Trafo 1f Consolidado'!O184</f>
        <v/>
      </c>
      <c r="Q1633" s="49" t="str">
        <f>+'[43]Trafo 1f Consolidado'!P184</f>
        <v>E</v>
      </c>
      <c r="R1633" s="51">
        <f t="shared" si="104"/>
        <v>-0.3949035018629603</v>
      </c>
      <c r="S1633" s="45" t="str">
        <f t="shared" si="105"/>
        <v>Estimado.rar</v>
      </c>
      <c r="V1633" s="46">
        <f t="shared" si="107"/>
        <v>1</v>
      </c>
    </row>
    <row r="1634" spans="1:22" s="45" customFormat="1" ht="11.25" hidden="1" customHeight="1" x14ac:dyDescent="0.2">
      <c r="A1634" s="47">
        <f t="shared" si="106"/>
        <v>1620</v>
      </c>
      <c r="B1634" s="48" t="str">
        <f>+'[43]Trafo 1f Consolidado'!B185</f>
        <v>TMC78</v>
      </c>
      <c r="C1634" s="49" t="str">
        <f>+'[43]Trafo 1f Consolidado'!C185</f>
        <v>TRANSFORMADOR MONOFASICO AEREO CONVENCIONAL DE  5 KVA 2.3 / 0.44-0.22 KV</v>
      </c>
      <c r="D1634" s="49">
        <f>+'[43]Trafo 1f Consolidado'!D185</f>
        <v>556.04999999999995</v>
      </c>
      <c r="E1634" s="53">
        <f>+'[43]Trafo 1f Consolidado'!E185</f>
        <v>360.79771285430138</v>
      </c>
      <c r="F1634" s="53"/>
      <c r="G1634" s="49" t="str">
        <f>+'[43]Trafo 1f Consolidado'!F185</f>
        <v>E</v>
      </c>
      <c r="H1634" s="49" t="str">
        <f>+'[43]Trafo 1f Consolidado'!G185</f>
        <v/>
      </c>
      <c r="I1634" s="49" t="str">
        <f>+'[43]Trafo 1f Consolidado'!H185</f>
        <v>Estimado</v>
      </c>
      <c r="J1634" s="49" t="str">
        <f>+'[43]Trafo 1f Consolidado'!I185</f>
        <v/>
      </c>
      <c r="K1634" s="49" t="str">
        <f>+'[43]Trafo 1f Consolidado'!J185</f>
        <v/>
      </c>
      <c r="L1634" s="49" t="str">
        <f>+'[43]Trafo 1f Consolidado'!K185</f>
        <v/>
      </c>
      <c r="M1634" s="49" t="str">
        <f>+'[43]Trafo 1f Consolidado'!L185</f>
        <v/>
      </c>
      <c r="N1634" s="49" t="str">
        <f>+'[43]Trafo 1f Consolidado'!M185</f>
        <v/>
      </c>
      <c r="O1634" s="49" t="str">
        <f>+'[43]Trafo 1f Consolidado'!N185</f>
        <v>Estimado</v>
      </c>
      <c r="P1634" s="49" t="str">
        <f>+'[43]Trafo 1f Consolidado'!O185</f>
        <v/>
      </c>
      <c r="Q1634" s="49" t="str">
        <f>+'[43]Trafo 1f Consolidado'!P185</f>
        <v>E</v>
      </c>
      <c r="R1634" s="51">
        <f t="shared" si="104"/>
        <v>-0.35114160083751211</v>
      </c>
      <c r="S1634" s="45" t="str">
        <f t="shared" si="105"/>
        <v>Estimado.rar</v>
      </c>
      <c r="V1634" s="46">
        <f t="shared" si="107"/>
        <v>1</v>
      </c>
    </row>
    <row r="1635" spans="1:22" s="45" customFormat="1" ht="11.25" hidden="1" customHeight="1" x14ac:dyDescent="0.2">
      <c r="A1635" s="47">
        <f t="shared" si="106"/>
        <v>1621</v>
      </c>
      <c r="B1635" s="48" t="str">
        <f>+'[43]Trafo 1f Consolidado'!B186</f>
        <v>TMC199</v>
      </c>
      <c r="C1635" s="49" t="str">
        <f>+'[43]Trafo 1f Consolidado'!C186</f>
        <v>TRANSFORMADOR MONOFASICO AEREO CONVENCIONAL DE  5 KVA; 2.3/0.22 KV.</v>
      </c>
      <c r="D1635" s="49">
        <f>+'[43]Trafo 1f Consolidado'!D186</f>
        <v>556.04999999999995</v>
      </c>
      <c r="E1635" s="53">
        <f>+'[43]Trafo 1f Consolidado'!E186</f>
        <v>360.79771285430138</v>
      </c>
      <c r="F1635" s="53"/>
      <c r="G1635" s="49" t="str">
        <f>+'[43]Trafo 1f Consolidado'!F186</f>
        <v>E</v>
      </c>
      <c r="H1635" s="49" t="str">
        <f>+'[43]Trafo 1f Consolidado'!G186</f>
        <v/>
      </c>
      <c r="I1635" s="49" t="str">
        <f>+'[43]Trafo 1f Consolidado'!H186</f>
        <v>Estimado</v>
      </c>
      <c r="J1635" s="49" t="str">
        <f>+'[43]Trafo 1f Consolidado'!I186</f>
        <v/>
      </c>
      <c r="K1635" s="49" t="str">
        <f>+'[43]Trafo 1f Consolidado'!J186</f>
        <v/>
      </c>
      <c r="L1635" s="49" t="str">
        <f>+'[43]Trafo 1f Consolidado'!K186</f>
        <v/>
      </c>
      <c r="M1635" s="49" t="str">
        <f>+'[43]Trafo 1f Consolidado'!L186</f>
        <v/>
      </c>
      <c r="N1635" s="49" t="str">
        <f>+'[43]Trafo 1f Consolidado'!M186</f>
        <v/>
      </c>
      <c r="O1635" s="49" t="str">
        <f>+'[43]Trafo 1f Consolidado'!N186</f>
        <v>Estimado</v>
      </c>
      <c r="P1635" s="49" t="str">
        <f>+'[43]Trafo 1f Consolidado'!O186</f>
        <v/>
      </c>
      <c r="Q1635" s="49" t="str">
        <f>+'[43]Trafo 1f Consolidado'!P186</f>
        <v>E</v>
      </c>
      <c r="R1635" s="51">
        <f t="shared" si="104"/>
        <v>-0.35114160083751211</v>
      </c>
      <c r="S1635" s="45" t="str">
        <f t="shared" si="105"/>
        <v>Estimado.rar</v>
      </c>
      <c r="V1635" s="46">
        <f t="shared" si="107"/>
        <v>1</v>
      </c>
    </row>
    <row r="1636" spans="1:22" s="45" customFormat="1" ht="11.25" hidden="1" customHeight="1" x14ac:dyDescent="0.2">
      <c r="A1636" s="47">
        <f t="shared" si="106"/>
        <v>1622</v>
      </c>
      <c r="B1636" s="48" t="str">
        <f>+'[43]Trafo 1f Consolidado'!B187</f>
        <v>TMC244</v>
      </c>
      <c r="C1636" s="49" t="str">
        <f>+'[43]Trafo 1f Consolidado'!C187</f>
        <v>TRANSFORMADOR MONOFASICO AEREO CONVENCIONAL DE  5 KVA; 2.3/0.44-0.22 KV.</v>
      </c>
      <c r="D1636" s="49">
        <f>+'[43]Trafo 1f Consolidado'!D187</f>
        <v>556.04999999999995</v>
      </c>
      <c r="E1636" s="53">
        <f>+'[43]Trafo 1f Consolidado'!E187</f>
        <v>360.79771285430138</v>
      </c>
      <c r="F1636" s="53"/>
      <c r="G1636" s="49" t="str">
        <f>+'[43]Trafo 1f Consolidado'!F187</f>
        <v>E</v>
      </c>
      <c r="H1636" s="49" t="str">
        <f>+'[43]Trafo 1f Consolidado'!G187</f>
        <v/>
      </c>
      <c r="I1636" s="49" t="str">
        <f>+'[43]Trafo 1f Consolidado'!H187</f>
        <v>Estimado</v>
      </c>
      <c r="J1636" s="49" t="str">
        <f>+'[43]Trafo 1f Consolidado'!I187</f>
        <v/>
      </c>
      <c r="K1636" s="49" t="str">
        <f>+'[43]Trafo 1f Consolidado'!J187</f>
        <v/>
      </c>
      <c r="L1636" s="49" t="str">
        <f>+'[43]Trafo 1f Consolidado'!K187</f>
        <v/>
      </c>
      <c r="M1636" s="49" t="str">
        <f>+'[43]Trafo 1f Consolidado'!L187</f>
        <v/>
      </c>
      <c r="N1636" s="49" t="str">
        <f>+'[43]Trafo 1f Consolidado'!M187</f>
        <v/>
      </c>
      <c r="O1636" s="49" t="str">
        <f>+'[43]Trafo 1f Consolidado'!N187</f>
        <v>Estimado</v>
      </c>
      <c r="P1636" s="49" t="str">
        <f>+'[43]Trafo 1f Consolidado'!O187</f>
        <v/>
      </c>
      <c r="Q1636" s="49" t="str">
        <f>+'[43]Trafo 1f Consolidado'!P187</f>
        <v>E</v>
      </c>
      <c r="R1636" s="51">
        <f t="shared" si="104"/>
        <v>-0.35114160083751211</v>
      </c>
      <c r="S1636" s="45" t="str">
        <f t="shared" si="105"/>
        <v>Estimado.rar</v>
      </c>
      <c r="V1636" s="46">
        <f t="shared" si="107"/>
        <v>1</v>
      </c>
    </row>
    <row r="1637" spans="1:22" s="45" customFormat="1" ht="11.25" hidden="1" customHeight="1" x14ac:dyDescent="0.2">
      <c r="A1637" s="47">
        <f t="shared" si="106"/>
        <v>1623</v>
      </c>
      <c r="B1637" s="48" t="str">
        <f>+'[43]Trafo 1f Consolidado'!B188</f>
        <v>TMC201</v>
      </c>
      <c r="C1637" s="49" t="str">
        <f>+'[43]Trafo 1f Consolidado'!C188</f>
        <v>TRANSFORMADOR MONOFASICO AEREO CONVENCIONAL DE  7 KVA; 2.3/0.22 KV.</v>
      </c>
      <c r="D1637" s="49">
        <f>+'[43]Trafo 1f Consolidado'!D188</f>
        <v>633.24</v>
      </c>
      <c r="E1637" s="53">
        <f>+'[43]Trafo 1f Consolidado'!E188</f>
        <v>430.2181599822506</v>
      </c>
      <c r="F1637" s="53"/>
      <c r="G1637" s="49" t="str">
        <f>+'[43]Trafo 1f Consolidado'!F188</f>
        <v>E</v>
      </c>
      <c r="H1637" s="49" t="str">
        <f>+'[43]Trafo 1f Consolidado'!G188</f>
        <v/>
      </c>
      <c r="I1637" s="49" t="str">
        <f>+'[43]Trafo 1f Consolidado'!H188</f>
        <v>Estimado</v>
      </c>
      <c r="J1637" s="49" t="str">
        <f>+'[43]Trafo 1f Consolidado'!I188</f>
        <v/>
      </c>
      <c r="K1637" s="49" t="str">
        <f>+'[43]Trafo 1f Consolidado'!J188</f>
        <v/>
      </c>
      <c r="L1637" s="49" t="str">
        <f>+'[43]Trafo 1f Consolidado'!K188</f>
        <v/>
      </c>
      <c r="M1637" s="49" t="str">
        <f>+'[43]Trafo 1f Consolidado'!L188</f>
        <v/>
      </c>
      <c r="N1637" s="49" t="str">
        <f>+'[43]Trafo 1f Consolidado'!M188</f>
        <v/>
      </c>
      <c r="O1637" s="49" t="str">
        <f>+'[43]Trafo 1f Consolidado'!N188</f>
        <v>Estimado</v>
      </c>
      <c r="P1637" s="49" t="str">
        <f>+'[43]Trafo 1f Consolidado'!O188</f>
        <v/>
      </c>
      <c r="Q1637" s="49" t="str">
        <f>+'[43]Trafo 1f Consolidado'!P188</f>
        <v>E</v>
      </c>
      <c r="R1637" s="51">
        <f t="shared" si="104"/>
        <v>-0.32060804752976657</v>
      </c>
      <c r="S1637" s="45" t="str">
        <f t="shared" si="105"/>
        <v>Estimado.rar</v>
      </c>
      <c r="V1637" s="46">
        <f t="shared" si="107"/>
        <v>1</v>
      </c>
    </row>
    <row r="1638" spans="1:22" s="45" customFormat="1" ht="11.25" hidden="1" customHeight="1" x14ac:dyDescent="0.2">
      <c r="A1638" s="47">
        <f t="shared" si="106"/>
        <v>1624</v>
      </c>
      <c r="B1638" s="48" t="str">
        <f>+'[43]Trafo 1f Consolidado'!B189</f>
        <v>TMC79</v>
      </c>
      <c r="C1638" s="49" t="str">
        <f>+'[43]Trafo 1f Consolidado'!C189</f>
        <v>TRANSFORMADOR MONOFASICO AEREO CONVENCIONAL DE 10 KVA 2.3 / 0.44-0.22 KV</v>
      </c>
      <c r="D1638" s="49">
        <f>+'[43]Trafo 1f Consolidado'!D189</f>
        <v>726.78</v>
      </c>
      <c r="E1638" s="53">
        <f>+'[43]Trafo 1f Consolidado'!E189</f>
        <v>503.8</v>
      </c>
      <c r="F1638" s="53"/>
      <c r="G1638" s="49" t="str">
        <f>+'[43]Trafo 1f Consolidado'!F189</f>
        <v>E</v>
      </c>
      <c r="H1638" s="49" t="str">
        <f>+'[43]Trafo 1f Consolidado'!G189</f>
        <v/>
      </c>
      <c r="I1638" s="49" t="str">
        <f>+'[43]Trafo 1f Consolidado'!H189</f>
        <v>Estimado</v>
      </c>
      <c r="J1638" s="49" t="str">
        <f>+'[43]Trafo 1f Consolidado'!I189</f>
        <v/>
      </c>
      <c r="K1638" s="49" t="str">
        <f>+'[43]Trafo 1f Consolidado'!J189</f>
        <v/>
      </c>
      <c r="L1638" s="49" t="str">
        <f>+'[43]Trafo 1f Consolidado'!K189</f>
        <v/>
      </c>
      <c r="M1638" s="49" t="str">
        <f>+'[43]Trafo 1f Consolidado'!L189</f>
        <v/>
      </c>
      <c r="N1638" s="49" t="str">
        <f>+'[43]Trafo 1f Consolidado'!M189</f>
        <v/>
      </c>
      <c r="O1638" s="49" t="str">
        <f>+'[43]Trafo 1f Consolidado'!N189</f>
        <v>Estimado</v>
      </c>
      <c r="P1638" s="49" t="str">
        <f>+'[43]Trafo 1f Consolidado'!O189</f>
        <v/>
      </c>
      <c r="Q1638" s="49" t="str">
        <f>+'[43]Trafo 1f Consolidado'!P189</f>
        <v>E</v>
      </c>
      <c r="R1638" s="51">
        <f t="shared" si="104"/>
        <v>-0.30680536063182806</v>
      </c>
      <c r="S1638" s="45" t="str">
        <f t="shared" si="105"/>
        <v>Estimado.rar</v>
      </c>
      <c r="V1638" s="46">
        <f t="shared" si="107"/>
        <v>1</v>
      </c>
    </row>
    <row r="1639" spans="1:22" s="45" customFormat="1" ht="11.25" hidden="1" customHeight="1" x14ac:dyDescent="0.2">
      <c r="A1639" s="47">
        <f t="shared" si="106"/>
        <v>1625</v>
      </c>
      <c r="B1639" s="48" t="str">
        <f>+'[43]Trafo 1f Consolidado'!B190</f>
        <v>TMC136</v>
      </c>
      <c r="C1639" s="49" t="str">
        <f>+'[43]Trafo 1f Consolidado'!C190</f>
        <v>TRANSFORMADOR MONOFASICO AEREO CONVENCIONAL DE 10 KVA; 2.3/0.22 KV.</v>
      </c>
      <c r="D1639" s="49">
        <f>+'[43]Trafo 1f Consolidado'!D190</f>
        <v>726.78</v>
      </c>
      <c r="E1639" s="53">
        <f>+'[43]Trafo 1f Consolidado'!E190</f>
        <v>503.8</v>
      </c>
      <c r="F1639" s="53"/>
      <c r="G1639" s="49" t="str">
        <f>+'[43]Trafo 1f Consolidado'!F190</f>
        <v>S</v>
      </c>
      <c r="H1639" s="49">
        <f>+'[43]Trafo 1f Consolidado'!G190</f>
        <v>2</v>
      </c>
      <c r="I1639" s="49" t="str">
        <f>+'[43]Trafo 1f Consolidado'!H190</f>
        <v>Factura FF01-00007469 /G-008-2017</v>
      </c>
      <c r="J1639" s="49" t="str">
        <f>+'[43]Trafo 1f Consolidado'!I190</f>
        <v>Individual</v>
      </c>
      <c r="K1639" s="49" t="str">
        <f>+'[43]Trafo 1f Consolidado'!J190</f>
        <v>ELOR</v>
      </c>
      <c r="L1639" s="49" t="str">
        <f>+'[43]Trafo 1f Consolidado'!K190</f>
        <v>C. ELEC. DELCROSA</v>
      </c>
      <c r="M1639" s="49">
        <f>+'[43]Trafo 1f Consolidado'!L190</f>
        <v>43052</v>
      </c>
      <c r="N1639" s="49">
        <f>+'[43]Trafo 1f Consolidado'!M190</f>
        <v>2</v>
      </c>
      <c r="O1639" s="49" t="str">
        <f>+'[43]Trafo 1f Consolidado'!N190</f>
        <v>Sustento</v>
      </c>
      <c r="P1639" s="49">
        <f>+'[43]Trafo 1f Consolidado'!O190</f>
        <v>2</v>
      </c>
      <c r="Q1639" s="49" t="str">
        <f>+'[43]Trafo 1f Consolidado'!P190</f>
        <v>S</v>
      </c>
      <c r="R1639" s="51">
        <f t="shared" si="104"/>
        <v>-0.30680536063182806</v>
      </c>
      <c r="S1639" s="45" t="str">
        <f t="shared" si="105"/>
        <v>ELOR: Factura FF01-00007469 /G-008-2017</v>
      </c>
      <c r="V1639" s="46">
        <f t="shared" si="107"/>
        <v>1</v>
      </c>
    </row>
    <row r="1640" spans="1:22" s="45" customFormat="1" ht="11.25" hidden="1" customHeight="1" x14ac:dyDescent="0.2">
      <c r="A1640" s="47">
        <f t="shared" si="106"/>
        <v>1626</v>
      </c>
      <c r="B1640" s="48" t="str">
        <f>+'[43]Trafo 1f Consolidado'!B191</f>
        <v>TMC236</v>
      </c>
      <c r="C1640" s="49" t="str">
        <f>+'[43]Trafo 1f Consolidado'!C191</f>
        <v>TRANSFORMADOR MONOFASICO DE 10 KVA, 2.3/0.22 KV.</v>
      </c>
      <c r="D1640" s="49">
        <f>+'[43]Trafo 1f Consolidado'!D191</f>
        <v>726.78</v>
      </c>
      <c r="E1640" s="53">
        <f>+'[43]Trafo 1f Consolidado'!E191</f>
        <v>503.8</v>
      </c>
      <c r="F1640" s="53"/>
      <c r="G1640" s="49" t="str">
        <f>+'[43]Trafo 1f Consolidado'!F191</f>
        <v>E</v>
      </c>
      <c r="H1640" s="49" t="str">
        <f>+'[43]Trafo 1f Consolidado'!G191</f>
        <v/>
      </c>
      <c r="I1640" s="49" t="str">
        <f>+'[43]Trafo 1f Consolidado'!H191</f>
        <v>Estimado</v>
      </c>
      <c r="J1640" s="49" t="str">
        <f>+'[43]Trafo 1f Consolidado'!I191</f>
        <v/>
      </c>
      <c r="K1640" s="49" t="str">
        <f>+'[43]Trafo 1f Consolidado'!J191</f>
        <v/>
      </c>
      <c r="L1640" s="49" t="str">
        <f>+'[43]Trafo 1f Consolidado'!K191</f>
        <v/>
      </c>
      <c r="M1640" s="49" t="str">
        <f>+'[43]Trafo 1f Consolidado'!L191</f>
        <v/>
      </c>
      <c r="N1640" s="49" t="str">
        <f>+'[43]Trafo 1f Consolidado'!M191</f>
        <v/>
      </c>
      <c r="O1640" s="49" t="str">
        <f>+'[43]Trafo 1f Consolidado'!N191</f>
        <v>Estimado</v>
      </c>
      <c r="P1640" s="49" t="str">
        <f>+'[43]Trafo 1f Consolidado'!O191</f>
        <v/>
      </c>
      <c r="Q1640" s="49" t="str">
        <f>+'[43]Trafo 1f Consolidado'!P191</f>
        <v>E</v>
      </c>
      <c r="R1640" s="51">
        <f t="shared" si="104"/>
        <v>-0.30680536063182806</v>
      </c>
      <c r="S1640" s="45" t="str">
        <f t="shared" si="105"/>
        <v>Estimado.rar</v>
      </c>
      <c r="V1640" s="46">
        <f t="shared" si="107"/>
        <v>1</v>
      </c>
    </row>
    <row r="1641" spans="1:22" s="45" customFormat="1" ht="11.25" hidden="1" customHeight="1" x14ac:dyDescent="0.2">
      <c r="A1641" s="47">
        <f t="shared" si="106"/>
        <v>1627</v>
      </c>
      <c r="B1641" s="48" t="str">
        <f>+'[43]Trafo 1f Consolidado'!B192</f>
        <v>TMC173</v>
      </c>
      <c r="C1641" s="49" t="str">
        <f>+'[43]Trafo 1f Consolidado'!C192</f>
        <v>TRANSFORMADOR MONOFASICO DE 10 KVA, 2.3/0.44-0.22 KV.</v>
      </c>
      <c r="D1641" s="49">
        <f>+'[43]Trafo 1f Consolidado'!D192</f>
        <v>726.78</v>
      </c>
      <c r="E1641" s="53">
        <f>+'[43]Trafo 1f Consolidado'!E192</f>
        <v>503.8</v>
      </c>
      <c r="F1641" s="53"/>
      <c r="G1641" s="49" t="str">
        <f>+'[43]Trafo 1f Consolidado'!F192</f>
        <v>E</v>
      </c>
      <c r="H1641" s="49" t="str">
        <f>+'[43]Trafo 1f Consolidado'!G192</f>
        <v/>
      </c>
      <c r="I1641" s="49" t="str">
        <f>+'[43]Trafo 1f Consolidado'!H192</f>
        <v>Estimado</v>
      </c>
      <c r="J1641" s="49" t="str">
        <f>+'[43]Trafo 1f Consolidado'!I192</f>
        <v/>
      </c>
      <c r="K1641" s="49" t="str">
        <f>+'[43]Trafo 1f Consolidado'!J192</f>
        <v/>
      </c>
      <c r="L1641" s="49" t="str">
        <f>+'[43]Trafo 1f Consolidado'!K192</f>
        <v/>
      </c>
      <c r="M1641" s="49" t="str">
        <f>+'[43]Trafo 1f Consolidado'!L192</f>
        <v/>
      </c>
      <c r="N1641" s="49" t="str">
        <f>+'[43]Trafo 1f Consolidado'!M192</f>
        <v/>
      </c>
      <c r="O1641" s="49" t="str">
        <f>+'[43]Trafo 1f Consolidado'!N192</f>
        <v>Estimado</v>
      </c>
      <c r="P1641" s="49" t="str">
        <f>+'[43]Trafo 1f Consolidado'!O192</f>
        <v/>
      </c>
      <c r="Q1641" s="49" t="str">
        <f>+'[43]Trafo 1f Consolidado'!P192</f>
        <v>E</v>
      </c>
      <c r="R1641" s="51">
        <f t="shared" si="104"/>
        <v>-0.30680536063182806</v>
      </c>
      <c r="S1641" s="45" t="str">
        <f t="shared" si="105"/>
        <v>Estimado.rar</v>
      </c>
      <c r="V1641" s="46">
        <f t="shared" si="107"/>
        <v>1</v>
      </c>
    </row>
    <row r="1642" spans="1:22" s="45" customFormat="1" ht="11.25" hidden="1" customHeight="1" x14ac:dyDescent="0.2">
      <c r="A1642" s="47">
        <f t="shared" si="106"/>
        <v>1628</v>
      </c>
      <c r="B1642" s="48" t="str">
        <f>+'[43]Trafo 1f Consolidado'!B193</f>
        <v>TMC83</v>
      </c>
      <c r="C1642" s="49" t="str">
        <f>+'[43]Trafo 1f Consolidado'!C193</f>
        <v>TRANSFORMADOR MONOFASICO AEREO CONVENCIONAL DE 15 KVA 2.3 / 0.44-0.22 KV</v>
      </c>
      <c r="D1642" s="49">
        <f>+'[43]Trafo 1f Consolidado'!D193</f>
        <v>850.02</v>
      </c>
      <c r="E1642" s="53">
        <f>+'[43]Trafo 1f Consolidado'!E193</f>
        <v>640.91168854340697</v>
      </c>
      <c r="F1642" s="53"/>
      <c r="G1642" s="49" t="str">
        <f>+'[43]Trafo 1f Consolidado'!F193</f>
        <v>E</v>
      </c>
      <c r="H1642" s="49" t="str">
        <f>+'[43]Trafo 1f Consolidado'!G193</f>
        <v/>
      </c>
      <c r="I1642" s="49" t="str">
        <f>+'[43]Trafo 1f Consolidado'!H193</f>
        <v>Estimado</v>
      </c>
      <c r="J1642" s="49" t="str">
        <f>+'[43]Trafo 1f Consolidado'!I193</f>
        <v/>
      </c>
      <c r="K1642" s="49" t="str">
        <f>+'[43]Trafo 1f Consolidado'!J193</f>
        <v/>
      </c>
      <c r="L1642" s="49" t="str">
        <f>+'[43]Trafo 1f Consolidado'!K193</f>
        <v/>
      </c>
      <c r="M1642" s="49" t="str">
        <f>+'[43]Trafo 1f Consolidado'!L193</f>
        <v/>
      </c>
      <c r="N1642" s="49" t="str">
        <f>+'[43]Trafo 1f Consolidado'!M193</f>
        <v/>
      </c>
      <c r="O1642" s="49" t="str">
        <f>+'[43]Trafo 1f Consolidado'!N193</f>
        <v>Estimado</v>
      </c>
      <c r="P1642" s="49" t="str">
        <f>+'[43]Trafo 1f Consolidado'!O193</f>
        <v/>
      </c>
      <c r="Q1642" s="49" t="str">
        <f>+'[43]Trafo 1f Consolidado'!P193</f>
        <v>E</v>
      </c>
      <c r="R1642" s="51">
        <f t="shared" si="104"/>
        <v>-0.24600398985505401</v>
      </c>
      <c r="S1642" s="45" t="str">
        <f t="shared" si="105"/>
        <v>Estimado.rar</v>
      </c>
      <c r="V1642" s="46">
        <f t="shared" si="107"/>
        <v>1</v>
      </c>
    </row>
    <row r="1643" spans="1:22" s="45" customFormat="1" ht="11.25" hidden="1" customHeight="1" x14ac:dyDescent="0.2">
      <c r="A1643" s="47">
        <f t="shared" si="106"/>
        <v>1629</v>
      </c>
      <c r="B1643" s="48" t="str">
        <f>+'[43]Trafo 1f Consolidado'!B194</f>
        <v>TMC144</v>
      </c>
      <c r="C1643" s="49" t="str">
        <f>+'[43]Trafo 1f Consolidado'!C194</f>
        <v>TRANSFORMADOR MONOFASICO AEREO CONVENCIONAL DE 15 KVA; 2.3/0.22 KV.</v>
      </c>
      <c r="D1643" s="49">
        <f>+'[43]Trafo 1f Consolidado'!D194</f>
        <v>850.02</v>
      </c>
      <c r="E1643" s="53">
        <f>+'[43]Trafo 1f Consolidado'!E194</f>
        <v>640.91168854340697</v>
      </c>
      <c r="F1643" s="53"/>
      <c r="G1643" s="49" t="str">
        <f>+'[43]Trafo 1f Consolidado'!F194</f>
        <v>E</v>
      </c>
      <c r="H1643" s="49" t="str">
        <f>+'[43]Trafo 1f Consolidado'!G194</f>
        <v/>
      </c>
      <c r="I1643" s="49" t="str">
        <f>+'[43]Trafo 1f Consolidado'!H194</f>
        <v>Estimado</v>
      </c>
      <c r="J1643" s="49" t="str">
        <f>+'[43]Trafo 1f Consolidado'!I194</f>
        <v/>
      </c>
      <c r="K1643" s="49" t="str">
        <f>+'[43]Trafo 1f Consolidado'!J194</f>
        <v/>
      </c>
      <c r="L1643" s="49" t="str">
        <f>+'[43]Trafo 1f Consolidado'!K194</f>
        <v/>
      </c>
      <c r="M1643" s="49" t="str">
        <f>+'[43]Trafo 1f Consolidado'!L194</f>
        <v/>
      </c>
      <c r="N1643" s="49" t="str">
        <f>+'[43]Trafo 1f Consolidado'!M194</f>
        <v/>
      </c>
      <c r="O1643" s="49" t="str">
        <f>+'[43]Trafo 1f Consolidado'!N194</f>
        <v>Estimado</v>
      </c>
      <c r="P1643" s="49" t="str">
        <f>+'[43]Trafo 1f Consolidado'!O194</f>
        <v/>
      </c>
      <c r="Q1643" s="49" t="str">
        <f>+'[43]Trafo 1f Consolidado'!P194</f>
        <v>E</v>
      </c>
      <c r="R1643" s="51">
        <f t="shared" si="104"/>
        <v>-0.24600398985505401</v>
      </c>
      <c r="S1643" s="45" t="str">
        <f t="shared" si="105"/>
        <v>Estimado.rar</v>
      </c>
      <c r="V1643" s="46">
        <f t="shared" si="107"/>
        <v>1</v>
      </c>
    </row>
    <row r="1644" spans="1:22" s="45" customFormat="1" ht="11.25" hidden="1" customHeight="1" x14ac:dyDescent="0.2">
      <c r="A1644" s="47">
        <f t="shared" si="106"/>
        <v>1630</v>
      </c>
      <c r="B1644" s="48" t="str">
        <f>+'[43]Trafo 1f Consolidado'!B195</f>
        <v>TMC178</v>
      </c>
      <c r="C1644" s="49" t="str">
        <f>+'[43]Trafo 1f Consolidado'!C195</f>
        <v>TRANSFORMADOR MONOFASICO AEREO CONVENCIONAL DE 15 KVA; 2.3/0.38-0.22 KV.</v>
      </c>
      <c r="D1644" s="49">
        <f>+'[43]Trafo 1f Consolidado'!D195</f>
        <v>850.02</v>
      </c>
      <c r="E1644" s="53">
        <f>+'[43]Trafo 1f Consolidado'!E195</f>
        <v>640.91168854340697</v>
      </c>
      <c r="F1644" s="53"/>
      <c r="G1644" s="49" t="str">
        <f>+'[43]Trafo 1f Consolidado'!F195</f>
        <v>E</v>
      </c>
      <c r="H1644" s="49" t="str">
        <f>+'[43]Trafo 1f Consolidado'!G195</f>
        <v/>
      </c>
      <c r="I1644" s="49" t="str">
        <f>+'[43]Trafo 1f Consolidado'!H195</f>
        <v>Estimado</v>
      </c>
      <c r="J1644" s="49" t="str">
        <f>+'[43]Trafo 1f Consolidado'!I195</f>
        <v/>
      </c>
      <c r="K1644" s="49" t="str">
        <f>+'[43]Trafo 1f Consolidado'!J195</f>
        <v/>
      </c>
      <c r="L1644" s="49" t="str">
        <f>+'[43]Trafo 1f Consolidado'!K195</f>
        <v/>
      </c>
      <c r="M1644" s="49" t="str">
        <f>+'[43]Trafo 1f Consolidado'!L195</f>
        <v/>
      </c>
      <c r="N1644" s="49" t="str">
        <f>+'[43]Trafo 1f Consolidado'!M195</f>
        <v/>
      </c>
      <c r="O1644" s="49" t="str">
        <f>+'[43]Trafo 1f Consolidado'!N195</f>
        <v>Estimado</v>
      </c>
      <c r="P1644" s="49" t="str">
        <f>+'[43]Trafo 1f Consolidado'!O195</f>
        <v/>
      </c>
      <c r="Q1644" s="49" t="str">
        <f>+'[43]Trafo 1f Consolidado'!P195</f>
        <v>E</v>
      </c>
      <c r="R1644" s="51">
        <f t="shared" si="104"/>
        <v>-0.24600398985505401</v>
      </c>
      <c r="S1644" s="45" t="str">
        <f t="shared" si="105"/>
        <v>Estimado.rar</v>
      </c>
      <c r="V1644" s="46">
        <f t="shared" si="107"/>
        <v>1</v>
      </c>
    </row>
    <row r="1645" spans="1:22" s="45" customFormat="1" ht="11.25" hidden="1" customHeight="1" x14ac:dyDescent="0.2">
      <c r="A1645" s="47">
        <f t="shared" si="106"/>
        <v>1631</v>
      </c>
      <c r="B1645" s="48" t="str">
        <f>+'[43]Trafo 1f Consolidado'!B196</f>
        <v>TMC176</v>
      </c>
      <c r="C1645" s="49" t="str">
        <f>+'[43]Trafo 1f Consolidado'!C196</f>
        <v>TRANSFORMADOR MONOFASICO DE 15 KVA, 2.3/0.44-0.22 KV.</v>
      </c>
      <c r="D1645" s="49">
        <f>+'[43]Trafo 1f Consolidado'!D196</f>
        <v>850.02</v>
      </c>
      <c r="E1645" s="53">
        <f>+'[43]Trafo 1f Consolidado'!E196</f>
        <v>640.91168854340697</v>
      </c>
      <c r="F1645" s="53"/>
      <c r="G1645" s="49" t="str">
        <f>+'[43]Trafo 1f Consolidado'!F196</f>
        <v>E</v>
      </c>
      <c r="H1645" s="49" t="str">
        <f>+'[43]Trafo 1f Consolidado'!G196</f>
        <v/>
      </c>
      <c r="I1645" s="49" t="str">
        <f>+'[43]Trafo 1f Consolidado'!H196</f>
        <v>Estimado</v>
      </c>
      <c r="J1645" s="49" t="str">
        <f>+'[43]Trafo 1f Consolidado'!I196</f>
        <v/>
      </c>
      <c r="K1645" s="49" t="str">
        <f>+'[43]Trafo 1f Consolidado'!J196</f>
        <v/>
      </c>
      <c r="L1645" s="49" t="str">
        <f>+'[43]Trafo 1f Consolidado'!K196</f>
        <v/>
      </c>
      <c r="M1645" s="49" t="str">
        <f>+'[43]Trafo 1f Consolidado'!L196</f>
        <v/>
      </c>
      <c r="N1645" s="49" t="str">
        <f>+'[43]Trafo 1f Consolidado'!M196</f>
        <v/>
      </c>
      <c r="O1645" s="49" t="str">
        <f>+'[43]Trafo 1f Consolidado'!N196</f>
        <v>Estimado</v>
      </c>
      <c r="P1645" s="49" t="str">
        <f>+'[43]Trafo 1f Consolidado'!O196</f>
        <v/>
      </c>
      <c r="Q1645" s="49" t="str">
        <f>+'[43]Trafo 1f Consolidado'!P196</f>
        <v>E</v>
      </c>
      <c r="R1645" s="51">
        <f t="shared" si="104"/>
        <v>-0.24600398985505401</v>
      </c>
      <c r="S1645" s="45" t="str">
        <f t="shared" si="105"/>
        <v>Estimado.rar</v>
      </c>
      <c r="V1645" s="46">
        <f t="shared" si="107"/>
        <v>1</v>
      </c>
    </row>
    <row r="1646" spans="1:22" s="45" customFormat="1" ht="11.25" hidden="1" customHeight="1" x14ac:dyDescent="0.2">
      <c r="A1646" s="47">
        <f t="shared" si="106"/>
        <v>1632</v>
      </c>
      <c r="B1646" s="48" t="str">
        <f>+'[43]Trafo 1f Consolidado'!B197</f>
        <v>TMC208</v>
      </c>
      <c r="C1646" s="49" t="str">
        <f>+'[43]Trafo 1f Consolidado'!C197</f>
        <v>TRANSFORMADOR MONOFASICO AEREO CONVENCIONAL DE 20 KVA; 2.3/0.22 KV.</v>
      </c>
      <c r="D1646" s="49">
        <f>+'[43]Trafo 1f Consolidado'!D197</f>
        <v>949.93</v>
      </c>
      <c r="E1646" s="53">
        <f>+'[43]Trafo 1f Consolidado'!E197</f>
        <v>744.97406071296791</v>
      </c>
      <c r="F1646" s="53"/>
      <c r="G1646" s="49" t="str">
        <f>+'[43]Trafo 1f Consolidado'!F197</f>
        <v>E</v>
      </c>
      <c r="H1646" s="49" t="str">
        <f>+'[43]Trafo 1f Consolidado'!G197</f>
        <v/>
      </c>
      <c r="I1646" s="49" t="str">
        <f>+'[43]Trafo 1f Consolidado'!H197</f>
        <v>Estimado</v>
      </c>
      <c r="J1646" s="49" t="str">
        <f>+'[43]Trafo 1f Consolidado'!I197</f>
        <v/>
      </c>
      <c r="K1646" s="49" t="str">
        <f>+'[43]Trafo 1f Consolidado'!J197</f>
        <v/>
      </c>
      <c r="L1646" s="49" t="str">
        <f>+'[43]Trafo 1f Consolidado'!K197</f>
        <v/>
      </c>
      <c r="M1646" s="49" t="str">
        <f>+'[43]Trafo 1f Consolidado'!L197</f>
        <v/>
      </c>
      <c r="N1646" s="49" t="str">
        <f>+'[43]Trafo 1f Consolidado'!M197</f>
        <v/>
      </c>
      <c r="O1646" s="49" t="str">
        <f>+'[43]Trafo 1f Consolidado'!N197</f>
        <v>Estimado</v>
      </c>
      <c r="P1646" s="49" t="str">
        <f>+'[43]Trafo 1f Consolidado'!O197</f>
        <v/>
      </c>
      <c r="Q1646" s="49" t="str">
        <f>+'[43]Trafo 1f Consolidado'!P197</f>
        <v>E</v>
      </c>
      <c r="R1646" s="51">
        <f t="shared" si="104"/>
        <v>-0.21575899201734028</v>
      </c>
      <c r="S1646" s="45" t="str">
        <f t="shared" si="105"/>
        <v>Estimado.rar</v>
      </c>
      <c r="V1646" s="46">
        <f t="shared" si="107"/>
        <v>1</v>
      </c>
    </row>
    <row r="1647" spans="1:22" s="45" customFormat="1" ht="11.25" hidden="1" customHeight="1" x14ac:dyDescent="0.2">
      <c r="A1647" s="47">
        <f t="shared" si="106"/>
        <v>1633</v>
      </c>
      <c r="B1647" s="48" t="str">
        <f>+'[43]Trafo 1f Consolidado'!B198</f>
        <v>TMC209</v>
      </c>
      <c r="C1647" s="49" t="str">
        <f>+'[43]Trafo 1f Consolidado'!C198</f>
        <v>TRANSFORMADOR MONOFASICO AEREO CONVENCIONAL DE 20 KVA; 2.3/0.44-0.22 KV.</v>
      </c>
      <c r="D1647" s="49">
        <f>+'[43]Trafo 1f Consolidado'!D198</f>
        <v>949.93</v>
      </c>
      <c r="E1647" s="53">
        <f>+'[43]Trafo 1f Consolidado'!E198</f>
        <v>744.97406071296791</v>
      </c>
      <c r="F1647" s="53"/>
      <c r="G1647" s="49" t="str">
        <f>+'[43]Trafo 1f Consolidado'!F198</f>
        <v>E</v>
      </c>
      <c r="H1647" s="49" t="str">
        <f>+'[43]Trafo 1f Consolidado'!G198</f>
        <v/>
      </c>
      <c r="I1647" s="49" t="str">
        <f>+'[43]Trafo 1f Consolidado'!H198</f>
        <v>Estimado</v>
      </c>
      <c r="J1647" s="49" t="str">
        <f>+'[43]Trafo 1f Consolidado'!I198</f>
        <v/>
      </c>
      <c r="K1647" s="49" t="str">
        <f>+'[43]Trafo 1f Consolidado'!J198</f>
        <v/>
      </c>
      <c r="L1647" s="49" t="str">
        <f>+'[43]Trafo 1f Consolidado'!K198</f>
        <v/>
      </c>
      <c r="M1647" s="49" t="str">
        <f>+'[43]Trafo 1f Consolidado'!L198</f>
        <v/>
      </c>
      <c r="N1647" s="49" t="str">
        <f>+'[43]Trafo 1f Consolidado'!M198</f>
        <v/>
      </c>
      <c r="O1647" s="49" t="str">
        <f>+'[43]Trafo 1f Consolidado'!N198</f>
        <v>Estimado</v>
      </c>
      <c r="P1647" s="49" t="str">
        <f>+'[43]Trafo 1f Consolidado'!O198</f>
        <v/>
      </c>
      <c r="Q1647" s="49" t="str">
        <f>+'[43]Trafo 1f Consolidado'!P198</f>
        <v>E</v>
      </c>
      <c r="R1647" s="51">
        <f t="shared" si="104"/>
        <v>-0.21575899201734028</v>
      </c>
      <c r="S1647" s="45" t="str">
        <f t="shared" si="105"/>
        <v>Estimado.rar</v>
      </c>
      <c r="V1647" s="46">
        <f t="shared" si="107"/>
        <v>1</v>
      </c>
    </row>
    <row r="1648" spans="1:22" s="45" customFormat="1" ht="11.25" hidden="1" customHeight="1" x14ac:dyDescent="0.2">
      <c r="A1648" s="47">
        <f t="shared" si="106"/>
        <v>1634</v>
      </c>
      <c r="B1648" s="48" t="str">
        <f>+'[43]Trafo 1f Consolidado'!B199</f>
        <v>TMC87</v>
      </c>
      <c r="C1648" s="49" t="str">
        <f>+'[43]Trafo 1f Consolidado'!C199</f>
        <v>TRANSFORMADOR MONOFASICO AEREO CONVENCIONAL DE 25 KVA 2.3 / 0.22 KV</v>
      </c>
      <c r="D1648" s="49">
        <f>+'[43]Trafo 1f Consolidado'!D199</f>
        <v>1035.45</v>
      </c>
      <c r="E1648" s="53">
        <f>+'[43]Trafo 1f Consolidado'!E199</f>
        <v>837.19203550643067</v>
      </c>
      <c r="F1648" s="53"/>
      <c r="G1648" s="49" t="str">
        <f>+'[43]Trafo 1f Consolidado'!F199</f>
        <v>E</v>
      </c>
      <c r="H1648" s="49" t="str">
        <f>+'[43]Trafo 1f Consolidado'!G199</f>
        <v/>
      </c>
      <c r="I1648" s="49" t="str">
        <f>+'[43]Trafo 1f Consolidado'!H199</f>
        <v>Estimado</v>
      </c>
      <c r="J1648" s="49" t="str">
        <f>+'[43]Trafo 1f Consolidado'!I199</f>
        <v/>
      </c>
      <c r="K1648" s="49" t="str">
        <f>+'[43]Trafo 1f Consolidado'!J199</f>
        <v/>
      </c>
      <c r="L1648" s="49" t="str">
        <f>+'[43]Trafo 1f Consolidado'!K199</f>
        <v/>
      </c>
      <c r="M1648" s="49" t="str">
        <f>+'[43]Trafo 1f Consolidado'!L199</f>
        <v/>
      </c>
      <c r="N1648" s="49" t="str">
        <f>+'[43]Trafo 1f Consolidado'!M199</f>
        <v/>
      </c>
      <c r="O1648" s="49" t="str">
        <f>+'[43]Trafo 1f Consolidado'!N199</f>
        <v>Estimado</v>
      </c>
      <c r="P1648" s="49" t="str">
        <f>+'[43]Trafo 1f Consolidado'!O199</f>
        <v/>
      </c>
      <c r="Q1648" s="49" t="str">
        <f>+'[43]Trafo 1f Consolidado'!P199</f>
        <v>E</v>
      </c>
      <c r="R1648" s="51">
        <f t="shared" si="104"/>
        <v>-0.19147034090836768</v>
      </c>
      <c r="S1648" s="45" t="str">
        <f t="shared" si="105"/>
        <v>Estimado.rar</v>
      </c>
      <c r="V1648" s="46">
        <f t="shared" si="107"/>
        <v>1</v>
      </c>
    </row>
    <row r="1649" spans="1:22" s="45" customFormat="1" ht="11.25" hidden="1" customHeight="1" x14ac:dyDescent="0.2">
      <c r="A1649" s="47">
        <f t="shared" si="106"/>
        <v>1635</v>
      </c>
      <c r="B1649" s="48" t="str">
        <f>+'[43]Trafo 1f Consolidado'!B200</f>
        <v>TMC89</v>
      </c>
      <c r="C1649" s="49" t="str">
        <f>+'[43]Trafo 1f Consolidado'!C200</f>
        <v>TRANSFORMADOR MONOFASICO AEREO CONVENCIONAL DE 25 KVA 2.3 / 0.44-0.22 KV</v>
      </c>
      <c r="D1649" s="49">
        <f>+'[43]Trafo 1f Consolidado'!D200</f>
        <v>1035.45</v>
      </c>
      <c r="E1649" s="53">
        <f>+'[43]Trafo 1f Consolidado'!E200</f>
        <v>837.19203550643067</v>
      </c>
      <c r="F1649" s="53"/>
      <c r="G1649" s="49" t="str">
        <f>+'[43]Trafo 1f Consolidado'!F200</f>
        <v>E</v>
      </c>
      <c r="H1649" s="49" t="str">
        <f>+'[43]Trafo 1f Consolidado'!G200</f>
        <v/>
      </c>
      <c r="I1649" s="49" t="str">
        <f>+'[43]Trafo 1f Consolidado'!H200</f>
        <v>Estimado</v>
      </c>
      <c r="J1649" s="49" t="str">
        <f>+'[43]Trafo 1f Consolidado'!I200</f>
        <v/>
      </c>
      <c r="K1649" s="49" t="str">
        <f>+'[43]Trafo 1f Consolidado'!J200</f>
        <v/>
      </c>
      <c r="L1649" s="49" t="str">
        <f>+'[43]Trafo 1f Consolidado'!K200</f>
        <v/>
      </c>
      <c r="M1649" s="49" t="str">
        <f>+'[43]Trafo 1f Consolidado'!L200</f>
        <v/>
      </c>
      <c r="N1649" s="49" t="str">
        <f>+'[43]Trafo 1f Consolidado'!M200</f>
        <v/>
      </c>
      <c r="O1649" s="49" t="str">
        <f>+'[43]Trafo 1f Consolidado'!N200</f>
        <v>Estimado</v>
      </c>
      <c r="P1649" s="49" t="str">
        <f>+'[43]Trafo 1f Consolidado'!O200</f>
        <v/>
      </c>
      <c r="Q1649" s="49" t="str">
        <f>+'[43]Trafo 1f Consolidado'!P200</f>
        <v>E</v>
      </c>
      <c r="R1649" s="51">
        <f t="shared" si="104"/>
        <v>-0.19147034090836768</v>
      </c>
      <c r="S1649" s="45" t="str">
        <f t="shared" si="105"/>
        <v>Estimado.rar</v>
      </c>
      <c r="V1649" s="46">
        <f t="shared" si="107"/>
        <v>1</v>
      </c>
    </row>
    <row r="1650" spans="1:22" s="45" customFormat="1" ht="11.25" hidden="1" customHeight="1" x14ac:dyDescent="0.2">
      <c r="A1650" s="47">
        <f t="shared" si="106"/>
        <v>1636</v>
      </c>
      <c r="B1650" s="48" t="str">
        <f>+'[43]Trafo 1f Consolidado'!B201</f>
        <v>TMC180</v>
      </c>
      <c r="C1650" s="49" t="str">
        <f>+'[43]Trafo 1f Consolidado'!C201</f>
        <v>TRANSFORMADOR MONOFASICO AEREO CONVENCIONAL DE 30 KVA;  2.3/0.22 KV.</v>
      </c>
      <c r="D1650" s="49">
        <f>+'[43]Trafo 1f Consolidado'!D201</f>
        <v>1111.01</v>
      </c>
      <c r="E1650" s="53">
        <f>+'[43]Trafo 1f Consolidado'!E201</f>
        <v>920.95175488471705</v>
      </c>
      <c r="F1650" s="53"/>
      <c r="G1650" s="49" t="str">
        <f>+'[43]Trafo 1f Consolidado'!F201</f>
        <v>E</v>
      </c>
      <c r="H1650" s="49" t="str">
        <f>+'[43]Trafo 1f Consolidado'!G201</f>
        <v/>
      </c>
      <c r="I1650" s="49" t="str">
        <f>+'[43]Trafo 1f Consolidado'!H201</f>
        <v>Estimado</v>
      </c>
      <c r="J1650" s="49" t="str">
        <f>+'[43]Trafo 1f Consolidado'!I201</f>
        <v/>
      </c>
      <c r="K1650" s="49" t="str">
        <f>+'[43]Trafo 1f Consolidado'!J201</f>
        <v/>
      </c>
      <c r="L1650" s="49" t="str">
        <f>+'[43]Trafo 1f Consolidado'!K201</f>
        <v/>
      </c>
      <c r="M1650" s="49" t="str">
        <f>+'[43]Trafo 1f Consolidado'!L201</f>
        <v/>
      </c>
      <c r="N1650" s="49" t="str">
        <f>+'[43]Trafo 1f Consolidado'!M201</f>
        <v/>
      </c>
      <c r="O1650" s="49" t="str">
        <f>+'[43]Trafo 1f Consolidado'!N201</f>
        <v>Estimado</v>
      </c>
      <c r="P1650" s="49" t="str">
        <f>+'[43]Trafo 1f Consolidado'!O201</f>
        <v/>
      </c>
      <c r="Q1650" s="49" t="str">
        <f>+'[43]Trafo 1f Consolidado'!P201</f>
        <v>E</v>
      </c>
      <c r="R1650" s="51">
        <f t="shared" si="104"/>
        <v>-0.17106798779064358</v>
      </c>
      <c r="S1650" s="45" t="str">
        <f t="shared" si="105"/>
        <v>Estimado.rar</v>
      </c>
      <c r="V1650" s="46">
        <f t="shared" si="107"/>
        <v>1</v>
      </c>
    </row>
    <row r="1651" spans="1:22" s="45" customFormat="1" ht="11.25" hidden="1" customHeight="1" x14ac:dyDescent="0.2">
      <c r="A1651" s="47">
        <f t="shared" si="106"/>
        <v>1637</v>
      </c>
      <c r="B1651" s="48" t="str">
        <f>+'[43]Trafo 1f Consolidado'!B202</f>
        <v>TMC93</v>
      </c>
      <c r="C1651" s="49" t="str">
        <f>+'[43]Trafo 1f Consolidado'!C202</f>
        <v>TRANSFORMADOR MONOFASICO AEREO CONVENCIONAL DE 37.5 KVA 2.3 / 0.38-0.22 KV</v>
      </c>
      <c r="D1651" s="49">
        <f>+'[43]Trafo 1f Consolidado'!D202</f>
        <v>1211.02</v>
      </c>
      <c r="E1651" s="53">
        <f>+'[43]Trafo 1f Consolidado'!E202</f>
        <v>1085.4000000000001</v>
      </c>
      <c r="F1651" s="53"/>
      <c r="G1651" s="49" t="str">
        <f>+'[43]Trafo 1f Consolidado'!F202</f>
        <v>E</v>
      </c>
      <c r="H1651" s="49" t="str">
        <f>+'[43]Trafo 1f Consolidado'!G202</f>
        <v/>
      </c>
      <c r="I1651" s="49" t="str">
        <f>+'[43]Trafo 1f Consolidado'!H202</f>
        <v>Estimado</v>
      </c>
      <c r="J1651" s="49" t="str">
        <f>+'[43]Trafo 1f Consolidado'!I202</f>
        <v/>
      </c>
      <c r="K1651" s="49" t="str">
        <f>+'[43]Trafo 1f Consolidado'!J202</f>
        <v/>
      </c>
      <c r="L1651" s="49" t="str">
        <f>+'[43]Trafo 1f Consolidado'!K202</f>
        <v/>
      </c>
      <c r="M1651" s="49" t="str">
        <f>+'[43]Trafo 1f Consolidado'!L202</f>
        <v/>
      </c>
      <c r="N1651" s="49" t="str">
        <f>+'[43]Trafo 1f Consolidado'!M202</f>
        <v/>
      </c>
      <c r="O1651" s="49" t="str">
        <f>+'[43]Trafo 1f Consolidado'!N202</f>
        <v>Estimado</v>
      </c>
      <c r="P1651" s="49" t="str">
        <f>+'[43]Trafo 1f Consolidado'!O202</f>
        <v/>
      </c>
      <c r="Q1651" s="49" t="str">
        <f>+'[43]Trafo 1f Consolidado'!P202</f>
        <v>E</v>
      </c>
      <c r="R1651" s="51">
        <f t="shared" si="104"/>
        <v>-0.10373073937672361</v>
      </c>
      <c r="S1651" s="45" t="str">
        <f t="shared" si="105"/>
        <v>Estimado.rar</v>
      </c>
      <c r="V1651" s="46">
        <f t="shared" si="107"/>
        <v>1</v>
      </c>
    </row>
    <row r="1652" spans="1:22" s="45" customFormat="1" ht="11.25" hidden="1" customHeight="1" x14ac:dyDescent="0.2">
      <c r="A1652" s="47">
        <f t="shared" si="106"/>
        <v>1638</v>
      </c>
      <c r="B1652" s="48" t="str">
        <f>+'[43]Trafo 1f Consolidado'!B203</f>
        <v>TMC163</v>
      </c>
      <c r="C1652" s="49" t="str">
        <f>+'[43]Trafo 1f Consolidado'!C203</f>
        <v>TRANSFORMADOR MONOFASICO AEREO CONVENCIONAL DE 37.5 KVA; 2.3/0.22 KV.</v>
      </c>
      <c r="D1652" s="49">
        <f>+'[43]Trafo 1f Consolidado'!D203</f>
        <v>1211.02</v>
      </c>
      <c r="E1652" s="53">
        <f>+'[43]Trafo 1f Consolidado'!E203</f>
        <v>1085.4000000000001</v>
      </c>
      <c r="F1652" s="53"/>
      <c r="G1652" s="49" t="str">
        <f>+'[43]Trafo 1f Consolidado'!F203</f>
        <v>S</v>
      </c>
      <c r="H1652" s="49">
        <f>+'[43]Trafo 1f Consolidado'!G203</f>
        <v>2</v>
      </c>
      <c r="I1652" s="49" t="str">
        <f>+'[43]Trafo 1f Consolidado'!H203</f>
        <v>Factura FF01-00007469 /G-008-2017</v>
      </c>
      <c r="J1652" s="49" t="str">
        <f>+'[43]Trafo 1f Consolidado'!I203</f>
        <v>Individual</v>
      </c>
      <c r="K1652" s="49" t="str">
        <f>+'[43]Trafo 1f Consolidado'!J203</f>
        <v>ELOR</v>
      </c>
      <c r="L1652" s="49" t="str">
        <f>+'[43]Trafo 1f Consolidado'!K203</f>
        <v>C. ELEC. DELCROSA</v>
      </c>
      <c r="M1652" s="49">
        <f>+'[43]Trafo 1f Consolidado'!L203</f>
        <v>43052</v>
      </c>
      <c r="N1652" s="49">
        <f>+'[43]Trafo 1f Consolidado'!M203</f>
        <v>2</v>
      </c>
      <c r="O1652" s="49" t="str">
        <f>+'[43]Trafo 1f Consolidado'!N203</f>
        <v>Sustento</v>
      </c>
      <c r="P1652" s="49">
        <f>+'[43]Trafo 1f Consolidado'!O203</f>
        <v>2</v>
      </c>
      <c r="Q1652" s="49" t="str">
        <f>+'[43]Trafo 1f Consolidado'!P203</f>
        <v>S</v>
      </c>
      <c r="R1652" s="51">
        <f t="shared" si="104"/>
        <v>-0.10373073937672361</v>
      </c>
      <c r="S1652" s="45" t="str">
        <f t="shared" si="105"/>
        <v>ELOR: Factura FF01-00007469 /G-008-2017</v>
      </c>
      <c r="V1652" s="46">
        <f t="shared" si="107"/>
        <v>1</v>
      </c>
    </row>
    <row r="1653" spans="1:22" s="45" customFormat="1" ht="11.25" hidden="1" customHeight="1" x14ac:dyDescent="0.2">
      <c r="A1653" s="47">
        <f t="shared" si="106"/>
        <v>1639</v>
      </c>
      <c r="B1653" s="48" t="str">
        <f>+'[43]Trafo 1f Consolidado'!B204</f>
        <v>TMC245</v>
      </c>
      <c r="C1653" s="49" t="str">
        <f>+'[43]Trafo 1f Consolidado'!C204</f>
        <v>TRANSFORMADOR MONOFASICO AEREO CONVENCIONAL DE 37.5 KVA; 2.3/0.44-0.22 KV.</v>
      </c>
      <c r="D1653" s="49">
        <f>+'[43]Trafo 1f Consolidado'!D204</f>
        <v>1211.02</v>
      </c>
      <c r="E1653" s="53">
        <f>+'[43]Trafo 1f Consolidado'!E204</f>
        <v>1085.4000000000001</v>
      </c>
      <c r="F1653" s="53"/>
      <c r="G1653" s="49" t="str">
        <f>+'[43]Trafo 1f Consolidado'!F204</f>
        <v>E</v>
      </c>
      <c r="H1653" s="49" t="str">
        <f>+'[43]Trafo 1f Consolidado'!G204</f>
        <v/>
      </c>
      <c r="I1653" s="49" t="str">
        <f>+'[43]Trafo 1f Consolidado'!H204</f>
        <v>Estimado</v>
      </c>
      <c r="J1653" s="49" t="str">
        <f>+'[43]Trafo 1f Consolidado'!I204</f>
        <v/>
      </c>
      <c r="K1653" s="49" t="str">
        <f>+'[43]Trafo 1f Consolidado'!J204</f>
        <v/>
      </c>
      <c r="L1653" s="49" t="str">
        <f>+'[43]Trafo 1f Consolidado'!K204</f>
        <v/>
      </c>
      <c r="M1653" s="49" t="str">
        <f>+'[43]Trafo 1f Consolidado'!L204</f>
        <v/>
      </c>
      <c r="N1653" s="49" t="str">
        <f>+'[43]Trafo 1f Consolidado'!M204</f>
        <v/>
      </c>
      <c r="O1653" s="49" t="str">
        <f>+'[43]Trafo 1f Consolidado'!N204</f>
        <v>Estimado</v>
      </c>
      <c r="P1653" s="49" t="str">
        <f>+'[43]Trafo 1f Consolidado'!O204</f>
        <v/>
      </c>
      <c r="Q1653" s="49" t="str">
        <f>+'[43]Trafo 1f Consolidado'!P204</f>
        <v>E</v>
      </c>
      <c r="R1653" s="51">
        <f t="shared" si="104"/>
        <v>-0.10373073937672361</v>
      </c>
      <c r="S1653" s="45" t="str">
        <f t="shared" si="105"/>
        <v>Estimado.rar</v>
      </c>
      <c r="V1653" s="46">
        <f t="shared" si="107"/>
        <v>1</v>
      </c>
    </row>
    <row r="1654" spans="1:22" s="45" customFormat="1" ht="11.25" hidden="1" customHeight="1" x14ac:dyDescent="0.2">
      <c r="A1654" s="47">
        <f t="shared" si="106"/>
        <v>1640</v>
      </c>
      <c r="B1654" s="48" t="str">
        <f>+'[43]Trafo 1f Consolidado'!B205</f>
        <v>TMC218</v>
      </c>
      <c r="C1654" s="49" t="str">
        <f>+'[43]Trafo 1f Consolidado'!C205</f>
        <v>TRANSFORMADOR MONOFASICO AEREO CONVENCIONAL DE 40 KVA; 2.3/0.44-0.22 KV.</v>
      </c>
      <c r="D1654" s="49">
        <f>+'[43]Trafo 1f Consolidado'!D205</f>
        <v>1241.5999999999999</v>
      </c>
      <c r="E1654" s="53">
        <f>+'[43]Trafo 1f Consolidado'!E205</f>
        <v>1091.8928214880727</v>
      </c>
      <c r="F1654" s="53"/>
      <c r="G1654" s="49" t="str">
        <f>+'[43]Trafo 1f Consolidado'!F205</f>
        <v>E</v>
      </c>
      <c r="H1654" s="49" t="str">
        <f>+'[43]Trafo 1f Consolidado'!G205</f>
        <v/>
      </c>
      <c r="I1654" s="49" t="str">
        <f>+'[43]Trafo 1f Consolidado'!H205</f>
        <v>Estimado</v>
      </c>
      <c r="J1654" s="49" t="str">
        <f>+'[43]Trafo 1f Consolidado'!I205</f>
        <v/>
      </c>
      <c r="K1654" s="49" t="str">
        <f>+'[43]Trafo 1f Consolidado'!J205</f>
        <v/>
      </c>
      <c r="L1654" s="49" t="str">
        <f>+'[43]Trafo 1f Consolidado'!K205</f>
        <v/>
      </c>
      <c r="M1654" s="49" t="str">
        <f>+'[43]Trafo 1f Consolidado'!L205</f>
        <v/>
      </c>
      <c r="N1654" s="49" t="str">
        <f>+'[43]Trafo 1f Consolidado'!M205</f>
        <v/>
      </c>
      <c r="O1654" s="49" t="str">
        <f>+'[43]Trafo 1f Consolidado'!N205</f>
        <v>Estimado</v>
      </c>
      <c r="P1654" s="49" t="str">
        <f>+'[43]Trafo 1f Consolidado'!O205</f>
        <v/>
      </c>
      <c r="Q1654" s="49" t="str">
        <f>+'[43]Trafo 1f Consolidado'!P205</f>
        <v>E</v>
      </c>
      <c r="R1654" s="51">
        <f t="shared" si="104"/>
        <v>-0.1205760136210754</v>
      </c>
      <c r="S1654" s="45" t="str">
        <f t="shared" si="105"/>
        <v>Estimado.rar</v>
      </c>
      <c r="V1654" s="46">
        <f t="shared" si="107"/>
        <v>1</v>
      </c>
    </row>
    <row r="1655" spans="1:22" s="45" customFormat="1" ht="11.25" hidden="1" customHeight="1" x14ac:dyDescent="0.2">
      <c r="A1655" s="47">
        <f t="shared" si="106"/>
        <v>1641</v>
      </c>
      <c r="B1655" s="48" t="str">
        <f>+'[43]Trafo 1f Consolidado'!B206</f>
        <v>TMC99</v>
      </c>
      <c r="C1655" s="49" t="str">
        <f>+'[43]Trafo 1f Consolidado'!C206</f>
        <v>TRANSFORMADOR MONOFASICO AEREO CONVENCIONAL DE 50 KVA 2.3 / 0.22 KV</v>
      </c>
      <c r="D1655" s="49">
        <f>+'[43]Trafo 1f Consolidado'!D206</f>
        <v>1353.37</v>
      </c>
      <c r="E1655" s="53">
        <f>+'[43]Trafo 1f Consolidado'!E206</f>
        <v>1202.9948713018939</v>
      </c>
      <c r="F1655" s="53"/>
      <c r="G1655" s="49" t="str">
        <f>+'[43]Trafo 1f Consolidado'!F206</f>
        <v>E</v>
      </c>
      <c r="H1655" s="49" t="str">
        <f>+'[43]Trafo 1f Consolidado'!G206</f>
        <v/>
      </c>
      <c r="I1655" s="49" t="str">
        <f>+'[43]Trafo 1f Consolidado'!H206</f>
        <v>Estimado</v>
      </c>
      <c r="J1655" s="49" t="str">
        <f>+'[43]Trafo 1f Consolidado'!I206</f>
        <v/>
      </c>
      <c r="K1655" s="49" t="str">
        <f>+'[43]Trafo 1f Consolidado'!J206</f>
        <v/>
      </c>
      <c r="L1655" s="49" t="str">
        <f>+'[43]Trafo 1f Consolidado'!K206</f>
        <v/>
      </c>
      <c r="M1655" s="49" t="str">
        <f>+'[43]Trafo 1f Consolidado'!L206</f>
        <v/>
      </c>
      <c r="N1655" s="49" t="str">
        <f>+'[43]Trafo 1f Consolidado'!M206</f>
        <v/>
      </c>
      <c r="O1655" s="49" t="str">
        <f>+'[43]Trafo 1f Consolidado'!N206</f>
        <v>Estimado</v>
      </c>
      <c r="P1655" s="49" t="str">
        <f>+'[43]Trafo 1f Consolidado'!O206</f>
        <v/>
      </c>
      <c r="Q1655" s="49" t="str">
        <f>+'[43]Trafo 1f Consolidado'!P206</f>
        <v>E</v>
      </c>
      <c r="R1655" s="51">
        <f t="shared" si="104"/>
        <v>-0.11111161670356662</v>
      </c>
      <c r="S1655" s="45" t="str">
        <f t="shared" si="105"/>
        <v>Estimado.rar</v>
      </c>
      <c r="V1655" s="46">
        <f t="shared" si="107"/>
        <v>1</v>
      </c>
    </row>
    <row r="1656" spans="1:22" s="45" customFormat="1" ht="11.25" hidden="1" customHeight="1" x14ac:dyDescent="0.2">
      <c r="A1656" s="47">
        <f t="shared" si="106"/>
        <v>1642</v>
      </c>
      <c r="B1656" s="48" t="str">
        <f>+'[43]Trafo 1f Consolidado'!B207</f>
        <v>TMC100</v>
      </c>
      <c r="C1656" s="49" t="str">
        <f>+'[43]Trafo 1f Consolidado'!C207</f>
        <v>TRANSFORMADOR MONOFASICO AEREO CONVENCIONAL DE 50 KVA 2.3 / 0.38-0.22 KV</v>
      </c>
      <c r="D1656" s="49">
        <f>+'[43]Trafo 1f Consolidado'!D207</f>
        <v>1353.37</v>
      </c>
      <c r="E1656" s="53">
        <f>+'[43]Trafo 1f Consolidado'!E207</f>
        <v>1202.9948713018939</v>
      </c>
      <c r="F1656" s="53"/>
      <c r="G1656" s="49" t="str">
        <f>+'[43]Trafo 1f Consolidado'!F207</f>
        <v>E</v>
      </c>
      <c r="H1656" s="49" t="str">
        <f>+'[43]Trafo 1f Consolidado'!G207</f>
        <v/>
      </c>
      <c r="I1656" s="49" t="str">
        <f>+'[43]Trafo 1f Consolidado'!H207</f>
        <v>Estimado</v>
      </c>
      <c r="J1656" s="49" t="str">
        <f>+'[43]Trafo 1f Consolidado'!I207</f>
        <v/>
      </c>
      <c r="K1656" s="49" t="str">
        <f>+'[43]Trafo 1f Consolidado'!J207</f>
        <v/>
      </c>
      <c r="L1656" s="49" t="str">
        <f>+'[43]Trafo 1f Consolidado'!K207</f>
        <v/>
      </c>
      <c r="M1656" s="49" t="str">
        <f>+'[43]Trafo 1f Consolidado'!L207</f>
        <v/>
      </c>
      <c r="N1656" s="49" t="str">
        <f>+'[43]Trafo 1f Consolidado'!M207</f>
        <v/>
      </c>
      <c r="O1656" s="49" t="str">
        <f>+'[43]Trafo 1f Consolidado'!N207</f>
        <v>Estimado</v>
      </c>
      <c r="P1656" s="49" t="str">
        <f>+'[43]Trafo 1f Consolidado'!O207</f>
        <v/>
      </c>
      <c r="Q1656" s="49" t="str">
        <f>+'[43]Trafo 1f Consolidado'!P207</f>
        <v>E</v>
      </c>
      <c r="R1656" s="51">
        <f t="shared" si="104"/>
        <v>-0.11111161670356662</v>
      </c>
      <c r="S1656" s="45" t="str">
        <f t="shared" si="105"/>
        <v>Estimado.rar</v>
      </c>
      <c r="V1656" s="46">
        <f t="shared" si="107"/>
        <v>1</v>
      </c>
    </row>
    <row r="1657" spans="1:22" s="45" customFormat="1" ht="11.25" hidden="1" customHeight="1" x14ac:dyDescent="0.2">
      <c r="A1657" s="47">
        <f t="shared" si="106"/>
        <v>1643</v>
      </c>
      <c r="B1657" s="48" t="str">
        <f>+'[43]Trafo 1f Consolidado'!B208</f>
        <v>TMC231</v>
      </c>
      <c r="C1657" s="49" t="str">
        <f>+'[43]Trafo 1f Consolidado'!C208</f>
        <v>TRANSFORMADOR MONOFASICO AEREO CONVENCIONAL DE 75 KVA; 2.3/0.22 KV</v>
      </c>
      <c r="D1657" s="49">
        <f>+'[43]Trafo 1f Consolidado'!D208</f>
        <v>1582.85</v>
      </c>
      <c r="E1657" s="53">
        <f>+'[43]Trafo 1f Consolidado'!E208</f>
        <v>1487.1661931188473</v>
      </c>
      <c r="F1657" s="53"/>
      <c r="G1657" s="49" t="str">
        <f>+'[43]Trafo 1f Consolidado'!F208</f>
        <v>E</v>
      </c>
      <c r="H1657" s="49" t="str">
        <f>+'[43]Trafo 1f Consolidado'!G208</f>
        <v/>
      </c>
      <c r="I1657" s="49" t="str">
        <f>+'[43]Trafo 1f Consolidado'!H208</f>
        <v>Estimado</v>
      </c>
      <c r="J1657" s="49" t="str">
        <f>+'[43]Trafo 1f Consolidado'!I208</f>
        <v/>
      </c>
      <c r="K1657" s="49" t="str">
        <f>+'[43]Trafo 1f Consolidado'!J208</f>
        <v/>
      </c>
      <c r="L1657" s="49" t="str">
        <f>+'[43]Trafo 1f Consolidado'!K208</f>
        <v/>
      </c>
      <c r="M1657" s="49" t="str">
        <f>+'[43]Trafo 1f Consolidado'!L208</f>
        <v/>
      </c>
      <c r="N1657" s="49" t="str">
        <f>+'[43]Trafo 1f Consolidado'!M208</f>
        <v/>
      </c>
      <c r="O1657" s="49" t="str">
        <f>+'[43]Trafo 1f Consolidado'!N208</f>
        <v>Estimado</v>
      </c>
      <c r="P1657" s="49" t="str">
        <f>+'[43]Trafo 1f Consolidado'!O208</f>
        <v/>
      </c>
      <c r="Q1657" s="49" t="str">
        <f>+'[43]Trafo 1f Consolidado'!P208</f>
        <v>E</v>
      </c>
      <c r="R1657" s="51">
        <f t="shared" si="104"/>
        <v>-6.0450331289226722E-2</v>
      </c>
      <c r="S1657" s="45" t="str">
        <f t="shared" si="105"/>
        <v>Estimado.rar</v>
      </c>
      <c r="V1657" s="46">
        <f t="shared" si="107"/>
        <v>1</v>
      </c>
    </row>
    <row r="1658" spans="1:22" s="45" customFormat="1" ht="11.25" hidden="1" customHeight="1" x14ac:dyDescent="0.2">
      <c r="A1658" s="47">
        <f t="shared" si="106"/>
        <v>1644</v>
      </c>
      <c r="B1658" s="48" t="str">
        <f>+'[43]Trafo 1f Consolidado'!B209</f>
        <v>TMC108</v>
      </c>
      <c r="C1658" s="49" t="str">
        <f>+'[43]Trafo 1f Consolidado'!C209</f>
        <v>TRANSFORMADOR MONOFASICO AEREO CONVENCIONAL DE 80 KVA 2.3 / 0.38-0.22 KV</v>
      </c>
      <c r="D1658" s="49">
        <f>+'[43]Trafo 1f Consolidado'!D209</f>
        <v>1622.81</v>
      </c>
      <c r="E1658" s="53">
        <f>+'[43]Trafo 1f Consolidado'!E209</f>
        <v>1538.220258506143</v>
      </c>
      <c r="F1658" s="53"/>
      <c r="G1658" s="49" t="str">
        <f>+'[43]Trafo 1f Consolidado'!F209</f>
        <v>E</v>
      </c>
      <c r="H1658" s="49" t="str">
        <f>+'[43]Trafo 1f Consolidado'!G209</f>
        <v/>
      </c>
      <c r="I1658" s="49" t="str">
        <f>+'[43]Trafo 1f Consolidado'!H209</f>
        <v>Estimado</v>
      </c>
      <c r="J1658" s="49" t="str">
        <f>+'[43]Trafo 1f Consolidado'!I209</f>
        <v/>
      </c>
      <c r="K1658" s="49" t="str">
        <f>+'[43]Trafo 1f Consolidado'!J209</f>
        <v/>
      </c>
      <c r="L1658" s="49" t="str">
        <f>+'[43]Trafo 1f Consolidado'!K209</f>
        <v/>
      </c>
      <c r="M1658" s="49" t="str">
        <f>+'[43]Trafo 1f Consolidado'!L209</f>
        <v/>
      </c>
      <c r="N1658" s="49" t="str">
        <f>+'[43]Trafo 1f Consolidado'!M209</f>
        <v/>
      </c>
      <c r="O1658" s="49" t="str">
        <f>+'[43]Trafo 1f Consolidado'!N209</f>
        <v>Estimado</v>
      </c>
      <c r="P1658" s="49" t="str">
        <f>+'[43]Trafo 1f Consolidado'!O209</f>
        <v/>
      </c>
      <c r="Q1658" s="49" t="str">
        <f>+'[43]Trafo 1f Consolidado'!P209</f>
        <v>E</v>
      </c>
      <c r="R1658" s="51">
        <f t="shared" si="104"/>
        <v>-5.2125474635882796E-2</v>
      </c>
      <c r="S1658" s="45" t="str">
        <f t="shared" si="105"/>
        <v>Estimado.rar</v>
      </c>
      <c r="V1658" s="46">
        <f t="shared" si="107"/>
        <v>1</v>
      </c>
    </row>
    <row r="1659" spans="1:22" s="45" customFormat="1" ht="11.25" hidden="1" customHeight="1" x14ac:dyDescent="0.2">
      <c r="A1659" s="47">
        <f t="shared" si="106"/>
        <v>1645</v>
      </c>
      <c r="B1659" s="48" t="str">
        <f>+'[43]Trafo 1f Consolidado'!B210</f>
        <v>TMC234</v>
      </c>
      <c r="C1659" s="49" t="str">
        <f>+'[43]Trafo 1f Consolidado'!C210</f>
        <v>TRANSFORMADOR MONOFASICO AEREO CONVENCIONAL DE 80 KVA; 2.3/0.22 KV</v>
      </c>
      <c r="D1659" s="49">
        <f>+'[43]Trafo 1f Consolidado'!D210</f>
        <v>1622.81</v>
      </c>
      <c r="E1659" s="53">
        <f>+'[43]Trafo 1f Consolidado'!E210</f>
        <v>1538.220258506143</v>
      </c>
      <c r="F1659" s="53"/>
      <c r="G1659" s="49" t="str">
        <f>+'[43]Trafo 1f Consolidado'!F210</f>
        <v>E</v>
      </c>
      <c r="H1659" s="49" t="str">
        <f>+'[43]Trafo 1f Consolidado'!G210</f>
        <v/>
      </c>
      <c r="I1659" s="49" t="str">
        <f>+'[43]Trafo 1f Consolidado'!H210</f>
        <v>Estimado</v>
      </c>
      <c r="J1659" s="49" t="str">
        <f>+'[43]Trafo 1f Consolidado'!I210</f>
        <v/>
      </c>
      <c r="K1659" s="49" t="str">
        <f>+'[43]Trafo 1f Consolidado'!J210</f>
        <v/>
      </c>
      <c r="L1659" s="49" t="str">
        <f>+'[43]Trafo 1f Consolidado'!K210</f>
        <v/>
      </c>
      <c r="M1659" s="49" t="str">
        <f>+'[43]Trafo 1f Consolidado'!L210</f>
        <v/>
      </c>
      <c r="N1659" s="49" t="str">
        <f>+'[43]Trafo 1f Consolidado'!M210</f>
        <v/>
      </c>
      <c r="O1659" s="49" t="str">
        <f>+'[43]Trafo 1f Consolidado'!N210</f>
        <v>Estimado</v>
      </c>
      <c r="P1659" s="49" t="str">
        <f>+'[43]Trafo 1f Consolidado'!O210</f>
        <v/>
      </c>
      <c r="Q1659" s="49" t="str">
        <f>+'[43]Trafo 1f Consolidado'!P210</f>
        <v>E</v>
      </c>
      <c r="R1659" s="51">
        <f t="shared" si="104"/>
        <v>-5.2125474635882796E-2</v>
      </c>
      <c r="S1659" s="45" t="str">
        <f t="shared" si="105"/>
        <v>Estimado.rar</v>
      </c>
      <c r="V1659" s="46">
        <f t="shared" si="107"/>
        <v>1</v>
      </c>
    </row>
    <row r="1660" spans="1:22" s="45" customFormat="1" ht="11.25" hidden="1" customHeight="1" x14ac:dyDescent="0.2">
      <c r="A1660" s="47">
        <f t="shared" si="106"/>
        <v>1646</v>
      </c>
      <c r="B1660" s="48" t="str">
        <f>+'[43]Trafo 1f Consolidado'!B211</f>
        <v>TMC188</v>
      </c>
      <c r="C1660" s="49" t="str">
        <f>+'[43]Trafo 1f Consolidado'!C211</f>
        <v>TRANSFORMADOR MONOFASICO AEREO CONVENCIONAL DE 125 KVA;  2.3/0.22 KV.</v>
      </c>
      <c r="D1660" s="49">
        <f>+'[43]Trafo 1f Consolidado'!D211</f>
        <v>1928.15</v>
      </c>
      <c r="E1660" s="53">
        <f>+'[43]Trafo 1f Consolidado'!E211</f>
        <v>1942.6134904531311</v>
      </c>
      <c r="F1660" s="53"/>
      <c r="G1660" s="49" t="str">
        <f>+'[43]Trafo 1f Consolidado'!F211</f>
        <v>E</v>
      </c>
      <c r="H1660" s="49" t="str">
        <f>+'[43]Trafo 1f Consolidado'!G211</f>
        <v/>
      </c>
      <c r="I1660" s="49" t="str">
        <f>+'[43]Trafo 1f Consolidado'!H211</f>
        <v>Estimado</v>
      </c>
      <c r="J1660" s="49" t="str">
        <f>+'[43]Trafo 1f Consolidado'!I211</f>
        <v/>
      </c>
      <c r="K1660" s="49" t="str">
        <f>+'[43]Trafo 1f Consolidado'!J211</f>
        <v/>
      </c>
      <c r="L1660" s="49" t="str">
        <f>+'[43]Trafo 1f Consolidado'!K211</f>
        <v/>
      </c>
      <c r="M1660" s="49" t="str">
        <f>+'[43]Trafo 1f Consolidado'!L211</f>
        <v/>
      </c>
      <c r="N1660" s="49" t="str">
        <f>+'[43]Trafo 1f Consolidado'!M211</f>
        <v/>
      </c>
      <c r="O1660" s="49" t="str">
        <f>+'[43]Trafo 1f Consolidado'!N211</f>
        <v>Estimado</v>
      </c>
      <c r="P1660" s="49" t="str">
        <f>+'[43]Trafo 1f Consolidado'!O211</f>
        <v/>
      </c>
      <c r="Q1660" s="49" t="str">
        <f>+'[43]Trafo 1f Consolidado'!P211</f>
        <v>E</v>
      </c>
      <c r="R1660" s="51">
        <f t="shared" si="104"/>
        <v>7.5012267993315174E-3</v>
      </c>
      <c r="S1660" s="45" t="str">
        <f t="shared" si="105"/>
        <v>Estimado.rar</v>
      </c>
      <c r="V1660" s="46">
        <f t="shared" si="107"/>
        <v>1</v>
      </c>
    </row>
    <row r="1661" spans="1:22" s="45" customFormat="1" ht="11.25" hidden="1" customHeight="1" x14ac:dyDescent="0.2">
      <c r="A1661" s="47">
        <f t="shared" si="106"/>
        <v>1647</v>
      </c>
      <c r="B1661" s="48" t="str">
        <f>+'[43]Trafo 1f Consolidado'!B212</f>
        <v>TMC110</v>
      </c>
      <c r="C1661" s="49" t="str">
        <f>+'[43]Trafo 1f Consolidado'!C212</f>
        <v>TRANSFORMADOR MONOFASICO AEREO CONVENCIONAL DE  1,5 KVA;  7.62/0.22 KV.</v>
      </c>
      <c r="D1661" s="49">
        <f>+'[43]Trafo 1f Consolidado'!D212</f>
        <v>327.14</v>
      </c>
      <c r="E1661" s="53">
        <f>+'[43]Trafo 1f Consolidado'!E212</f>
        <v>316.75771220325703</v>
      </c>
      <c r="F1661" s="53"/>
      <c r="G1661" s="49" t="str">
        <f>+'[43]Trafo 1f Consolidado'!F212</f>
        <v>E</v>
      </c>
      <c r="H1661" s="49" t="str">
        <f>+'[43]Trafo 1f Consolidado'!G212</f>
        <v/>
      </c>
      <c r="I1661" s="49" t="str">
        <f>+'[43]Trafo 1f Consolidado'!H212</f>
        <v>Estimado</v>
      </c>
      <c r="J1661" s="49" t="str">
        <f>+'[43]Trafo 1f Consolidado'!I212</f>
        <v/>
      </c>
      <c r="K1661" s="49" t="str">
        <f>+'[43]Trafo 1f Consolidado'!J212</f>
        <v/>
      </c>
      <c r="L1661" s="49" t="str">
        <f>+'[43]Trafo 1f Consolidado'!K212</f>
        <v/>
      </c>
      <c r="M1661" s="49" t="str">
        <f>+'[43]Trafo 1f Consolidado'!L212</f>
        <v/>
      </c>
      <c r="N1661" s="49" t="str">
        <f>+'[43]Trafo 1f Consolidado'!M212</f>
        <v/>
      </c>
      <c r="O1661" s="49" t="str">
        <f>+'[43]Trafo 1f Consolidado'!N212</f>
        <v>Estimado</v>
      </c>
      <c r="P1661" s="49" t="str">
        <f>+'[43]Trafo 1f Consolidado'!O212</f>
        <v/>
      </c>
      <c r="Q1661" s="49" t="str">
        <f>+'[43]Trafo 1f Consolidado'!P212</f>
        <v>E</v>
      </c>
      <c r="R1661" s="51">
        <f t="shared" si="104"/>
        <v>-3.1736528081992343E-2</v>
      </c>
      <c r="S1661" s="45" t="str">
        <f t="shared" si="105"/>
        <v>Estimado.rar</v>
      </c>
      <c r="V1661" s="46">
        <f t="shared" si="107"/>
        <v>1</v>
      </c>
    </row>
    <row r="1662" spans="1:22" s="45" customFormat="1" ht="11.25" hidden="1" customHeight="1" x14ac:dyDescent="0.2">
      <c r="A1662" s="47">
        <f t="shared" si="106"/>
        <v>1648</v>
      </c>
      <c r="B1662" s="48" t="str">
        <f>+'[43]Trafo 1f Consolidado'!B213</f>
        <v>TMC38</v>
      </c>
      <c r="C1662" s="49" t="str">
        <f>+'[43]Trafo 1f Consolidado'!C213</f>
        <v>TRANSFORMADOR MONOFASICO AEREO CONVENCIONAL DE  1,5 KVA;  7.62/0.44-0.22 KV.</v>
      </c>
      <c r="D1662" s="49">
        <f>+'[43]Trafo 1f Consolidado'!D213</f>
        <v>327.14</v>
      </c>
      <c r="E1662" s="53">
        <f>+'[43]Trafo 1f Consolidado'!E213</f>
        <v>316.75771220325703</v>
      </c>
      <c r="F1662" s="53"/>
      <c r="G1662" s="49" t="str">
        <f>+'[43]Trafo 1f Consolidado'!F213</f>
        <v>E</v>
      </c>
      <c r="H1662" s="49" t="str">
        <f>+'[43]Trafo 1f Consolidado'!G213</f>
        <v/>
      </c>
      <c r="I1662" s="49" t="str">
        <f>+'[43]Trafo 1f Consolidado'!H213</f>
        <v>Estimado</v>
      </c>
      <c r="J1662" s="49" t="str">
        <f>+'[43]Trafo 1f Consolidado'!I213</f>
        <v/>
      </c>
      <c r="K1662" s="49" t="str">
        <f>+'[43]Trafo 1f Consolidado'!J213</f>
        <v/>
      </c>
      <c r="L1662" s="49" t="str">
        <f>+'[43]Trafo 1f Consolidado'!K213</f>
        <v/>
      </c>
      <c r="M1662" s="49" t="str">
        <f>+'[43]Trafo 1f Consolidado'!L213</f>
        <v/>
      </c>
      <c r="N1662" s="49" t="str">
        <f>+'[43]Trafo 1f Consolidado'!M213</f>
        <v/>
      </c>
      <c r="O1662" s="49" t="str">
        <f>+'[43]Trafo 1f Consolidado'!N213</f>
        <v>Estimado</v>
      </c>
      <c r="P1662" s="49" t="str">
        <f>+'[43]Trafo 1f Consolidado'!O213</f>
        <v/>
      </c>
      <c r="Q1662" s="49" t="str">
        <f>+'[43]Trafo 1f Consolidado'!P213</f>
        <v>E</v>
      </c>
      <c r="R1662" s="51">
        <f t="shared" si="104"/>
        <v>-3.1736528081992343E-2</v>
      </c>
      <c r="S1662" s="45" t="str">
        <f t="shared" si="105"/>
        <v>Estimado.rar</v>
      </c>
      <c r="V1662" s="46">
        <f t="shared" si="107"/>
        <v>1</v>
      </c>
    </row>
    <row r="1663" spans="1:22" s="45" customFormat="1" ht="11.25" hidden="1" customHeight="1" x14ac:dyDescent="0.2">
      <c r="A1663" s="47">
        <f t="shared" si="106"/>
        <v>1649</v>
      </c>
      <c r="B1663" s="48" t="str">
        <f>+'[43]Trafo 1f Consolidado'!B214</f>
        <v>TMC43</v>
      </c>
      <c r="C1663" s="49" t="str">
        <f>+'[43]Trafo 1f Consolidado'!C214</f>
        <v>TRANSFORMADOR MONOFASICO AEREO CONVENCIONAL DE  3 KVA;  7.62/0.44-0.22 KV.</v>
      </c>
      <c r="D1663" s="49">
        <f>+'[43]Trafo 1f Consolidado'!D214</f>
        <v>435.57</v>
      </c>
      <c r="E1663" s="53">
        <f>+'[43]Trafo 1f Consolidado'!E214</f>
        <v>420.66732012812707</v>
      </c>
      <c r="F1663" s="53"/>
      <c r="G1663" s="49" t="str">
        <f>+'[43]Trafo 1f Consolidado'!F214</f>
        <v>E</v>
      </c>
      <c r="H1663" s="49" t="str">
        <f>+'[43]Trafo 1f Consolidado'!G214</f>
        <v/>
      </c>
      <c r="I1663" s="49" t="str">
        <f>+'[43]Trafo 1f Consolidado'!H214</f>
        <v>Estimado</v>
      </c>
      <c r="J1663" s="49" t="str">
        <f>+'[43]Trafo 1f Consolidado'!I214</f>
        <v/>
      </c>
      <c r="K1663" s="49" t="str">
        <f>+'[43]Trafo 1f Consolidado'!J214</f>
        <v/>
      </c>
      <c r="L1663" s="49" t="str">
        <f>+'[43]Trafo 1f Consolidado'!K214</f>
        <v/>
      </c>
      <c r="M1663" s="49" t="str">
        <f>+'[43]Trafo 1f Consolidado'!L214</f>
        <v/>
      </c>
      <c r="N1663" s="49" t="str">
        <f>+'[43]Trafo 1f Consolidado'!M214</f>
        <v/>
      </c>
      <c r="O1663" s="49" t="str">
        <f>+'[43]Trafo 1f Consolidado'!N214</f>
        <v>Estimado</v>
      </c>
      <c r="P1663" s="49" t="str">
        <f>+'[43]Trafo 1f Consolidado'!O214</f>
        <v/>
      </c>
      <c r="Q1663" s="49" t="str">
        <f>+'[43]Trafo 1f Consolidado'!P214</f>
        <v>E</v>
      </c>
      <c r="R1663" s="51">
        <f t="shared" si="104"/>
        <v>-3.4214201785873533E-2</v>
      </c>
      <c r="S1663" s="45" t="str">
        <f t="shared" si="105"/>
        <v>Estimado.rar</v>
      </c>
      <c r="V1663" s="46">
        <f t="shared" si="107"/>
        <v>1</v>
      </c>
    </row>
    <row r="1664" spans="1:22" s="45" customFormat="1" ht="11.25" hidden="1" customHeight="1" x14ac:dyDescent="0.2">
      <c r="A1664" s="47">
        <f t="shared" si="106"/>
        <v>1650</v>
      </c>
      <c r="B1664" s="48" t="str">
        <f>+'[43]Trafo 1f Consolidado'!B215</f>
        <v>TMC01</v>
      </c>
      <c r="C1664" s="49" t="str">
        <f>+'[43]Trafo 1f Consolidado'!C215</f>
        <v>TRANSFORMADOR MONOFASICO AEREO CONVENCIONAL DE  5 KVA;  7.62/0.44-0.22 KV.</v>
      </c>
      <c r="D1664" s="49">
        <f>+'[43]Trafo 1f Consolidado'!D215</f>
        <v>537.88</v>
      </c>
      <c r="E1664" s="53">
        <f>+'[43]Trafo 1f Consolidado'!E215</f>
        <v>518.49129340274294</v>
      </c>
      <c r="F1664" s="53"/>
      <c r="G1664" s="49" t="str">
        <f>+'[43]Trafo 1f Consolidado'!F215</f>
        <v>E</v>
      </c>
      <c r="H1664" s="49" t="str">
        <f>+'[43]Trafo 1f Consolidado'!G215</f>
        <v/>
      </c>
      <c r="I1664" s="49" t="str">
        <f>+'[43]Trafo 1f Consolidado'!H215</f>
        <v>Estimado</v>
      </c>
      <c r="J1664" s="49" t="str">
        <f>+'[43]Trafo 1f Consolidado'!I215</f>
        <v/>
      </c>
      <c r="K1664" s="49" t="str">
        <f>+'[43]Trafo 1f Consolidado'!J215</f>
        <v/>
      </c>
      <c r="L1664" s="49" t="str">
        <f>+'[43]Trafo 1f Consolidado'!K215</f>
        <v/>
      </c>
      <c r="M1664" s="49" t="str">
        <f>+'[43]Trafo 1f Consolidado'!L215</f>
        <v/>
      </c>
      <c r="N1664" s="49" t="str">
        <f>+'[43]Trafo 1f Consolidado'!M215</f>
        <v/>
      </c>
      <c r="O1664" s="49" t="str">
        <f>+'[43]Trafo 1f Consolidado'!N215</f>
        <v>Estimado</v>
      </c>
      <c r="P1664" s="49" t="str">
        <f>+'[43]Trafo 1f Consolidado'!O215</f>
        <v/>
      </c>
      <c r="Q1664" s="49" t="str">
        <f>+'[43]Trafo 1f Consolidado'!P215</f>
        <v>E</v>
      </c>
      <c r="R1664" s="51">
        <f t="shared" si="104"/>
        <v>-3.6046528216808649E-2</v>
      </c>
      <c r="S1664" s="45" t="str">
        <f t="shared" si="105"/>
        <v>Estimado.rar</v>
      </c>
      <c r="V1664" s="46">
        <f t="shared" si="107"/>
        <v>1</v>
      </c>
    </row>
    <row r="1665" spans="1:22" s="45" customFormat="1" ht="11.25" hidden="1" customHeight="1" x14ac:dyDescent="0.2">
      <c r="A1665" s="47">
        <f t="shared" si="106"/>
        <v>1651</v>
      </c>
      <c r="B1665" s="48" t="str">
        <f>+'[43]Trafo 1f Consolidado'!B216</f>
        <v>TMC121</v>
      </c>
      <c r="C1665" s="49" t="str">
        <f>+'[43]Trafo 1f Consolidado'!C216</f>
        <v>TRANSFORMADOR MONOFASICO AEREO CONVENCIONAL DE  5 KVA; 7.62/0.22 KV.</v>
      </c>
      <c r="D1665" s="49">
        <f>+'[43]Trafo 1f Consolidado'!D216</f>
        <v>537.88</v>
      </c>
      <c r="E1665" s="53">
        <f>+'[43]Trafo 1f Consolidado'!E216</f>
        <v>518.49129340274294</v>
      </c>
      <c r="F1665" s="53"/>
      <c r="G1665" s="49" t="str">
        <f>+'[43]Trafo 1f Consolidado'!F216</f>
        <v>E</v>
      </c>
      <c r="H1665" s="49" t="str">
        <f>+'[43]Trafo 1f Consolidado'!G216</f>
        <v/>
      </c>
      <c r="I1665" s="49" t="str">
        <f>+'[43]Trafo 1f Consolidado'!H216</f>
        <v>Estimado</v>
      </c>
      <c r="J1665" s="49" t="str">
        <f>+'[43]Trafo 1f Consolidado'!I216</f>
        <v/>
      </c>
      <c r="K1665" s="49" t="str">
        <f>+'[43]Trafo 1f Consolidado'!J216</f>
        <v/>
      </c>
      <c r="L1665" s="49" t="str">
        <f>+'[43]Trafo 1f Consolidado'!K216</f>
        <v/>
      </c>
      <c r="M1665" s="49" t="str">
        <f>+'[43]Trafo 1f Consolidado'!L216</f>
        <v/>
      </c>
      <c r="N1665" s="49" t="str">
        <f>+'[43]Trafo 1f Consolidado'!M216</f>
        <v/>
      </c>
      <c r="O1665" s="49" t="str">
        <f>+'[43]Trafo 1f Consolidado'!N216</f>
        <v>Estimado</v>
      </c>
      <c r="P1665" s="49" t="str">
        <f>+'[43]Trafo 1f Consolidado'!O216</f>
        <v/>
      </c>
      <c r="Q1665" s="49" t="str">
        <f>+'[43]Trafo 1f Consolidado'!P216</f>
        <v>E</v>
      </c>
      <c r="R1665" s="51">
        <f t="shared" si="104"/>
        <v>-3.6046528216808649E-2</v>
      </c>
      <c r="S1665" s="45" t="str">
        <f t="shared" si="105"/>
        <v>Estimado.rar</v>
      </c>
      <c r="V1665" s="46">
        <f t="shared" si="107"/>
        <v>1</v>
      </c>
    </row>
    <row r="1666" spans="1:22" s="45" customFormat="1" ht="11.25" hidden="1" customHeight="1" x14ac:dyDescent="0.2">
      <c r="A1666" s="47">
        <f t="shared" si="106"/>
        <v>1652</v>
      </c>
      <c r="B1666" s="48" t="str">
        <f>+'[43]Trafo 1f Consolidado'!B217</f>
        <v>TMC128</v>
      </c>
      <c r="C1666" s="49" t="str">
        <f>+'[43]Trafo 1f Consolidado'!C217</f>
        <v>TRANSFORMADOR MONOFASICO AEREO CONVENCIONAL DE  7 KVA;  7.62/0.22 KV.</v>
      </c>
      <c r="D1666" s="49">
        <f>+'[43]Trafo 1f Consolidado'!D217</f>
        <v>618.07000000000005</v>
      </c>
      <c r="E1666" s="53">
        <f>+'[43]Trafo 1f Consolidado'!E217</f>
        <v>595.04755223995699</v>
      </c>
      <c r="F1666" s="53"/>
      <c r="G1666" s="49" t="str">
        <f>+'[43]Trafo 1f Consolidado'!F217</f>
        <v>E</v>
      </c>
      <c r="H1666" s="49" t="str">
        <f>+'[43]Trafo 1f Consolidado'!G217</f>
        <v/>
      </c>
      <c r="I1666" s="49" t="str">
        <f>+'[43]Trafo 1f Consolidado'!H217</f>
        <v>Estimado</v>
      </c>
      <c r="J1666" s="49" t="str">
        <f>+'[43]Trafo 1f Consolidado'!I217</f>
        <v/>
      </c>
      <c r="K1666" s="49" t="str">
        <f>+'[43]Trafo 1f Consolidado'!J217</f>
        <v/>
      </c>
      <c r="L1666" s="49" t="str">
        <f>+'[43]Trafo 1f Consolidado'!K217</f>
        <v/>
      </c>
      <c r="M1666" s="49" t="str">
        <f>+'[43]Trafo 1f Consolidado'!L217</f>
        <v/>
      </c>
      <c r="N1666" s="49" t="str">
        <f>+'[43]Trafo 1f Consolidado'!M217</f>
        <v/>
      </c>
      <c r="O1666" s="49" t="str">
        <f>+'[43]Trafo 1f Consolidado'!N217</f>
        <v>Estimado</v>
      </c>
      <c r="P1666" s="49" t="str">
        <f>+'[43]Trafo 1f Consolidado'!O217</f>
        <v/>
      </c>
      <c r="Q1666" s="49" t="str">
        <f>+'[43]Trafo 1f Consolidado'!P217</f>
        <v>E</v>
      </c>
      <c r="R1666" s="51">
        <f t="shared" si="104"/>
        <v>-3.7248932580521754E-2</v>
      </c>
      <c r="S1666" s="45" t="str">
        <f t="shared" si="105"/>
        <v>Estimado.rar</v>
      </c>
      <c r="V1666" s="46">
        <f t="shared" si="107"/>
        <v>1</v>
      </c>
    </row>
    <row r="1667" spans="1:22" s="45" customFormat="1" ht="11.25" hidden="1" customHeight="1" x14ac:dyDescent="0.2">
      <c r="A1667" s="47">
        <f t="shared" si="106"/>
        <v>1653</v>
      </c>
      <c r="B1667" s="48" t="str">
        <f>+'[43]Trafo 1f Consolidado'!B218</f>
        <v>TMC48</v>
      </c>
      <c r="C1667" s="49" t="str">
        <f>+'[43]Trafo 1f Consolidado'!C218</f>
        <v>TRANSFORMADOR MONOFASICO AEREO CONVENCIONAL DE  7 KVA;  7.62/0.44-0.22 KV.</v>
      </c>
      <c r="D1667" s="49">
        <f>+'[43]Trafo 1f Consolidado'!D218</f>
        <v>618.07000000000005</v>
      </c>
      <c r="E1667" s="53">
        <f>+'[43]Trafo 1f Consolidado'!E218</f>
        <v>595.04755223995699</v>
      </c>
      <c r="F1667" s="53"/>
      <c r="G1667" s="49" t="str">
        <f>+'[43]Trafo 1f Consolidado'!F218</f>
        <v>E</v>
      </c>
      <c r="H1667" s="49" t="str">
        <f>+'[43]Trafo 1f Consolidado'!G218</f>
        <v/>
      </c>
      <c r="I1667" s="49" t="str">
        <f>+'[43]Trafo 1f Consolidado'!H218</f>
        <v>Estimado</v>
      </c>
      <c r="J1667" s="49" t="str">
        <f>+'[43]Trafo 1f Consolidado'!I218</f>
        <v/>
      </c>
      <c r="K1667" s="49" t="str">
        <f>+'[43]Trafo 1f Consolidado'!J218</f>
        <v/>
      </c>
      <c r="L1667" s="49" t="str">
        <f>+'[43]Trafo 1f Consolidado'!K218</f>
        <v/>
      </c>
      <c r="M1667" s="49" t="str">
        <f>+'[43]Trafo 1f Consolidado'!L218</f>
        <v/>
      </c>
      <c r="N1667" s="49" t="str">
        <f>+'[43]Trafo 1f Consolidado'!M218</f>
        <v/>
      </c>
      <c r="O1667" s="49" t="str">
        <f>+'[43]Trafo 1f Consolidado'!N218</f>
        <v>Estimado</v>
      </c>
      <c r="P1667" s="49" t="str">
        <f>+'[43]Trafo 1f Consolidado'!O218</f>
        <v/>
      </c>
      <c r="Q1667" s="49" t="str">
        <f>+'[43]Trafo 1f Consolidado'!P218</f>
        <v>E</v>
      </c>
      <c r="R1667" s="51">
        <f t="shared" ref="R1667:R1730" si="108">+IFERROR(E1667/D1667-1,"")</f>
        <v>-3.7248932580521754E-2</v>
      </c>
      <c r="S1667" s="45" t="str">
        <f t="shared" ref="S1667:S1730" si="109">+IF(O1667="Sustento",K1667&amp;": "&amp;I1667,IF(O1667="Precio regulado 2012",O1667,IF(O1667="Estimado","Estimado.rar",O1667)))</f>
        <v>Estimado.rar</v>
      </c>
      <c r="V1667" s="46">
        <f t="shared" si="107"/>
        <v>1</v>
      </c>
    </row>
    <row r="1668" spans="1:22" s="45" customFormat="1" ht="11.25" hidden="1" customHeight="1" x14ac:dyDescent="0.2">
      <c r="A1668" s="47">
        <f t="shared" si="106"/>
        <v>1654</v>
      </c>
      <c r="B1668" s="48" t="str">
        <f>+'[43]Trafo 1f Consolidado'!B219</f>
        <v>TMC06</v>
      </c>
      <c r="C1668" s="49" t="str">
        <f>+'[43]Trafo 1f Consolidado'!C219</f>
        <v>TRANSFORMADOR MONOFASICO AEREO CONVENCIONAL DE 10 KVA;  7.62/0.44-0.22 KV.</v>
      </c>
      <c r="D1668" s="49">
        <f>+'[43]Trafo 1f Consolidado'!D219</f>
        <v>716.16</v>
      </c>
      <c r="E1668" s="53">
        <f>+'[43]Trafo 1f Consolidado'!E219</f>
        <v>688.57784515611115</v>
      </c>
      <c r="F1668" s="53"/>
      <c r="G1668" s="49" t="str">
        <f>+'[43]Trafo 1f Consolidado'!F219</f>
        <v>E</v>
      </c>
      <c r="H1668" s="49" t="str">
        <f>+'[43]Trafo 1f Consolidado'!G219</f>
        <v/>
      </c>
      <c r="I1668" s="49" t="str">
        <f>+'[43]Trafo 1f Consolidado'!H219</f>
        <v>Estimado</v>
      </c>
      <c r="J1668" s="49" t="str">
        <f>+'[43]Trafo 1f Consolidado'!I219</f>
        <v/>
      </c>
      <c r="K1668" s="49" t="str">
        <f>+'[43]Trafo 1f Consolidado'!J219</f>
        <v/>
      </c>
      <c r="L1668" s="49" t="str">
        <f>+'[43]Trafo 1f Consolidado'!K219</f>
        <v/>
      </c>
      <c r="M1668" s="49" t="str">
        <f>+'[43]Trafo 1f Consolidado'!L219</f>
        <v/>
      </c>
      <c r="N1668" s="49" t="str">
        <f>+'[43]Trafo 1f Consolidado'!M219</f>
        <v/>
      </c>
      <c r="O1668" s="49" t="str">
        <f>+'[43]Trafo 1f Consolidado'!N219</f>
        <v>Estimado</v>
      </c>
      <c r="P1668" s="49" t="str">
        <f>+'[43]Trafo 1f Consolidado'!O219</f>
        <v/>
      </c>
      <c r="Q1668" s="49" t="str">
        <f>+'[43]Trafo 1f Consolidado'!P219</f>
        <v>E</v>
      </c>
      <c r="R1668" s="51">
        <f t="shared" si="108"/>
        <v>-3.8513956160479257E-2</v>
      </c>
      <c r="S1668" s="45" t="str">
        <f t="shared" si="109"/>
        <v>Estimado.rar</v>
      </c>
      <c r="V1668" s="46">
        <f t="shared" si="107"/>
        <v>1</v>
      </c>
    </row>
    <row r="1669" spans="1:22" s="45" customFormat="1" ht="11.25" hidden="1" customHeight="1" x14ac:dyDescent="0.2">
      <c r="A1669" s="47">
        <f t="shared" si="106"/>
        <v>1655</v>
      </c>
      <c r="B1669" s="48" t="str">
        <f>+'[43]Trafo 1f Consolidado'!B220</f>
        <v>TMC137</v>
      </c>
      <c r="C1669" s="49" t="str">
        <f>+'[43]Trafo 1f Consolidado'!C220</f>
        <v>TRANSFORMADOR MONOFASICO AEREO CONVENCIONAL DE 10 KVA; 7.62/0.22 KV.</v>
      </c>
      <c r="D1669" s="49">
        <f>+'[43]Trafo 1f Consolidado'!D220</f>
        <v>716.16</v>
      </c>
      <c r="E1669" s="53">
        <f>+'[43]Trafo 1f Consolidado'!E220</f>
        <v>688.57784515611115</v>
      </c>
      <c r="F1669" s="53"/>
      <c r="G1669" s="49" t="str">
        <f>+'[43]Trafo 1f Consolidado'!F220</f>
        <v>E</v>
      </c>
      <c r="H1669" s="49" t="str">
        <f>+'[43]Trafo 1f Consolidado'!G220</f>
        <v/>
      </c>
      <c r="I1669" s="49" t="str">
        <f>+'[43]Trafo 1f Consolidado'!H220</f>
        <v>Estimado</v>
      </c>
      <c r="J1669" s="49" t="str">
        <f>+'[43]Trafo 1f Consolidado'!I220</f>
        <v/>
      </c>
      <c r="K1669" s="49" t="str">
        <f>+'[43]Trafo 1f Consolidado'!J220</f>
        <v/>
      </c>
      <c r="L1669" s="49" t="str">
        <f>+'[43]Trafo 1f Consolidado'!K220</f>
        <v/>
      </c>
      <c r="M1669" s="49" t="str">
        <f>+'[43]Trafo 1f Consolidado'!L220</f>
        <v/>
      </c>
      <c r="N1669" s="49" t="str">
        <f>+'[43]Trafo 1f Consolidado'!M220</f>
        <v/>
      </c>
      <c r="O1669" s="49" t="str">
        <f>+'[43]Trafo 1f Consolidado'!N220</f>
        <v>Estimado</v>
      </c>
      <c r="P1669" s="49" t="str">
        <f>+'[43]Trafo 1f Consolidado'!O220</f>
        <v/>
      </c>
      <c r="Q1669" s="49" t="str">
        <f>+'[43]Trafo 1f Consolidado'!P220</f>
        <v>E</v>
      </c>
      <c r="R1669" s="51">
        <f t="shared" si="108"/>
        <v>-3.8513956160479257E-2</v>
      </c>
      <c r="S1669" s="45" t="str">
        <f t="shared" si="109"/>
        <v>Estimado.rar</v>
      </c>
      <c r="V1669" s="46">
        <f t="shared" si="107"/>
        <v>1</v>
      </c>
    </row>
    <row r="1670" spans="1:22" s="45" customFormat="1" ht="11.25" hidden="1" customHeight="1" x14ac:dyDescent="0.2">
      <c r="A1670" s="47">
        <f t="shared" si="106"/>
        <v>1656</v>
      </c>
      <c r="B1670" s="48" t="str">
        <f>+'[43]Trafo 1f Consolidado'!B221</f>
        <v>TMC174</v>
      </c>
      <c r="C1670" s="49" t="str">
        <f>+'[43]Trafo 1f Consolidado'!C221</f>
        <v>TRANSFORMADOR MONOFASICO DE 10 KVA, 7.62/0.44-0.22 KV.</v>
      </c>
      <c r="D1670" s="49">
        <f>+'[43]Trafo 1f Consolidado'!D221</f>
        <v>716.16</v>
      </c>
      <c r="E1670" s="53">
        <f>+'[43]Trafo 1f Consolidado'!E221</f>
        <v>688.57784515611115</v>
      </c>
      <c r="F1670" s="53"/>
      <c r="G1670" s="49" t="str">
        <f>+'[43]Trafo 1f Consolidado'!F221</f>
        <v>E</v>
      </c>
      <c r="H1670" s="49" t="str">
        <f>+'[43]Trafo 1f Consolidado'!G221</f>
        <v/>
      </c>
      <c r="I1670" s="49" t="str">
        <f>+'[43]Trafo 1f Consolidado'!H221</f>
        <v>Estimado</v>
      </c>
      <c r="J1670" s="49" t="str">
        <f>+'[43]Trafo 1f Consolidado'!I221</f>
        <v/>
      </c>
      <c r="K1670" s="49" t="str">
        <f>+'[43]Trafo 1f Consolidado'!J221</f>
        <v/>
      </c>
      <c r="L1670" s="49" t="str">
        <f>+'[43]Trafo 1f Consolidado'!K221</f>
        <v/>
      </c>
      <c r="M1670" s="49" t="str">
        <f>+'[43]Trafo 1f Consolidado'!L221</f>
        <v/>
      </c>
      <c r="N1670" s="49" t="str">
        <f>+'[43]Trafo 1f Consolidado'!M221</f>
        <v/>
      </c>
      <c r="O1670" s="49" t="str">
        <f>+'[43]Trafo 1f Consolidado'!N221</f>
        <v>Estimado</v>
      </c>
      <c r="P1670" s="49" t="str">
        <f>+'[43]Trafo 1f Consolidado'!O221</f>
        <v/>
      </c>
      <c r="Q1670" s="49" t="str">
        <f>+'[43]Trafo 1f Consolidado'!P221</f>
        <v>E</v>
      </c>
      <c r="R1670" s="51">
        <f t="shared" si="108"/>
        <v>-3.8513956160479257E-2</v>
      </c>
      <c r="S1670" s="45" t="str">
        <f t="shared" si="109"/>
        <v>Estimado.rar</v>
      </c>
      <c r="V1670" s="46">
        <f t="shared" si="107"/>
        <v>1</v>
      </c>
    </row>
    <row r="1671" spans="1:22" s="45" customFormat="1" ht="11.25" hidden="1" customHeight="1" x14ac:dyDescent="0.2">
      <c r="A1671" s="47">
        <f t="shared" si="106"/>
        <v>1657</v>
      </c>
      <c r="B1671" s="48" t="str">
        <f>+'[43]Trafo 1f Consolidado'!B222</f>
        <v>TMC11</v>
      </c>
      <c r="C1671" s="49" t="str">
        <f>+'[43]Trafo 1f Consolidado'!C222</f>
        <v>TRANSFORMADOR MONOFASICO AEREO CONVENCIONAL DE 15 KVA;  7.62/0.44-0.22 KV.</v>
      </c>
      <c r="D1671" s="49">
        <f>+'[43]Trafo 1f Consolidado'!D222</f>
        <v>846.71</v>
      </c>
      <c r="E1671" s="53">
        <f>+'[43]Trafo 1f Consolidado'!E222</f>
        <v>812.88142108489228</v>
      </c>
      <c r="F1671" s="53"/>
      <c r="G1671" s="49" t="str">
        <f>+'[43]Trafo 1f Consolidado'!F222</f>
        <v>E</v>
      </c>
      <c r="H1671" s="49" t="str">
        <f>+'[43]Trafo 1f Consolidado'!G222</f>
        <v/>
      </c>
      <c r="I1671" s="49" t="str">
        <f>+'[43]Trafo 1f Consolidado'!H222</f>
        <v>Estimado</v>
      </c>
      <c r="J1671" s="49" t="str">
        <f>+'[43]Trafo 1f Consolidado'!I222</f>
        <v/>
      </c>
      <c r="K1671" s="49" t="str">
        <f>+'[43]Trafo 1f Consolidado'!J222</f>
        <v/>
      </c>
      <c r="L1671" s="49" t="str">
        <f>+'[43]Trafo 1f Consolidado'!K222</f>
        <v/>
      </c>
      <c r="M1671" s="49" t="str">
        <f>+'[43]Trafo 1f Consolidado'!L222</f>
        <v/>
      </c>
      <c r="N1671" s="49" t="str">
        <f>+'[43]Trafo 1f Consolidado'!M222</f>
        <v/>
      </c>
      <c r="O1671" s="49" t="str">
        <f>+'[43]Trafo 1f Consolidado'!N222</f>
        <v>Estimado</v>
      </c>
      <c r="P1671" s="49" t="str">
        <f>+'[43]Trafo 1f Consolidado'!O222</f>
        <v/>
      </c>
      <c r="Q1671" s="49" t="str">
        <f>+'[43]Trafo 1f Consolidado'!P222</f>
        <v>E</v>
      </c>
      <c r="R1671" s="51">
        <f t="shared" si="108"/>
        <v>-3.9952969629634461E-2</v>
      </c>
      <c r="S1671" s="45" t="str">
        <f t="shared" si="109"/>
        <v>Estimado.rar</v>
      </c>
      <c r="V1671" s="46">
        <f t="shared" si="107"/>
        <v>1</v>
      </c>
    </row>
    <row r="1672" spans="1:22" s="45" customFormat="1" ht="11.25" hidden="1" customHeight="1" x14ac:dyDescent="0.2">
      <c r="A1672" s="47">
        <f t="shared" si="106"/>
        <v>1658</v>
      </c>
      <c r="B1672" s="48" t="str">
        <f>+'[43]Trafo 1f Consolidado'!B223</f>
        <v>TMC206</v>
      </c>
      <c r="C1672" s="49" t="str">
        <f>+'[43]Trafo 1f Consolidado'!C223</f>
        <v>TRANSFORMADOR MONOFASICO AEREO CONVENCIONAL DE 15 KVA; 7.62/0.22 KV.</v>
      </c>
      <c r="D1672" s="49">
        <f>+'[43]Trafo 1f Consolidado'!D223</f>
        <v>846.71</v>
      </c>
      <c r="E1672" s="53">
        <f>+'[43]Trafo 1f Consolidado'!E223</f>
        <v>812.88142108489228</v>
      </c>
      <c r="F1672" s="53"/>
      <c r="G1672" s="49" t="str">
        <f>+'[43]Trafo 1f Consolidado'!F223</f>
        <v>E</v>
      </c>
      <c r="H1672" s="49" t="str">
        <f>+'[43]Trafo 1f Consolidado'!G223</f>
        <v/>
      </c>
      <c r="I1672" s="49" t="str">
        <f>+'[43]Trafo 1f Consolidado'!H223</f>
        <v>Estimado</v>
      </c>
      <c r="J1672" s="49" t="str">
        <f>+'[43]Trafo 1f Consolidado'!I223</f>
        <v/>
      </c>
      <c r="K1672" s="49" t="str">
        <f>+'[43]Trafo 1f Consolidado'!J223</f>
        <v/>
      </c>
      <c r="L1672" s="49" t="str">
        <f>+'[43]Trafo 1f Consolidado'!K223</f>
        <v/>
      </c>
      <c r="M1672" s="49" t="str">
        <f>+'[43]Trafo 1f Consolidado'!L223</f>
        <v/>
      </c>
      <c r="N1672" s="49" t="str">
        <f>+'[43]Trafo 1f Consolidado'!M223</f>
        <v/>
      </c>
      <c r="O1672" s="49" t="str">
        <f>+'[43]Trafo 1f Consolidado'!N223</f>
        <v>Estimado</v>
      </c>
      <c r="P1672" s="49" t="str">
        <f>+'[43]Trafo 1f Consolidado'!O223</f>
        <v/>
      </c>
      <c r="Q1672" s="49" t="str">
        <f>+'[43]Trafo 1f Consolidado'!P223</f>
        <v>E</v>
      </c>
      <c r="R1672" s="51">
        <f t="shared" si="108"/>
        <v>-3.9952969629634461E-2</v>
      </c>
      <c r="S1672" s="45" t="str">
        <f t="shared" si="109"/>
        <v>Estimado.rar</v>
      </c>
      <c r="V1672" s="46">
        <f t="shared" si="107"/>
        <v>1</v>
      </c>
    </row>
    <row r="1673" spans="1:22" s="45" customFormat="1" ht="11.25" hidden="1" customHeight="1" x14ac:dyDescent="0.2">
      <c r="A1673" s="47">
        <f t="shared" si="106"/>
        <v>1659</v>
      </c>
      <c r="B1673" s="48" t="str">
        <f>+'[43]Trafo 1f Consolidado'!B224</f>
        <v>TMC248</v>
      </c>
      <c r="C1673" s="49" t="str">
        <f>+'[43]Trafo 1f Consolidado'!C224</f>
        <v>TRANSFORMADOR MONOFASICO DE 15 KVA, 7.62/0.44-0.22 KV.</v>
      </c>
      <c r="D1673" s="49">
        <f>+'[43]Trafo 1f Consolidado'!D224</f>
        <v>846.71</v>
      </c>
      <c r="E1673" s="53">
        <f>+'[43]Trafo 1f Consolidado'!E224</f>
        <v>812.88142108489228</v>
      </c>
      <c r="F1673" s="53"/>
      <c r="G1673" s="49" t="str">
        <f>+'[43]Trafo 1f Consolidado'!F224</f>
        <v>E</v>
      </c>
      <c r="H1673" s="49" t="str">
        <f>+'[43]Trafo 1f Consolidado'!G224</f>
        <v/>
      </c>
      <c r="I1673" s="49" t="str">
        <f>+'[43]Trafo 1f Consolidado'!H224</f>
        <v>Estimado</v>
      </c>
      <c r="J1673" s="49" t="str">
        <f>+'[43]Trafo 1f Consolidado'!I224</f>
        <v/>
      </c>
      <c r="K1673" s="49" t="str">
        <f>+'[43]Trafo 1f Consolidado'!J224</f>
        <v/>
      </c>
      <c r="L1673" s="49" t="str">
        <f>+'[43]Trafo 1f Consolidado'!K224</f>
        <v/>
      </c>
      <c r="M1673" s="49" t="str">
        <f>+'[43]Trafo 1f Consolidado'!L224</f>
        <v/>
      </c>
      <c r="N1673" s="49" t="str">
        <f>+'[43]Trafo 1f Consolidado'!M224</f>
        <v/>
      </c>
      <c r="O1673" s="49" t="str">
        <f>+'[43]Trafo 1f Consolidado'!N224</f>
        <v>Estimado</v>
      </c>
      <c r="P1673" s="49" t="str">
        <f>+'[43]Trafo 1f Consolidado'!O224</f>
        <v/>
      </c>
      <c r="Q1673" s="49" t="str">
        <f>+'[43]Trafo 1f Consolidado'!P224</f>
        <v>E</v>
      </c>
      <c r="R1673" s="51">
        <f t="shared" si="108"/>
        <v>-3.9952969629634461E-2</v>
      </c>
      <c r="S1673" s="45" t="str">
        <f t="shared" si="109"/>
        <v>Estimado.rar</v>
      </c>
      <c r="V1673" s="46">
        <f t="shared" si="107"/>
        <v>1</v>
      </c>
    </row>
    <row r="1674" spans="1:22" s="45" customFormat="1" ht="11.25" hidden="1" customHeight="1" x14ac:dyDescent="0.2">
      <c r="A1674" s="47">
        <f t="shared" si="106"/>
        <v>1660</v>
      </c>
      <c r="B1674" s="48" t="str">
        <f>+'[43]Trafo 1f Consolidado'!B225</f>
        <v>TMC210</v>
      </c>
      <c r="C1674" s="49" t="str">
        <f>+'[43]Trafo 1f Consolidado'!C225</f>
        <v>TRANSFORMADOR MONOFASICO AEREO CONVENCIONAL DE 20 KVA; 5.8/0.22 KV.</v>
      </c>
      <c r="D1674" s="49">
        <f>+'[43]Trafo 1f Consolidado'!D225</f>
        <v>953.53</v>
      </c>
      <c r="E1674" s="53">
        <f>+'[43]Trafo 1f Consolidado'!E225</f>
        <v>914.4598084341236</v>
      </c>
      <c r="F1674" s="53"/>
      <c r="G1674" s="49" t="str">
        <f>+'[43]Trafo 1f Consolidado'!F225</f>
        <v>E</v>
      </c>
      <c r="H1674" s="49" t="str">
        <f>+'[43]Trafo 1f Consolidado'!G225</f>
        <v/>
      </c>
      <c r="I1674" s="49" t="str">
        <f>+'[43]Trafo 1f Consolidado'!H225</f>
        <v>Estimado</v>
      </c>
      <c r="J1674" s="49" t="str">
        <f>+'[43]Trafo 1f Consolidado'!I225</f>
        <v/>
      </c>
      <c r="K1674" s="49" t="str">
        <f>+'[43]Trafo 1f Consolidado'!J225</f>
        <v/>
      </c>
      <c r="L1674" s="49" t="str">
        <f>+'[43]Trafo 1f Consolidado'!K225</f>
        <v/>
      </c>
      <c r="M1674" s="49" t="str">
        <f>+'[43]Trafo 1f Consolidado'!L225</f>
        <v/>
      </c>
      <c r="N1674" s="49" t="str">
        <f>+'[43]Trafo 1f Consolidado'!M225</f>
        <v/>
      </c>
      <c r="O1674" s="49" t="str">
        <f>+'[43]Trafo 1f Consolidado'!N225</f>
        <v>Estimado</v>
      </c>
      <c r="P1674" s="49" t="str">
        <f>+'[43]Trafo 1f Consolidado'!O225</f>
        <v/>
      </c>
      <c r="Q1674" s="49" t="str">
        <f>+'[43]Trafo 1f Consolidado'!P225</f>
        <v>E</v>
      </c>
      <c r="R1674" s="51">
        <f t="shared" si="108"/>
        <v>-4.0974265692612089E-2</v>
      </c>
      <c r="S1674" s="45" t="str">
        <f t="shared" si="109"/>
        <v>Estimado.rar</v>
      </c>
      <c r="V1674" s="46">
        <f t="shared" si="107"/>
        <v>1</v>
      </c>
    </row>
    <row r="1675" spans="1:22" s="45" customFormat="1" ht="11.25" hidden="1" customHeight="1" x14ac:dyDescent="0.2">
      <c r="A1675" s="47">
        <f t="shared" si="106"/>
        <v>1661</v>
      </c>
      <c r="B1675" s="48" t="str">
        <f>+'[43]Trafo 1f Consolidado'!B226</f>
        <v>TMC53</v>
      </c>
      <c r="C1675" s="49" t="str">
        <f>+'[43]Trafo 1f Consolidado'!C226</f>
        <v>TRANSFORMADOR MONOFASICO AEREO CONVENCIONAL DE  20 KVA;  7.62/0.44-0.22 KV.</v>
      </c>
      <c r="D1675" s="49">
        <f>+'[43]Trafo 1f Consolidado'!D226</f>
        <v>953.53</v>
      </c>
      <c r="E1675" s="53">
        <f>+'[43]Trafo 1f Consolidado'!E226</f>
        <v>914.4598084341236</v>
      </c>
      <c r="F1675" s="53"/>
      <c r="G1675" s="49" t="str">
        <f>+'[43]Trafo 1f Consolidado'!F226</f>
        <v>E</v>
      </c>
      <c r="H1675" s="49" t="str">
        <f>+'[43]Trafo 1f Consolidado'!G226</f>
        <v/>
      </c>
      <c r="I1675" s="49" t="str">
        <f>+'[43]Trafo 1f Consolidado'!H226</f>
        <v>Estimado</v>
      </c>
      <c r="J1675" s="49" t="str">
        <f>+'[43]Trafo 1f Consolidado'!I226</f>
        <v/>
      </c>
      <c r="K1675" s="49" t="str">
        <f>+'[43]Trafo 1f Consolidado'!J226</f>
        <v/>
      </c>
      <c r="L1675" s="49" t="str">
        <f>+'[43]Trafo 1f Consolidado'!K226</f>
        <v/>
      </c>
      <c r="M1675" s="49" t="str">
        <f>+'[43]Trafo 1f Consolidado'!L226</f>
        <v/>
      </c>
      <c r="N1675" s="49" t="str">
        <f>+'[43]Trafo 1f Consolidado'!M226</f>
        <v/>
      </c>
      <c r="O1675" s="49" t="str">
        <f>+'[43]Trafo 1f Consolidado'!N226</f>
        <v>Estimado</v>
      </c>
      <c r="P1675" s="49" t="str">
        <f>+'[43]Trafo 1f Consolidado'!O226</f>
        <v/>
      </c>
      <c r="Q1675" s="49" t="str">
        <f>+'[43]Trafo 1f Consolidado'!P226</f>
        <v>E</v>
      </c>
      <c r="R1675" s="51">
        <f t="shared" si="108"/>
        <v>-4.0974265692612089E-2</v>
      </c>
      <c r="S1675" s="45" t="str">
        <f t="shared" si="109"/>
        <v>Estimado.rar</v>
      </c>
      <c r="V1675" s="46">
        <f t="shared" si="107"/>
        <v>1</v>
      </c>
    </row>
    <row r="1676" spans="1:22" s="45" customFormat="1" ht="11.25" hidden="1" customHeight="1" x14ac:dyDescent="0.2">
      <c r="A1676" s="47">
        <f t="shared" ref="A1676:A1739" si="110">+A1675+1</f>
        <v>1662</v>
      </c>
      <c r="B1676" s="48" t="str">
        <f>+'[43]Trafo 1f Consolidado'!B227</f>
        <v>TMC147</v>
      </c>
      <c r="C1676" s="49" t="str">
        <f>+'[43]Trafo 1f Consolidado'!C227</f>
        <v>TRANSFORMADOR MONOFASICO AEREO CONVENCIONAL DE  20 KVA; 7.62/0.22 KV.</v>
      </c>
      <c r="D1676" s="49">
        <f>+'[43]Trafo 1f Consolidado'!D227</f>
        <v>953.53</v>
      </c>
      <c r="E1676" s="53">
        <f>+'[43]Trafo 1f Consolidado'!E227</f>
        <v>914.4598084341236</v>
      </c>
      <c r="F1676" s="53"/>
      <c r="G1676" s="49" t="str">
        <f>+'[43]Trafo 1f Consolidado'!F227</f>
        <v>E</v>
      </c>
      <c r="H1676" s="49" t="str">
        <f>+'[43]Trafo 1f Consolidado'!G227</f>
        <v/>
      </c>
      <c r="I1676" s="49" t="str">
        <f>+'[43]Trafo 1f Consolidado'!H227</f>
        <v>Estimado</v>
      </c>
      <c r="J1676" s="49" t="str">
        <f>+'[43]Trafo 1f Consolidado'!I227</f>
        <v/>
      </c>
      <c r="K1676" s="49" t="str">
        <f>+'[43]Trafo 1f Consolidado'!J227</f>
        <v/>
      </c>
      <c r="L1676" s="49" t="str">
        <f>+'[43]Trafo 1f Consolidado'!K227</f>
        <v/>
      </c>
      <c r="M1676" s="49" t="str">
        <f>+'[43]Trafo 1f Consolidado'!L227</f>
        <v/>
      </c>
      <c r="N1676" s="49" t="str">
        <f>+'[43]Trafo 1f Consolidado'!M227</f>
        <v/>
      </c>
      <c r="O1676" s="49" t="str">
        <f>+'[43]Trafo 1f Consolidado'!N227</f>
        <v>Estimado</v>
      </c>
      <c r="P1676" s="49" t="str">
        <f>+'[43]Trafo 1f Consolidado'!O227</f>
        <v/>
      </c>
      <c r="Q1676" s="49" t="str">
        <f>+'[43]Trafo 1f Consolidado'!P227</f>
        <v>E</v>
      </c>
      <c r="R1676" s="51">
        <f t="shared" si="108"/>
        <v>-4.0974265692612089E-2</v>
      </c>
      <c r="S1676" s="45" t="str">
        <f t="shared" si="109"/>
        <v>Estimado.rar</v>
      </c>
      <c r="V1676" s="46">
        <f t="shared" si="107"/>
        <v>1</v>
      </c>
    </row>
    <row r="1677" spans="1:22" s="45" customFormat="1" ht="11.25" hidden="1" customHeight="1" x14ac:dyDescent="0.2">
      <c r="A1677" s="47">
        <f t="shared" si="110"/>
        <v>1663</v>
      </c>
      <c r="B1677" s="48" t="str">
        <f>+'[43]Trafo 1f Consolidado'!B228</f>
        <v>TMC91</v>
      </c>
      <c r="C1677" s="49" t="str">
        <f>+'[43]Trafo 1f Consolidado'!C228</f>
        <v>TRANSFORMADOR MONOFASICO AEREO CONVENCIONAL DE 25 KVA 5.8 / 0.22 KV</v>
      </c>
      <c r="D1677" s="49">
        <f>+'[43]Trafo 1f Consolidado'!D228</f>
        <v>1045.58</v>
      </c>
      <c r="E1677" s="53">
        <f>+'[43]Trafo 1f Consolidado'!E228</f>
        <v>1001.912721133159</v>
      </c>
      <c r="F1677" s="53"/>
      <c r="G1677" s="49" t="str">
        <f>+'[43]Trafo 1f Consolidado'!F228</f>
        <v>E</v>
      </c>
      <c r="H1677" s="49" t="str">
        <f>+'[43]Trafo 1f Consolidado'!G228</f>
        <v/>
      </c>
      <c r="I1677" s="49" t="str">
        <f>+'[43]Trafo 1f Consolidado'!H228</f>
        <v>Estimado</v>
      </c>
      <c r="J1677" s="49" t="str">
        <f>+'[43]Trafo 1f Consolidado'!I228</f>
        <v/>
      </c>
      <c r="K1677" s="49" t="str">
        <f>+'[43]Trafo 1f Consolidado'!J228</f>
        <v/>
      </c>
      <c r="L1677" s="49" t="str">
        <f>+'[43]Trafo 1f Consolidado'!K228</f>
        <v/>
      </c>
      <c r="M1677" s="49" t="str">
        <f>+'[43]Trafo 1f Consolidado'!L228</f>
        <v/>
      </c>
      <c r="N1677" s="49" t="str">
        <f>+'[43]Trafo 1f Consolidado'!M228</f>
        <v/>
      </c>
      <c r="O1677" s="49" t="str">
        <f>+'[43]Trafo 1f Consolidado'!N228</f>
        <v>Estimado</v>
      </c>
      <c r="P1677" s="49" t="str">
        <f>+'[43]Trafo 1f Consolidado'!O228</f>
        <v/>
      </c>
      <c r="Q1677" s="49" t="str">
        <f>+'[43]Trafo 1f Consolidado'!P228</f>
        <v>E</v>
      </c>
      <c r="R1677" s="51">
        <f t="shared" si="108"/>
        <v>-4.1763689882018507E-2</v>
      </c>
      <c r="S1677" s="45" t="str">
        <f t="shared" si="109"/>
        <v>Estimado.rar</v>
      </c>
      <c r="V1677" s="46">
        <f t="shared" si="107"/>
        <v>1</v>
      </c>
    </row>
    <row r="1678" spans="1:22" s="45" customFormat="1" ht="11.25" hidden="1" customHeight="1" x14ac:dyDescent="0.2">
      <c r="A1678" s="47">
        <f t="shared" si="110"/>
        <v>1664</v>
      </c>
      <c r="B1678" s="48" t="str">
        <f>+'[43]Trafo 1f Consolidado'!B229</f>
        <v>TMC16</v>
      </c>
      <c r="C1678" s="49" t="str">
        <f>+'[43]Trafo 1f Consolidado'!C229</f>
        <v>TRANSFORMADOR MONOFASICO AEREO CONVENCIONAL DE 25 KVA;  7.62/0.22 KV.</v>
      </c>
      <c r="D1678" s="49">
        <f>+'[43]Trafo 1f Consolidado'!D229</f>
        <v>1045.58</v>
      </c>
      <c r="E1678" s="53">
        <f>+'[43]Trafo 1f Consolidado'!E229</f>
        <v>1001.912721133159</v>
      </c>
      <c r="F1678" s="53"/>
      <c r="G1678" s="49" t="str">
        <f>+'[43]Trafo 1f Consolidado'!F229</f>
        <v>E</v>
      </c>
      <c r="H1678" s="49" t="str">
        <f>+'[43]Trafo 1f Consolidado'!G229</f>
        <v/>
      </c>
      <c r="I1678" s="49" t="str">
        <f>+'[43]Trafo 1f Consolidado'!H229</f>
        <v>Estimado</v>
      </c>
      <c r="J1678" s="49" t="str">
        <f>+'[43]Trafo 1f Consolidado'!I229</f>
        <v/>
      </c>
      <c r="K1678" s="49" t="str">
        <f>+'[43]Trafo 1f Consolidado'!J229</f>
        <v/>
      </c>
      <c r="L1678" s="49" t="str">
        <f>+'[43]Trafo 1f Consolidado'!K229</f>
        <v/>
      </c>
      <c r="M1678" s="49" t="str">
        <f>+'[43]Trafo 1f Consolidado'!L229</f>
        <v/>
      </c>
      <c r="N1678" s="49" t="str">
        <f>+'[43]Trafo 1f Consolidado'!M229</f>
        <v/>
      </c>
      <c r="O1678" s="49" t="str">
        <f>+'[43]Trafo 1f Consolidado'!N229</f>
        <v>Estimado</v>
      </c>
      <c r="P1678" s="49" t="str">
        <f>+'[43]Trafo 1f Consolidado'!O229</f>
        <v/>
      </c>
      <c r="Q1678" s="49" t="str">
        <f>+'[43]Trafo 1f Consolidado'!P229</f>
        <v>E</v>
      </c>
      <c r="R1678" s="51">
        <f t="shared" si="108"/>
        <v>-4.1763689882018507E-2</v>
      </c>
      <c r="S1678" s="45" t="str">
        <f t="shared" si="109"/>
        <v>Estimado.rar</v>
      </c>
      <c r="V1678" s="46">
        <f t="shared" si="107"/>
        <v>1</v>
      </c>
    </row>
    <row r="1679" spans="1:22" s="45" customFormat="1" ht="11.25" hidden="1" customHeight="1" x14ac:dyDescent="0.2">
      <c r="A1679" s="47">
        <f t="shared" si="110"/>
        <v>1665</v>
      </c>
      <c r="B1679" s="48" t="str">
        <f>+'[43]Trafo 1f Consolidado'!B230</f>
        <v>TMC17</v>
      </c>
      <c r="C1679" s="49" t="str">
        <f>+'[43]Trafo 1f Consolidado'!C230</f>
        <v>TRANSFORMADOR MONOFASICO AEREO CONVENCIONAL DE 25 KVA;  7.62/0.44-0.22 KV.</v>
      </c>
      <c r="D1679" s="49">
        <f>+'[43]Trafo 1f Consolidado'!D230</f>
        <v>1045.58</v>
      </c>
      <c r="E1679" s="53">
        <f>+'[43]Trafo 1f Consolidado'!E230</f>
        <v>1001.912721133159</v>
      </c>
      <c r="F1679" s="53"/>
      <c r="G1679" s="49" t="str">
        <f>+'[43]Trafo 1f Consolidado'!F230</f>
        <v>E</v>
      </c>
      <c r="H1679" s="49" t="str">
        <f>+'[43]Trafo 1f Consolidado'!G230</f>
        <v/>
      </c>
      <c r="I1679" s="49" t="str">
        <f>+'[43]Trafo 1f Consolidado'!H230</f>
        <v>Estimado</v>
      </c>
      <c r="J1679" s="49" t="str">
        <f>+'[43]Trafo 1f Consolidado'!I230</f>
        <v/>
      </c>
      <c r="K1679" s="49" t="str">
        <f>+'[43]Trafo 1f Consolidado'!J230</f>
        <v/>
      </c>
      <c r="L1679" s="49" t="str">
        <f>+'[43]Trafo 1f Consolidado'!K230</f>
        <v/>
      </c>
      <c r="M1679" s="49" t="str">
        <f>+'[43]Trafo 1f Consolidado'!L230</f>
        <v/>
      </c>
      <c r="N1679" s="49" t="str">
        <f>+'[43]Trafo 1f Consolidado'!M230</f>
        <v/>
      </c>
      <c r="O1679" s="49" t="str">
        <f>+'[43]Trafo 1f Consolidado'!N230</f>
        <v>Estimado</v>
      </c>
      <c r="P1679" s="49" t="str">
        <f>+'[43]Trafo 1f Consolidado'!O230</f>
        <v/>
      </c>
      <c r="Q1679" s="49" t="str">
        <f>+'[43]Trafo 1f Consolidado'!P230</f>
        <v>E</v>
      </c>
      <c r="R1679" s="51">
        <f t="shared" si="108"/>
        <v>-4.1763689882018507E-2</v>
      </c>
      <c r="S1679" s="45" t="str">
        <f t="shared" si="109"/>
        <v>Estimado.rar</v>
      </c>
      <c r="V1679" s="46">
        <f t="shared" si="107"/>
        <v>1</v>
      </c>
    </row>
    <row r="1680" spans="1:22" s="45" customFormat="1" ht="11.25" hidden="1" customHeight="1" x14ac:dyDescent="0.2">
      <c r="A1680" s="47">
        <f t="shared" si="110"/>
        <v>1666</v>
      </c>
      <c r="B1680" s="48" t="str">
        <f>+'[43]Trafo 1f Consolidado'!B231</f>
        <v>TMC177</v>
      </c>
      <c r="C1680" s="49" t="str">
        <f>+'[43]Trafo 1f Consolidado'!C231</f>
        <v>TRANSFORMADOR MONOFASICO DE 25 KVA, 7.62/0.22 KV.</v>
      </c>
      <c r="D1680" s="49">
        <f>+'[43]Trafo 1f Consolidado'!D231</f>
        <v>1045.58</v>
      </c>
      <c r="E1680" s="53">
        <f>+'[43]Trafo 1f Consolidado'!E231</f>
        <v>1001.912721133159</v>
      </c>
      <c r="F1680" s="53"/>
      <c r="G1680" s="49" t="str">
        <f>+'[43]Trafo 1f Consolidado'!F231</f>
        <v>E</v>
      </c>
      <c r="H1680" s="49" t="str">
        <f>+'[43]Trafo 1f Consolidado'!G231</f>
        <v/>
      </c>
      <c r="I1680" s="49" t="str">
        <f>+'[43]Trafo 1f Consolidado'!H231</f>
        <v>Estimado</v>
      </c>
      <c r="J1680" s="49" t="str">
        <f>+'[43]Trafo 1f Consolidado'!I231</f>
        <v/>
      </c>
      <c r="K1680" s="49" t="str">
        <f>+'[43]Trafo 1f Consolidado'!J231</f>
        <v/>
      </c>
      <c r="L1680" s="49" t="str">
        <f>+'[43]Trafo 1f Consolidado'!K231</f>
        <v/>
      </c>
      <c r="M1680" s="49" t="str">
        <f>+'[43]Trafo 1f Consolidado'!L231</f>
        <v/>
      </c>
      <c r="N1680" s="49" t="str">
        <f>+'[43]Trafo 1f Consolidado'!M231</f>
        <v/>
      </c>
      <c r="O1680" s="49" t="str">
        <f>+'[43]Trafo 1f Consolidado'!N231</f>
        <v>Estimado</v>
      </c>
      <c r="P1680" s="49" t="str">
        <f>+'[43]Trafo 1f Consolidado'!O231</f>
        <v/>
      </c>
      <c r="Q1680" s="49" t="str">
        <f>+'[43]Trafo 1f Consolidado'!P231</f>
        <v>E</v>
      </c>
      <c r="R1680" s="51">
        <f t="shared" si="108"/>
        <v>-4.1763689882018507E-2</v>
      </c>
      <c r="S1680" s="45" t="str">
        <f t="shared" si="109"/>
        <v>Estimado.rar</v>
      </c>
      <c r="V1680" s="46">
        <f t="shared" si="107"/>
        <v>1</v>
      </c>
    </row>
    <row r="1681" spans="1:22" s="45" customFormat="1" ht="11.25" hidden="1" customHeight="1" x14ac:dyDescent="0.2">
      <c r="A1681" s="47">
        <f t="shared" si="110"/>
        <v>1667</v>
      </c>
      <c r="B1681" s="48" t="str">
        <f>+'[43]Trafo 1f Consolidado'!B232</f>
        <v>TMC58</v>
      </c>
      <c r="C1681" s="49" t="str">
        <f>+'[43]Trafo 1f Consolidado'!C232</f>
        <v>TRANSFORMADOR MONOFASICO AEREO CONVENCIONAL DE  30 KVA;  7.62/0.44-0.22 KV.</v>
      </c>
      <c r="D1681" s="49">
        <f>+'[43]Trafo 1f Consolidado'!D232</f>
        <v>1127.3499999999999</v>
      </c>
      <c r="E1681" s="53">
        <f>+'[43]Trafo 1f Consolidado'!E232</f>
        <v>1079.5400895252747</v>
      </c>
      <c r="F1681" s="53"/>
      <c r="G1681" s="49" t="str">
        <f>+'[43]Trafo 1f Consolidado'!F232</f>
        <v>E</v>
      </c>
      <c r="H1681" s="49" t="str">
        <f>+'[43]Trafo 1f Consolidado'!G232</f>
        <v/>
      </c>
      <c r="I1681" s="49" t="str">
        <f>+'[43]Trafo 1f Consolidado'!H232</f>
        <v>Estimado</v>
      </c>
      <c r="J1681" s="49" t="str">
        <f>+'[43]Trafo 1f Consolidado'!I232</f>
        <v/>
      </c>
      <c r="K1681" s="49" t="str">
        <f>+'[43]Trafo 1f Consolidado'!J232</f>
        <v/>
      </c>
      <c r="L1681" s="49" t="str">
        <f>+'[43]Trafo 1f Consolidado'!K232</f>
        <v/>
      </c>
      <c r="M1681" s="49" t="str">
        <f>+'[43]Trafo 1f Consolidado'!L232</f>
        <v/>
      </c>
      <c r="N1681" s="49" t="str">
        <f>+'[43]Trafo 1f Consolidado'!M232</f>
        <v/>
      </c>
      <c r="O1681" s="49" t="str">
        <f>+'[43]Trafo 1f Consolidado'!N232</f>
        <v>Estimado</v>
      </c>
      <c r="P1681" s="49" t="str">
        <f>+'[43]Trafo 1f Consolidado'!O232</f>
        <v/>
      </c>
      <c r="Q1681" s="49" t="str">
        <f>+'[43]Trafo 1f Consolidado'!P232</f>
        <v>E</v>
      </c>
      <c r="R1681" s="51">
        <f t="shared" si="108"/>
        <v>-4.2409110280503204E-2</v>
      </c>
      <c r="S1681" s="45" t="str">
        <f t="shared" si="109"/>
        <v>Estimado.rar</v>
      </c>
      <c r="V1681" s="46">
        <f t="shared" si="107"/>
        <v>1</v>
      </c>
    </row>
    <row r="1682" spans="1:22" s="45" customFormat="1" ht="11.25" hidden="1" customHeight="1" x14ac:dyDescent="0.2">
      <c r="A1682" s="47">
        <f t="shared" si="110"/>
        <v>1668</v>
      </c>
      <c r="B1682" s="48" t="str">
        <f>+'[43]Trafo 1f Consolidado'!B233</f>
        <v>TMC182</v>
      </c>
      <c r="C1682" s="49" t="str">
        <f>+'[43]Trafo 1f Consolidado'!C233</f>
        <v>TRANSFORMADOR MONOFASICO AEREO CONVENCIONAL DE 37.5 KVA;  5.8/0.22 KV.</v>
      </c>
      <c r="D1682" s="49">
        <f>+'[43]Trafo 1f Consolidado'!D233</f>
        <v>1236.19</v>
      </c>
      <c r="E1682" s="53">
        <f>+'[43]Trafo 1f Consolidado'!E233</f>
        <v>1182.7801929542311</v>
      </c>
      <c r="F1682" s="53"/>
      <c r="G1682" s="49" t="str">
        <f>+'[43]Trafo 1f Consolidado'!F233</f>
        <v>E</v>
      </c>
      <c r="H1682" s="49" t="str">
        <f>+'[43]Trafo 1f Consolidado'!G233</f>
        <v/>
      </c>
      <c r="I1682" s="49" t="str">
        <f>+'[43]Trafo 1f Consolidado'!H233</f>
        <v>Estimado</v>
      </c>
      <c r="J1682" s="49" t="str">
        <f>+'[43]Trafo 1f Consolidado'!I233</f>
        <v/>
      </c>
      <c r="K1682" s="49" t="str">
        <f>+'[43]Trafo 1f Consolidado'!J233</f>
        <v/>
      </c>
      <c r="L1682" s="49" t="str">
        <f>+'[43]Trafo 1f Consolidado'!K233</f>
        <v/>
      </c>
      <c r="M1682" s="49" t="str">
        <f>+'[43]Trafo 1f Consolidado'!L233</f>
        <v/>
      </c>
      <c r="N1682" s="49" t="str">
        <f>+'[43]Trafo 1f Consolidado'!M233</f>
        <v/>
      </c>
      <c r="O1682" s="49" t="str">
        <f>+'[43]Trafo 1f Consolidado'!N233</f>
        <v>Estimado</v>
      </c>
      <c r="P1682" s="49" t="str">
        <f>+'[43]Trafo 1f Consolidado'!O233</f>
        <v/>
      </c>
      <c r="Q1682" s="49" t="str">
        <f>+'[43]Trafo 1f Consolidado'!P233</f>
        <v>E</v>
      </c>
      <c r="R1682" s="51">
        <f t="shared" si="108"/>
        <v>-4.3205176425767045E-2</v>
      </c>
      <c r="S1682" s="45" t="str">
        <f t="shared" si="109"/>
        <v>Estimado.rar</v>
      </c>
      <c r="V1682" s="46">
        <f t="shared" si="107"/>
        <v>1</v>
      </c>
    </row>
    <row r="1683" spans="1:22" s="45" customFormat="1" ht="11.25" hidden="1" customHeight="1" x14ac:dyDescent="0.2">
      <c r="A1683" s="47">
        <f t="shared" si="110"/>
        <v>1669</v>
      </c>
      <c r="B1683" s="48" t="str">
        <f>+'[43]Trafo 1f Consolidado'!B234</f>
        <v>TMC246</v>
      </c>
      <c r="C1683" s="49" t="str">
        <f>+'[43]Trafo 1f Consolidado'!C234</f>
        <v>TRANSFORMADOR MONOFASICO AEREO CONVENCIONAL DE 37.5 KVA; 5.8/0.38-0.22 KV.</v>
      </c>
      <c r="D1683" s="49">
        <f>+'[43]Trafo 1f Consolidado'!D234</f>
        <v>1236.19</v>
      </c>
      <c r="E1683" s="53">
        <f>+'[43]Trafo 1f Consolidado'!E234</f>
        <v>1182.7801929542311</v>
      </c>
      <c r="F1683" s="53"/>
      <c r="G1683" s="49" t="str">
        <f>+'[43]Trafo 1f Consolidado'!F234</f>
        <v>E</v>
      </c>
      <c r="H1683" s="49" t="str">
        <f>+'[43]Trafo 1f Consolidado'!G234</f>
        <v/>
      </c>
      <c r="I1683" s="49" t="str">
        <f>+'[43]Trafo 1f Consolidado'!H234</f>
        <v>Estimado</v>
      </c>
      <c r="J1683" s="49" t="str">
        <f>+'[43]Trafo 1f Consolidado'!I234</f>
        <v/>
      </c>
      <c r="K1683" s="49" t="str">
        <f>+'[43]Trafo 1f Consolidado'!J234</f>
        <v/>
      </c>
      <c r="L1683" s="49" t="str">
        <f>+'[43]Trafo 1f Consolidado'!K234</f>
        <v/>
      </c>
      <c r="M1683" s="49" t="str">
        <f>+'[43]Trafo 1f Consolidado'!L234</f>
        <v/>
      </c>
      <c r="N1683" s="49" t="str">
        <f>+'[43]Trafo 1f Consolidado'!M234</f>
        <v/>
      </c>
      <c r="O1683" s="49" t="str">
        <f>+'[43]Trafo 1f Consolidado'!N234</f>
        <v>Estimado</v>
      </c>
      <c r="P1683" s="49" t="str">
        <f>+'[43]Trafo 1f Consolidado'!O234</f>
        <v/>
      </c>
      <c r="Q1683" s="49" t="str">
        <f>+'[43]Trafo 1f Consolidado'!P234</f>
        <v>E</v>
      </c>
      <c r="R1683" s="51">
        <f t="shared" si="108"/>
        <v>-4.3205176425767045E-2</v>
      </c>
      <c r="S1683" s="45" t="str">
        <f t="shared" si="109"/>
        <v>Estimado.rar</v>
      </c>
      <c r="V1683" s="46">
        <f t="shared" si="107"/>
        <v>1</v>
      </c>
    </row>
    <row r="1684" spans="1:22" s="45" customFormat="1" ht="11.25" hidden="1" customHeight="1" x14ac:dyDescent="0.2">
      <c r="A1684" s="47">
        <f t="shared" si="110"/>
        <v>1670</v>
      </c>
      <c r="B1684" s="48" t="str">
        <f>+'[43]Trafo 1f Consolidado'!B235</f>
        <v>TMC22</v>
      </c>
      <c r="C1684" s="49" t="str">
        <f>+'[43]Trafo 1f Consolidado'!C235</f>
        <v>TRANSFORMADOR MONOFASICO AEREO CONVENCIONAL DE 37.5 KVA;  7.62/0.22 KV.</v>
      </c>
      <c r="D1684" s="49">
        <f>+'[43]Trafo 1f Consolidado'!D235</f>
        <v>1236.19</v>
      </c>
      <c r="E1684" s="53">
        <f>+'[43]Trafo 1f Consolidado'!E235</f>
        <v>1182.7801929542311</v>
      </c>
      <c r="F1684" s="53"/>
      <c r="G1684" s="49" t="str">
        <f>+'[43]Trafo 1f Consolidado'!F235</f>
        <v>E</v>
      </c>
      <c r="H1684" s="49" t="str">
        <f>+'[43]Trafo 1f Consolidado'!G235</f>
        <v/>
      </c>
      <c r="I1684" s="49" t="str">
        <f>+'[43]Trafo 1f Consolidado'!H235</f>
        <v>Estimado</v>
      </c>
      <c r="J1684" s="49" t="str">
        <f>+'[43]Trafo 1f Consolidado'!I235</f>
        <v/>
      </c>
      <c r="K1684" s="49" t="str">
        <f>+'[43]Trafo 1f Consolidado'!J235</f>
        <v/>
      </c>
      <c r="L1684" s="49" t="str">
        <f>+'[43]Trafo 1f Consolidado'!K235</f>
        <v/>
      </c>
      <c r="M1684" s="49" t="str">
        <f>+'[43]Trafo 1f Consolidado'!L235</f>
        <v/>
      </c>
      <c r="N1684" s="49" t="str">
        <f>+'[43]Trafo 1f Consolidado'!M235</f>
        <v/>
      </c>
      <c r="O1684" s="49" t="str">
        <f>+'[43]Trafo 1f Consolidado'!N235</f>
        <v>Estimado</v>
      </c>
      <c r="P1684" s="49" t="str">
        <f>+'[43]Trafo 1f Consolidado'!O235</f>
        <v/>
      </c>
      <c r="Q1684" s="49" t="str">
        <f>+'[43]Trafo 1f Consolidado'!P235</f>
        <v>E</v>
      </c>
      <c r="R1684" s="51">
        <f t="shared" si="108"/>
        <v>-4.3205176425767045E-2</v>
      </c>
      <c r="S1684" s="45" t="str">
        <f t="shared" si="109"/>
        <v>Estimado.rar</v>
      </c>
      <c r="V1684" s="46">
        <f t="shared" si="107"/>
        <v>1</v>
      </c>
    </row>
    <row r="1685" spans="1:22" s="45" customFormat="1" ht="11.25" hidden="1" customHeight="1" x14ac:dyDescent="0.2">
      <c r="A1685" s="47">
        <f t="shared" si="110"/>
        <v>1671</v>
      </c>
      <c r="B1685" s="48" t="str">
        <f>+'[43]Trafo 1f Consolidado'!B236</f>
        <v>TMC23</v>
      </c>
      <c r="C1685" s="49" t="str">
        <f>+'[43]Trafo 1f Consolidado'!C236</f>
        <v>TRANSFORMADOR MONOFASICO AEREO CONVENCIONAL DE 37.5 KVA;  7.62/0.44-0.22 KV.</v>
      </c>
      <c r="D1685" s="49">
        <f>+'[43]Trafo 1f Consolidado'!D236</f>
        <v>1236.19</v>
      </c>
      <c r="E1685" s="53">
        <f>+'[43]Trafo 1f Consolidado'!E236</f>
        <v>1182.7801929542311</v>
      </c>
      <c r="F1685" s="53"/>
      <c r="G1685" s="49" t="str">
        <f>+'[43]Trafo 1f Consolidado'!F236</f>
        <v>E</v>
      </c>
      <c r="H1685" s="49" t="str">
        <f>+'[43]Trafo 1f Consolidado'!G236</f>
        <v/>
      </c>
      <c r="I1685" s="49" t="str">
        <f>+'[43]Trafo 1f Consolidado'!H236</f>
        <v>Estimado</v>
      </c>
      <c r="J1685" s="49" t="str">
        <f>+'[43]Trafo 1f Consolidado'!I236</f>
        <v/>
      </c>
      <c r="K1685" s="49" t="str">
        <f>+'[43]Trafo 1f Consolidado'!J236</f>
        <v/>
      </c>
      <c r="L1685" s="49" t="str">
        <f>+'[43]Trafo 1f Consolidado'!K236</f>
        <v/>
      </c>
      <c r="M1685" s="49" t="str">
        <f>+'[43]Trafo 1f Consolidado'!L236</f>
        <v/>
      </c>
      <c r="N1685" s="49" t="str">
        <f>+'[43]Trafo 1f Consolidado'!M236</f>
        <v/>
      </c>
      <c r="O1685" s="49" t="str">
        <f>+'[43]Trafo 1f Consolidado'!N236</f>
        <v>Estimado</v>
      </c>
      <c r="P1685" s="49" t="str">
        <f>+'[43]Trafo 1f Consolidado'!O236</f>
        <v/>
      </c>
      <c r="Q1685" s="49" t="str">
        <f>+'[43]Trafo 1f Consolidado'!P236</f>
        <v>E</v>
      </c>
      <c r="R1685" s="51">
        <f t="shared" si="108"/>
        <v>-4.3205176425767045E-2</v>
      </c>
      <c r="S1685" s="45" t="str">
        <f t="shared" si="109"/>
        <v>Estimado.rar</v>
      </c>
      <c r="V1685" s="46">
        <f t="shared" si="107"/>
        <v>1</v>
      </c>
    </row>
    <row r="1686" spans="1:22" s="45" customFormat="1" ht="11.25" hidden="1" customHeight="1" x14ac:dyDescent="0.2">
      <c r="A1686" s="47">
        <f t="shared" si="110"/>
        <v>1672</v>
      </c>
      <c r="B1686" s="48" t="str">
        <f>+'[43]Trafo 1f Consolidado'!B237</f>
        <v>TMC221</v>
      </c>
      <c r="C1686" s="49" t="str">
        <f>+'[43]Trafo 1f Consolidado'!C237</f>
        <v>TRANSFORMADOR MONOFASICO AEREO CONVENCIONAL DE 40 KVA; 5.8/0.38-0.22 KV.</v>
      </c>
      <c r="D1686" s="49">
        <f>+'[43]Trafo 1f Consolidado'!D237</f>
        <v>1269.58</v>
      </c>
      <c r="E1686" s="53">
        <f>+'[43]Trafo 1f Consolidado'!E237</f>
        <v>1214.4403819030606</v>
      </c>
      <c r="F1686" s="53"/>
      <c r="G1686" s="49" t="str">
        <f>+'[43]Trafo 1f Consolidado'!F237</f>
        <v>E</v>
      </c>
      <c r="H1686" s="49" t="str">
        <f>+'[43]Trafo 1f Consolidado'!G237</f>
        <v/>
      </c>
      <c r="I1686" s="49" t="str">
        <f>+'[43]Trafo 1f Consolidado'!H237</f>
        <v>Estimado</v>
      </c>
      <c r="J1686" s="49" t="str">
        <f>+'[43]Trafo 1f Consolidado'!I237</f>
        <v/>
      </c>
      <c r="K1686" s="49" t="str">
        <f>+'[43]Trafo 1f Consolidado'!J237</f>
        <v/>
      </c>
      <c r="L1686" s="49" t="str">
        <f>+'[43]Trafo 1f Consolidado'!K237</f>
        <v/>
      </c>
      <c r="M1686" s="49" t="str">
        <f>+'[43]Trafo 1f Consolidado'!L237</f>
        <v/>
      </c>
      <c r="N1686" s="49" t="str">
        <f>+'[43]Trafo 1f Consolidado'!M237</f>
        <v/>
      </c>
      <c r="O1686" s="49" t="str">
        <f>+'[43]Trafo 1f Consolidado'!N237</f>
        <v>Estimado</v>
      </c>
      <c r="P1686" s="49" t="str">
        <f>+'[43]Trafo 1f Consolidado'!O237</f>
        <v/>
      </c>
      <c r="Q1686" s="49" t="str">
        <f>+'[43]Trafo 1f Consolidado'!P237</f>
        <v>E</v>
      </c>
      <c r="R1686" s="51">
        <f t="shared" si="108"/>
        <v>-4.3431385258856703E-2</v>
      </c>
      <c r="S1686" s="45" t="str">
        <f t="shared" si="109"/>
        <v>Estimado.rar</v>
      </c>
      <c r="V1686" s="46">
        <f t="shared" si="107"/>
        <v>1</v>
      </c>
    </row>
    <row r="1687" spans="1:22" s="45" customFormat="1" ht="11.25" hidden="1" customHeight="1" x14ac:dyDescent="0.2">
      <c r="A1687" s="47">
        <f t="shared" si="110"/>
        <v>1673</v>
      </c>
      <c r="B1687" s="48" t="str">
        <f>+'[43]Trafo 1f Consolidado'!B238</f>
        <v>TMC63</v>
      </c>
      <c r="C1687" s="49" t="str">
        <f>+'[43]Trafo 1f Consolidado'!C238</f>
        <v>TRANSFORMADOR MONOFASICO AEREO CONVENCIONAL DE  40 KVA;  7.62/0.44-0.22 KV.</v>
      </c>
      <c r="D1687" s="49">
        <f>+'[43]Trafo 1f Consolidado'!D238</f>
        <v>1269.58</v>
      </c>
      <c r="E1687" s="53">
        <f>+'[43]Trafo 1f Consolidado'!E238</f>
        <v>1214.4403819030606</v>
      </c>
      <c r="F1687" s="53"/>
      <c r="G1687" s="49" t="str">
        <f>+'[43]Trafo 1f Consolidado'!F238</f>
        <v>E</v>
      </c>
      <c r="H1687" s="49" t="str">
        <f>+'[43]Trafo 1f Consolidado'!G238</f>
        <v/>
      </c>
      <c r="I1687" s="49" t="str">
        <f>+'[43]Trafo 1f Consolidado'!H238</f>
        <v>Estimado</v>
      </c>
      <c r="J1687" s="49" t="str">
        <f>+'[43]Trafo 1f Consolidado'!I238</f>
        <v/>
      </c>
      <c r="K1687" s="49" t="str">
        <f>+'[43]Trafo 1f Consolidado'!J238</f>
        <v/>
      </c>
      <c r="L1687" s="49" t="str">
        <f>+'[43]Trafo 1f Consolidado'!K238</f>
        <v/>
      </c>
      <c r="M1687" s="49" t="str">
        <f>+'[43]Trafo 1f Consolidado'!L238</f>
        <v/>
      </c>
      <c r="N1687" s="49" t="str">
        <f>+'[43]Trafo 1f Consolidado'!M238</f>
        <v/>
      </c>
      <c r="O1687" s="49" t="str">
        <f>+'[43]Trafo 1f Consolidado'!N238</f>
        <v>Estimado</v>
      </c>
      <c r="P1687" s="49" t="str">
        <f>+'[43]Trafo 1f Consolidado'!O238</f>
        <v/>
      </c>
      <c r="Q1687" s="49" t="str">
        <f>+'[43]Trafo 1f Consolidado'!P238</f>
        <v>E</v>
      </c>
      <c r="R1687" s="51">
        <f t="shared" si="108"/>
        <v>-4.3431385258856703E-2</v>
      </c>
      <c r="S1687" s="45" t="str">
        <f t="shared" si="109"/>
        <v>Estimado.rar</v>
      </c>
      <c r="V1687" s="46">
        <f t="shared" si="107"/>
        <v>1</v>
      </c>
    </row>
    <row r="1688" spans="1:22" s="45" customFormat="1" ht="11.25" hidden="1" customHeight="1" x14ac:dyDescent="0.2">
      <c r="A1688" s="47">
        <f t="shared" si="110"/>
        <v>1674</v>
      </c>
      <c r="B1688" s="48" t="str">
        <f>+'[43]Trafo 1f Consolidado'!B239</f>
        <v>TMC222</v>
      </c>
      <c r="C1688" s="49" t="str">
        <f>+'[43]Trafo 1f Consolidado'!C239</f>
        <v>TRANSFORMADOR MONOFASICO AEREO CONVENCIONAL DE 40 KVA; 7.62/0.22 KV.</v>
      </c>
      <c r="D1688" s="49">
        <f>+'[43]Trafo 1f Consolidado'!D239</f>
        <v>1269.58</v>
      </c>
      <c r="E1688" s="53">
        <f>+'[43]Trafo 1f Consolidado'!E239</f>
        <v>1214.4403819030606</v>
      </c>
      <c r="F1688" s="53"/>
      <c r="G1688" s="49" t="str">
        <f>+'[43]Trafo 1f Consolidado'!F239</f>
        <v>E</v>
      </c>
      <c r="H1688" s="49" t="str">
        <f>+'[43]Trafo 1f Consolidado'!G239</f>
        <v/>
      </c>
      <c r="I1688" s="49" t="str">
        <f>+'[43]Trafo 1f Consolidado'!H239</f>
        <v>Estimado</v>
      </c>
      <c r="J1688" s="49" t="str">
        <f>+'[43]Trafo 1f Consolidado'!I239</f>
        <v/>
      </c>
      <c r="K1688" s="49" t="str">
        <f>+'[43]Trafo 1f Consolidado'!J239</f>
        <v/>
      </c>
      <c r="L1688" s="49" t="str">
        <f>+'[43]Trafo 1f Consolidado'!K239</f>
        <v/>
      </c>
      <c r="M1688" s="49" t="str">
        <f>+'[43]Trafo 1f Consolidado'!L239</f>
        <v/>
      </c>
      <c r="N1688" s="49" t="str">
        <f>+'[43]Trafo 1f Consolidado'!M239</f>
        <v/>
      </c>
      <c r="O1688" s="49" t="str">
        <f>+'[43]Trafo 1f Consolidado'!N239</f>
        <v>Estimado</v>
      </c>
      <c r="P1688" s="49" t="str">
        <f>+'[43]Trafo 1f Consolidado'!O239</f>
        <v/>
      </c>
      <c r="Q1688" s="49" t="str">
        <f>+'[43]Trafo 1f Consolidado'!P239</f>
        <v>E</v>
      </c>
      <c r="R1688" s="51">
        <f t="shared" si="108"/>
        <v>-4.3431385258856703E-2</v>
      </c>
      <c r="S1688" s="45" t="str">
        <f t="shared" si="109"/>
        <v>Estimado.rar</v>
      </c>
      <c r="V1688" s="46">
        <f t="shared" ref="V1688:V1751" si="111">+COUNTIF($B$3:$B$2619,B1688)</f>
        <v>1</v>
      </c>
    </row>
    <row r="1689" spans="1:22" s="45" customFormat="1" ht="11.25" hidden="1" customHeight="1" x14ac:dyDescent="0.2">
      <c r="A1689" s="47">
        <f t="shared" si="110"/>
        <v>1675</v>
      </c>
      <c r="B1689" s="48" t="str">
        <f>+'[43]Trafo 1f Consolidado'!B240</f>
        <v>TMC185</v>
      </c>
      <c r="C1689" s="49" t="str">
        <f>+'[43]Trafo 1f Consolidado'!C240</f>
        <v>TRANSFORMADOR MONOFASICO AEREO CONVENCIONAL DE 50 KVA;  5.8/-0.22 KV.</v>
      </c>
      <c r="D1689" s="49">
        <f>+'[43]Trafo 1f Consolidado'!D240</f>
        <v>1392.14</v>
      </c>
      <c r="E1689" s="53">
        <f>+'[43]Trafo 1f Consolidado'!E240</f>
        <v>1330.5814607314612</v>
      </c>
      <c r="F1689" s="53"/>
      <c r="G1689" s="49" t="str">
        <f>+'[43]Trafo 1f Consolidado'!F240</f>
        <v>E</v>
      </c>
      <c r="H1689" s="49" t="str">
        <f>+'[43]Trafo 1f Consolidado'!G240</f>
        <v/>
      </c>
      <c r="I1689" s="49" t="str">
        <f>+'[43]Trafo 1f Consolidado'!H240</f>
        <v>Estimado</v>
      </c>
      <c r="J1689" s="49" t="str">
        <f>+'[43]Trafo 1f Consolidado'!I240</f>
        <v/>
      </c>
      <c r="K1689" s="49" t="str">
        <f>+'[43]Trafo 1f Consolidado'!J240</f>
        <v/>
      </c>
      <c r="L1689" s="49" t="str">
        <f>+'[43]Trafo 1f Consolidado'!K240</f>
        <v/>
      </c>
      <c r="M1689" s="49" t="str">
        <f>+'[43]Trafo 1f Consolidado'!L240</f>
        <v/>
      </c>
      <c r="N1689" s="49" t="str">
        <f>+'[43]Trafo 1f Consolidado'!M240</f>
        <v/>
      </c>
      <c r="O1689" s="49" t="str">
        <f>+'[43]Trafo 1f Consolidado'!N240</f>
        <v>Estimado</v>
      </c>
      <c r="P1689" s="49" t="str">
        <f>+'[43]Trafo 1f Consolidado'!O240</f>
        <v/>
      </c>
      <c r="Q1689" s="49" t="str">
        <f>+'[43]Trafo 1f Consolidado'!P240</f>
        <v>E</v>
      </c>
      <c r="R1689" s="51">
        <f t="shared" si="108"/>
        <v>-4.4218641277844806E-2</v>
      </c>
      <c r="S1689" s="45" t="str">
        <f t="shared" si="109"/>
        <v>Estimado.rar</v>
      </c>
      <c r="V1689" s="46">
        <f t="shared" si="111"/>
        <v>1</v>
      </c>
    </row>
    <row r="1690" spans="1:22" s="45" customFormat="1" ht="11.25" hidden="1" customHeight="1" x14ac:dyDescent="0.2">
      <c r="A1690" s="47">
        <f t="shared" si="110"/>
        <v>1676</v>
      </c>
      <c r="B1690" s="48" t="str">
        <f>+'[43]Trafo 1f Consolidado'!B241</f>
        <v>TMC28</v>
      </c>
      <c r="C1690" s="49" t="str">
        <f>+'[43]Trafo 1f Consolidado'!C241</f>
        <v>TRANSFORMADOR MONOFASICO AEREO CONVENCIONAL DE 50 KVA;  7.62/0.44-0.22 KV.</v>
      </c>
      <c r="D1690" s="49">
        <f>+'[43]Trafo 1f Consolidado'!D241</f>
        <v>1392.14</v>
      </c>
      <c r="E1690" s="53">
        <f>+'[43]Trafo 1f Consolidado'!E241</f>
        <v>1330.5814607314612</v>
      </c>
      <c r="F1690" s="53"/>
      <c r="G1690" s="49" t="str">
        <f>+'[43]Trafo 1f Consolidado'!F241</f>
        <v>E</v>
      </c>
      <c r="H1690" s="49" t="str">
        <f>+'[43]Trafo 1f Consolidado'!G241</f>
        <v/>
      </c>
      <c r="I1690" s="49" t="str">
        <f>+'[43]Trafo 1f Consolidado'!H241</f>
        <v>Estimado</v>
      </c>
      <c r="J1690" s="49" t="str">
        <f>+'[43]Trafo 1f Consolidado'!I241</f>
        <v/>
      </c>
      <c r="K1690" s="49" t="str">
        <f>+'[43]Trafo 1f Consolidado'!J241</f>
        <v/>
      </c>
      <c r="L1690" s="49" t="str">
        <f>+'[43]Trafo 1f Consolidado'!K241</f>
        <v/>
      </c>
      <c r="M1690" s="49" t="str">
        <f>+'[43]Trafo 1f Consolidado'!L241</f>
        <v/>
      </c>
      <c r="N1690" s="49" t="str">
        <f>+'[43]Trafo 1f Consolidado'!M241</f>
        <v/>
      </c>
      <c r="O1690" s="49" t="str">
        <f>+'[43]Trafo 1f Consolidado'!N241</f>
        <v>Estimado</v>
      </c>
      <c r="P1690" s="49" t="str">
        <f>+'[43]Trafo 1f Consolidado'!O241</f>
        <v/>
      </c>
      <c r="Q1690" s="49" t="str">
        <f>+'[43]Trafo 1f Consolidado'!P241</f>
        <v>E</v>
      </c>
      <c r="R1690" s="51">
        <f t="shared" si="108"/>
        <v>-4.4218641277844806E-2</v>
      </c>
      <c r="S1690" s="45" t="str">
        <f t="shared" si="109"/>
        <v>Estimado.rar</v>
      </c>
      <c r="V1690" s="46">
        <f t="shared" si="111"/>
        <v>1</v>
      </c>
    </row>
    <row r="1691" spans="1:22" s="45" customFormat="1" ht="11.25" hidden="1" customHeight="1" x14ac:dyDescent="0.2">
      <c r="A1691" s="47">
        <f t="shared" si="110"/>
        <v>1677</v>
      </c>
      <c r="B1691" s="48" t="str">
        <f>+'[43]Trafo 1f Consolidado'!B242</f>
        <v>TMC186</v>
      </c>
      <c r="C1691" s="49" t="str">
        <f>+'[43]Trafo 1f Consolidado'!C242</f>
        <v>TRANSFORMADOR MONOFASICO AEREO CONVENCIONAL DE 75 KVA;  5.8/0.22 KV.</v>
      </c>
      <c r="D1691" s="49">
        <f>+'[43]Trafo 1f Consolidado'!D242</f>
        <v>1645.92</v>
      </c>
      <c r="E1691" s="53">
        <f>+'[43]Trafo 1f Consolidado'!E242</f>
        <v>1570.7809309830257</v>
      </c>
      <c r="F1691" s="53"/>
      <c r="G1691" s="49" t="str">
        <f>+'[43]Trafo 1f Consolidado'!F242</f>
        <v>E</v>
      </c>
      <c r="H1691" s="49" t="str">
        <f>+'[43]Trafo 1f Consolidado'!G242</f>
        <v/>
      </c>
      <c r="I1691" s="49" t="str">
        <f>+'[43]Trafo 1f Consolidado'!H242</f>
        <v>Estimado</v>
      </c>
      <c r="J1691" s="49" t="str">
        <f>+'[43]Trafo 1f Consolidado'!I242</f>
        <v/>
      </c>
      <c r="K1691" s="49" t="str">
        <f>+'[43]Trafo 1f Consolidado'!J242</f>
        <v/>
      </c>
      <c r="L1691" s="49" t="str">
        <f>+'[43]Trafo 1f Consolidado'!K242</f>
        <v/>
      </c>
      <c r="M1691" s="49" t="str">
        <f>+'[43]Trafo 1f Consolidado'!L242</f>
        <v/>
      </c>
      <c r="N1691" s="49" t="str">
        <f>+'[43]Trafo 1f Consolidado'!M242</f>
        <v/>
      </c>
      <c r="O1691" s="49" t="str">
        <f>+'[43]Trafo 1f Consolidado'!N242</f>
        <v>Estimado</v>
      </c>
      <c r="P1691" s="49" t="str">
        <f>+'[43]Trafo 1f Consolidado'!O242</f>
        <v/>
      </c>
      <c r="Q1691" s="49" t="str">
        <f>+'[43]Trafo 1f Consolidado'!P242</f>
        <v>E</v>
      </c>
      <c r="R1691" s="51">
        <f t="shared" si="108"/>
        <v>-4.5651713945376704E-2</v>
      </c>
      <c r="S1691" s="45" t="str">
        <f t="shared" si="109"/>
        <v>Estimado.rar</v>
      </c>
      <c r="V1691" s="46">
        <f t="shared" si="111"/>
        <v>1</v>
      </c>
    </row>
    <row r="1692" spans="1:22" s="45" customFormat="1" ht="11.25" hidden="1" customHeight="1" x14ac:dyDescent="0.2">
      <c r="A1692" s="47">
        <f t="shared" si="110"/>
        <v>1678</v>
      </c>
      <c r="B1692" s="48" t="str">
        <f>+'[43]Trafo 1f Consolidado'!B243</f>
        <v>TMC33</v>
      </c>
      <c r="C1692" s="49" t="str">
        <f>+'[43]Trafo 1f Consolidado'!C243</f>
        <v>TRANSFORMADOR MONOFASICO AEREO CONVENCIONAL DE 75 KVA;  7.62/0.44-0.22 KV.</v>
      </c>
      <c r="D1692" s="49">
        <f>+'[43]Trafo 1f Consolidado'!D243</f>
        <v>1645.92</v>
      </c>
      <c r="E1692" s="53">
        <f>+'[43]Trafo 1f Consolidado'!E243</f>
        <v>1570.7809309830257</v>
      </c>
      <c r="F1692" s="53"/>
      <c r="G1692" s="49" t="str">
        <f>+'[43]Trafo 1f Consolidado'!F243</f>
        <v>E</v>
      </c>
      <c r="H1692" s="49" t="str">
        <f>+'[43]Trafo 1f Consolidado'!G243</f>
        <v/>
      </c>
      <c r="I1692" s="49" t="str">
        <f>+'[43]Trafo 1f Consolidado'!H243</f>
        <v>Estimado</v>
      </c>
      <c r="J1692" s="49" t="str">
        <f>+'[43]Trafo 1f Consolidado'!I243</f>
        <v/>
      </c>
      <c r="K1692" s="49" t="str">
        <f>+'[43]Trafo 1f Consolidado'!J243</f>
        <v/>
      </c>
      <c r="L1692" s="49" t="str">
        <f>+'[43]Trafo 1f Consolidado'!K243</f>
        <v/>
      </c>
      <c r="M1692" s="49" t="str">
        <f>+'[43]Trafo 1f Consolidado'!L243</f>
        <v/>
      </c>
      <c r="N1692" s="49" t="str">
        <f>+'[43]Trafo 1f Consolidado'!M243</f>
        <v/>
      </c>
      <c r="O1692" s="49" t="str">
        <f>+'[43]Trafo 1f Consolidado'!N243</f>
        <v>Estimado</v>
      </c>
      <c r="P1692" s="49" t="str">
        <f>+'[43]Trafo 1f Consolidado'!O243</f>
        <v/>
      </c>
      <c r="Q1692" s="49" t="str">
        <f>+'[43]Trafo 1f Consolidado'!P243</f>
        <v>E</v>
      </c>
      <c r="R1692" s="51">
        <f t="shared" si="108"/>
        <v>-4.5651713945376704E-2</v>
      </c>
      <c r="S1692" s="45" t="str">
        <f t="shared" si="109"/>
        <v>Estimado.rar</v>
      </c>
      <c r="V1692" s="46">
        <f t="shared" si="111"/>
        <v>1</v>
      </c>
    </row>
    <row r="1693" spans="1:22" s="45" customFormat="1" ht="11.25" hidden="1" customHeight="1" x14ac:dyDescent="0.2">
      <c r="A1693" s="47">
        <f t="shared" si="110"/>
        <v>1679</v>
      </c>
      <c r="B1693" s="48" t="str">
        <f>+'[43]Trafo 1f Consolidado'!B244</f>
        <v>TMC68</v>
      </c>
      <c r="C1693" s="49" t="str">
        <f>+'[43]Trafo 1f Consolidado'!C244</f>
        <v>TRANSFORMADOR MONOFASICO AEREO CONVENCIONAL DE  80 KVA;  7.62/0.44-0.22 KV.</v>
      </c>
      <c r="D1693" s="49">
        <f>+'[43]Trafo 1f Consolidado'!D244</f>
        <v>1690.38</v>
      </c>
      <c r="E1693" s="53">
        <f>+'[43]Trafo 1f Consolidado'!E244</f>
        <v>1612.8269690959291</v>
      </c>
      <c r="F1693" s="53"/>
      <c r="G1693" s="49" t="str">
        <f>+'[43]Trafo 1f Consolidado'!F244</f>
        <v>E</v>
      </c>
      <c r="H1693" s="49" t="str">
        <f>+'[43]Trafo 1f Consolidado'!G244</f>
        <v/>
      </c>
      <c r="I1693" s="49" t="str">
        <f>+'[43]Trafo 1f Consolidado'!H244</f>
        <v>Estimado</v>
      </c>
      <c r="J1693" s="49" t="str">
        <f>+'[43]Trafo 1f Consolidado'!I244</f>
        <v/>
      </c>
      <c r="K1693" s="49" t="str">
        <f>+'[43]Trafo 1f Consolidado'!J244</f>
        <v/>
      </c>
      <c r="L1693" s="49" t="str">
        <f>+'[43]Trafo 1f Consolidado'!K244</f>
        <v/>
      </c>
      <c r="M1693" s="49" t="str">
        <f>+'[43]Trafo 1f Consolidado'!L244</f>
        <v/>
      </c>
      <c r="N1693" s="49" t="str">
        <f>+'[43]Trafo 1f Consolidado'!M244</f>
        <v/>
      </c>
      <c r="O1693" s="49" t="str">
        <f>+'[43]Trafo 1f Consolidado'!N244</f>
        <v>Estimado</v>
      </c>
      <c r="P1693" s="49" t="str">
        <f>+'[43]Trafo 1f Consolidado'!O244</f>
        <v/>
      </c>
      <c r="Q1693" s="49" t="str">
        <f>+'[43]Trafo 1f Consolidado'!P244</f>
        <v>E</v>
      </c>
      <c r="R1693" s="51">
        <f t="shared" si="108"/>
        <v>-4.5879051399135728E-2</v>
      </c>
      <c r="S1693" s="45" t="str">
        <f t="shared" si="109"/>
        <v>Estimado.rar</v>
      </c>
      <c r="V1693" s="46">
        <f t="shared" si="111"/>
        <v>1</v>
      </c>
    </row>
    <row r="1694" spans="1:22" s="45" customFormat="1" ht="11.25" hidden="1" customHeight="1" x14ac:dyDescent="0.2">
      <c r="A1694" s="47">
        <f t="shared" si="110"/>
        <v>1680</v>
      </c>
      <c r="B1694" s="48" t="str">
        <f>+'[43]Trafo 1f Consolidado'!B245</f>
        <v>TMC73</v>
      </c>
      <c r="C1694" s="49" t="str">
        <f>+'[43]Trafo 1f Consolidado'!C245</f>
        <v>TRANSFORMADOR MONOFASICO AEREO CONVENCIONAL DE  125 KVA;  7.62/0.44-0.22 KV.</v>
      </c>
      <c r="D1694" s="49">
        <f>+'[43]Trafo 1f Consolidado'!D245</f>
        <v>2032.51</v>
      </c>
      <c r="E1694" s="53">
        <f>+'[43]Trafo 1f Consolidado'!E245</f>
        <v>1936.0577767478885</v>
      </c>
      <c r="F1694" s="53"/>
      <c r="G1694" s="49" t="str">
        <f>+'[43]Trafo 1f Consolidado'!F245</f>
        <v>E</v>
      </c>
      <c r="H1694" s="49" t="str">
        <f>+'[43]Trafo 1f Consolidado'!G245</f>
        <v/>
      </c>
      <c r="I1694" s="49" t="str">
        <f>+'[43]Trafo 1f Consolidado'!H245</f>
        <v>Estimado</v>
      </c>
      <c r="J1694" s="49" t="str">
        <f>+'[43]Trafo 1f Consolidado'!I245</f>
        <v/>
      </c>
      <c r="K1694" s="49" t="str">
        <f>+'[43]Trafo 1f Consolidado'!J245</f>
        <v/>
      </c>
      <c r="L1694" s="49" t="str">
        <f>+'[43]Trafo 1f Consolidado'!K245</f>
        <v/>
      </c>
      <c r="M1694" s="49" t="str">
        <f>+'[43]Trafo 1f Consolidado'!L245</f>
        <v/>
      </c>
      <c r="N1694" s="49" t="str">
        <f>+'[43]Trafo 1f Consolidado'!M245</f>
        <v/>
      </c>
      <c r="O1694" s="49" t="str">
        <f>+'[43]Trafo 1f Consolidado'!N245</f>
        <v>Estimado</v>
      </c>
      <c r="P1694" s="49" t="str">
        <f>+'[43]Trafo 1f Consolidado'!O245</f>
        <v/>
      </c>
      <c r="Q1694" s="49" t="str">
        <f>+'[43]Trafo 1f Consolidado'!P245</f>
        <v>E</v>
      </c>
      <c r="R1694" s="51">
        <f t="shared" si="108"/>
        <v>-4.7454734910092222E-2</v>
      </c>
      <c r="S1694" s="45" t="str">
        <f t="shared" si="109"/>
        <v>Estimado.rar</v>
      </c>
      <c r="V1694" s="46">
        <f t="shared" si="111"/>
        <v>1</v>
      </c>
    </row>
    <row r="1695" spans="1:22" s="45" customFormat="1" ht="11.25" hidden="1" customHeight="1" x14ac:dyDescent="0.2">
      <c r="A1695" s="47">
        <f t="shared" si="110"/>
        <v>1681</v>
      </c>
      <c r="B1695" s="48" t="str">
        <f>+'[43]Trafo 1f Consolidado'!B246</f>
        <v>TMC200</v>
      </c>
      <c r="C1695" s="49" t="str">
        <f>+'[43]Trafo 1f Consolidado'!C246</f>
        <v>TRANSFORMADOR MONOFASICO AEREO CONVENCIONAL DE  5 KVA; MT/0.22 KV.</v>
      </c>
      <c r="D1695" s="49">
        <f>+'[43]Trafo 1f Consolidado'!D246</f>
        <v>556.04999999999995</v>
      </c>
      <c r="E1695" s="53">
        <f>+'[43]Trafo 1f Consolidado'!E246</f>
        <v>360.79771285430138</v>
      </c>
      <c r="F1695" s="53"/>
      <c r="G1695" s="49" t="str">
        <f>+'[43]Trafo 1f Consolidado'!F246</f>
        <v>E</v>
      </c>
      <c r="H1695" s="49" t="str">
        <f>+'[43]Trafo 1f Consolidado'!G246</f>
        <v/>
      </c>
      <c r="I1695" s="49" t="str">
        <f>+'[43]Trafo 1f Consolidado'!H246</f>
        <v>Estimado</v>
      </c>
      <c r="J1695" s="49" t="str">
        <f>+'[43]Trafo 1f Consolidado'!I246</f>
        <v/>
      </c>
      <c r="K1695" s="49" t="str">
        <f>+'[43]Trafo 1f Consolidado'!J246</f>
        <v/>
      </c>
      <c r="L1695" s="49" t="str">
        <f>+'[43]Trafo 1f Consolidado'!K246</f>
        <v/>
      </c>
      <c r="M1695" s="49" t="str">
        <f>+'[43]Trafo 1f Consolidado'!L246</f>
        <v/>
      </c>
      <c r="N1695" s="49" t="str">
        <f>+'[43]Trafo 1f Consolidado'!M246</f>
        <v/>
      </c>
      <c r="O1695" s="49" t="str">
        <f>+'[43]Trafo 1f Consolidado'!N246</f>
        <v>Estimado</v>
      </c>
      <c r="P1695" s="49" t="str">
        <f>+'[43]Trafo 1f Consolidado'!O246</f>
        <v/>
      </c>
      <c r="Q1695" s="49" t="str">
        <f>+'[43]Trafo 1f Consolidado'!P246</f>
        <v>E</v>
      </c>
      <c r="R1695" s="51">
        <f t="shared" si="108"/>
        <v>-0.35114160083751211</v>
      </c>
      <c r="S1695" s="45" t="str">
        <f t="shared" si="109"/>
        <v>Estimado.rar</v>
      </c>
      <c r="V1695" s="46">
        <f t="shared" si="111"/>
        <v>1</v>
      </c>
    </row>
    <row r="1696" spans="1:22" s="45" customFormat="1" ht="11.25" hidden="1" customHeight="1" x14ac:dyDescent="0.2">
      <c r="A1696" s="47">
        <f t="shared" si="110"/>
        <v>1682</v>
      </c>
      <c r="B1696" s="48" t="str">
        <f>+'[43]Trafo 1f Consolidado'!B247</f>
        <v>TMC202</v>
      </c>
      <c r="C1696" s="49" t="str">
        <f>+'[43]Trafo 1f Consolidado'!C247</f>
        <v>TRANSFORMADOR MONOFASICO AEREO CONVENCIONAL DE  7 KVA; MT/0.22 KV.</v>
      </c>
      <c r="D1696" s="49">
        <f>+'[43]Trafo 1f Consolidado'!D247</f>
        <v>624.35</v>
      </c>
      <c r="E1696" s="53">
        <f>+'[43]Trafo 1f Consolidado'!E247</f>
        <v>601.4130560515722</v>
      </c>
      <c r="F1696" s="53"/>
      <c r="G1696" s="49" t="str">
        <f>+'[43]Trafo 1f Consolidado'!F247</f>
        <v>E</v>
      </c>
      <c r="H1696" s="49" t="str">
        <f>+'[43]Trafo 1f Consolidado'!G247</f>
        <v/>
      </c>
      <c r="I1696" s="49" t="str">
        <f>+'[43]Trafo 1f Consolidado'!H247</f>
        <v>Estimado</v>
      </c>
      <c r="J1696" s="49" t="str">
        <f>+'[43]Trafo 1f Consolidado'!I247</f>
        <v/>
      </c>
      <c r="K1696" s="49" t="str">
        <f>+'[43]Trafo 1f Consolidado'!J247</f>
        <v/>
      </c>
      <c r="L1696" s="49" t="str">
        <f>+'[43]Trafo 1f Consolidado'!K247</f>
        <v/>
      </c>
      <c r="M1696" s="49" t="str">
        <f>+'[43]Trafo 1f Consolidado'!L247</f>
        <v/>
      </c>
      <c r="N1696" s="49" t="str">
        <f>+'[43]Trafo 1f Consolidado'!M247</f>
        <v/>
      </c>
      <c r="O1696" s="49" t="str">
        <f>+'[43]Trafo 1f Consolidado'!N247</f>
        <v>Estimado</v>
      </c>
      <c r="P1696" s="49" t="str">
        <f>+'[43]Trafo 1f Consolidado'!O247</f>
        <v/>
      </c>
      <c r="Q1696" s="49" t="str">
        <f>+'[43]Trafo 1f Consolidado'!P247</f>
        <v>E</v>
      </c>
      <c r="R1696" s="51">
        <f t="shared" si="108"/>
        <v>-3.6737317127296887E-2</v>
      </c>
      <c r="S1696" s="45" t="str">
        <f t="shared" si="109"/>
        <v>Estimado.rar</v>
      </c>
      <c r="V1696" s="46">
        <f t="shared" si="111"/>
        <v>1</v>
      </c>
    </row>
    <row r="1697" spans="1:22" s="45" customFormat="1" ht="11.25" hidden="1" customHeight="1" x14ac:dyDescent="0.2">
      <c r="A1697" s="47">
        <f t="shared" si="110"/>
        <v>1683</v>
      </c>
      <c r="B1697" s="48" t="str">
        <f>+'[43]Trafo 1f Consolidado'!B248</f>
        <v>TMC203</v>
      </c>
      <c r="C1697" s="49" t="str">
        <f>+'[43]Trafo 1f Consolidado'!C248</f>
        <v>TRANSFORMADOR MONOFASICO AEREO CONVENCIONAL DE 10 KVA; MT/0.22 KV.</v>
      </c>
      <c r="D1697" s="49">
        <f>+'[43]Trafo 1f Consolidado'!D248</f>
        <v>717.22</v>
      </c>
      <c r="E1697" s="53">
        <f>+'[43]Trafo 1f Consolidado'!E248</f>
        <v>690.08573129874026</v>
      </c>
      <c r="F1697" s="53"/>
      <c r="G1697" s="49" t="str">
        <f>+'[43]Trafo 1f Consolidado'!F248</f>
        <v>E</v>
      </c>
      <c r="H1697" s="49" t="str">
        <f>+'[43]Trafo 1f Consolidado'!G248</f>
        <v/>
      </c>
      <c r="I1697" s="49" t="str">
        <f>+'[43]Trafo 1f Consolidado'!H248</f>
        <v>Estimado</v>
      </c>
      <c r="J1697" s="49" t="str">
        <f>+'[43]Trafo 1f Consolidado'!I248</f>
        <v/>
      </c>
      <c r="K1697" s="49" t="str">
        <f>+'[43]Trafo 1f Consolidado'!J248</f>
        <v/>
      </c>
      <c r="L1697" s="49" t="str">
        <f>+'[43]Trafo 1f Consolidado'!K248</f>
        <v/>
      </c>
      <c r="M1697" s="49" t="str">
        <f>+'[43]Trafo 1f Consolidado'!L248</f>
        <v/>
      </c>
      <c r="N1697" s="49" t="str">
        <f>+'[43]Trafo 1f Consolidado'!M248</f>
        <v/>
      </c>
      <c r="O1697" s="49" t="str">
        <f>+'[43]Trafo 1f Consolidado'!N248</f>
        <v>Estimado</v>
      </c>
      <c r="P1697" s="49" t="str">
        <f>+'[43]Trafo 1f Consolidado'!O248</f>
        <v/>
      </c>
      <c r="Q1697" s="49" t="str">
        <f>+'[43]Trafo 1f Consolidado'!P248</f>
        <v>E</v>
      </c>
      <c r="R1697" s="51">
        <f t="shared" si="108"/>
        <v>-3.7832560025180206E-2</v>
      </c>
      <c r="S1697" s="45" t="str">
        <f t="shared" si="109"/>
        <v>Estimado.rar</v>
      </c>
      <c r="V1697" s="46">
        <f t="shared" si="111"/>
        <v>1</v>
      </c>
    </row>
    <row r="1698" spans="1:22" s="45" customFormat="1" ht="11.25" hidden="1" customHeight="1" x14ac:dyDescent="0.2">
      <c r="A1698" s="47">
        <f t="shared" si="110"/>
        <v>1684</v>
      </c>
      <c r="B1698" s="48" t="str">
        <f>+'[43]Trafo 1f Consolidado'!B249</f>
        <v>TMC207</v>
      </c>
      <c r="C1698" s="49" t="str">
        <f>+'[43]Trafo 1f Consolidado'!C249</f>
        <v>TRANSFORMADOR MONOFASICO AEREO CONVENCIONAL DE 15 KVA; MT/0.22 KV.</v>
      </c>
      <c r="D1698" s="49">
        <f>+'[43]Trafo 1f Consolidado'!D249</f>
        <v>839.69</v>
      </c>
      <c r="E1698" s="53">
        <f>+'[43]Trafo 1f Consolidado'!E249</f>
        <v>806.87049943951843</v>
      </c>
      <c r="F1698" s="53"/>
      <c r="G1698" s="49" t="str">
        <f>+'[43]Trafo 1f Consolidado'!F249</f>
        <v>E</v>
      </c>
      <c r="H1698" s="49" t="str">
        <f>+'[43]Trafo 1f Consolidado'!G249</f>
        <v/>
      </c>
      <c r="I1698" s="49" t="str">
        <f>+'[43]Trafo 1f Consolidado'!H249</f>
        <v>Estimado</v>
      </c>
      <c r="J1698" s="49" t="str">
        <f>+'[43]Trafo 1f Consolidado'!I249</f>
        <v/>
      </c>
      <c r="K1698" s="49" t="str">
        <f>+'[43]Trafo 1f Consolidado'!J249</f>
        <v/>
      </c>
      <c r="L1698" s="49" t="str">
        <f>+'[43]Trafo 1f Consolidado'!K249</f>
        <v/>
      </c>
      <c r="M1698" s="49" t="str">
        <f>+'[43]Trafo 1f Consolidado'!L249</f>
        <v/>
      </c>
      <c r="N1698" s="49" t="str">
        <f>+'[43]Trafo 1f Consolidado'!M249</f>
        <v/>
      </c>
      <c r="O1698" s="49" t="str">
        <f>+'[43]Trafo 1f Consolidado'!N249</f>
        <v>Estimado</v>
      </c>
      <c r="P1698" s="49" t="str">
        <f>+'[43]Trafo 1f Consolidado'!O249</f>
        <v/>
      </c>
      <c r="Q1698" s="49" t="str">
        <f>+'[43]Trafo 1f Consolidado'!P249</f>
        <v>E</v>
      </c>
      <c r="R1698" s="51">
        <f t="shared" si="108"/>
        <v>-3.9085258322096972E-2</v>
      </c>
      <c r="S1698" s="45" t="str">
        <f t="shared" si="109"/>
        <v>Estimado.rar</v>
      </c>
      <c r="V1698" s="46">
        <f t="shared" si="111"/>
        <v>1</v>
      </c>
    </row>
    <row r="1699" spans="1:22" s="45" customFormat="1" ht="11.25" hidden="1" customHeight="1" x14ac:dyDescent="0.2">
      <c r="A1699" s="47">
        <f t="shared" si="110"/>
        <v>1685</v>
      </c>
      <c r="B1699" s="48" t="str">
        <f>+'[43]Trafo 1f Consolidado'!B250</f>
        <v>TMC213</v>
      </c>
      <c r="C1699" s="49" t="str">
        <f>+'[43]Trafo 1f Consolidado'!C250</f>
        <v>TRANSFORMADOR MONOFASICO AEREO CONVENCIONAL DE 25 KVA; MT/0.22 KV.</v>
      </c>
      <c r="D1699" s="49">
        <f>+'[43]Trafo 1f Consolidado'!D250</f>
        <v>1024.17</v>
      </c>
      <c r="E1699" s="53">
        <f>+'[43]Trafo 1f Consolidado'!E250</f>
        <v>982.53655026878266</v>
      </c>
      <c r="F1699" s="53"/>
      <c r="G1699" s="49" t="str">
        <f>+'[43]Trafo 1f Consolidado'!F250</f>
        <v>E</v>
      </c>
      <c r="H1699" s="49" t="str">
        <f>+'[43]Trafo 1f Consolidado'!G250</f>
        <v/>
      </c>
      <c r="I1699" s="49" t="str">
        <f>+'[43]Trafo 1f Consolidado'!H250</f>
        <v>Estimado</v>
      </c>
      <c r="J1699" s="49" t="str">
        <f>+'[43]Trafo 1f Consolidado'!I250</f>
        <v/>
      </c>
      <c r="K1699" s="49" t="str">
        <f>+'[43]Trafo 1f Consolidado'!J250</f>
        <v/>
      </c>
      <c r="L1699" s="49" t="str">
        <f>+'[43]Trafo 1f Consolidado'!K250</f>
        <v/>
      </c>
      <c r="M1699" s="49" t="str">
        <f>+'[43]Trafo 1f Consolidado'!L250</f>
        <v/>
      </c>
      <c r="N1699" s="49" t="str">
        <f>+'[43]Trafo 1f Consolidado'!M250</f>
        <v/>
      </c>
      <c r="O1699" s="49" t="str">
        <f>+'[43]Trafo 1f Consolidado'!N250</f>
        <v>Estimado</v>
      </c>
      <c r="P1699" s="49" t="str">
        <f>+'[43]Trafo 1f Consolidado'!O250</f>
        <v/>
      </c>
      <c r="Q1699" s="49" t="str">
        <f>+'[43]Trafo 1f Consolidado'!P250</f>
        <v>E</v>
      </c>
      <c r="R1699" s="51">
        <f t="shared" si="108"/>
        <v>-4.0650917065738534E-2</v>
      </c>
      <c r="S1699" s="45" t="str">
        <f t="shared" si="109"/>
        <v>Estimado.rar</v>
      </c>
      <c r="V1699" s="46">
        <f t="shared" si="111"/>
        <v>1</v>
      </c>
    </row>
    <row r="1700" spans="1:22" s="45" customFormat="1" ht="11.25" hidden="1" customHeight="1" x14ac:dyDescent="0.2">
      <c r="A1700" s="47">
        <f t="shared" si="110"/>
        <v>1686</v>
      </c>
      <c r="B1700" s="48" t="str">
        <f>+'[43]Trafo 1f Consolidado'!B251</f>
        <v>TMC223</v>
      </c>
      <c r="C1700" s="49" t="str">
        <f>+'[43]Trafo 1f Consolidado'!C251</f>
        <v>TRANSFORMADOR MONOFASICO AEREO CONVENCIONAL DE 40 KVA; MT/0.22 KV.</v>
      </c>
      <c r="D1700" s="49">
        <f>+'[43]Trafo 1f Consolidado'!D251</f>
        <v>1229.51</v>
      </c>
      <c r="E1700" s="53">
        <f>+'[43]Trafo 1f Consolidado'!E251</f>
        <v>1177.761572863735</v>
      </c>
      <c r="F1700" s="53"/>
      <c r="G1700" s="49" t="str">
        <f>+'[43]Trafo 1f Consolidado'!F251</f>
        <v>E</v>
      </c>
      <c r="H1700" s="49" t="str">
        <f>+'[43]Trafo 1f Consolidado'!G251</f>
        <v/>
      </c>
      <c r="I1700" s="49" t="str">
        <f>+'[43]Trafo 1f Consolidado'!H251</f>
        <v>Estimado</v>
      </c>
      <c r="J1700" s="49" t="str">
        <f>+'[43]Trafo 1f Consolidado'!I251</f>
        <v/>
      </c>
      <c r="K1700" s="49" t="str">
        <f>+'[43]Trafo 1f Consolidado'!J251</f>
        <v/>
      </c>
      <c r="L1700" s="49" t="str">
        <f>+'[43]Trafo 1f Consolidado'!K251</f>
        <v/>
      </c>
      <c r="M1700" s="49" t="str">
        <f>+'[43]Trafo 1f Consolidado'!L251</f>
        <v/>
      </c>
      <c r="N1700" s="49" t="str">
        <f>+'[43]Trafo 1f Consolidado'!M251</f>
        <v/>
      </c>
      <c r="O1700" s="49" t="str">
        <f>+'[43]Trafo 1f Consolidado'!N251</f>
        <v>Estimado</v>
      </c>
      <c r="P1700" s="49" t="str">
        <f>+'[43]Trafo 1f Consolidado'!O251</f>
        <v/>
      </c>
      <c r="Q1700" s="49" t="str">
        <f>+'[43]Trafo 1f Consolidado'!P251</f>
        <v>E</v>
      </c>
      <c r="R1700" s="51">
        <f t="shared" si="108"/>
        <v>-4.2088659007462392E-2</v>
      </c>
      <c r="S1700" s="45" t="str">
        <f t="shared" si="109"/>
        <v>Estimado.rar</v>
      </c>
      <c r="V1700" s="46">
        <f t="shared" si="111"/>
        <v>1</v>
      </c>
    </row>
    <row r="1701" spans="1:22" s="45" customFormat="1" ht="11.25" hidden="1" customHeight="1" x14ac:dyDescent="0.2">
      <c r="A1701" s="47">
        <f t="shared" si="110"/>
        <v>1687</v>
      </c>
      <c r="B1701" s="48" t="str">
        <f>+'[43]Trafo 1f Consolidado'!B252</f>
        <v>TMC224</v>
      </c>
      <c r="C1701" s="49" t="str">
        <f>+'[43]Trafo 1f Consolidado'!C252</f>
        <v>TRANSFORMADOR MONOFASICO AEREO CONVENCIONAL DE 40 KVA; MT/0.38-0.22 KV.</v>
      </c>
      <c r="D1701" s="49">
        <f>+'[43]Trafo 1f Consolidado'!D252</f>
        <v>1229.51</v>
      </c>
      <c r="E1701" s="53">
        <f>+'[43]Trafo 1f Consolidado'!E252</f>
        <v>1177.761572863735</v>
      </c>
      <c r="F1701" s="53"/>
      <c r="G1701" s="49" t="str">
        <f>+'[43]Trafo 1f Consolidado'!F252</f>
        <v>E</v>
      </c>
      <c r="H1701" s="49" t="str">
        <f>+'[43]Trafo 1f Consolidado'!G252</f>
        <v/>
      </c>
      <c r="I1701" s="49" t="str">
        <f>+'[43]Trafo 1f Consolidado'!H252</f>
        <v>Estimado</v>
      </c>
      <c r="J1701" s="49" t="str">
        <f>+'[43]Trafo 1f Consolidado'!I252</f>
        <v/>
      </c>
      <c r="K1701" s="49" t="str">
        <f>+'[43]Trafo 1f Consolidado'!J252</f>
        <v/>
      </c>
      <c r="L1701" s="49" t="str">
        <f>+'[43]Trafo 1f Consolidado'!K252</f>
        <v/>
      </c>
      <c r="M1701" s="49" t="str">
        <f>+'[43]Trafo 1f Consolidado'!L252</f>
        <v/>
      </c>
      <c r="N1701" s="49" t="str">
        <f>+'[43]Trafo 1f Consolidado'!M252</f>
        <v/>
      </c>
      <c r="O1701" s="49" t="str">
        <f>+'[43]Trafo 1f Consolidado'!N252</f>
        <v>Estimado</v>
      </c>
      <c r="P1701" s="49" t="str">
        <f>+'[43]Trafo 1f Consolidado'!O252</f>
        <v/>
      </c>
      <c r="Q1701" s="49" t="str">
        <f>+'[43]Trafo 1f Consolidado'!P252</f>
        <v>E</v>
      </c>
      <c r="R1701" s="51">
        <f t="shared" si="108"/>
        <v>-4.2088659007462392E-2</v>
      </c>
      <c r="S1701" s="45" t="str">
        <f t="shared" si="109"/>
        <v>Estimado.rar</v>
      </c>
      <c r="V1701" s="46">
        <f t="shared" si="111"/>
        <v>1</v>
      </c>
    </row>
    <row r="1702" spans="1:22" s="45" customFormat="1" ht="11.25" hidden="1" customHeight="1" x14ac:dyDescent="0.2">
      <c r="A1702" s="47">
        <f t="shared" si="110"/>
        <v>1688</v>
      </c>
      <c r="B1702" s="48" t="str">
        <f>+'[43]Trafo 1f Consolidado'!B253</f>
        <v>TMC171</v>
      </c>
      <c r="C1702" s="49" t="str">
        <f>+'[43]Trafo 1f Consolidado'!C253</f>
        <v>TRANSFORMADOR MONOFASICO AEREO CONVENCIONAL DE 75 KVA; BT/0.38-0.22 KV.</v>
      </c>
      <c r="D1702" s="49">
        <f>+'[43]Trafo 1f Consolidado'!D253</f>
        <v>1569.92</v>
      </c>
      <c r="E1702" s="53">
        <f>+'[43]Trafo 1f Consolidado'!E253</f>
        <v>1500.8133040526138</v>
      </c>
      <c r="F1702" s="53"/>
      <c r="G1702" s="49" t="str">
        <f>+'[43]Trafo 1f Consolidado'!F253</f>
        <v>E</v>
      </c>
      <c r="H1702" s="49" t="str">
        <f>+'[43]Trafo 1f Consolidado'!G253</f>
        <v/>
      </c>
      <c r="I1702" s="49" t="str">
        <f>+'[43]Trafo 1f Consolidado'!H253</f>
        <v>Estimado</v>
      </c>
      <c r="J1702" s="49" t="str">
        <f>+'[43]Trafo 1f Consolidado'!I253</f>
        <v/>
      </c>
      <c r="K1702" s="49" t="str">
        <f>+'[43]Trafo 1f Consolidado'!J253</f>
        <v/>
      </c>
      <c r="L1702" s="49" t="str">
        <f>+'[43]Trafo 1f Consolidado'!K253</f>
        <v/>
      </c>
      <c r="M1702" s="49" t="str">
        <f>+'[43]Trafo 1f Consolidado'!L253</f>
        <v/>
      </c>
      <c r="N1702" s="49" t="str">
        <f>+'[43]Trafo 1f Consolidado'!M253</f>
        <v/>
      </c>
      <c r="O1702" s="49" t="str">
        <f>+'[43]Trafo 1f Consolidado'!N253</f>
        <v>Estimado</v>
      </c>
      <c r="P1702" s="49" t="str">
        <f>+'[43]Trafo 1f Consolidado'!O253</f>
        <v/>
      </c>
      <c r="Q1702" s="49" t="str">
        <f>+'[43]Trafo 1f Consolidado'!P253</f>
        <v>E</v>
      </c>
      <c r="R1702" s="51">
        <f t="shared" si="108"/>
        <v>-4.4019246807089685E-2</v>
      </c>
      <c r="S1702" s="45" t="str">
        <f t="shared" si="109"/>
        <v>Estimado.rar</v>
      </c>
      <c r="V1702" s="46">
        <f t="shared" si="111"/>
        <v>1</v>
      </c>
    </row>
    <row r="1703" spans="1:22" s="45" customFormat="1" ht="11.25" hidden="1" customHeight="1" x14ac:dyDescent="0.2">
      <c r="A1703" s="47">
        <f t="shared" si="110"/>
        <v>1689</v>
      </c>
      <c r="B1703" s="48" t="str">
        <f>+'[43]Trafo 1f Consolidado'!B254</f>
        <v>TMC232</v>
      </c>
      <c r="C1703" s="49" t="str">
        <f>+'[43]Trafo 1f Consolidado'!C254</f>
        <v>TRANSFORMADOR MONOFASICO AEREO CONVENCIONAL DE 75 KVA; MT/0.22 KV</v>
      </c>
      <c r="D1703" s="49">
        <f>+'[43]Trafo 1f Consolidado'!D254</f>
        <v>1569.92</v>
      </c>
      <c r="E1703" s="53">
        <f>+'[43]Trafo 1f Consolidado'!E254</f>
        <v>1500.8133040526138</v>
      </c>
      <c r="F1703" s="53"/>
      <c r="G1703" s="49" t="str">
        <f>+'[43]Trafo 1f Consolidado'!F254</f>
        <v>E</v>
      </c>
      <c r="H1703" s="49" t="str">
        <f>+'[43]Trafo 1f Consolidado'!G254</f>
        <v/>
      </c>
      <c r="I1703" s="49" t="str">
        <f>+'[43]Trafo 1f Consolidado'!H254</f>
        <v>Estimado</v>
      </c>
      <c r="J1703" s="49" t="str">
        <f>+'[43]Trafo 1f Consolidado'!I254</f>
        <v/>
      </c>
      <c r="K1703" s="49" t="str">
        <f>+'[43]Trafo 1f Consolidado'!J254</f>
        <v/>
      </c>
      <c r="L1703" s="49" t="str">
        <f>+'[43]Trafo 1f Consolidado'!K254</f>
        <v/>
      </c>
      <c r="M1703" s="49" t="str">
        <f>+'[43]Trafo 1f Consolidado'!L254</f>
        <v/>
      </c>
      <c r="N1703" s="49" t="str">
        <f>+'[43]Trafo 1f Consolidado'!M254</f>
        <v/>
      </c>
      <c r="O1703" s="49" t="str">
        <f>+'[43]Trafo 1f Consolidado'!N254</f>
        <v>Estimado</v>
      </c>
      <c r="P1703" s="49" t="str">
        <f>+'[43]Trafo 1f Consolidado'!O254</f>
        <v/>
      </c>
      <c r="Q1703" s="49" t="str">
        <f>+'[43]Trafo 1f Consolidado'!P254</f>
        <v>E</v>
      </c>
      <c r="R1703" s="51">
        <f t="shared" si="108"/>
        <v>-4.4019246807089685E-2</v>
      </c>
      <c r="S1703" s="45" t="str">
        <f t="shared" si="109"/>
        <v>Estimado.rar</v>
      </c>
      <c r="V1703" s="46">
        <f t="shared" si="111"/>
        <v>1</v>
      </c>
    </row>
    <row r="1704" spans="1:22" s="45" customFormat="1" ht="11.25" hidden="1" customHeight="1" x14ac:dyDescent="0.2">
      <c r="A1704" s="47">
        <f t="shared" si="110"/>
        <v>1690</v>
      </c>
      <c r="B1704" s="48" t="str">
        <f>+'[43]Trafo 1f Consolidado'!B255</f>
        <v>TMV01</v>
      </c>
      <c r="C1704" s="49" t="str">
        <f>+'[43]Trafo 1f Consolidado'!C255</f>
        <v>TRANSFORMADOR DE 10 KVA MONOFASICO</v>
      </c>
      <c r="D1704" s="49">
        <f>+'[43]Trafo 1f Consolidado'!D255</f>
        <v>789.45</v>
      </c>
      <c r="E1704" s="53">
        <f>+'[43]Trafo 1f Consolidado'!E255</f>
        <v>756.66772569986904</v>
      </c>
      <c r="F1704" s="53"/>
      <c r="G1704" s="49" t="str">
        <f>+'[43]Trafo 1f Consolidado'!F255</f>
        <v>E</v>
      </c>
      <c r="H1704" s="49" t="str">
        <f>+'[43]Trafo 1f Consolidado'!G255</f>
        <v/>
      </c>
      <c r="I1704" s="49" t="str">
        <f>+'[43]Trafo 1f Consolidado'!H255</f>
        <v>Estimado</v>
      </c>
      <c r="J1704" s="49" t="str">
        <f>+'[43]Trafo 1f Consolidado'!I255</f>
        <v/>
      </c>
      <c r="K1704" s="49" t="str">
        <f>+'[43]Trafo 1f Consolidado'!J255</f>
        <v/>
      </c>
      <c r="L1704" s="49" t="str">
        <f>+'[43]Trafo 1f Consolidado'!K255</f>
        <v/>
      </c>
      <c r="M1704" s="49" t="str">
        <f>+'[43]Trafo 1f Consolidado'!L255</f>
        <v/>
      </c>
      <c r="N1704" s="49" t="str">
        <f>+'[43]Trafo 1f Consolidado'!M255</f>
        <v/>
      </c>
      <c r="O1704" s="49" t="str">
        <f>+'[43]Trafo 1f Consolidado'!N255</f>
        <v>Estimado</v>
      </c>
      <c r="P1704" s="49" t="str">
        <f>+'[43]Trafo 1f Consolidado'!O255</f>
        <v/>
      </c>
      <c r="Q1704" s="49" t="str">
        <f>+'[43]Trafo 1f Consolidado'!P255</f>
        <v>E</v>
      </c>
      <c r="R1704" s="51">
        <f t="shared" si="108"/>
        <v>-4.1525459877295612E-2</v>
      </c>
      <c r="S1704" s="45" t="str">
        <f t="shared" si="109"/>
        <v>Estimado.rar</v>
      </c>
      <c r="V1704" s="46">
        <f t="shared" si="111"/>
        <v>1</v>
      </c>
    </row>
    <row r="1705" spans="1:22" s="45" customFormat="1" ht="11.25" hidden="1" customHeight="1" x14ac:dyDescent="0.2">
      <c r="A1705" s="47">
        <f t="shared" si="110"/>
        <v>1691</v>
      </c>
      <c r="B1705" s="48" t="str">
        <f>+'[43]Trafo 1f Consolidado'!B256</f>
        <v>TMV02</v>
      </c>
      <c r="C1705" s="49" t="str">
        <f>+'[43]Trafo 1f Consolidado'!C256</f>
        <v>TRANSFORMADOR DE 15 KVA MONOFASICO</v>
      </c>
      <c r="D1705" s="49">
        <f>+'[43]Trafo 1f Consolidado'!D256</f>
        <v>974.75</v>
      </c>
      <c r="E1705" s="53">
        <f>+'[43]Trafo 1f Consolidado'!E256</f>
        <v>934.27056237777401</v>
      </c>
      <c r="F1705" s="53"/>
      <c r="G1705" s="49" t="str">
        <f>+'[43]Trafo 1f Consolidado'!F256</f>
        <v>E</v>
      </c>
      <c r="H1705" s="49" t="str">
        <f>+'[43]Trafo 1f Consolidado'!G256</f>
        <v/>
      </c>
      <c r="I1705" s="49" t="str">
        <f>+'[43]Trafo 1f Consolidado'!H256</f>
        <v>Estimado</v>
      </c>
      <c r="J1705" s="49" t="str">
        <f>+'[43]Trafo 1f Consolidado'!I256</f>
        <v/>
      </c>
      <c r="K1705" s="49" t="str">
        <f>+'[43]Trafo 1f Consolidado'!J256</f>
        <v/>
      </c>
      <c r="L1705" s="49" t="str">
        <f>+'[43]Trafo 1f Consolidado'!K256</f>
        <v/>
      </c>
      <c r="M1705" s="49" t="str">
        <f>+'[43]Trafo 1f Consolidado'!L256</f>
        <v/>
      </c>
      <c r="N1705" s="49" t="str">
        <f>+'[43]Trafo 1f Consolidado'!M256</f>
        <v/>
      </c>
      <c r="O1705" s="49" t="str">
        <f>+'[43]Trafo 1f Consolidado'!N256</f>
        <v>Estimado</v>
      </c>
      <c r="P1705" s="49" t="str">
        <f>+'[43]Trafo 1f Consolidado'!O256</f>
        <v/>
      </c>
      <c r="Q1705" s="49" t="str">
        <f>+'[43]Trafo 1f Consolidado'!P256</f>
        <v>E</v>
      </c>
      <c r="R1705" s="51">
        <f t="shared" si="108"/>
        <v>-4.1528020130521703E-2</v>
      </c>
      <c r="S1705" s="45" t="str">
        <f t="shared" si="109"/>
        <v>Estimado.rar</v>
      </c>
      <c r="V1705" s="46">
        <f t="shared" si="111"/>
        <v>1</v>
      </c>
    </row>
    <row r="1706" spans="1:22" s="45" customFormat="1" ht="11.25" hidden="1" customHeight="1" x14ac:dyDescent="0.2">
      <c r="A1706" s="47">
        <f t="shared" si="110"/>
        <v>1692</v>
      </c>
      <c r="B1706" s="48" t="str">
        <f>+'[43]Trafo 1f Consolidado'!B257</f>
        <v>TMV03</v>
      </c>
      <c r="C1706" s="49" t="str">
        <f>+'[43]Trafo 1f Consolidado'!C257</f>
        <v>TRANSFORMADOR DE 25 KVA MONOFASICO</v>
      </c>
      <c r="D1706" s="49">
        <f>+'[43]Trafo 1f Consolidado'!D257</f>
        <v>1271.32</v>
      </c>
      <c r="E1706" s="53">
        <f>+'[43]Trafo 1f Consolidado'!E257</f>
        <v>1218.52379622017</v>
      </c>
      <c r="F1706" s="53"/>
      <c r="G1706" s="49" t="str">
        <f>+'[43]Trafo 1f Consolidado'!F257</f>
        <v>E</v>
      </c>
      <c r="H1706" s="49" t="str">
        <f>+'[43]Trafo 1f Consolidado'!G257</f>
        <v/>
      </c>
      <c r="I1706" s="49" t="str">
        <f>+'[43]Trafo 1f Consolidado'!H257</f>
        <v>Estimado</v>
      </c>
      <c r="J1706" s="49" t="str">
        <f>+'[43]Trafo 1f Consolidado'!I257</f>
        <v/>
      </c>
      <c r="K1706" s="49" t="str">
        <f>+'[43]Trafo 1f Consolidado'!J257</f>
        <v/>
      </c>
      <c r="L1706" s="49" t="str">
        <f>+'[43]Trafo 1f Consolidado'!K257</f>
        <v/>
      </c>
      <c r="M1706" s="49" t="str">
        <f>+'[43]Trafo 1f Consolidado'!L257</f>
        <v/>
      </c>
      <c r="N1706" s="49" t="str">
        <f>+'[43]Trafo 1f Consolidado'!M257</f>
        <v/>
      </c>
      <c r="O1706" s="49" t="str">
        <f>+'[43]Trafo 1f Consolidado'!N257</f>
        <v>Estimado</v>
      </c>
      <c r="P1706" s="49" t="str">
        <f>+'[43]Trafo 1f Consolidado'!O257</f>
        <v/>
      </c>
      <c r="Q1706" s="49" t="str">
        <f>+'[43]Trafo 1f Consolidado'!P257</f>
        <v>E</v>
      </c>
      <c r="R1706" s="51">
        <f t="shared" si="108"/>
        <v>-4.1528650363268027E-2</v>
      </c>
      <c r="S1706" s="45" t="str">
        <f t="shared" si="109"/>
        <v>Estimado.rar</v>
      </c>
      <c r="V1706" s="46">
        <f t="shared" si="111"/>
        <v>1</v>
      </c>
    </row>
    <row r="1707" spans="1:22" s="45" customFormat="1" ht="11.25" hidden="1" customHeight="1" x14ac:dyDescent="0.2">
      <c r="A1707" s="47">
        <f t="shared" si="110"/>
        <v>1693</v>
      </c>
      <c r="B1707" s="48" t="str">
        <f>+'[43]Trafo 1f Consolidado'!B258</f>
        <v>TMV04</v>
      </c>
      <c r="C1707" s="49" t="str">
        <f>+'[43]Trafo 1f Consolidado'!C258</f>
        <v>TRANSFORMADOR DE 37 KVA MONOFASICO</v>
      </c>
      <c r="D1707" s="49">
        <f>+'[43]Trafo 1f Consolidado'!D258</f>
        <v>1558.8</v>
      </c>
      <c r="E1707" s="53">
        <f>+'[43]Trafo 1f Consolidado'!E258</f>
        <v>1494.0671148784045</v>
      </c>
      <c r="F1707" s="53"/>
      <c r="G1707" s="49" t="str">
        <f>+'[43]Trafo 1f Consolidado'!F258</f>
        <v>E</v>
      </c>
      <c r="H1707" s="49" t="str">
        <f>+'[43]Trafo 1f Consolidado'!G258</f>
        <v/>
      </c>
      <c r="I1707" s="49" t="str">
        <f>+'[43]Trafo 1f Consolidado'!H258</f>
        <v>Estimado</v>
      </c>
      <c r="J1707" s="49" t="str">
        <f>+'[43]Trafo 1f Consolidado'!I258</f>
        <v/>
      </c>
      <c r="K1707" s="49" t="str">
        <f>+'[43]Trafo 1f Consolidado'!J258</f>
        <v/>
      </c>
      <c r="L1707" s="49" t="str">
        <f>+'[43]Trafo 1f Consolidado'!K258</f>
        <v/>
      </c>
      <c r="M1707" s="49" t="str">
        <f>+'[43]Trafo 1f Consolidado'!L258</f>
        <v/>
      </c>
      <c r="N1707" s="49" t="str">
        <f>+'[43]Trafo 1f Consolidado'!M258</f>
        <v/>
      </c>
      <c r="O1707" s="49" t="str">
        <f>+'[43]Trafo 1f Consolidado'!N258</f>
        <v>Estimado</v>
      </c>
      <c r="P1707" s="49" t="str">
        <f>+'[43]Trafo 1f Consolidado'!O258</f>
        <v/>
      </c>
      <c r="Q1707" s="49" t="str">
        <f>+'[43]Trafo 1f Consolidado'!P258</f>
        <v>E</v>
      </c>
      <c r="R1707" s="51">
        <f t="shared" si="108"/>
        <v>-4.1527383321526501E-2</v>
      </c>
      <c r="S1707" s="45" t="str">
        <f t="shared" si="109"/>
        <v>Estimado.rar</v>
      </c>
      <c r="V1707" s="46">
        <f t="shared" si="111"/>
        <v>1</v>
      </c>
    </row>
    <row r="1708" spans="1:22" s="45" customFormat="1" ht="11.25" hidden="1" customHeight="1" x14ac:dyDescent="0.2">
      <c r="A1708" s="47">
        <f t="shared" si="110"/>
        <v>1694</v>
      </c>
      <c r="B1708" s="48" t="str">
        <f>+'[43]Trafo 1f Consolidado'!B259</f>
        <v>TMV05</v>
      </c>
      <c r="C1708" s="49" t="str">
        <f>+'[43]Trafo 1f Consolidado'!C259</f>
        <v>TRANSFORMADOR DE 50 KVA MONOFASICO</v>
      </c>
      <c r="D1708" s="49">
        <f>+'[43]Trafo 1f Consolidado'!D259</f>
        <v>1823.01</v>
      </c>
      <c r="E1708" s="53">
        <f>+'[43]Trafo 1f Consolidado'!E259</f>
        <v>1747.3085924220818</v>
      </c>
      <c r="F1708" s="53"/>
      <c r="G1708" s="49" t="str">
        <f>+'[43]Trafo 1f Consolidado'!F259</f>
        <v>E</v>
      </c>
      <c r="H1708" s="49" t="str">
        <f>+'[43]Trafo 1f Consolidado'!G259</f>
        <v/>
      </c>
      <c r="I1708" s="49" t="str">
        <f>+'[43]Trafo 1f Consolidado'!H259</f>
        <v>Estimado</v>
      </c>
      <c r="J1708" s="49" t="str">
        <f>+'[43]Trafo 1f Consolidado'!I259</f>
        <v/>
      </c>
      <c r="K1708" s="49" t="str">
        <f>+'[43]Trafo 1f Consolidado'!J259</f>
        <v/>
      </c>
      <c r="L1708" s="49" t="str">
        <f>+'[43]Trafo 1f Consolidado'!K259</f>
        <v/>
      </c>
      <c r="M1708" s="49" t="str">
        <f>+'[43]Trafo 1f Consolidado'!L259</f>
        <v/>
      </c>
      <c r="N1708" s="49" t="str">
        <f>+'[43]Trafo 1f Consolidado'!M259</f>
        <v/>
      </c>
      <c r="O1708" s="49" t="str">
        <f>+'[43]Trafo 1f Consolidado'!N259</f>
        <v>Estimado</v>
      </c>
      <c r="P1708" s="49" t="str">
        <f>+'[43]Trafo 1f Consolidado'!O259</f>
        <v/>
      </c>
      <c r="Q1708" s="49" t="str">
        <f>+'[43]Trafo 1f Consolidado'!P259</f>
        <v>E</v>
      </c>
      <c r="R1708" s="51">
        <f t="shared" si="108"/>
        <v>-4.1525503194122959E-2</v>
      </c>
      <c r="S1708" s="45" t="str">
        <f t="shared" si="109"/>
        <v>Estimado.rar</v>
      </c>
      <c r="V1708" s="46">
        <f t="shared" si="111"/>
        <v>1</v>
      </c>
    </row>
    <row r="1709" spans="1:22" s="45" customFormat="1" ht="11.25" hidden="1" customHeight="1" x14ac:dyDescent="0.2">
      <c r="A1709" s="47">
        <f t="shared" si="110"/>
        <v>1695</v>
      </c>
      <c r="B1709" s="48" t="str">
        <f>+'[43]Trafo 1f Consolidado'!B260</f>
        <v>TMV06</v>
      </c>
      <c r="C1709" s="49" t="str">
        <f>+'[43]Trafo 1f Consolidado'!C260</f>
        <v>TRANSFORMADOR DE 75 KVA MONOFASICO</v>
      </c>
      <c r="D1709" s="49">
        <f>+'[43]Trafo 1f Consolidado'!D260</f>
        <v>2250.9</v>
      </c>
      <c r="E1709" s="53">
        <f>+'[43]Trafo 1f Consolidado'!E260</f>
        <v>2157.4317574861216</v>
      </c>
      <c r="F1709" s="53"/>
      <c r="G1709" s="49" t="str">
        <f>+'[43]Trafo 1f Consolidado'!F260</f>
        <v>E</v>
      </c>
      <c r="H1709" s="49" t="str">
        <f>+'[43]Trafo 1f Consolidado'!G260</f>
        <v/>
      </c>
      <c r="I1709" s="49" t="str">
        <f>+'[43]Trafo 1f Consolidado'!H260</f>
        <v>Estimado</v>
      </c>
      <c r="J1709" s="49" t="str">
        <f>+'[43]Trafo 1f Consolidado'!I260</f>
        <v/>
      </c>
      <c r="K1709" s="49" t="str">
        <f>+'[43]Trafo 1f Consolidado'!J260</f>
        <v/>
      </c>
      <c r="L1709" s="49" t="str">
        <f>+'[43]Trafo 1f Consolidado'!K260</f>
        <v/>
      </c>
      <c r="M1709" s="49" t="str">
        <f>+'[43]Trafo 1f Consolidado'!L260</f>
        <v/>
      </c>
      <c r="N1709" s="49" t="str">
        <f>+'[43]Trafo 1f Consolidado'!M260</f>
        <v/>
      </c>
      <c r="O1709" s="49" t="str">
        <f>+'[43]Trafo 1f Consolidado'!N260</f>
        <v>Estimado</v>
      </c>
      <c r="P1709" s="49" t="str">
        <f>+'[43]Trafo 1f Consolidado'!O260</f>
        <v/>
      </c>
      <c r="Q1709" s="49" t="str">
        <f>+'[43]Trafo 1f Consolidado'!P260</f>
        <v>E</v>
      </c>
      <c r="R1709" s="51">
        <f t="shared" si="108"/>
        <v>-4.1524831184805433E-2</v>
      </c>
      <c r="S1709" s="45" t="str">
        <f t="shared" si="109"/>
        <v>Estimado.rar</v>
      </c>
      <c r="V1709" s="46">
        <f t="shared" si="111"/>
        <v>1</v>
      </c>
    </row>
    <row r="1710" spans="1:22" s="45" customFormat="1" ht="11.25" hidden="1" customHeight="1" x14ac:dyDescent="0.2">
      <c r="A1710" s="47">
        <f t="shared" si="110"/>
        <v>1696</v>
      </c>
      <c r="B1710" s="48" t="str">
        <f>+'[43]Trafo 1f Consolidado'!B261</f>
        <v>TMV07</v>
      </c>
      <c r="C1710" s="49" t="str">
        <f>+'[43]Trafo 1f Consolidado'!C261</f>
        <v>TRANSFORMADOR DE 167 KVA MONOFASICO</v>
      </c>
      <c r="D1710" s="49">
        <f>+'[43]Trafo 1f Consolidado'!D261</f>
        <v>3413.01</v>
      </c>
      <c r="E1710" s="53">
        <f>+'[43]Trafo 1f Consolidado'!E261</f>
        <v>3271.2804282136826</v>
      </c>
      <c r="F1710" s="53"/>
      <c r="G1710" s="49" t="str">
        <f>+'[43]Trafo 1f Consolidado'!F261</f>
        <v>E</v>
      </c>
      <c r="H1710" s="49" t="str">
        <f>+'[43]Trafo 1f Consolidado'!G261</f>
        <v/>
      </c>
      <c r="I1710" s="49" t="str">
        <f>+'[43]Trafo 1f Consolidado'!H261</f>
        <v>Estimado</v>
      </c>
      <c r="J1710" s="49" t="str">
        <f>+'[43]Trafo 1f Consolidado'!I261</f>
        <v/>
      </c>
      <c r="K1710" s="49" t="str">
        <f>+'[43]Trafo 1f Consolidado'!J261</f>
        <v/>
      </c>
      <c r="L1710" s="49" t="str">
        <f>+'[43]Trafo 1f Consolidado'!K261</f>
        <v/>
      </c>
      <c r="M1710" s="49" t="str">
        <f>+'[43]Trafo 1f Consolidado'!L261</f>
        <v/>
      </c>
      <c r="N1710" s="49" t="str">
        <f>+'[43]Trafo 1f Consolidado'!M261</f>
        <v/>
      </c>
      <c r="O1710" s="49" t="str">
        <f>+'[43]Trafo 1f Consolidado'!N261</f>
        <v>Estimado</v>
      </c>
      <c r="P1710" s="49" t="str">
        <f>+'[43]Trafo 1f Consolidado'!O261</f>
        <v/>
      </c>
      <c r="Q1710" s="49" t="str">
        <f>+'[43]Trafo 1f Consolidado'!P261</f>
        <v>E</v>
      </c>
      <c r="R1710" s="51">
        <f t="shared" si="108"/>
        <v>-4.1526269125000348E-2</v>
      </c>
      <c r="S1710" s="45" t="str">
        <f t="shared" si="109"/>
        <v>Estimado.rar</v>
      </c>
      <c r="V1710" s="46">
        <f t="shared" si="111"/>
        <v>1</v>
      </c>
    </row>
    <row r="1711" spans="1:22" s="45" customFormat="1" ht="11.25" hidden="1" customHeight="1" x14ac:dyDescent="0.2">
      <c r="A1711" s="47">
        <f t="shared" si="110"/>
        <v>1697</v>
      </c>
      <c r="B1711" s="48" t="str">
        <f>+'[43]Trafo 1f Consolidado'!B262</f>
        <v>TMV08</v>
      </c>
      <c r="C1711" s="49" t="str">
        <f>+'[43]Trafo 1f Consolidado'!C262</f>
        <v>TRANSFORMADOR DE 250 KVA MONOFASICO</v>
      </c>
      <c r="D1711" s="49">
        <f>+'[43]Trafo 1f Consolidado'!D262</f>
        <v>4209.72</v>
      </c>
      <c r="E1711" s="53">
        <f>+'[43]Trafo 1f Consolidado'!E262</f>
        <v>4034.911511956092</v>
      </c>
      <c r="F1711" s="53"/>
      <c r="G1711" s="49" t="str">
        <f>+'[43]Trafo 1f Consolidado'!F262</f>
        <v>E</v>
      </c>
      <c r="H1711" s="49" t="str">
        <f>+'[43]Trafo 1f Consolidado'!G262</f>
        <v/>
      </c>
      <c r="I1711" s="49" t="str">
        <f>+'[43]Trafo 1f Consolidado'!H262</f>
        <v>Estimado</v>
      </c>
      <c r="J1711" s="49" t="str">
        <f>+'[43]Trafo 1f Consolidado'!I262</f>
        <v/>
      </c>
      <c r="K1711" s="49" t="str">
        <f>+'[43]Trafo 1f Consolidado'!J262</f>
        <v/>
      </c>
      <c r="L1711" s="49" t="str">
        <f>+'[43]Trafo 1f Consolidado'!K262</f>
        <v/>
      </c>
      <c r="M1711" s="49" t="str">
        <f>+'[43]Trafo 1f Consolidado'!L262</f>
        <v/>
      </c>
      <c r="N1711" s="49" t="str">
        <f>+'[43]Trafo 1f Consolidado'!M262</f>
        <v/>
      </c>
      <c r="O1711" s="49" t="str">
        <f>+'[43]Trafo 1f Consolidado'!N262</f>
        <v>Estimado</v>
      </c>
      <c r="P1711" s="49" t="str">
        <f>+'[43]Trafo 1f Consolidado'!O262</f>
        <v/>
      </c>
      <c r="Q1711" s="49" t="str">
        <f>+'[43]Trafo 1f Consolidado'!P262</f>
        <v>E</v>
      </c>
      <c r="R1711" s="51">
        <f t="shared" si="108"/>
        <v>-4.1524967941789059E-2</v>
      </c>
      <c r="S1711" s="45" t="str">
        <f t="shared" si="109"/>
        <v>Estimado.rar</v>
      </c>
      <c r="V1711" s="46">
        <f t="shared" si="111"/>
        <v>1</v>
      </c>
    </row>
    <row r="1712" spans="1:22" s="45" customFormat="1" ht="11.25" hidden="1" customHeight="1" x14ac:dyDescent="0.2">
      <c r="A1712" s="47">
        <f t="shared" si="110"/>
        <v>1698</v>
      </c>
      <c r="B1712" s="48" t="str">
        <f>+'[43]Trafo 1f Consolidado'!B263</f>
        <v>TMA01</v>
      </c>
      <c r="C1712" s="49" t="str">
        <f>+'[43]Trafo 1f Consolidado'!C263</f>
        <v>TRANSFORMADOR MONOFASICO AEREO AUTOPROTEGIDO DE  5 KVA; 7.62/0.22 KV.</v>
      </c>
      <c r="D1712" s="49" t="str">
        <f>+'[43]Trafo 1f Consolidado'!D263</f>
        <v>Sin Costo (No Utilizado)</v>
      </c>
      <c r="E1712" s="53">
        <f>+'[43]Trafo 1f Consolidado'!E263</f>
        <v>431.30060364892535</v>
      </c>
      <c r="F1712" s="53"/>
      <c r="G1712" s="49" t="str">
        <f>+'[43]Trafo 1f Consolidado'!F263</f>
        <v>A</v>
      </c>
      <c r="H1712" s="49" t="str">
        <f>+'[43]Trafo 1f Consolidado'!G263</f>
        <v/>
      </c>
      <c r="I1712" s="49" t="str">
        <f>+'[43]Trafo 1f Consolidado'!H263</f>
        <v>Precio Regulado 2012</v>
      </c>
      <c r="J1712" s="49" t="str">
        <f>+'[43]Trafo 1f Consolidado'!I263</f>
        <v/>
      </c>
      <c r="K1712" s="49" t="str">
        <f>+'[43]Trafo 1f Consolidado'!J263</f>
        <v/>
      </c>
      <c r="L1712" s="49" t="str">
        <f>+'[43]Trafo 1f Consolidado'!K263</f>
        <v/>
      </c>
      <c r="M1712" s="49" t="str">
        <f>+'[43]Trafo 1f Consolidado'!L263</f>
        <v/>
      </c>
      <c r="N1712" s="49" t="str">
        <f>+'[43]Trafo 1f Consolidado'!M263</f>
        <v/>
      </c>
      <c r="O1712" s="49" t="str">
        <f>+'[43]Trafo 1f Consolidado'!N263</f>
        <v>Precio regulado 2012</v>
      </c>
      <c r="P1712" s="49" t="str">
        <f>+'[43]Trafo 1f Consolidado'!O263</f>
        <v/>
      </c>
      <c r="Q1712" s="49" t="str">
        <f>+'[43]Trafo 1f Consolidado'!P263</f>
        <v>A</v>
      </c>
      <c r="R1712" s="51" t="str">
        <f t="shared" si="108"/>
        <v/>
      </c>
      <c r="S1712" s="45" t="str">
        <f t="shared" si="109"/>
        <v>Precio regulado 2012</v>
      </c>
      <c r="V1712" s="46">
        <f t="shared" si="111"/>
        <v>1</v>
      </c>
    </row>
    <row r="1713" spans="1:22" s="45" customFormat="1" ht="11.25" hidden="1" customHeight="1" x14ac:dyDescent="0.2">
      <c r="A1713" s="47">
        <f t="shared" si="110"/>
        <v>1699</v>
      </c>
      <c r="B1713" s="48" t="str">
        <f>+'[43]Trafo 1f Consolidado'!B264</f>
        <v>TMA02</v>
      </c>
      <c r="C1713" s="49" t="str">
        <f>+'[43]Trafo 1f Consolidado'!C264</f>
        <v>TRANSFORMADOR MONOFASICO AEREO AUTOPROTEGIDO DE 10 KVA; 7.62/0.22 KV.</v>
      </c>
      <c r="D1713" s="49" t="str">
        <f>+'[43]Trafo 1f Consolidado'!D264</f>
        <v>Sin Costo (No Utilizado)</v>
      </c>
      <c r="E1713" s="53">
        <f>+'[43]Trafo 1f Consolidado'!E264</f>
        <v>718.83433941487556</v>
      </c>
      <c r="F1713" s="53"/>
      <c r="G1713" s="49" t="str">
        <f>+'[43]Trafo 1f Consolidado'!F264</f>
        <v>A</v>
      </c>
      <c r="H1713" s="49" t="str">
        <f>+'[43]Trafo 1f Consolidado'!G264</f>
        <v/>
      </c>
      <c r="I1713" s="49" t="str">
        <f>+'[43]Trafo 1f Consolidado'!H264</f>
        <v>Precio Regulado 2012</v>
      </c>
      <c r="J1713" s="49" t="str">
        <f>+'[43]Trafo 1f Consolidado'!I264</f>
        <v/>
      </c>
      <c r="K1713" s="49" t="str">
        <f>+'[43]Trafo 1f Consolidado'!J264</f>
        <v/>
      </c>
      <c r="L1713" s="49" t="str">
        <f>+'[43]Trafo 1f Consolidado'!K264</f>
        <v/>
      </c>
      <c r="M1713" s="49" t="str">
        <f>+'[43]Trafo 1f Consolidado'!L264</f>
        <v/>
      </c>
      <c r="N1713" s="49" t="str">
        <f>+'[43]Trafo 1f Consolidado'!M264</f>
        <v/>
      </c>
      <c r="O1713" s="49" t="str">
        <f>+'[43]Trafo 1f Consolidado'!N264</f>
        <v>Precio regulado 2012</v>
      </c>
      <c r="P1713" s="49" t="str">
        <f>+'[43]Trafo 1f Consolidado'!O264</f>
        <v/>
      </c>
      <c r="Q1713" s="49" t="str">
        <f>+'[43]Trafo 1f Consolidado'!P264</f>
        <v>A</v>
      </c>
      <c r="R1713" s="51" t="str">
        <f t="shared" si="108"/>
        <v/>
      </c>
      <c r="S1713" s="45" t="str">
        <f t="shared" si="109"/>
        <v>Precio regulado 2012</v>
      </c>
      <c r="V1713" s="46">
        <f t="shared" si="111"/>
        <v>1</v>
      </c>
    </row>
    <row r="1714" spans="1:22" s="45" customFormat="1" ht="11.25" hidden="1" customHeight="1" x14ac:dyDescent="0.2">
      <c r="A1714" s="47">
        <f t="shared" si="110"/>
        <v>1700</v>
      </c>
      <c r="B1714" s="48" t="str">
        <f>+'[43]Trafo 1f Consolidado'!B265</f>
        <v>TMA03</v>
      </c>
      <c r="C1714" s="49" t="str">
        <f>+'[43]Trafo 1f Consolidado'!C265</f>
        <v>TRANSFORMADOR MONOFASICO AEREO AUTOPROTEGIDO DE 15 KVA; 7.62/0.22 KV.</v>
      </c>
      <c r="D1714" s="49">
        <f>+'[43]Trafo 1f Consolidado'!D265</f>
        <v>995.5</v>
      </c>
      <c r="E1714" s="53">
        <f>+'[43]Trafo 1f Consolidado'!E265</f>
        <v>887.55703425888532</v>
      </c>
      <c r="F1714" s="53"/>
      <c r="G1714" s="49" t="str">
        <f>+'[43]Trafo 1f Consolidado'!F265</f>
        <v>E</v>
      </c>
      <c r="H1714" s="49" t="str">
        <f>+'[43]Trafo 1f Consolidado'!G265</f>
        <v/>
      </c>
      <c r="I1714" s="49" t="str">
        <f>+'[43]Trafo 1f Consolidado'!H265</f>
        <v>Estimado</v>
      </c>
      <c r="J1714" s="49" t="str">
        <f>+'[43]Trafo 1f Consolidado'!I265</f>
        <v/>
      </c>
      <c r="K1714" s="49" t="str">
        <f>+'[43]Trafo 1f Consolidado'!J265</f>
        <v/>
      </c>
      <c r="L1714" s="49" t="str">
        <f>+'[43]Trafo 1f Consolidado'!K265</f>
        <v/>
      </c>
      <c r="M1714" s="49" t="str">
        <f>+'[43]Trafo 1f Consolidado'!L265</f>
        <v/>
      </c>
      <c r="N1714" s="49" t="str">
        <f>+'[43]Trafo 1f Consolidado'!M265</f>
        <v/>
      </c>
      <c r="O1714" s="49" t="str">
        <f>+'[43]Trafo 1f Consolidado'!N265</f>
        <v>Estimado</v>
      </c>
      <c r="P1714" s="49" t="str">
        <f>+'[43]Trafo 1f Consolidado'!O265</f>
        <v/>
      </c>
      <c r="Q1714" s="49" t="str">
        <f>+'[43]Trafo 1f Consolidado'!P265</f>
        <v>E</v>
      </c>
      <c r="R1714" s="51">
        <f t="shared" si="108"/>
        <v>-0.10843090481277218</v>
      </c>
      <c r="S1714" s="45" t="str">
        <f t="shared" si="109"/>
        <v>Estimado.rar</v>
      </c>
      <c r="V1714" s="46">
        <f t="shared" si="111"/>
        <v>1</v>
      </c>
    </row>
    <row r="1715" spans="1:22" s="45" customFormat="1" ht="11.25" hidden="1" customHeight="1" x14ac:dyDescent="0.2">
      <c r="A1715" s="47">
        <f t="shared" si="110"/>
        <v>1701</v>
      </c>
      <c r="B1715" s="48" t="str">
        <f>+'[43]Trafo 1f Consolidado'!B266</f>
        <v>TMA04</v>
      </c>
      <c r="C1715" s="49" t="str">
        <f>+'[43]Trafo 1f Consolidado'!C266</f>
        <v>TRANSFORMADOR MONOFASICO AEREO AUTOPROTEGIDO DE 50 KVA; 7.62/0.22 KV.</v>
      </c>
      <c r="D1715" s="49" t="str">
        <f>+'[43]Trafo 1f Consolidado'!D266</f>
        <v>Sin Costo (No Utilizado)</v>
      </c>
      <c r="E1715" s="53">
        <f>+'[43]Trafo 1f Consolidado'!E266</f>
        <v>1659.9431628009777</v>
      </c>
      <c r="F1715" s="53"/>
      <c r="G1715" s="49" t="str">
        <f>+'[43]Trafo 1f Consolidado'!F266</f>
        <v>A</v>
      </c>
      <c r="H1715" s="49" t="str">
        <f>+'[43]Trafo 1f Consolidado'!G266</f>
        <v/>
      </c>
      <c r="I1715" s="49" t="str">
        <f>+'[43]Trafo 1f Consolidado'!H266</f>
        <v>Precio Regulado 2012</v>
      </c>
      <c r="J1715" s="49" t="str">
        <f>+'[43]Trafo 1f Consolidado'!I266</f>
        <v/>
      </c>
      <c r="K1715" s="49" t="str">
        <f>+'[43]Trafo 1f Consolidado'!J266</f>
        <v/>
      </c>
      <c r="L1715" s="49" t="str">
        <f>+'[43]Trafo 1f Consolidado'!K266</f>
        <v/>
      </c>
      <c r="M1715" s="49" t="str">
        <f>+'[43]Trafo 1f Consolidado'!L266</f>
        <v/>
      </c>
      <c r="N1715" s="49" t="str">
        <f>+'[43]Trafo 1f Consolidado'!M266</f>
        <v/>
      </c>
      <c r="O1715" s="49" t="str">
        <f>+'[43]Trafo 1f Consolidado'!N266</f>
        <v>Precio regulado 2012</v>
      </c>
      <c r="P1715" s="49" t="str">
        <f>+'[43]Trafo 1f Consolidado'!O266</f>
        <v/>
      </c>
      <c r="Q1715" s="49" t="str">
        <f>+'[43]Trafo 1f Consolidado'!P266</f>
        <v>A</v>
      </c>
      <c r="R1715" s="51" t="str">
        <f t="shared" si="108"/>
        <v/>
      </c>
      <c r="S1715" s="45" t="str">
        <f t="shared" si="109"/>
        <v>Precio regulado 2012</v>
      </c>
      <c r="V1715" s="46">
        <f t="shared" si="111"/>
        <v>1</v>
      </c>
    </row>
    <row r="1716" spans="1:22" s="45" customFormat="1" ht="11.25" hidden="1" customHeight="1" x14ac:dyDescent="0.2">
      <c r="A1716" s="47">
        <f t="shared" si="110"/>
        <v>1702</v>
      </c>
      <c r="B1716" s="48" t="str">
        <f>+'[43]Trafo 1f Consolidado'!B267</f>
        <v>TMA05</v>
      </c>
      <c r="C1716" s="49" t="str">
        <f>+'[43]Trafo 1f Consolidado'!C267</f>
        <v>TRANSFORMADOR MONOFASICO AEREO AUTOPROTEGIDO DE 75 KVA; 7.62/0.22 KV.</v>
      </c>
      <c r="D1716" s="49" t="str">
        <f>+'[43]Trafo 1f Consolidado'!D267</f>
        <v>Sin Costo (No Utilizado)</v>
      </c>
      <c r="E1716" s="53">
        <f>+'[43]Trafo 1f Consolidado'!E267</f>
        <v>2049.5601696118156</v>
      </c>
      <c r="F1716" s="53"/>
      <c r="G1716" s="49" t="str">
        <f>+'[43]Trafo 1f Consolidado'!F267</f>
        <v>A</v>
      </c>
      <c r="H1716" s="49" t="str">
        <f>+'[43]Trafo 1f Consolidado'!G267</f>
        <v/>
      </c>
      <c r="I1716" s="49" t="str">
        <f>+'[43]Trafo 1f Consolidado'!H267</f>
        <v>Precio Regulado 2012</v>
      </c>
      <c r="J1716" s="49" t="str">
        <f>+'[43]Trafo 1f Consolidado'!I267</f>
        <v/>
      </c>
      <c r="K1716" s="49" t="str">
        <f>+'[43]Trafo 1f Consolidado'!J267</f>
        <v/>
      </c>
      <c r="L1716" s="49" t="str">
        <f>+'[43]Trafo 1f Consolidado'!K267</f>
        <v/>
      </c>
      <c r="M1716" s="49" t="str">
        <f>+'[43]Trafo 1f Consolidado'!L267</f>
        <v/>
      </c>
      <c r="N1716" s="49" t="str">
        <f>+'[43]Trafo 1f Consolidado'!M267</f>
        <v/>
      </c>
      <c r="O1716" s="49" t="str">
        <f>+'[43]Trafo 1f Consolidado'!N267</f>
        <v>Precio regulado 2012</v>
      </c>
      <c r="P1716" s="49" t="str">
        <f>+'[43]Trafo 1f Consolidado'!O267</f>
        <v/>
      </c>
      <c r="Q1716" s="49" t="str">
        <f>+'[43]Trafo 1f Consolidado'!P267</f>
        <v>A</v>
      </c>
      <c r="R1716" s="51" t="str">
        <f t="shared" si="108"/>
        <v/>
      </c>
      <c r="S1716" s="45" t="str">
        <f t="shared" si="109"/>
        <v>Precio regulado 2012</v>
      </c>
      <c r="V1716" s="46">
        <f t="shared" si="111"/>
        <v>1</v>
      </c>
    </row>
    <row r="1717" spans="1:22" s="45" customFormat="1" ht="11.25" hidden="1" customHeight="1" x14ac:dyDescent="0.2">
      <c r="A1717" s="47">
        <f t="shared" si="110"/>
        <v>1703</v>
      </c>
      <c r="B1717" s="48" t="str">
        <f>+'[43]Trafo 1f Consolidado'!B268</f>
        <v>TMA06</v>
      </c>
      <c r="C1717" s="49" t="str">
        <f>+'[43]Trafo 1f Consolidado'!C268</f>
        <v>TRANSFORMADOR MONOFASICO AEREO AUTOPROTEGIDO DE 25 KVA; 7.62/0.22 KV.</v>
      </c>
      <c r="D1717" s="49" t="str">
        <f>+'[43]Trafo 1f Consolidado'!D268</f>
        <v>Sin Costo (No Utilizado)</v>
      </c>
      <c r="E1717" s="53">
        <f>+'[43]Trafo 1f Consolidado'!E268</f>
        <v>1157.5976064091615</v>
      </c>
      <c r="F1717" s="53"/>
      <c r="G1717" s="49" t="str">
        <f>+'[43]Trafo 1f Consolidado'!F268</f>
        <v>A</v>
      </c>
      <c r="H1717" s="49" t="str">
        <f>+'[43]Trafo 1f Consolidado'!G268</f>
        <v/>
      </c>
      <c r="I1717" s="49" t="str">
        <f>+'[43]Trafo 1f Consolidado'!H268</f>
        <v>Precio Regulado 2012</v>
      </c>
      <c r="J1717" s="49" t="str">
        <f>+'[43]Trafo 1f Consolidado'!I268</f>
        <v/>
      </c>
      <c r="K1717" s="49" t="str">
        <f>+'[43]Trafo 1f Consolidado'!J268</f>
        <v/>
      </c>
      <c r="L1717" s="49" t="str">
        <f>+'[43]Trafo 1f Consolidado'!K268</f>
        <v/>
      </c>
      <c r="M1717" s="49" t="str">
        <f>+'[43]Trafo 1f Consolidado'!L268</f>
        <v/>
      </c>
      <c r="N1717" s="49" t="str">
        <f>+'[43]Trafo 1f Consolidado'!M268</f>
        <v/>
      </c>
      <c r="O1717" s="49" t="str">
        <f>+'[43]Trafo 1f Consolidado'!N268</f>
        <v>Precio regulado 2012</v>
      </c>
      <c r="P1717" s="49" t="str">
        <f>+'[43]Trafo 1f Consolidado'!O268</f>
        <v/>
      </c>
      <c r="Q1717" s="49" t="str">
        <f>+'[43]Trafo 1f Consolidado'!P268</f>
        <v>A</v>
      </c>
      <c r="R1717" s="51" t="str">
        <f t="shared" si="108"/>
        <v/>
      </c>
      <c r="S1717" s="45" t="str">
        <f t="shared" si="109"/>
        <v>Precio regulado 2012</v>
      </c>
      <c r="V1717" s="46">
        <f t="shared" si="111"/>
        <v>1</v>
      </c>
    </row>
    <row r="1718" spans="1:22" s="45" customFormat="1" ht="11.25" hidden="1" customHeight="1" x14ac:dyDescent="0.2">
      <c r="A1718" s="47">
        <f t="shared" si="110"/>
        <v>1704</v>
      </c>
      <c r="B1718" s="48" t="str">
        <f>+'[43]Trafo 1f Consolidado'!B269</f>
        <v>TMA07</v>
      </c>
      <c r="C1718" s="49" t="str">
        <f>+'[43]Trafo 1f Consolidado'!C269</f>
        <v>TRANSFORMADOR MONOFASICO AEREO AUTOPROTEGIDO DE 37.5 KVA; 7.62/0.22 KV.</v>
      </c>
      <c r="D1718" s="49" t="str">
        <f>+'[43]Trafo 1f Consolidado'!D269</f>
        <v>Sin Costo (No Utilizado)</v>
      </c>
      <c r="E1718" s="53">
        <f>+'[43]Trafo 1f Consolidado'!E269</f>
        <v>1408.7703846050695</v>
      </c>
      <c r="F1718" s="53"/>
      <c r="G1718" s="49" t="str">
        <f>+'[43]Trafo 1f Consolidado'!F269</f>
        <v>A</v>
      </c>
      <c r="H1718" s="49" t="str">
        <f>+'[43]Trafo 1f Consolidado'!G269</f>
        <v/>
      </c>
      <c r="I1718" s="49" t="str">
        <f>+'[43]Trafo 1f Consolidado'!H269</f>
        <v>Precio Regulado 2012</v>
      </c>
      <c r="J1718" s="49" t="str">
        <f>+'[43]Trafo 1f Consolidado'!I269</f>
        <v/>
      </c>
      <c r="K1718" s="49" t="str">
        <f>+'[43]Trafo 1f Consolidado'!J269</f>
        <v/>
      </c>
      <c r="L1718" s="49" t="str">
        <f>+'[43]Trafo 1f Consolidado'!K269</f>
        <v/>
      </c>
      <c r="M1718" s="49" t="str">
        <f>+'[43]Trafo 1f Consolidado'!L269</f>
        <v/>
      </c>
      <c r="N1718" s="49" t="str">
        <f>+'[43]Trafo 1f Consolidado'!M269</f>
        <v/>
      </c>
      <c r="O1718" s="49" t="str">
        <f>+'[43]Trafo 1f Consolidado'!N269</f>
        <v>Precio regulado 2012</v>
      </c>
      <c r="P1718" s="49" t="str">
        <f>+'[43]Trafo 1f Consolidado'!O269</f>
        <v/>
      </c>
      <c r="Q1718" s="49" t="str">
        <f>+'[43]Trafo 1f Consolidado'!P269</f>
        <v>A</v>
      </c>
      <c r="R1718" s="51" t="str">
        <f t="shared" si="108"/>
        <v/>
      </c>
      <c r="S1718" s="45" t="str">
        <f t="shared" si="109"/>
        <v>Precio regulado 2012</v>
      </c>
      <c r="V1718" s="46">
        <f t="shared" si="111"/>
        <v>1</v>
      </c>
    </row>
    <row r="1719" spans="1:22" s="45" customFormat="1" ht="11.25" hidden="1" customHeight="1" x14ac:dyDescent="0.2">
      <c r="A1719" s="47">
        <f t="shared" si="110"/>
        <v>1705</v>
      </c>
      <c r="B1719" s="48" t="str">
        <f>+'[43]Trafo 1f Consolidado'!B270</f>
        <v>TMA08</v>
      </c>
      <c r="C1719" s="49" t="str">
        <f>+'[43]Trafo 1f Consolidado'!C270</f>
        <v>TRANSFORMADOR MONOFASICO AEREO AUTOPROTEGIDO DE 15 KVA; 13.2/0.44-0.22 KV.</v>
      </c>
      <c r="D1719" s="49" t="str">
        <f>+'[43]Trafo 1f Consolidado'!D270</f>
        <v>Sin Costo (No Utilizado)</v>
      </c>
      <c r="E1719" s="53">
        <f>+'[43]Trafo 1f Consolidado'!E270</f>
        <v>934.27056237777401</v>
      </c>
      <c r="F1719" s="53"/>
      <c r="G1719" s="49" t="str">
        <f>+'[43]Trafo 1f Consolidado'!F270</f>
        <v>A</v>
      </c>
      <c r="H1719" s="49" t="str">
        <f>+'[43]Trafo 1f Consolidado'!G270</f>
        <v/>
      </c>
      <c r="I1719" s="49" t="str">
        <f>+'[43]Trafo 1f Consolidado'!H270</f>
        <v>Precio Regulado 2012</v>
      </c>
      <c r="J1719" s="49" t="str">
        <f>+'[43]Trafo 1f Consolidado'!I270</f>
        <v/>
      </c>
      <c r="K1719" s="49" t="str">
        <f>+'[43]Trafo 1f Consolidado'!J270</f>
        <v/>
      </c>
      <c r="L1719" s="49" t="str">
        <f>+'[43]Trafo 1f Consolidado'!K270</f>
        <v/>
      </c>
      <c r="M1719" s="49" t="str">
        <f>+'[43]Trafo 1f Consolidado'!L270</f>
        <v/>
      </c>
      <c r="N1719" s="49" t="str">
        <f>+'[43]Trafo 1f Consolidado'!M270</f>
        <v/>
      </c>
      <c r="O1719" s="49" t="str">
        <f>+'[43]Trafo 1f Consolidado'!N270</f>
        <v>Precio regulado 2012</v>
      </c>
      <c r="P1719" s="49" t="str">
        <f>+'[43]Trafo 1f Consolidado'!O270</f>
        <v/>
      </c>
      <c r="Q1719" s="49" t="str">
        <f>+'[43]Trafo 1f Consolidado'!P270</f>
        <v>A</v>
      </c>
      <c r="R1719" s="51" t="str">
        <f t="shared" si="108"/>
        <v/>
      </c>
      <c r="S1719" s="45" t="str">
        <f t="shared" si="109"/>
        <v>Precio regulado 2012</v>
      </c>
      <c r="V1719" s="46">
        <f t="shared" si="111"/>
        <v>1</v>
      </c>
    </row>
    <row r="1720" spans="1:22" s="45" customFormat="1" ht="11.25" hidden="1" customHeight="1" x14ac:dyDescent="0.2">
      <c r="A1720" s="47">
        <f t="shared" si="110"/>
        <v>1706</v>
      </c>
      <c r="B1720" s="48" t="str">
        <f>+'[43]Trafo 1f Consolidado'!B271</f>
        <v>TMA09</v>
      </c>
      <c r="C1720" s="49" t="str">
        <f>+'[43]Trafo 1f Consolidado'!C271</f>
        <v>TRANSFORMADOR MONOFASICO AEREO AUTOPROTEGIDO DE 25 KVA; 13.2/0.44-0.22 KV.</v>
      </c>
      <c r="D1720" s="49" t="str">
        <f>+'[43]Trafo 1f Consolidado'!D271</f>
        <v>Sin Costo (No Utilizado)</v>
      </c>
      <c r="E1720" s="53">
        <f>+'[43]Trafo 1f Consolidado'!E271</f>
        <v>1218.52379622017</v>
      </c>
      <c r="F1720" s="53"/>
      <c r="G1720" s="49" t="str">
        <f>+'[43]Trafo 1f Consolidado'!F271</f>
        <v>A</v>
      </c>
      <c r="H1720" s="49" t="str">
        <f>+'[43]Trafo 1f Consolidado'!G271</f>
        <v/>
      </c>
      <c r="I1720" s="49" t="str">
        <f>+'[43]Trafo 1f Consolidado'!H271</f>
        <v>Precio Regulado 2012</v>
      </c>
      <c r="J1720" s="49" t="str">
        <f>+'[43]Trafo 1f Consolidado'!I271</f>
        <v/>
      </c>
      <c r="K1720" s="49" t="str">
        <f>+'[43]Trafo 1f Consolidado'!J271</f>
        <v/>
      </c>
      <c r="L1720" s="49" t="str">
        <f>+'[43]Trafo 1f Consolidado'!K271</f>
        <v/>
      </c>
      <c r="M1720" s="49" t="str">
        <f>+'[43]Trafo 1f Consolidado'!L271</f>
        <v/>
      </c>
      <c r="N1720" s="49" t="str">
        <f>+'[43]Trafo 1f Consolidado'!M271</f>
        <v/>
      </c>
      <c r="O1720" s="49" t="str">
        <f>+'[43]Trafo 1f Consolidado'!N271</f>
        <v>Precio regulado 2012</v>
      </c>
      <c r="P1720" s="49" t="str">
        <f>+'[43]Trafo 1f Consolidado'!O271</f>
        <v/>
      </c>
      <c r="Q1720" s="49" t="str">
        <f>+'[43]Trafo 1f Consolidado'!P271</f>
        <v>A</v>
      </c>
      <c r="R1720" s="51" t="str">
        <f t="shared" si="108"/>
        <v/>
      </c>
      <c r="S1720" s="45" t="str">
        <f t="shared" si="109"/>
        <v>Precio regulado 2012</v>
      </c>
      <c r="V1720" s="46">
        <f t="shared" si="111"/>
        <v>1</v>
      </c>
    </row>
    <row r="1721" spans="1:22" s="45" customFormat="1" ht="11.25" hidden="1" customHeight="1" x14ac:dyDescent="0.2">
      <c r="A1721" s="47">
        <f t="shared" si="110"/>
        <v>1707</v>
      </c>
      <c r="B1721" s="48" t="str">
        <f>+'[43]Trafo 1f Consolidado'!B272</f>
        <v>TMA10</v>
      </c>
      <c r="C1721" s="49" t="str">
        <f>+'[43]Trafo 1f Consolidado'!C272</f>
        <v>TRANSFORMADOR MONOFASICO AEREO AUTOPROTEGIDO DE 37.5 KVA; 13.2/0.44-0.22 KV.</v>
      </c>
      <c r="D1721" s="49" t="str">
        <f>+'[43]Trafo 1f Consolidado'!D272</f>
        <v>Sin Costo (No Utilizado)</v>
      </c>
      <c r="E1721" s="53">
        <f>+'[43]Trafo 1f Consolidado'!E272</f>
        <v>1482.9161943211259</v>
      </c>
      <c r="F1721" s="53"/>
      <c r="G1721" s="49" t="str">
        <f>+'[43]Trafo 1f Consolidado'!F272</f>
        <v>A</v>
      </c>
      <c r="H1721" s="49" t="str">
        <f>+'[43]Trafo 1f Consolidado'!G272</f>
        <v/>
      </c>
      <c r="I1721" s="49" t="str">
        <f>+'[43]Trafo 1f Consolidado'!H272</f>
        <v>Precio Regulado 2012</v>
      </c>
      <c r="J1721" s="49" t="str">
        <f>+'[43]Trafo 1f Consolidado'!I272</f>
        <v/>
      </c>
      <c r="K1721" s="49" t="str">
        <f>+'[43]Trafo 1f Consolidado'!J272</f>
        <v/>
      </c>
      <c r="L1721" s="49" t="str">
        <f>+'[43]Trafo 1f Consolidado'!K272</f>
        <v/>
      </c>
      <c r="M1721" s="49" t="str">
        <f>+'[43]Trafo 1f Consolidado'!L272</f>
        <v/>
      </c>
      <c r="N1721" s="49" t="str">
        <f>+'[43]Trafo 1f Consolidado'!M272</f>
        <v/>
      </c>
      <c r="O1721" s="49" t="str">
        <f>+'[43]Trafo 1f Consolidado'!N272</f>
        <v>Precio regulado 2012</v>
      </c>
      <c r="P1721" s="49" t="str">
        <f>+'[43]Trafo 1f Consolidado'!O272</f>
        <v/>
      </c>
      <c r="Q1721" s="49" t="str">
        <f>+'[43]Trafo 1f Consolidado'!P272</f>
        <v>A</v>
      </c>
      <c r="R1721" s="51" t="str">
        <f t="shared" si="108"/>
        <v/>
      </c>
      <c r="S1721" s="45" t="str">
        <f t="shared" si="109"/>
        <v>Precio regulado 2012</v>
      </c>
      <c r="V1721" s="46">
        <f t="shared" si="111"/>
        <v>1</v>
      </c>
    </row>
    <row r="1722" spans="1:22" s="45" customFormat="1" ht="11.25" hidden="1" customHeight="1" x14ac:dyDescent="0.2">
      <c r="A1722" s="47">
        <f t="shared" si="110"/>
        <v>1708</v>
      </c>
      <c r="B1722" s="48" t="str">
        <f>+'[43]Trafo 1f Consolidado'!B273</f>
        <v>TMA11</v>
      </c>
      <c r="C1722" s="49" t="str">
        <f>+'[43]Trafo 1f Consolidado'!C273</f>
        <v>TRANSFORMADOR MONOFASICO AEREO AUTOPROTEGIDO DE 50 KVA; 13.2/0.44-0.22 KV.</v>
      </c>
      <c r="D1722" s="49" t="str">
        <f>+'[43]Trafo 1f Consolidado'!D273</f>
        <v>Sin Costo (No Utilizado)</v>
      </c>
      <c r="E1722" s="53">
        <f>+'[43]Trafo 1f Consolidado'!E273</f>
        <v>1747.3085924220818</v>
      </c>
      <c r="F1722" s="53"/>
      <c r="G1722" s="49" t="str">
        <f>+'[43]Trafo 1f Consolidado'!F273</f>
        <v>A</v>
      </c>
      <c r="H1722" s="49" t="str">
        <f>+'[43]Trafo 1f Consolidado'!G273</f>
        <v/>
      </c>
      <c r="I1722" s="49" t="str">
        <f>+'[43]Trafo 1f Consolidado'!H273</f>
        <v>Precio Regulado 2012</v>
      </c>
      <c r="J1722" s="49" t="str">
        <f>+'[43]Trafo 1f Consolidado'!I273</f>
        <v/>
      </c>
      <c r="K1722" s="49" t="str">
        <f>+'[43]Trafo 1f Consolidado'!J273</f>
        <v/>
      </c>
      <c r="L1722" s="49" t="str">
        <f>+'[43]Trafo 1f Consolidado'!K273</f>
        <v/>
      </c>
      <c r="M1722" s="49" t="str">
        <f>+'[43]Trafo 1f Consolidado'!L273</f>
        <v/>
      </c>
      <c r="N1722" s="49" t="str">
        <f>+'[43]Trafo 1f Consolidado'!M273</f>
        <v/>
      </c>
      <c r="O1722" s="49" t="str">
        <f>+'[43]Trafo 1f Consolidado'!N273</f>
        <v>Precio regulado 2012</v>
      </c>
      <c r="P1722" s="49" t="str">
        <f>+'[43]Trafo 1f Consolidado'!O273</f>
        <v/>
      </c>
      <c r="Q1722" s="49" t="str">
        <f>+'[43]Trafo 1f Consolidado'!P273</f>
        <v>A</v>
      </c>
      <c r="R1722" s="51" t="str">
        <f t="shared" si="108"/>
        <v/>
      </c>
      <c r="S1722" s="45" t="str">
        <f t="shared" si="109"/>
        <v>Precio regulado 2012</v>
      </c>
      <c r="V1722" s="46">
        <f t="shared" si="111"/>
        <v>1</v>
      </c>
    </row>
    <row r="1723" spans="1:22" s="45" customFormat="1" ht="11.25" hidden="1" customHeight="1" x14ac:dyDescent="0.2">
      <c r="A1723" s="47">
        <f t="shared" si="110"/>
        <v>1709</v>
      </c>
      <c r="B1723" s="57" t="str">
        <f>+'[43]Trafo 1f Consolidado'!B274</f>
        <v>TMA12</v>
      </c>
      <c r="C1723" s="49" t="str">
        <f>+'[43]Trafo 1f Consolidado'!C274</f>
        <v>TRANSFORMADOR MONOFASICO AEREO AUTOPROTEGIDO DE 75 KVA; 13.2/0.44-0.22 KV.</v>
      </c>
      <c r="D1723" s="49" t="str">
        <f>+'[43]Trafo 1f Consolidado'!D274</f>
        <v>Sin Costo (No Utilizado)</v>
      </c>
      <c r="E1723" s="53">
        <f>+'[43]Trafo 1f Consolidado'!E274</f>
        <v>2157.4317574861216</v>
      </c>
      <c r="F1723" s="53"/>
      <c r="G1723" s="49" t="str">
        <f>+'[43]Trafo 1f Consolidado'!F274</f>
        <v>A</v>
      </c>
      <c r="H1723" s="49" t="str">
        <f>+'[43]Trafo 1f Consolidado'!G274</f>
        <v/>
      </c>
      <c r="I1723" s="49" t="str">
        <f>+'[43]Trafo 1f Consolidado'!H274</f>
        <v>Precio Regulado 2012</v>
      </c>
      <c r="J1723" s="49" t="str">
        <f>+'[43]Trafo 1f Consolidado'!I274</f>
        <v/>
      </c>
      <c r="K1723" s="49" t="str">
        <f>+'[43]Trafo 1f Consolidado'!J274</f>
        <v/>
      </c>
      <c r="L1723" s="49" t="str">
        <f>+'[43]Trafo 1f Consolidado'!K274</f>
        <v/>
      </c>
      <c r="M1723" s="49" t="str">
        <f>+'[43]Trafo 1f Consolidado'!L274</f>
        <v/>
      </c>
      <c r="N1723" s="49" t="str">
        <f>+'[43]Trafo 1f Consolidado'!M274</f>
        <v/>
      </c>
      <c r="O1723" s="49" t="str">
        <f>+'[43]Trafo 1f Consolidado'!N274</f>
        <v>Precio regulado 2012</v>
      </c>
      <c r="P1723" s="49" t="str">
        <f>+'[43]Trafo 1f Consolidado'!O274</f>
        <v/>
      </c>
      <c r="Q1723" s="49" t="str">
        <f>+'[43]Trafo 1f Consolidado'!P274</f>
        <v>A</v>
      </c>
      <c r="R1723" s="51" t="str">
        <f t="shared" si="108"/>
        <v/>
      </c>
      <c r="S1723" s="45" t="str">
        <f t="shared" si="109"/>
        <v>Precio regulado 2012</v>
      </c>
      <c r="V1723" s="46">
        <f t="shared" si="111"/>
        <v>1</v>
      </c>
    </row>
    <row r="1724" spans="1:22" s="45" customFormat="1" ht="11.25" hidden="1" customHeight="1" x14ac:dyDescent="0.2">
      <c r="A1724" s="47">
        <f t="shared" si="110"/>
        <v>1710</v>
      </c>
      <c r="B1724" s="57" t="str">
        <f>+'[43]Trafo 1f Consolidado'!B275</f>
        <v>TMC249</v>
      </c>
      <c r="C1724" s="49" t="str">
        <f>+'[43]Trafo 1f Consolidado'!C275</f>
        <v>TRANSFORMADOR MONOFASICO DE 100 KVA, 7.62/0.22 KV.</v>
      </c>
      <c r="D1724" s="49">
        <f>+'[43]Trafo 1f Consolidado'!D275</f>
        <v>4897.1000000000004</v>
      </c>
      <c r="E1724" s="53">
        <f>+'[43]Trafo 1f Consolidado'!E275</f>
        <v>2696.789696857652</v>
      </c>
      <c r="F1724" s="53"/>
      <c r="G1724" s="49" t="str">
        <f>+'[43]Trafo 1f Consolidado'!F275</f>
        <v>E</v>
      </c>
      <c r="H1724" s="49" t="str">
        <f>+'[43]Trafo 1f Consolidado'!G275</f>
        <v/>
      </c>
      <c r="I1724" s="49" t="str">
        <f>+'[43]Trafo 1f Consolidado'!H275</f>
        <v>Estimado</v>
      </c>
      <c r="J1724" s="49" t="str">
        <f>+'[43]Trafo 1f Consolidado'!I275</f>
        <v/>
      </c>
      <c r="K1724" s="49" t="str">
        <f>+'[43]Trafo 1f Consolidado'!J275</f>
        <v/>
      </c>
      <c r="L1724" s="49" t="str">
        <f>+'[43]Trafo 1f Consolidado'!K275</f>
        <v/>
      </c>
      <c r="M1724" s="49" t="str">
        <f>+'[43]Trafo 1f Consolidado'!L275</f>
        <v/>
      </c>
      <c r="N1724" s="49" t="str">
        <f>+'[43]Trafo 1f Consolidado'!M275</f>
        <v/>
      </c>
      <c r="O1724" s="49" t="str">
        <f>+'[43]Trafo 1f Consolidado'!N275</f>
        <v>Estimado</v>
      </c>
      <c r="P1724" s="49" t="str">
        <f>+'[43]Trafo 1f Consolidado'!O275</f>
        <v/>
      </c>
      <c r="Q1724" s="49" t="str">
        <f>+'[43]Trafo 1f Consolidado'!P275</f>
        <v>E</v>
      </c>
      <c r="R1724" s="51">
        <f t="shared" si="108"/>
        <v>-0.44930883648329589</v>
      </c>
      <c r="S1724" s="45" t="str">
        <f t="shared" si="109"/>
        <v>Estimado.rar</v>
      </c>
      <c r="V1724" s="46">
        <f t="shared" si="111"/>
        <v>1</v>
      </c>
    </row>
    <row r="1725" spans="1:22" s="45" customFormat="1" ht="11.25" hidden="1" customHeight="1" x14ac:dyDescent="0.2">
      <c r="A1725" s="47">
        <f t="shared" si="110"/>
        <v>1711</v>
      </c>
      <c r="B1725" s="57" t="str">
        <f>+'[43]Trafo 1f Consolidado'!B276</f>
        <v>TMC250</v>
      </c>
      <c r="C1725" s="49" t="str">
        <f>+'[43]Trafo 1f Consolidado'!C276</f>
        <v>TRANSFORMADOR MONOFASICO DE 100 KVA, 10/0.22 KV.</v>
      </c>
      <c r="D1725" s="49">
        <f>+'[43]Trafo 1f Consolidado'!D276</f>
        <v>4898.1000000000004</v>
      </c>
      <c r="E1725" s="53">
        <f>+'[43]Trafo 1f Consolidado'!E276</f>
        <v>2696.789696857652</v>
      </c>
      <c r="F1725" s="53"/>
      <c r="G1725" s="49" t="str">
        <f>+'[43]Trafo 1f Consolidado'!F276</f>
        <v>E</v>
      </c>
      <c r="H1725" s="49" t="str">
        <f>+'[43]Trafo 1f Consolidado'!G276</f>
        <v/>
      </c>
      <c r="I1725" s="49" t="str">
        <f>+'[43]Trafo 1f Consolidado'!H276</f>
        <v>Estimado</v>
      </c>
      <c r="J1725" s="49" t="str">
        <f>+'[43]Trafo 1f Consolidado'!I276</f>
        <v/>
      </c>
      <c r="K1725" s="49" t="str">
        <f>+'[43]Trafo 1f Consolidado'!J276</f>
        <v/>
      </c>
      <c r="L1725" s="49" t="str">
        <f>+'[43]Trafo 1f Consolidado'!K276</f>
        <v/>
      </c>
      <c r="M1725" s="49" t="str">
        <f>+'[43]Trafo 1f Consolidado'!L276</f>
        <v/>
      </c>
      <c r="N1725" s="49" t="str">
        <f>+'[43]Trafo 1f Consolidado'!M276</f>
        <v/>
      </c>
      <c r="O1725" s="49" t="str">
        <f>+'[43]Trafo 1f Consolidado'!N276</f>
        <v>Estimado</v>
      </c>
      <c r="P1725" s="49" t="str">
        <f>+'[43]Trafo 1f Consolidado'!O276</f>
        <v/>
      </c>
      <c r="Q1725" s="49" t="str">
        <f>+'[43]Trafo 1f Consolidado'!P276</f>
        <v>E</v>
      </c>
      <c r="R1725" s="51">
        <f t="shared" si="108"/>
        <v>-0.44942126603016441</v>
      </c>
      <c r="S1725" s="45" t="str">
        <f t="shared" si="109"/>
        <v>Estimado.rar</v>
      </c>
      <c r="V1725" s="46">
        <f t="shared" si="111"/>
        <v>1</v>
      </c>
    </row>
    <row r="1726" spans="1:22" s="45" customFormat="1" ht="11.25" hidden="1" customHeight="1" x14ac:dyDescent="0.2">
      <c r="A1726" s="47">
        <f t="shared" si="110"/>
        <v>1712</v>
      </c>
      <c r="B1726" s="57" t="str">
        <f>+'[43]Trafo 1f Consolidado'!B277</f>
        <v>TMC251</v>
      </c>
      <c r="C1726" s="49" t="str">
        <f>+'[43]Trafo 1f Consolidado'!C277</f>
        <v>TRANSFORMADOR MONOFASICO DE 100 KVA, 22.9/0.22 KV.</v>
      </c>
      <c r="D1726" s="49">
        <f>+'[43]Trafo 1f Consolidado'!D277</f>
        <v>5054.8999999999996</v>
      </c>
      <c r="E1726" s="53">
        <f>+'[43]Trafo 1f Consolidado'!E277</f>
        <v>2696.789696857652</v>
      </c>
      <c r="F1726" s="53"/>
      <c r="G1726" s="49" t="str">
        <f>+'[43]Trafo 1f Consolidado'!F277</f>
        <v>E</v>
      </c>
      <c r="H1726" s="49" t="str">
        <f>+'[43]Trafo 1f Consolidado'!G277</f>
        <v/>
      </c>
      <c r="I1726" s="49" t="str">
        <f>+'[43]Trafo 1f Consolidado'!H277</f>
        <v>Estimado</v>
      </c>
      <c r="J1726" s="49" t="str">
        <f>+'[43]Trafo 1f Consolidado'!I277</f>
        <v/>
      </c>
      <c r="K1726" s="49" t="str">
        <f>+'[43]Trafo 1f Consolidado'!J277</f>
        <v/>
      </c>
      <c r="L1726" s="49" t="str">
        <f>+'[43]Trafo 1f Consolidado'!K277</f>
        <v/>
      </c>
      <c r="M1726" s="49" t="str">
        <f>+'[43]Trafo 1f Consolidado'!L277</f>
        <v/>
      </c>
      <c r="N1726" s="49" t="str">
        <f>+'[43]Trafo 1f Consolidado'!M277</f>
        <v/>
      </c>
      <c r="O1726" s="49" t="str">
        <f>+'[43]Trafo 1f Consolidado'!N277</f>
        <v>Estimado</v>
      </c>
      <c r="P1726" s="49" t="str">
        <f>+'[43]Trafo 1f Consolidado'!O277</f>
        <v/>
      </c>
      <c r="Q1726" s="49" t="str">
        <f>+'[43]Trafo 1f Consolidado'!P277</f>
        <v>E</v>
      </c>
      <c r="R1726" s="51">
        <f t="shared" si="108"/>
        <v>-0.46649989181632634</v>
      </c>
      <c r="S1726" s="45" t="str">
        <f t="shared" si="109"/>
        <v>Estimado.rar</v>
      </c>
      <c r="V1726" s="46">
        <f t="shared" si="111"/>
        <v>1</v>
      </c>
    </row>
    <row r="1727" spans="1:22" s="45" customFormat="1" ht="11.25" hidden="1" customHeight="1" x14ac:dyDescent="0.2">
      <c r="A1727" s="47">
        <f t="shared" si="110"/>
        <v>1713</v>
      </c>
      <c r="B1727" s="48" t="str">
        <f>+'[43]Trafo 3f Consoliadado'!B8</f>
        <v>TTA399</v>
      </c>
      <c r="C1727" s="49" t="str">
        <f>+'[43]Trafo 3f Consoliadado'!C8</f>
        <v xml:space="preserve">TRANSFORMADOR TRIFASICO AEREO  3 KVA; 10/0.22 KV.                                                                                                                                                                                                         </v>
      </c>
      <c r="D1727" s="49">
        <f>+'[43]Trafo 3f Consoliadado'!D8</f>
        <v>283.95</v>
      </c>
      <c r="E1727" s="53">
        <f>+'[43]Trafo 3f Consoliadado'!E8</f>
        <v>463.39599999999996</v>
      </c>
      <c r="F1727" s="53"/>
      <c r="G1727" s="49" t="str">
        <f>+'[43]Trafo 3f Consoliadado'!F8</f>
        <v>E</v>
      </c>
      <c r="H1727" s="49" t="str">
        <f>+'[43]Trafo 3f Consoliadado'!G8</f>
        <v/>
      </c>
      <c r="I1727" s="49" t="str">
        <f>+'[43]Trafo 3f Consoliadado'!H8</f>
        <v>Estimado</v>
      </c>
      <c r="J1727" s="49" t="str">
        <f>+'[43]Trafo 3f Consoliadado'!I8</f>
        <v/>
      </c>
      <c r="K1727" s="49" t="str">
        <f>+'[43]Trafo 3f Consoliadado'!J8</f>
        <v/>
      </c>
      <c r="L1727" s="49" t="str">
        <f>+'[43]Trafo 3f Consoliadado'!K8</f>
        <v/>
      </c>
      <c r="M1727" s="49" t="str">
        <f>+'[43]Trafo 3f Consoliadado'!L8</f>
        <v/>
      </c>
      <c r="N1727" s="49" t="str">
        <f>+'[43]Trafo 3f Consoliadado'!M8</f>
        <v/>
      </c>
      <c r="O1727" s="49" t="str">
        <f>+'[43]Trafo 3f Consoliadado'!N8</f>
        <v>Estimado</v>
      </c>
      <c r="P1727" s="49" t="str">
        <f>+'[43]Trafo 3f Consoliadado'!O8</f>
        <v/>
      </c>
      <c r="Q1727" s="49" t="str">
        <f>+'[43]Trafo 3f Consoliadado'!P8</f>
        <v>E</v>
      </c>
      <c r="R1727" s="51">
        <f t="shared" si="108"/>
        <v>0.63196337383342138</v>
      </c>
      <c r="S1727" s="45" t="str">
        <f t="shared" si="109"/>
        <v>Estimado.rar</v>
      </c>
      <c r="V1727" s="46">
        <f t="shared" si="111"/>
        <v>1</v>
      </c>
    </row>
    <row r="1728" spans="1:22" s="45" customFormat="1" ht="11.25" hidden="1" customHeight="1" x14ac:dyDescent="0.2">
      <c r="A1728" s="47">
        <f t="shared" si="110"/>
        <v>1714</v>
      </c>
      <c r="B1728" s="48" t="str">
        <f>+'[43]Trafo 3f Consoliadado'!B9</f>
        <v>TTA400</v>
      </c>
      <c r="C1728" s="49" t="str">
        <f>+'[43]Trafo 3f Consoliadado'!C9</f>
        <v xml:space="preserve">TRANSFORMADOR TRIFASICO AEREO  3 KVA; 10/0.38-0.22 KV.                                                                                                                                                                                                    </v>
      </c>
      <c r="D1728" s="49">
        <f>+'[43]Trafo 3f Consoliadado'!D9</f>
        <v>283.95</v>
      </c>
      <c r="E1728" s="53">
        <f>+'[43]Trafo 3f Consoliadado'!E9</f>
        <v>463.39599999999996</v>
      </c>
      <c r="F1728" s="53"/>
      <c r="G1728" s="49" t="str">
        <f>+'[43]Trafo 3f Consoliadado'!F9</f>
        <v>E</v>
      </c>
      <c r="H1728" s="49" t="str">
        <f>+'[43]Trafo 3f Consoliadado'!G9</f>
        <v/>
      </c>
      <c r="I1728" s="49" t="str">
        <f>+'[43]Trafo 3f Consoliadado'!H9</f>
        <v>Estimado</v>
      </c>
      <c r="J1728" s="49" t="str">
        <f>+'[43]Trafo 3f Consoliadado'!I9</f>
        <v/>
      </c>
      <c r="K1728" s="49" t="str">
        <f>+'[43]Trafo 3f Consoliadado'!J9</f>
        <v/>
      </c>
      <c r="L1728" s="49" t="str">
        <f>+'[43]Trafo 3f Consoliadado'!K9</f>
        <v/>
      </c>
      <c r="M1728" s="49" t="str">
        <f>+'[43]Trafo 3f Consoliadado'!L9</f>
        <v/>
      </c>
      <c r="N1728" s="49" t="str">
        <f>+'[43]Trafo 3f Consoliadado'!M9</f>
        <v/>
      </c>
      <c r="O1728" s="49" t="str">
        <f>+'[43]Trafo 3f Consoliadado'!N9</f>
        <v>Estimado</v>
      </c>
      <c r="P1728" s="49" t="str">
        <f>+'[43]Trafo 3f Consoliadado'!O9</f>
        <v/>
      </c>
      <c r="Q1728" s="49" t="str">
        <f>+'[43]Trafo 3f Consoliadado'!P9</f>
        <v>E</v>
      </c>
      <c r="R1728" s="51">
        <f t="shared" si="108"/>
        <v>0.63196337383342138</v>
      </c>
      <c r="S1728" s="45" t="str">
        <f t="shared" si="109"/>
        <v>Estimado.rar</v>
      </c>
      <c r="V1728" s="46">
        <f t="shared" si="111"/>
        <v>1</v>
      </c>
    </row>
    <row r="1729" spans="1:22" s="45" customFormat="1" ht="11.25" hidden="1" customHeight="1" x14ac:dyDescent="0.2">
      <c r="A1729" s="47">
        <f t="shared" si="110"/>
        <v>1715</v>
      </c>
      <c r="B1729" s="48" t="str">
        <f>+'[43]Trafo 3f Consoliadado'!B10</f>
        <v>TTA395</v>
      </c>
      <c r="C1729" s="49" t="str">
        <f>+'[43]Trafo 3f Consoliadado'!C10</f>
        <v xml:space="preserve">TRANSFORMADOR TRIFASICO AEREO  5 KVA; 10/0.22 KV.                                                                                                                                                                                                         </v>
      </c>
      <c r="D1729" s="49">
        <f>+'[43]Trafo 3f Consoliadado'!D10</f>
        <v>330.97</v>
      </c>
      <c r="E1729" s="53">
        <f>+'[43]Trafo 3f Consoliadado'!E10</f>
        <v>514.02</v>
      </c>
      <c r="F1729" s="53"/>
      <c r="G1729" s="49" t="str">
        <f>+'[43]Trafo 3f Consoliadado'!F10</f>
        <v>E</v>
      </c>
      <c r="H1729" s="49" t="str">
        <f>+'[43]Trafo 3f Consoliadado'!G10</f>
        <v/>
      </c>
      <c r="I1729" s="49" t="str">
        <f>+'[43]Trafo 3f Consoliadado'!H10</f>
        <v>Estimado</v>
      </c>
      <c r="J1729" s="49" t="str">
        <f>+'[43]Trafo 3f Consoliadado'!I10</f>
        <v/>
      </c>
      <c r="K1729" s="49" t="str">
        <f>+'[43]Trafo 3f Consoliadado'!J10</f>
        <v/>
      </c>
      <c r="L1729" s="49" t="str">
        <f>+'[43]Trafo 3f Consoliadado'!K10</f>
        <v/>
      </c>
      <c r="M1729" s="49" t="str">
        <f>+'[43]Trafo 3f Consoliadado'!L10</f>
        <v/>
      </c>
      <c r="N1729" s="49" t="str">
        <f>+'[43]Trafo 3f Consoliadado'!M10</f>
        <v/>
      </c>
      <c r="O1729" s="49" t="str">
        <f>+'[43]Trafo 3f Consoliadado'!N10</f>
        <v>Estimado</v>
      </c>
      <c r="P1729" s="49" t="str">
        <f>+'[43]Trafo 3f Consoliadado'!O10</f>
        <v/>
      </c>
      <c r="Q1729" s="49" t="str">
        <f>+'[43]Trafo 3f Consoliadado'!P10</f>
        <v>E</v>
      </c>
      <c r="R1729" s="51">
        <f t="shared" si="108"/>
        <v>0.55307127534217582</v>
      </c>
      <c r="S1729" s="45" t="str">
        <f t="shared" si="109"/>
        <v>Estimado.rar</v>
      </c>
      <c r="V1729" s="46">
        <f t="shared" si="111"/>
        <v>1</v>
      </c>
    </row>
    <row r="1730" spans="1:22" s="45" customFormat="1" ht="11.25" hidden="1" customHeight="1" x14ac:dyDescent="0.2">
      <c r="A1730" s="47">
        <f t="shared" si="110"/>
        <v>1716</v>
      </c>
      <c r="B1730" s="48" t="str">
        <f>+'[43]Trafo 3f Consoliadado'!B11</f>
        <v>TTA396</v>
      </c>
      <c r="C1730" s="49" t="str">
        <f>+'[43]Trafo 3f Consoliadado'!C11</f>
        <v xml:space="preserve">TRANSFORMADOR TRIFASICO AEREO  5 KVA; 10/0.38-0.22 KV.                                                                                                                                                                                                    </v>
      </c>
      <c r="D1730" s="49">
        <f>+'[43]Trafo 3f Consoliadado'!D11</f>
        <v>330.97</v>
      </c>
      <c r="E1730" s="53">
        <f>+'[43]Trafo 3f Consoliadado'!E11</f>
        <v>514.02</v>
      </c>
      <c r="F1730" s="53"/>
      <c r="G1730" s="49" t="str">
        <f>+'[43]Trafo 3f Consoliadado'!F11</f>
        <v>E</v>
      </c>
      <c r="H1730" s="49" t="str">
        <f>+'[43]Trafo 3f Consoliadado'!G11</f>
        <v/>
      </c>
      <c r="I1730" s="49" t="str">
        <f>+'[43]Trafo 3f Consoliadado'!H11</f>
        <v>Estimado</v>
      </c>
      <c r="J1730" s="49" t="str">
        <f>+'[43]Trafo 3f Consoliadado'!I11</f>
        <v/>
      </c>
      <c r="K1730" s="49" t="str">
        <f>+'[43]Trafo 3f Consoliadado'!J11</f>
        <v/>
      </c>
      <c r="L1730" s="49" t="str">
        <f>+'[43]Trafo 3f Consoliadado'!K11</f>
        <v/>
      </c>
      <c r="M1730" s="49" t="str">
        <f>+'[43]Trafo 3f Consoliadado'!L11</f>
        <v/>
      </c>
      <c r="N1730" s="49" t="str">
        <f>+'[43]Trafo 3f Consoliadado'!M11</f>
        <v/>
      </c>
      <c r="O1730" s="49" t="str">
        <f>+'[43]Trafo 3f Consoliadado'!N11</f>
        <v>Estimado</v>
      </c>
      <c r="P1730" s="49" t="str">
        <f>+'[43]Trafo 3f Consoliadado'!O11</f>
        <v/>
      </c>
      <c r="Q1730" s="49" t="str">
        <f>+'[43]Trafo 3f Consoliadado'!P11</f>
        <v>E</v>
      </c>
      <c r="R1730" s="51">
        <f t="shared" si="108"/>
        <v>0.55307127534217582</v>
      </c>
      <c r="S1730" s="45" t="str">
        <f t="shared" si="109"/>
        <v>Estimado.rar</v>
      </c>
      <c r="V1730" s="46">
        <f t="shared" si="111"/>
        <v>1</v>
      </c>
    </row>
    <row r="1731" spans="1:22" s="45" customFormat="1" ht="11.25" hidden="1" customHeight="1" x14ac:dyDescent="0.2">
      <c r="A1731" s="47">
        <f t="shared" si="110"/>
        <v>1717</v>
      </c>
      <c r="B1731" s="48" t="str">
        <f>+'[43]Trafo 3f Consoliadado'!B12</f>
        <v>TTA01</v>
      </c>
      <c r="C1731" s="49" t="str">
        <f>+'[43]Trafo 3f Consoliadado'!C12</f>
        <v xml:space="preserve">TRANSFORMADOR TRIFASICO AEREO  10 KVA; 10/0.22 KV.                                                                                                                                                                                                        </v>
      </c>
      <c r="D1731" s="49">
        <f>+'[43]Trafo 3f Consoliadado'!D12</f>
        <v>448.51</v>
      </c>
      <c r="E1731" s="53">
        <f>+'[43]Trafo 3f Consoliadado'!E12</f>
        <v>640.57999999999993</v>
      </c>
      <c r="F1731" s="53"/>
      <c r="G1731" s="49" t="str">
        <f>+'[43]Trafo 3f Consoliadado'!F12</f>
        <v>E</v>
      </c>
      <c r="H1731" s="49" t="str">
        <f>+'[43]Trafo 3f Consoliadado'!G12</f>
        <v/>
      </c>
      <c r="I1731" s="49" t="str">
        <f>+'[43]Trafo 3f Consoliadado'!H12</f>
        <v>Estimado</v>
      </c>
      <c r="J1731" s="49" t="str">
        <f>+'[43]Trafo 3f Consoliadado'!I12</f>
        <v/>
      </c>
      <c r="K1731" s="49" t="str">
        <f>+'[43]Trafo 3f Consoliadado'!J12</f>
        <v/>
      </c>
      <c r="L1731" s="49" t="str">
        <f>+'[43]Trafo 3f Consoliadado'!K12</f>
        <v/>
      </c>
      <c r="M1731" s="49" t="str">
        <f>+'[43]Trafo 3f Consoliadado'!L12</f>
        <v/>
      </c>
      <c r="N1731" s="49" t="str">
        <f>+'[43]Trafo 3f Consoliadado'!M12</f>
        <v/>
      </c>
      <c r="O1731" s="49" t="str">
        <f>+'[43]Trafo 3f Consoliadado'!N12</f>
        <v>Estimado</v>
      </c>
      <c r="P1731" s="49" t="str">
        <f>+'[43]Trafo 3f Consoliadado'!O12</f>
        <v/>
      </c>
      <c r="Q1731" s="49" t="str">
        <f>+'[43]Trafo 3f Consoliadado'!P12</f>
        <v>E</v>
      </c>
      <c r="R1731" s="51">
        <f t="shared" ref="R1731:R1794" si="112">+IFERROR(E1731/D1731-1,"")</f>
        <v>0.42824017301732398</v>
      </c>
      <c r="S1731" s="45" t="str">
        <f t="shared" ref="S1731:S1794" si="113">+IF(O1731="Sustento",K1731&amp;": "&amp;I1731,IF(O1731="Precio regulado 2012",O1731,IF(O1731="Estimado","Estimado.rar",O1731)))</f>
        <v>Estimado.rar</v>
      </c>
      <c r="V1731" s="46">
        <f t="shared" si="111"/>
        <v>1</v>
      </c>
    </row>
    <row r="1732" spans="1:22" s="45" customFormat="1" ht="11.25" hidden="1" customHeight="1" x14ac:dyDescent="0.2">
      <c r="A1732" s="47">
        <f t="shared" si="110"/>
        <v>1718</v>
      </c>
      <c r="B1732" s="48" t="str">
        <f>+'[43]Trafo 3f Consoliadado'!B13</f>
        <v>TTA156</v>
      </c>
      <c r="C1732" s="49" t="str">
        <f>+'[43]Trafo 3f Consoliadado'!C13</f>
        <v xml:space="preserve">TRANSFORMADOR TRIFASICO AEREO  10 KVA; 10/0.38-0.22 KV.                                                                                                                                                                                                   </v>
      </c>
      <c r="D1732" s="49">
        <f>+'[43]Trafo 3f Consoliadado'!D13</f>
        <v>448.51</v>
      </c>
      <c r="E1732" s="53">
        <f>+'[43]Trafo 3f Consoliadado'!E13</f>
        <v>640.57999999999993</v>
      </c>
      <c r="F1732" s="53"/>
      <c r="G1732" s="49" t="str">
        <f>+'[43]Trafo 3f Consoliadado'!F13</f>
        <v>E</v>
      </c>
      <c r="H1732" s="49" t="str">
        <f>+'[43]Trafo 3f Consoliadado'!G13</f>
        <v/>
      </c>
      <c r="I1732" s="49" t="str">
        <f>+'[43]Trafo 3f Consoliadado'!H13</f>
        <v>Estimado</v>
      </c>
      <c r="J1732" s="49" t="str">
        <f>+'[43]Trafo 3f Consoliadado'!I13</f>
        <v/>
      </c>
      <c r="K1732" s="49" t="str">
        <f>+'[43]Trafo 3f Consoliadado'!J13</f>
        <v/>
      </c>
      <c r="L1732" s="49" t="str">
        <f>+'[43]Trafo 3f Consoliadado'!K13</f>
        <v/>
      </c>
      <c r="M1732" s="49" t="str">
        <f>+'[43]Trafo 3f Consoliadado'!L13</f>
        <v/>
      </c>
      <c r="N1732" s="49" t="str">
        <f>+'[43]Trafo 3f Consoliadado'!M13</f>
        <v/>
      </c>
      <c r="O1732" s="49" t="str">
        <f>+'[43]Trafo 3f Consoliadado'!N13</f>
        <v>Estimado</v>
      </c>
      <c r="P1732" s="49" t="str">
        <f>+'[43]Trafo 3f Consoliadado'!O13</f>
        <v/>
      </c>
      <c r="Q1732" s="49" t="str">
        <f>+'[43]Trafo 3f Consoliadado'!P13</f>
        <v>E</v>
      </c>
      <c r="R1732" s="51">
        <f t="shared" si="112"/>
        <v>0.42824017301732398</v>
      </c>
      <c r="S1732" s="45" t="str">
        <f t="shared" si="113"/>
        <v>Estimado.rar</v>
      </c>
      <c r="V1732" s="46">
        <f t="shared" si="111"/>
        <v>1</v>
      </c>
    </row>
    <row r="1733" spans="1:22" s="45" customFormat="1" ht="11.25" hidden="1" customHeight="1" x14ac:dyDescent="0.2">
      <c r="A1733" s="47">
        <f t="shared" si="110"/>
        <v>1719</v>
      </c>
      <c r="B1733" s="48" t="str">
        <f>+'[43]Trafo 3f Consoliadado'!B14</f>
        <v>TTA157</v>
      </c>
      <c r="C1733" s="49" t="str">
        <f>+'[43]Trafo 3f Consoliadado'!C14</f>
        <v xml:space="preserve">TRANSFORMADOR TRIFASICO AEREO  10 KVA; 10/0.44-0.22 KV.                                                                                                                                                                                                   </v>
      </c>
      <c r="D1733" s="49">
        <f>+'[43]Trafo 3f Consoliadado'!D14</f>
        <v>448.51</v>
      </c>
      <c r="E1733" s="53">
        <f>+'[43]Trafo 3f Consoliadado'!E14</f>
        <v>640.57999999999993</v>
      </c>
      <c r="F1733" s="53"/>
      <c r="G1733" s="49" t="str">
        <f>+'[43]Trafo 3f Consoliadado'!F14</f>
        <v>E</v>
      </c>
      <c r="H1733" s="49" t="str">
        <f>+'[43]Trafo 3f Consoliadado'!G14</f>
        <v/>
      </c>
      <c r="I1733" s="49" t="str">
        <f>+'[43]Trafo 3f Consoliadado'!H14</f>
        <v>Estimado</v>
      </c>
      <c r="J1733" s="49" t="str">
        <f>+'[43]Trafo 3f Consoliadado'!I14</f>
        <v/>
      </c>
      <c r="K1733" s="49" t="str">
        <f>+'[43]Trafo 3f Consoliadado'!J14</f>
        <v/>
      </c>
      <c r="L1733" s="49" t="str">
        <f>+'[43]Trafo 3f Consoliadado'!K14</f>
        <v/>
      </c>
      <c r="M1733" s="49" t="str">
        <f>+'[43]Trafo 3f Consoliadado'!L14</f>
        <v/>
      </c>
      <c r="N1733" s="49" t="str">
        <f>+'[43]Trafo 3f Consoliadado'!M14</f>
        <v/>
      </c>
      <c r="O1733" s="49" t="str">
        <f>+'[43]Trafo 3f Consoliadado'!N14</f>
        <v>Estimado</v>
      </c>
      <c r="P1733" s="49" t="str">
        <f>+'[43]Trafo 3f Consoliadado'!O14</f>
        <v/>
      </c>
      <c r="Q1733" s="49" t="str">
        <f>+'[43]Trafo 3f Consoliadado'!P14</f>
        <v>E</v>
      </c>
      <c r="R1733" s="51">
        <f t="shared" si="112"/>
        <v>0.42824017301732398</v>
      </c>
      <c r="S1733" s="45" t="str">
        <f t="shared" si="113"/>
        <v>Estimado.rar</v>
      </c>
      <c r="V1733" s="46">
        <f t="shared" si="111"/>
        <v>1</v>
      </c>
    </row>
    <row r="1734" spans="1:22" s="45" customFormat="1" ht="11.25" hidden="1" customHeight="1" x14ac:dyDescent="0.2">
      <c r="A1734" s="47">
        <f t="shared" si="110"/>
        <v>1720</v>
      </c>
      <c r="B1734" s="48" t="str">
        <f>+'[43]Trafo 3f Consoliadado'!B15</f>
        <v>TTA350</v>
      </c>
      <c r="C1734" s="49" t="str">
        <f>+'[43]Trafo 3f Consoliadado'!C15</f>
        <v xml:space="preserve">TRANSFORMADOR TRIFASICO AEREO  15 KVA, 10 KV/BT                                                                                                                                                                                                           </v>
      </c>
      <c r="D1734" s="49">
        <f>+'[43]Trafo 3f Consoliadado'!D15</f>
        <v>566.04999999999995</v>
      </c>
      <c r="E1734" s="53">
        <f>+'[43]Trafo 3f Consoliadado'!E15</f>
        <v>767.14</v>
      </c>
      <c r="F1734" s="53"/>
      <c r="G1734" s="49" t="str">
        <f>+'[43]Trafo 3f Consoliadado'!F15</f>
        <v>E</v>
      </c>
      <c r="H1734" s="49" t="str">
        <f>+'[43]Trafo 3f Consoliadado'!G15</f>
        <v/>
      </c>
      <c r="I1734" s="49" t="str">
        <f>+'[43]Trafo 3f Consoliadado'!H15</f>
        <v>Estimado</v>
      </c>
      <c r="J1734" s="49" t="str">
        <f>+'[43]Trafo 3f Consoliadado'!I15</f>
        <v/>
      </c>
      <c r="K1734" s="49" t="str">
        <f>+'[43]Trafo 3f Consoliadado'!J15</f>
        <v/>
      </c>
      <c r="L1734" s="49" t="str">
        <f>+'[43]Trafo 3f Consoliadado'!K15</f>
        <v/>
      </c>
      <c r="M1734" s="49" t="str">
        <f>+'[43]Trafo 3f Consoliadado'!L15</f>
        <v/>
      </c>
      <c r="N1734" s="49" t="str">
        <f>+'[43]Trafo 3f Consoliadado'!M15</f>
        <v/>
      </c>
      <c r="O1734" s="49" t="str">
        <f>+'[43]Trafo 3f Consoliadado'!N15</f>
        <v>Estimado</v>
      </c>
      <c r="P1734" s="49" t="str">
        <f>+'[43]Trafo 3f Consoliadado'!O15</f>
        <v/>
      </c>
      <c r="Q1734" s="49" t="str">
        <f>+'[43]Trafo 3f Consoliadado'!P15</f>
        <v>E</v>
      </c>
      <c r="R1734" s="51">
        <f t="shared" si="112"/>
        <v>0.35525130288843743</v>
      </c>
      <c r="S1734" s="45" t="str">
        <f t="shared" si="113"/>
        <v>Estimado.rar</v>
      </c>
      <c r="V1734" s="46">
        <f t="shared" si="111"/>
        <v>1</v>
      </c>
    </row>
    <row r="1735" spans="1:22" s="45" customFormat="1" ht="11.25" hidden="1" customHeight="1" x14ac:dyDescent="0.2">
      <c r="A1735" s="47">
        <f t="shared" si="110"/>
        <v>1721</v>
      </c>
      <c r="B1735" s="48" t="str">
        <f>+'[43]Trafo 3f Consoliadado'!B16</f>
        <v>TTA06</v>
      </c>
      <c r="C1735" s="49" t="str">
        <f>+'[43]Trafo 3f Consoliadado'!C16</f>
        <v xml:space="preserve">TRANSFORMADOR TRIFASICO AEREO  15 KVA; 10/0.22 KV.                                                                                                                                                                                                        </v>
      </c>
      <c r="D1735" s="49">
        <f>+'[43]Trafo 3f Consoliadado'!D16</f>
        <v>566.04999999999995</v>
      </c>
      <c r="E1735" s="53">
        <f>+'[43]Trafo 3f Consoliadado'!E16</f>
        <v>767.14</v>
      </c>
      <c r="F1735" s="53"/>
      <c r="G1735" s="49" t="str">
        <f>+'[43]Trafo 3f Consoliadado'!F16</f>
        <v>E</v>
      </c>
      <c r="H1735" s="49" t="str">
        <f>+'[43]Trafo 3f Consoliadado'!G16</f>
        <v/>
      </c>
      <c r="I1735" s="49" t="str">
        <f>+'[43]Trafo 3f Consoliadado'!H16</f>
        <v>Estimado</v>
      </c>
      <c r="J1735" s="49" t="str">
        <f>+'[43]Trafo 3f Consoliadado'!I16</f>
        <v/>
      </c>
      <c r="K1735" s="49" t="str">
        <f>+'[43]Trafo 3f Consoliadado'!J16</f>
        <v/>
      </c>
      <c r="L1735" s="49" t="str">
        <f>+'[43]Trafo 3f Consoliadado'!K16</f>
        <v/>
      </c>
      <c r="M1735" s="49" t="str">
        <f>+'[43]Trafo 3f Consoliadado'!L16</f>
        <v/>
      </c>
      <c r="N1735" s="49" t="str">
        <f>+'[43]Trafo 3f Consoliadado'!M16</f>
        <v/>
      </c>
      <c r="O1735" s="49" t="str">
        <f>+'[43]Trafo 3f Consoliadado'!N16</f>
        <v>Estimado</v>
      </c>
      <c r="P1735" s="49" t="str">
        <f>+'[43]Trafo 3f Consoliadado'!O16</f>
        <v/>
      </c>
      <c r="Q1735" s="49" t="str">
        <f>+'[43]Trafo 3f Consoliadado'!P16</f>
        <v>E</v>
      </c>
      <c r="R1735" s="51">
        <f t="shared" si="112"/>
        <v>0.35525130288843743</v>
      </c>
      <c r="S1735" s="45" t="str">
        <f t="shared" si="113"/>
        <v>Estimado.rar</v>
      </c>
      <c r="V1735" s="46">
        <f t="shared" si="111"/>
        <v>1</v>
      </c>
    </row>
    <row r="1736" spans="1:22" s="45" customFormat="1" ht="11.25" hidden="1" customHeight="1" x14ac:dyDescent="0.2">
      <c r="A1736" s="47">
        <f t="shared" si="110"/>
        <v>1722</v>
      </c>
      <c r="B1736" s="48" t="str">
        <f>+'[43]Trafo 3f Consoliadado'!B17</f>
        <v>TTA165</v>
      </c>
      <c r="C1736" s="49" t="str">
        <f>+'[43]Trafo 3f Consoliadado'!C17</f>
        <v xml:space="preserve">TRANSFORMADOR TRIFASICO AEREO  15 KVA; 10/0.38-0.22 KV.                                                                                                                                                                                                   </v>
      </c>
      <c r="D1736" s="49">
        <f>+'[43]Trafo 3f Consoliadado'!D17</f>
        <v>566.04999999999995</v>
      </c>
      <c r="E1736" s="53">
        <f>+'[43]Trafo 3f Consoliadado'!E17</f>
        <v>767.14</v>
      </c>
      <c r="F1736" s="53"/>
      <c r="G1736" s="49" t="str">
        <f>+'[43]Trafo 3f Consoliadado'!F17</f>
        <v>E</v>
      </c>
      <c r="H1736" s="49" t="str">
        <f>+'[43]Trafo 3f Consoliadado'!G17</f>
        <v/>
      </c>
      <c r="I1736" s="49" t="str">
        <f>+'[43]Trafo 3f Consoliadado'!H17</f>
        <v>Estimado</v>
      </c>
      <c r="J1736" s="49" t="str">
        <f>+'[43]Trafo 3f Consoliadado'!I17</f>
        <v/>
      </c>
      <c r="K1736" s="49" t="str">
        <f>+'[43]Trafo 3f Consoliadado'!J17</f>
        <v/>
      </c>
      <c r="L1736" s="49" t="str">
        <f>+'[43]Trafo 3f Consoliadado'!K17</f>
        <v/>
      </c>
      <c r="M1736" s="49" t="str">
        <f>+'[43]Trafo 3f Consoliadado'!L17</f>
        <v/>
      </c>
      <c r="N1736" s="49" t="str">
        <f>+'[43]Trafo 3f Consoliadado'!M17</f>
        <v/>
      </c>
      <c r="O1736" s="49" t="str">
        <f>+'[43]Trafo 3f Consoliadado'!N17</f>
        <v>Estimado</v>
      </c>
      <c r="P1736" s="49" t="str">
        <f>+'[43]Trafo 3f Consoliadado'!O17</f>
        <v/>
      </c>
      <c r="Q1736" s="49" t="str">
        <f>+'[43]Trafo 3f Consoliadado'!P17</f>
        <v>E</v>
      </c>
      <c r="R1736" s="51">
        <f t="shared" si="112"/>
        <v>0.35525130288843743</v>
      </c>
      <c r="S1736" s="45" t="str">
        <f t="shared" si="113"/>
        <v>Estimado.rar</v>
      </c>
      <c r="V1736" s="46">
        <f t="shared" si="111"/>
        <v>1</v>
      </c>
    </row>
    <row r="1737" spans="1:22" s="45" customFormat="1" ht="11.25" hidden="1" customHeight="1" x14ac:dyDescent="0.2">
      <c r="A1737" s="47">
        <f t="shared" si="110"/>
        <v>1723</v>
      </c>
      <c r="B1737" s="48" t="str">
        <f>+'[43]Trafo 3f Consoliadado'!B18</f>
        <v>TTA166</v>
      </c>
      <c r="C1737" s="49" t="str">
        <f>+'[43]Trafo 3f Consoliadado'!C18</f>
        <v xml:space="preserve">TRANSFORMADOR TRIFASICO AEREO  15 KVA; 10/0.44-0.22 KV.                                                                                                                                                                                                   </v>
      </c>
      <c r="D1737" s="49">
        <f>+'[43]Trafo 3f Consoliadado'!D18</f>
        <v>566.04999999999995</v>
      </c>
      <c r="E1737" s="53">
        <f>+'[43]Trafo 3f Consoliadado'!E18</f>
        <v>767.14</v>
      </c>
      <c r="F1737" s="53"/>
      <c r="G1737" s="49" t="str">
        <f>+'[43]Trafo 3f Consoliadado'!F18</f>
        <v>E</v>
      </c>
      <c r="H1737" s="49" t="str">
        <f>+'[43]Trafo 3f Consoliadado'!G18</f>
        <v/>
      </c>
      <c r="I1737" s="49" t="str">
        <f>+'[43]Trafo 3f Consoliadado'!H18</f>
        <v>Estimado</v>
      </c>
      <c r="J1737" s="49" t="str">
        <f>+'[43]Trafo 3f Consoliadado'!I18</f>
        <v/>
      </c>
      <c r="K1737" s="49" t="str">
        <f>+'[43]Trafo 3f Consoliadado'!J18</f>
        <v/>
      </c>
      <c r="L1737" s="49" t="str">
        <f>+'[43]Trafo 3f Consoliadado'!K18</f>
        <v/>
      </c>
      <c r="M1737" s="49" t="str">
        <f>+'[43]Trafo 3f Consoliadado'!L18</f>
        <v/>
      </c>
      <c r="N1737" s="49" t="str">
        <f>+'[43]Trafo 3f Consoliadado'!M18</f>
        <v/>
      </c>
      <c r="O1737" s="49" t="str">
        <f>+'[43]Trafo 3f Consoliadado'!N18</f>
        <v>Estimado</v>
      </c>
      <c r="P1737" s="49" t="str">
        <f>+'[43]Trafo 3f Consoliadado'!O18</f>
        <v/>
      </c>
      <c r="Q1737" s="49" t="str">
        <f>+'[43]Trafo 3f Consoliadado'!P18</f>
        <v>E</v>
      </c>
      <c r="R1737" s="51">
        <f t="shared" si="112"/>
        <v>0.35525130288843743</v>
      </c>
      <c r="S1737" s="45" t="str">
        <f t="shared" si="113"/>
        <v>Estimado.rar</v>
      </c>
      <c r="V1737" s="46">
        <f t="shared" si="111"/>
        <v>1</v>
      </c>
    </row>
    <row r="1738" spans="1:22" s="45" customFormat="1" ht="11.25" hidden="1" customHeight="1" x14ac:dyDescent="0.2">
      <c r="A1738" s="47">
        <f t="shared" si="110"/>
        <v>1724</v>
      </c>
      <c r="B1738" s="48" t="str">
        <f>+'[43]Trafo 3f Consoliadado'!B19</f>
        <v>TTV26</v>
      </c>
      <c r="C1738" s="49" t="str">
        <f>+'[43]Trafo 3f Consoliadado'!C19</f>
        <v xml:space="preserve">TRANSFORMADOR DE 25 KVA TRIFASICO  10 / 0.38-0.22 KV                                                                                                                                                                                                      </v>
      </c>
      <c r="D1738" s="49">
        <f>+'[43]Trafo 3f Consoliadado'!D19</f>
        <v>801.13</v>
      </c>
      <c r="E1738" s="53">
        <f>+'[43]Trafo 3f Consoliadado'!E19</f>
        <v>1020.26</v>
      </c>
      <c r="F1738" s="53"/>
      <c r="G1738" s="49" t="str">
        <f>+'[43]Trafo 3f Consoliadado'!F19</f>
        <v>E</v>
      </c>
      <c r="H1738" s="49" t="str">
        <f>+'[43]Trafo 3f Consoliadado'!G19</f>
        <v/>
      </c>
      <c r="I1738" s="49" t="str">
        <f>+'[43]Trafo 3f Consoliadado'!H19</f>
        <v>Estimado</v>
      </c>
      <c r="J1738" s="49" t="str">
        <f>+'[43]Trafo 3f Consoliadado'!I19</f>
        <v/>
      </c>
      <c r="K1738" s="49" t="str">
        <f>+'[43]Trafo 3f Consoliadado'!J19</f>
        <v/>
      </c>
      <c r="L1738" s="49" t="str">
        <f>+'[43]Trafo 3f Consoliadado'!K19</f>
        <v/>
      </c>
      <c r="M1738" s="49" t="str">
        <f>+'[43]Trafo 3f Consoliadado'!L19</f>
        <v/>
      </c>
      <c r="N1738" s="49" t="str">
        <f>+'[43]Trafo 3f Consoliadado'!M19</f>
        <v/>
      </c>
      <c r="O1738" s="49" t="str">
        <f>+'[43]Trafo 3f Consoliadado'!N19</f>
        <v>Estimado</v>
      </c>
      <c r="P1738" s="49" t="str">
        <f>+'[43]Trafo 3f Consoliadado'!O19</f>
        <v/>
      </c>
      <c r="Q1738" s="49" t="str">
        <f>+'[43]Trafo 3f Consoliadado'!P19</f>
        <v>E</v>
      </c>
      <c r="R1738" s="51">
        <f t="shared" si="112"/>
        <v>0.2735261443211463</v>
      </c>
      <c r="S1738" s="45" t="str">
        <f t="shared" si="113"/>
        <v>Estimado.rar</v>
      </c>
      <c r="V1738" s="46">
        <f t="shared" si="111"/>
        <v>1</v>
      </c>
    </row>
    <row r="1739" spans="1:22" s="45" customFormat="1" ht="11.25" hidden="1" customHeight="1" x14ac:dyDescent="0.2">
      <c r="A1739" s="47">
        <f t="shared" si="110"/>
        <v>1725</v>
      </c>
      <c r="B1739" s="48" t="str">
        <f>+'[43]Trafo 3f Consoliadado'!B20</f>
        <v>TTA152</v>
      </c>
      <c r="C1739" s="49" t="str">
        <f>+'[43]Trafo 3f Consoliadado'!C20</f>
        <v xml:space="preserve">TRANSFORMADOR TRIFASICO 25 KVA 10 / 0.40 - 0.23 KV.                                                                                                                                                                                                       </v>
      </c>
      <c r="D1739" s="49">
        <f>+'[43]Trafo 3f Consoliadado'!D20</f>
        <v>801.13</v>
      </c>
      <c r="E1739" s="53">
        <f>+'[43]Trafo 3f Consoliadado'!E20</f>
        <v>1020.26</v>
      </c>
      <c r="F1739" s="53"/>
      <c r="G1739" s="49" t="str">
        <f>+'[43]Trafo 3f Consoliadado'!F20</f>
        <v>E</v>
      </c>
      <c r="H1739" s="49" t="str">
        <f>+'[43]Trafo 3f Consoliadado'!G20</f>
        <v/>
      </c>
      <c r="I1739" s="49" t="str">
        <f>+'[43]Trafo 3f Consoliadado'!H20</f>
        <v>Estimado</v>
      </c>
      <c r="J1739" s="49" t="str">
        <f>+'[43]Trafo 3f Consoliadado'!I20</f>
        <v/>
      </c>
      <c r="K1739" s="49" t="str">
        <f>+'[43]Trafo 3f Consoliadado'!J20</f>
        <v/>
      </c>
      <c r="L1739" s="49" t="str">
        <f>+'[43]Trafo 3f Consoliadado'!K20</f>
        <v/>
      </c>
      <c r="M1739" s="49" t="str">
        <f>+'[43]Trafo 3f Consoliadado'!L20</f>
        <v/>
      </c>
      <c r="N1739" s="49" t="str">
        <f>+'[43]Trafo 3f Consoliadado'!M20</f>
        <v/>
      </c>
      <c r="O1739" s="49" t="str">
        <f>+'[43]Trafo 3f Consoliadado'!N20</f>
        <v>Estimado</v>
      </c>
      <c r="P1739" s="49" t="str">
        <f>+'[43]Trafo 3f Consoliadado'!O20</f>
        <v/>
      </c>
      <c r="Q1739" s="49" t="str">
        <f>+'[43]Trafo 3f Consoliadado'!P20</f>
        <v>E</v>
      </c>
      <c r="R1739" s="51">
        <f t="shared" si="112"/>
        <v>0.2735261443211463</v>
      </c>
      <c r="S1739" s="45" t="str">
        <f t="shared" si="113"/>
        <v>Estimado.rar</v>
      </c>
      <c r="V1739" s="46">
        <f t="shared" si="111"/>
        <v>1</v>
      </c>
    </row>
    <row r="1740" spans="1:22" s="45" customFormat="1" ht="11.25" hidden="1" customHeight="1" x14ac:dyDescent="0.2">
      <c r="A1740" s="47">
        <f t="shared" ref="A1740:A1803" si="114">+A1739+1</f>
        <v>1726</v>
      </c>
      <c r="B1740" s="48" t="str">
        <f>+'[43]Trafo 3f Consoliadado'!B21</f>
        <v>TTC01</v>
      </c>
      <c r="C1740" s="49" t="str">
        <f>+'[43]Trafo 3f Consoliadado'!C21</f>
        <v xml:space="preserve">TRANSFORMADOR TRIFASICO 25 kVA, 10/0.38-0.22 kV                                                                                                                                                                                                           </v>
      </c>
      <c r="D1740" s="49">
        <f>+'[43]Trafo 3f Consoliadado'!D21</f>
        <v>801.13</v>
      </c>
      <c r="E1740" s="53">
        <f>+'[43]Trafo 3f Consoliadado'!E21</f>
        <v>1020.26</v>
      </c>
      <c r="F1740" s="53"/>
      <c r="G1740" s="49" t="str">
        <f>+'[43]Trafo 3f Consoliadado'!F21</f>
        <v>E</v>
      </c>
      <c r="H1740" s="49" t="str">
        <f>+'[43]Trafo 3f Consoliadado'!G21</f>
        <v/>
      </c>
      <c r="I1740" s="49" t="str">
        <f>+'[43]Trafo 3f Consoliadado'!H21</f>
        <v>Estimado</v>
      </c>
      <c r="J1740" s="49" t="str">
        <f>+'[43]Trafo 3f Consoliadado'!I21</f>
        <v/>
      </c>
      <c r="K1740" s="49" t="str">
        <f>+'[43]Trafo 3f Consoliadado'!J21</f>
        <v/>
      </c>
      <c r="L1740" s="49" t="str">
        <f>+'[43]Trafo 3f Consoliadado'!K21</f>
        <v/>
      </c>
      <c r="M1740" s="49" t="str">
        <f>+'[43]Trafo 3f Consoliadado'!L21</f>
        <v/>
      </c>
      <c r="N1740" s="49" t="str">
        <f>+'[43]Trafo 3f Consoliadado'!M21</f>
        <v/>
      </c>
      <c r="O1740" s="49" t="str">
        <f>+'[43]Trafo 3f Consoliadado'!N21</f>
        <v>Estimado</v>
      </c>
      <c r="P1740" s="49" t="str">
        <f>+'[43]Trafo 3f Consoliadado'!O21</f>
        <v/>
      </c>
      <c r="Q1740" s="49" t="str">
        <f>+'[43]Trafo 3f Consoliadado'!P21</f>
        <v>E</v>
      </c>
      <c r="R1740" s="51">
        <f t="shared" si="112"/>
        <v>0.2735261443211463</v>
      </c>
      <c r="S1740" s="45" t="str">
        <f t="shared" si="113"/>
        <v>Estimado.rar</v>
      </c>
      <c r="V1740" s="46">
        <f t="shared" si="111"/>
        <v>1</v>
      </c>
    </row>
    <row r="1741" spans="1:22" s="45" customFormat="1" ht="11.25" hidden="1" customHeight="1" x14ac:dyDescent="0.2">
      <c r="A1741" s="47">
        <f t="shared" si="114"/>
        <v>1727</v>
      </c>
      <c r="B1741" s="48" t="str">
        <f>+'[43]Trafo 3f Consoliadado'!B22</f>
        <v>TTA11</v>
      </c>
      <c r="C1741" s="49" t="str">
        <f>+'[43]Trafo 3f Consoliadado'!C22</f>
        <v xml:space="preserve">TRANSFORMADOR TRIFASICO AEREO  25 KVA; 10/0.22 KV.                                                                                                                                                                                                        </v>
      </c>
      <c r="D1741" s="49">
        <f>+'[43]Trafo 3f Consoliadado'!D22</f>
        <v>801.13</v>
      </c>
      <c r="E1741" s="53">
        <f>+'[43]Trafo 3f Consoliadado'!E22</f>
        <v>1020.26</v>
      </c>
      <c r="F1741" s="53"/>
      <c r="G1741" s="49" t="str">
        <f>+'[43]Trafo 3f Consoliadado'!F22</f>
        <v>E</v>
      </c>
      <c r="H1741" s="49" t="str">
        <f>+'[43]Trafo 3f Consoliadado'!G22</f>
        <v/>
      </c>
      <c r="I1741" s="49" t="str">
        <f>+'[43]Trafo 3f Consoliadado'!H22</f>
        <v>Estimado</v>
      </c>
      <c r="J1741" s="49" t="str">
        <f>+'[43]Trafo 3f Consoliadado'!I22</f>
        <v/>
      </c>
      <c r="K1741" s="49" t="str">
        <f>+'[43]Trafo 3f Consoliadado'!J22</f>
        <v/>
      </c>
      <c r="L1741" s="49" t="str">
        <f>+'[43]Trafo 3f Consoliadado'!K22</f>
        <v/>
      </c>
      <c r="M1741" s="49" t="str">
        <f>+'[43]Trafo 3f Consoliadado'!L22</f>
        <v/>
      </c>
      <c r="N1741" s="49" t="str">
        <f>+'[43]Trafo 3f Consoliadado'!M22</f>
        <v/>
      </c>
      <c r="O1741" s="49" t="str">
        <f>+'[43]Trafo 3f Consoliadado'!N22</f>
        <v>Estimado</v>
      </c>
      <c r="P1741" s="49" t="str">
        <f>+'[43]Trafo 3f Consoliadado'!O22</f>
        <v/>
      </c>
      <c r="Q1741" s="49" t="str">
        <f>+'[43]Trafo 3f Consoliadado'!P22</f>
        <v>E</v>
      </c>
      <c r="R1741" s="51">
        <f t="shared" si="112"/>
        <v>0.2735261443211463</v>
      </c>
      <c r="S1741" s="45" t="str">
        <f t="shared" si="113"/>
        <v>Estimado.rar</v>
      </c>
      <c r="V1741" s="46">
        <f t="shared" si="111"/>
        <v>1</v>
      </c>
    </row>
    <row r="1742" spans="1:22" s="45" customFormat="1" ht="11.25" hidden="1" customHeight="1" x14ac:dyDescent="0.2">
      <c r="A1742" s="47">
        <f t="shared" si="114"/>
        <v>1728</v>
      </c>
      <c r="B1742" s="48" t="str">
        <f>+'[43]Trafo 3f Consoliadado'!B23</f>
        <v>TTA170</v>
      </c>
      <c r="C1742" s="49" t="str">
        <f>+'[43]Trafo 3f Consoliadado'!C23</f>
        <v xml:space="preserve">TRANSFORMADOR TRIFASICO AEREO  25 KVA; 10/0.38-0.22 KV                                                                                                                                                                                                    </v>
      </c>
      <c r="D1742" s="49">
        <f>+'[43]Trafo 3f Consoliadado'!D23</f>
        <v>801.13</v>
      </c>
      <c r="E1742" s="53">
        <f>+'[43]Trafo 3f Consoliadado'!E23</f>
        <v>1020.26</v>
      </c>
      <c r="F1742" s="53"/>
      <c r="G1742" s="49" t="str">
        <f>+'[43]Trafo 3f Consoliadado'!F23</f>
        <v>E</v>
      </c>
      <c r="H1742" s="49" t="str">
        <f>+'[43]Trafo 3f Consoliadado'!G23</f>
        <v/>
      </c>
      <c r="I1742" s="49" t="str">
        <f>+'[43]Trafo 3f Consoliadado'!H23</f>
        <v>Estimado</v>
      </c>
      <c r="J1742" s="49" t="str">
        <f>+'[43]Trafo 3f Consoliadado'!I23</f>
        <v/>
      </c>
      <c r="K1742" s="49" t="str">
        <f>+'[43]Trafo 3f Consoliadado'!J23</f>
        <v/>
      </c>
      <c r="L1742" s="49" t="str">
        <f>+'[43]Trafo 3f Consoliadado'!K23</f>
        <v/>
      </c>
      <c r="M1742" s="49" t="str">
        <f>+'[43]Trafo 3f Consoliadado'!L23</f>
        <v/>
      </c>
      <c r="N1742" s="49" t="str">
        <f>+'[43]Trafo 3f Consoliadado'!M23</f>
        <v/>
      </c>
      <c r="O1742" s="49" t="str">
        <f>+'[43]Trafo 3f Consoliadado'!N23</f>
        <v>Estimado</v>
      </c>
      <c r="P1742" s="49" t="str">
        <f>+'[43]Trafo 3f Consoliadado'!O23</f>
        <v/>
      </c>
      <c r="Q1742" s="49" t="str">
        <f>+'[43]Trafo 3f Consoliadado'!P23</f>
        <v>E</v>
      </c>
      <c r="R1742" s="51">
        <f t="shared" si="112"/>
        <v>0.2735261443211463</v>
      </c>
      <c r="S1742" s="45" t="str">
        <f t="shared" si="113"/>
        <v>Estimado.rar</v>
      </c>
      <c r="V1742" s="46">
        <f t="shared" si="111"/>
        <v>1</v>
      </c>
    </row>
    <row r="1743" spans="1:22" s="45" customFormat="1" ht="11.25" hidden="1" customHeight="1" x14ac:dyDescent="0.2">
      <c r="A1743" s="47">
        <f t="shared" si="114"/>
        <v>1729</v>
      </c>
      <c r="B1743" s="48" t="str">
        <f>+'[43]Trafo 3f Consoliadado'!B24</f>
        <v>TTA171</v>
      </c>
      <c r="C1743" s="49" t="str">
        <f>+'[43]Trafo 3f Consoliadado'!C24</f>
        <v xml:space="preserve">TRANSFORMADOR TRIFASICO AEREO  25 KVA; 10/0.44-0.22 KV                                                                                                                                                                                                    </v>
      </c>
      <c r="D1743" s="49">
        <f>+'[43]Trafo 3f Consoliadado'!D24</f>
        <v>801.13</v>
      </c>
      <c r="E1743" s="53">
        <f>+'[43]Trafo 3f Consoliadado'!E24</f>
        <v>1020.26</v>
      </c>
      <c r="F1743" s="53"/>
      <c r="G1743" s="49" t="str">
        <f>+'[43]Trafo 3f Consoliadado'!F24</f>
        <v>E</v>
      </c>
      <c r="H1743" s="49" t="str">
        <f>+'[43]Trafo 3f Consoliadado'!G24</f>
        <v/>
      </c>
      <c r="I1743" s="49" t="str">
        <f>+'[43]Trafo 3f Consoliadado'!H24</f>
        <v>Estimado</v>
      </c>
      <c r="J1743" s="49" t="str">
        <f>+'[43]Trafo 3f Consoliadado'!I24</f>
        <v/>
      </c>
      <c r="K1743" s="49" t="str">
        <f>+'[43]Trafo 3f Consoliadado'!J24</f>
        <v/>
      </c>
      <c r="L1743" s="49" t="str">
        <f>+'[43]Trafo 3f Consoliadado'!K24</f>
        <v/>
      </c>
      <c r="M1743" s="49" t="str">
        <f>+'[43]Trafo 3f Consoliadado'!L24</f>
        <v/>
      </c>
      <c r="N1743" s="49" t="str">
        <f>+'[43]Trafo 3f Consoliadado'!M24</f>
        <v/>
      </c>
      <c r="O1743" s="49" t="str">
        <f>+'[43]Trafo 3f Consoliadado'!N24</f>
        <v>Estimado</v>
      </c>
      <c r="P1743" s="49" t="str">
        <f>+'[43]Trafo 3f Consoliadado'!O24</f>
        <v/>
      </c>
      <c r="Q1743" s="49" t="str">
        <f>+'[43]Trafo 3f Consoliadado'!P24</f>
        <v>E</v>
      </c>
      <c r="R1743" s="51">
        <f t="shared" si="112"/>
        <v>0.2735261443211463</v>
      </c>
      <c r="S1743" s="45" t="str">
        <f t="shared" si="113"/>
        <v>Estimado.rar</v>
      </c>
      <c r="V1743" s="46">
        <f t="shared" si="111"/>
        <v>1</v>
      </c>
    </row>
    <row r="1744" spans="1:22" s="45" customFormat="1" ht="11.25" hidden="1" customHeight="1" x14ac:dyDescent="0.2">
      <c r="A1744" s="47">
        <f t="shared" si="114"/>
        <v>1730</v>
      </c>
      <c r="B1744" s="48" t="str">
        <f>+'[43]Trafo 3f Consoliadado'!B25</f>
        <v>TTC153</v>
      </c>
      <c r="C1744" s="49" t="str">
        <f>+'[43]Trafo 3f Consoliadado'!C25</f>
        <v xml:space="preserve">TRANSFORMADOR TRIFASICO AEREO  30 KVA 10 / 0.38-0.22 KV                                                                                                                                                                                                   </v>
      </c>
      <c r="D1744" s="49">
        <f>+'[43]Trafo 3f Consoliadado'!D25</f>
        <v>918.67</v>
      </c>
      <c r="E1744" s="53">
        <f>+'[43]Trafo 3f Consoliadado'!E25</f>
        <v>1146.82</v>
      </c>
      <c r="F1744" s="53"/>
      <c r="G1744" s="49" t="str">
        <f>+'[43]Trafo 3f Consoliadado'!F25</f>
        <v>E</v>
      </c>
      <c r="H1744" s="49" t="str">
        <f>+'[43]Trafo 3f Consoliadado'!G25</f>
        <v/>
      </c>
      <c r="I1744" s="49" t="str">
        <f>+'[43]Trafo 3f Consoliadado'!H25</f>
        <v>Estimado</v>
      </c>
      <c r="J1744" s="49" t="str">
        <f>+'[43]Trafo 3f Consoliadado'!I25</f>
        <v/>
      </c>
      <c r="K1744" s="49" t="str">
        <f>+'[43]Trafo 3f Consoliadado'!J25</f>
        <v/>
      </c>
      <c r="L1744" s="49" t="str">
        <f>+'[43]Trafo 3f Consoliadado'!K25</f>
        <v/>
      </c>
      <c r="M1744" s="49" t="str">
        <f>+'[43]Trafo 3f Consoliadado'!L25</f>
        <v/>
      </c>
      <c r="N1744" s="49" t="str">
        <f>+'[43]Trafo 3f Consoliadado'!M25</f>
        <v/>
      </c>
      <c r="O1744" s="49" t="str">
        <f>+'[43]Trafo 3f Consoliadado'!N25</f>
        <v>Estimado</v>
      </c>
      <c r="P1744" s="49" t="str">
        <f>+'[43]Trafo 3f Consoliadado'!O25</f>
        <v/>
      </c>
      <c r="Q1744" s="49" t="str">
        <f>+'[43]Trafo 3f Consoliadado'!P25</f>
        <v>E</v>
      </c>
      <c r="R1744" s="51">
        <f t="shared" si="112"/>
        <v>0.2483481554856477</v>
      </c>
      <c r="S1744" s="45" t="str">
        <f t="shared" si="113"/>
        <v>Estimado.rar</v>
      </c>
      <c r="V1744" s="46">
        <f t="shared" si="111"/>
        <v>1</v>
      </c>
    </row>
    <row r="1745" spans="1:22" s="45" customFormat="1" ht="11.25" hidden="1" customHeight="1" x14ac:dyDescent="0.2">
      <c r="A1745" s="47">
        <f t="shared" si="114"/>
        <v>1731</v>
      </c>
      <c r="B1745" s="48" t="str">
        <f>+'[43]Trafo 3f Consoliadado'!B26</f>
        <v>TTA52</v>
      </c>
      <c r="C1745" s="49" t="str">
        <f>+'[43]Trafo 3f Consoliadado'!C26</f>
        <v xml:space="preserve">TRANSFORMADOR TRIFASICO AEREO  30 KVA; 10/0.22 KV.                                                                                                                                                                                                        </v>
      </c>
      <c r="D1745" s="49">
        <f>+'[43]Trafo 3f Consoliadado'!D26</f>
        <v>918.67</v>
      </c>
      <c r="E1745" s="53">
        <f>+'[43]Trafo 3f Consoliadado'!E26</f>
        <v>1146.82</v>
      </c>
      <c r="F1745" s="53"/>
      <c r="G1745" s="49" t="str">
        <f>+'[43]Trafo 3f Consoliadado'!F26</f>
        <v>E</v>
      </c>
      <c r="H1745" s="49" t="str">
        <f>+'[43]Trafo 3f Consoliadado'!G26</f>
        <v/>
      </c>
      <c r="I1745" s="49" t="str">
        <f>+'[43]Trafo 3f Consoliadado'!H26</f>
        <v>Estimado</v>
      </c>
      <c r="J1745" s="49" t="str">
        <f>+'[43]Trafo 3f Consoliadado'!I26</f>
        <v/>
      </c>
      <c r="K1745" s="49" t="str">
        <f>+'[43]Trafo 3f Consoliadado'!J26</f>
        <v/>
      </c>
      <c r="L1745" s="49" t="str">
        <f>+'[43]Trafo 3f Consoliadado'!K26</f>
        <v/>
      </c>
      <c r="M1745" s="49" t="str">
        <f>+'[43]Trafo 3f Consoliadado'!L26</f>
        <v/>
      </c>
      <c r="N1745" s="49" t="str">
        <f>+'[43]Trafo 3f Consoliadado'!M26</f>
        <v/>
      </c>
      <c r="O1745" s="49" t="str">
        <f>+'[43]Trafo 3f Consoliadado'!N26</f>
        <v>Estimado</v>
      </c>
      <c r="P1745" s="49" t="str">
        <f>+'[43]Trafo 3f Consoliadado'!O26</f>
        <v/>
      </c>
      <c r="Q1745" s="49" t="str">
        <f>+'[43]Trafo 3f Consoliadado'!P26</f>
        <v>E</v>
      </c>
      <c r="R1745" s="51">
        <f t="shared" si="112"/>
        <v>0.2483481554856477</v>
      </c>
      <c r="S1745" s="45" t="str">
        <f t="shared" si="113"/>
        <v>Estimado.rar</v>
      </c>
      <c r="V1745" s="46">
        <f t="shared" si="111"/>
        <v>1</v>
      </c>
    </row>
    <row r="1746" spans="1:22" s="45" customFormat="1" ht="11.25" hidden="1" customHeight="1" x14ac:dyDescent="0.2">
      <c r="A1746" s="47">
        <f t="shared" si="114"/>
        <v>1732</v>
      </c>
      <c r="B1746" s="48" t="str">
        <f>+'[43]Trafo 3f Consoliadado'!B27</f>
        <v>TTA175</v>
      </c>
      <c r="C1746" s="49" t="str">
        <f>+'[43]Trafo 3f Consoliadado'!C27</f>
        <v xml:space="preserve">TRANSFORMADOR TRIFASICO AEREO  30 KVA; 10/0.44-0.22 KV.                                                                                                                                                                                                   </v>
      </c>
      <c r="D1746" s="49">
        <f>+'[43]Trafo 3f Consoliadado'!D27</f>
        <v>918.67</v>
      </c>
      <c r="E1746" s="53">
        <f>+'[43]Trafo 3f Consoliadado'!E27</f>
        <v>1146.82</v>
      </c>
      <c r="F1746" s="53"/>
      <c r="G1746" s="49" t="str">
        <f>+'[43]Trafo 3f Consoliadado'!F27</f>
        <v>E</v>
      </c>
      <c r="H1746" s="49" t="str">
        <f>+'[43]Trafo 3f Consoliadado'!G27</f>
        <v/>
      </c>
      <c r="I1746" s="49" t="str">
        <f>+'[43]Trafo 3f Consoliadado'!H27</f>
        <v>Estimado</v>
      </c>
      <c r="J1746" s="49" t="str">
        <f>+'[43]Trafo 3f Consoliadado'!I27</f>
        <v/>
      </c>
      <c r="K1746" s="49" t="str">
        <f>+'[43]Trafo 3f Consoliadado'!J27</f>
        <v/>
      </c>
      <c r="L1746" s="49" t="str">
        <f>+'[43]Trafo 3f Consoliadado'!K27</f>
        <v/>
      </c>
      <c r="M1746" s="49" t="str">
        <f>+'[43]Trafo 3f Consoliadado'!L27</f>
        <v/>
      </c>
      <c r="N1746" s="49" t="str">
        <f>+'[43]Trafo 3f Consoliadado'!M27</f>
        <v/>
      </c>
      <c r="O1746" s="49" t="str">
        <f>+'[43]Trafo 3f Consoliadado'!N27</f>
        <v>Estimado</v>
      </c>
      <c r="P1746" s="49" t="str">
        <f>+'[43]Trafo 3f Consoliadado'!O27</f>
        <v/>
      </c>
      <c r="Q1746" s="49" t="str">
        <f>+'[43]Trafo 3f Consoliadado'!P27</f>
        <v>E</v>
      </c>
      <c r="R1746" s="51">
        <f t="shared" si="112"/>
        <v>0.2483481554856477</v>
      </c>
      <c r="S1746" s="45" t="str">
        <f t="shared" si="113"/>
        <v>Estimado.rar</v>
      </c>
      <c r="V1746" s="46">
        <f t="shared" si="111"/>
        <v>1</v>
      </c>
    </row>
    <row r="1747" spans="1:22" s="45" customFormat="1" ht="11.25" hidden="1" customHeight="1" x14ac:dyDescent="0.2">
      <c r="A1747" s="47">
        <f t="shared" si="114"/>
        <v>1733</v>
      </c>
      <c r="B1747" s="48" t="str">
        <f>+'[43]Trafo 3f Consoliadado'!B28</f>
        <v>TTC156</v>
      </c>
      <c r="C1747" s="49" t="str">
        <f>+'[43]Trafo 3f Consoliadado'!C28</f>
        <v xml:space="preserve">TRANSFORMADOR TRIFASICO AEREO  37 KVA 10 / 0.44-0.22 KV                                                                                                                                                                                                   </v>
      </c>
      <c r="D1747" s="49">
        <f>+'[43]Trafo 3f Consoliadado'!D28</f>
        <v>1083.23</v>
      </c>
      <c r="E1747" s="53">
        <f>+'[43]Trafo 3f Consoliadado'!E28</f>
        <v>1324.0040000000001</v>
      </c>
      <c r="F1747" s="53"/>
      <c r="G1747" s="49" t="str">
        <f>+'[43]Trafo 3f Consoliadado'!F28</f>
        <v>E</v>
      </c>
      <c r="H1747" s="49" t="str">
        <f>+'[43]Trafo 3f Consoliadado'!G28</f>
        <v/>
      </c>
      <c r="I1747" s="49" t="str">
        <f>+'[43]Trafo 3f Consoliadado'!H28</f>
        <v>Estimado</v>
      </c>
      <c r="J1747" s="49" t="str">
        <f>+'[43]Trafo 3f Consoliadado'!I28</f>
        <v/>
      </c>
      <c r="K1747" s="49" t="str">
        <f>+'[43]Trafo 3f Consoliadado'!J28</f>
        <v/>
      </c>
      <c r="L1747" s="49" t="str">
        <f>+'[43]Trafo 3f Consoliadado'!K28</f>
        <v/>
      </c>
      <c r="M1747" s="49" t="str">
        <f>+'[43]Trafo 3f Consoliadado'!L28</f>
        <v/>
      </c>
      <c r="N1747" s="49" t="str">
        <f>+'[43]Trafo 3f Consoliadado'!M28</f>
        <v/>
      </c>
      <c r="O1747" s="49" t="str">
        <f>+'[43]Trafo 3f Consoliadado'!N28</f>
        <v>Estimado</v>
      </c>
      <c r="P1747" s="49" t="str">
        <f>+'[43]Trafo 3f Consoliadado'!O28</f>
        <v/>
      </c>
      <c r="Q1747" s="49" t="str">
        <f>+'[43]Trafo 3f Consoliadado'!P28</f>
        <v>E</v>
      </c>
      <c r="R1747" s="51">
        <f t="shared" si="112"/>
        <v>0.22227412460880891</v>
      </c>
      <c r="S1747" s="45" t="str">
        <f t="shared" si="113"/>
        <v>Estimado.rar</v>
      </c>
      <c r="V1747" s="46">
        <f t="shared" si="111"/>
        <v>1</v>
      </c>
    </row>
    <row r="1748" spans="1:22" s="45" customFormat="1" ht="11.25" hidden="1" customHeight="1" x14ac:dyDescent="0.2">
      <c r="A1748" s="47">
        <f t="shared" si="114"/>
        <v>1734</v>
      </c>
      <c r="B1748" s="48" t="str">
        <f>+'[43]Trafo 3f Consoliadado'!B29</f>
        <v>TTA57</v>
      </c>
      <c r="C1748" s="49" t="str">
        <f>+'[43]Trafo 3f Consoliadado'!C29</f>
        <v xml:space="preserve">TRANSFORMADOR TRIFASICO AEREO  37 KVA; 10/0.22 KV.                                                                                                                                                                                                        </v>
      </c>
      <c r="D1748" s="49">
        <f>+'[43]Trafo 3f Consoliadado'!D29</f>
        <v>1083.23</v>
      </c>
      <c r="E1748" s="53">
        <f>+'[43]Trafo 3f Consoliadado'!E29</f>
        <v>1324.0040000000001</v>
      </c>
      <c r="F1748" s="53"/>
      <c r="G1748" s="49" t="str">
        <f>+'[43]Trafo 3f Consoliadado'!F29</f>
        <v>E</v>
      </c>
      <c r="H1748" s="49" t="str">
        <f>+'[43]Trafo 3f Consoliadado'!G29</f>
        <v/>
      </c>
      <c r="I1748" s="49" t="str">
        <f>+'[43]Trafo 3f Consoliadado'!H29</f>
        <v>Estimado</v>
      </c>
      <c r="J1748" s="49" t="str">
        <f>+'[43]Trafo 3f Consoliadado'!I29</f>
        <v/>
      </c>
      <c r="K1748" s="49" t="str">
        <f>+'[43]Trafo 3f Consoliadado'!J29</f>
        <v/>
      </c>
      <c r="L1748" s="49" t="str">
        <f>+'[43]Trafo 3f Consoliadado'!K29</f>
        <v/>
      </c>
      <c r="M1748" s="49" t="str">
        <f>+'[43]Trafo 3f Consoliadado'!L29</f>
        <v/>
      </c>
      <c r="N1748" s="49" t="str">
        <f>+'[43]Trafo 3f Consoliadado'!M29</f>
        <v/>
      </c>
      <c r="O1748" s="49" t="str">
        <f>+'[43]Trafo 3f Consoliadado'!N29</f>
        <v>Estimado</v>
      </c>
      <c r="P1748" s="49" t="str">
        <f>+'[43]Trafo 3f Consoliadado'!O29</f>
        <v/>
      </c>
      <c r="Q1748" s="49" t="str">
        <f>+'[43]Trafo 3f Consoliadado'!P29</f>
        <v>E</v>
      </c>
      <c r="R1748" s="51">
        <f t="shared" si="112"/>
        <v>0.22227412460880891</v>
      </c>
      <c r="S1748" s="45" t="str">
        <f t="shared" si="113"/>
        <v>Estimado.rar</v>
      </c>
      <c r="V1748" s="46">
        <f t="shared" si="111"/>
        <v>1</v>
      </c>
    </row>
    <row r="1749" spans="1:22" s="45" customFormat="1" ht="11.25" hidden="1" customHeight="1" x14ac:dyDescent="0.2">
      <c r="A1749" s="47">
        <f t="shared" si="114"/>
        <v>1735</v>
      </c>
      <c r="B1749" s="48" t="str">
        <f>+'[43]Trafo 3f Consoliadado'!B30</f>
        <v>TTA178</v>
      </c>
      <c r="C1749" s="49" t="str">
        <f>+'[43]Trafo 3f Consoliadado'!C30</f>
        <v xml:space="preserve">TRANSFORMADOR TRIFASICO AEREO  37 KVA; 10/0.38-0.22 KV.                                                                                                                                                                                                   </v>
      </c>
      <c r="D1749" s="49">
        <f>+'[43]Trafo 3f Consoliadado'!D30</f>
        <v>1083.23</v>
      </c>
      <c r="E1749" s="53">
        <f>+'[43]Trafo 3f Consoliadado'!E30</f>
        <v>1324.0040000000001</v>
      </c>
      <c r="F1749" s="53"/>
      <c r="G1749" s="49" t="str">
        <f>+'[43]Trafo 3f Consoliadado'!F30</f>
        <v>E</v>
      </c>
      <c r="H1749" s="49" t="str">
        <f>+'[43]Trafo 3f Consoliadado'!G30</f>
        <v/>
      </c>
      <c r="I1749" s="49" t="str">
        <f>+'[43]Trafo 3f Consoliadado'!H30</f>
        <v>Estimado</v>
      </c>
      <c r="J1749" s="49" t="str">
        <f>+'[43]Trafo 3f Consoliadado'!I30</f>
        <v/>
      </c>
      <c r="K1749" s="49" t="str">
        <f>+'[43]Trafo 3f Consoliadado'!J30</f>
        <v/>
      </c>
      <c r="L1749" s="49" t="str">
        <f>+'[43]Trafo 3f Consoliadado'!K30</f>
        <v/>
      </c>
      <c r="M1749" s="49" t="str">
        <f>+'[43]Trafo 3f Consoliadado'!L30</f>
        <v/>
      </c>
      <c r="N1749" s="49" t="str">
        <f>+'[43]Trafo 3f Consoliadado'!M30</f>
        <v/>
      </c>
      <c r="O1749" s="49" t="str">
        <f>+'[43]Trafo 3f Consoliadado'!N30</f>
        <v>Estimado</v>
      </c>
      <c r="P1749" s="49" t="str">
        <f>+'[43]Trafo 3f Consoliadado'!O30</f>
        <v/>
      </c>
      <c r="Q1749" s="49" t="str">
        <f>+'[43]Trafo 3f Consoliadado'!P30</f>
        <v>E</v>
      </c>
      <c r="R1749" s="51">
        <f t="shared" si="112"/>
        <v>0.22227412460880891</v>
      </c>
      <c r="S1749" s="45" t="str">
        <f t="shared" si="113"/>
        <v>Estimado.rar</v>
      </c>
      <c r="V1749" s="46">
        <f t="shared" si="111"/>
        <v>1</v>
      </c>
    </row>
    <row r="1750" spans="1:22" s="45" customFormat="1" ht="11.25" hidden="1" customHeight="1" x14ac:dyDescent="0.2">
      <c r="A1750" s="47">
        <f t="shared" si="114"/>
        <v>1736</v>
      </c>
      <c r="B1750" s="48" t="str">
        <f>+'[43]Trafo 3f Consoliadado'!B31</f>
        <v>TTC02</v>
      </c>
      <c r="C1750" s="49" t="str">
        <f>+'[43]Trafo 3f Consoliadado'!C31</f>
        <v xml:space="preserve">TRANSFORMADOR TRIFASICO 37,5 kVA, 10/0.38-0.22 kV                                                                                                                                                                                                         </v>
      </c>
      <c r="D1750" s="49">
        <f>+'[43]Trafo 3f Consoliadado'!D31</f>
        <v>1094.98</v>
      </c>
      <c r="E1750" s="53">
        <f>+'[43]Trafo 3f Consoliadado'!E31</f>
        <v>1336.66</v>
      </c>
      <c r="F1750" s="53"/>
      <c r="G1750" s="49" t="str">
        <f>+'[43]Trafo 3f Consoliadado'!F31</f>
        <v>E</v>
      </c>
      <c r="H1750" s="49" t="str">
        <f>+'[43]Trafo 3f Consoliadado'!G31</f>
        <v/>
      </c>
      <c r="I1750" s="49" t="str">
        <f>+'[43]Trafo 3f Consoliadado'!H31</f>
        <v>Estimado</v>
      </c>
      <c r="J1750" s="49" t="str">
        <f>+'[43]Trafo 3f Consoliadado'!I31</f>
        <v/>
      </c>
      <c r="K1750" s="49" t="str">
        <f>+'[43]Trafo 3f Consoliadado'!J31</f>
        <v/>
      </c>
      <c r="L1750" s="49" t="str">
        <f>+'[43]Trafo 3f Consoliadado'!K31</f>
        <v/>
      </c>
      <c r="M1750" s="49" t="str">
        <f>+'[43]Trafo 3f Consoliadado'!L31</f>
        <v/>
      </c>
      <c r="N1750" s="49" t="str">
        <f>+'[43]Trafo 3f Consoliadado'!M31</f>
        <v/>
      </c>
      <c r="O1750" s="49" t="str">
        <f>+'[43]Trafo 3f Consoliadado'!N31</f>
        <v>Estimado</v>
      </c>
      <c r="P1750" s="49" t="str">
        <f>+'[43]Trafo 3f Consoliadado'!O31</f>
        <v/>
      </c>
      <c r="Q1750" s="49" t="str">
        <f>+'[43]Trafo 3f Consoliadado'!P31</f>
        <v>E</v>
      </c>
      <c r="R1750" s="51">
        <f t="shared" si="112"/>
        <v>0.22071636011616658</v>
      </c>
      <c r="S1750" s="45" t="str">
        <f t="shared" si="113"/>
        <v>Estimado.rar</v>
      </c>
      <c r="V1750" s="46">
        <f t="shared" si="111"/>
        <v>1</v>
      </c>
    </row>
    <row r="1751" spans="1:22" s="45" customFormat="1" ht="11.25" hidden="1" customHeight="1" x14ac:dyDescent="0.2">
      <c r="A1751" s="47">
        <f t="shared" si="114"/>
        <v>1737</v>
      </c>
      <c r="B1751" s="48" t="str">
        <f>+'[43]Trafo 3f Consoliadado'!B32</f>
        <v>TTC160</v>
      </c>
      <c r="C1751" s="49" t="str">
        <f>+'[43]Trafo 3f Consoliadado'!C32</f>
        <v xml:space="preserve">TRANSFORMADOR TRIFASICO AEREO  40 KVA 10 / 0.38-0.22 KV                                                                                                                                                                                                   </v>
      </c>
      <c r="D1751" s="49">
        <f>+'[43]Trafo 3f Consoliadado'!D32</f>
        <v>1153.75</v>
      </c>
      <c r="E1751" s="53">
        <f>+'[43]Trafo 3f Consoliadado'!E32</f>
        <v>1399.94</v>
      </c>
      <c r="F1751" s="53"/>
      <c r="G1751" s="49" t="str">
        <f>+'[43]Trafo 3f Consoliadado'!F32</f>
        <v>E</v>
      </c>
      <c r="H1751" s="49" t="str">
        <f>+'[43]Trafo 3f Consoliadado'!G32</f>
        <v/>
      </c>
      <c r="I1751" s="49" t="str">
        <f>+'[43]Trafo 3f Consoliadado'!H32</f>
        <v>Estimado</v>
      </c>
      <c r="J1751" s="49" t="str">
        <f>+'[43]Trafo 3f Consoliadado'!I32</f>
        <v/>
      </c>
      <c r="K1751" s="49" t="str">
        <f>+'[43]Trafo 3f Consoliadado'!J32</f>
        <v/>
      </c>
      <c r="L1751" s="49" t="str">
        <f>+'[43]Trafo 3f Consoliadado'!K32</f>
        <v/>
      </c>
      <c r="M1751" s="49" t="str">
        <f>+'[43]Trafo 3f Consoliadado'!L32</f>
        <v/>
      </c>
      <c r="N1751" s="49" t="str">
        <f>+'[43]Trafo 3f Consoliadado'!M32</f>
        <v/>
      </c>
      <c r="O1751" s="49" t="str">
        <f>+'[43]Trafo 3f Consoliadado'!N32</f>
        <v>Estimado</v>
      </c>
      <c r="P1751" s="49" t="str">
        <f>+'[43]Trafo 3f Consoliadado'!O32</f>
        <v/>
      </c>
      <c r="Q1751" s="49" t="str">
        <f>+'[43]Trafo 3f Consoliadado'!P32</f>
        <v>E</v>
      </c>
      <c r="R1751" s="51">
        <f t="shared" si="112"/>
        <v>0.21338244853737809</v>
      </c>
      <c r="S1751" s="45" t="str">
        <f t="shared" si="113"/>
        <v>Estimado.rar</v>
      </c>
      <c r="V1751" s="46">
        <f t="shared" si="111"/>
        <v>1</v>
      </c>
    </row>
    <row r="1752" spans="1:22" s="45" customFormat="1" ht="11.25" hidden="1" customHeight="1" x14ac:dyDescent="0.2">
      <c r="A1752" s="47">
        <f t="shared" si="114"/>
        <v>1738</v>
      </c>
      <c r="B1752" s="48" t="str">
        <f>+'[43]Trafo 3f Consoliadado'!B33</f>
        <v>TTA361</v>
      </c>
      <c r="C1752" s="49" t="str">
        <f>+'[43]Trafo 3f Consoliadado'!C33</f>
        <v xml:space="preserve">TRANSFORMADOR TRIFASICO AEREO  40 KVA, 10 KV/440/220 V                                                                                                                                                                                                    </v>
      </c>
      <c r="D1752" s="49">
        <f>+'[43]Trafo 3f Consoliadado'!D33</f>
        <v>1153.75</v>
      </c>
      <c r="E1752" s="53">
        <f>+'[43]Trafo 3f Consoliadado'!E33</f>
        <v>1399.94</v>
      </c>
      <c r="F1752" s="53"/>
      <c r="G1752" s="49" t="str">
        <f>+'[43]Trafo 3f Consoliadado'!F33</f>
        <v>E</v>
      </c>
      <c r="H1752" s="49" t="str">
        <f>+'[43]Trafo 3f Consoliadado'!G33</f>
        <v/>
      </c>
      <c r="I1752" s="49" t="str">
        <f>+'[43]Trafo 3f Consoliadado'!H33</f>
        <v>Estimado</v>
      </c>
      <c r="J1752" s="49" t="str">
        <f>+'[43]Trafo 3f Consoliadado'!I33</f>
        <v/>
      </c>
      <c r="K1752" s="49" t="str">
        <f>+'[43]Trafo 3f Consoliadado'!J33</f>
        <v/>
      </c>
      <c r="L1752" s="49" t="str">
        <f>+'[43]Trafo 3f Consoliadado'!K33</f>
        <v/>
      </c>
      <c r="M1752" s="49" t="str">
        <f>+'[43]Trafo 3f Consoliadado'!L33</f>
        <v/>
      </c>
      <c r="N1752" s="49" t="str">
        <f>+'[43]Trafo 3f Consoliadado'!M33</f>
        <v/>
      </c>
      <c r="O1752" s="49" t="str">
        <f>+'[43]Trafo 3f Consoliadado'!N33</f>
        <v>Estimado</v>
      </c>
      <c r="P1752" s="49" t="str">
        <f>+'[43]Trafo 3f Consoliadado'!O33</f>
        <v/>
      </c>
      <c r="Q1752" s="49" t="str">
        <f>+'[43]Trafo 3f Consoliadado'!P33</f>
        <v>E</v>
      </c>
      <c r="R1752" s="51">
        <f t="shared" si="112"/>
        <v>0.21338244853737809</v>
      </c>
      <c r="S1752" s="45" t="str">
        <f t="shared" si="113"/>
        <v>Estimado.rar</v>
      </c>
      <c r="V1752" s="46">
        <f t="shared" ref="V1752:V1815" si="115">+COUNTIF($B$3:$B$2619,B1752)</f>
        <v>1</v>
      </c>
    </row>
    <row r="1753" spans="1:22" s="45" customFormat="1" ht="11.25" hidden="1" customHeight="1" x14ac:dyDescent="0.2">
      <c r="A1753" s="47">
        <f t="shared" si="114"/>
        <v>1739</v>
      </c>
      <c r="B1753" s="48" t="str">
        <f>+'[43]Trafo 3f Consoliadado'!B34</f>
        <v>TTA62</v>
      </c>
      <c r="C1753" s="49" t="str">
        <f>+'[43]Trafo 3f Consoliadado'!C34</f>
        <v xml:space="preserve">TRANSFORMADOR TRIFASICO AEREO  40 KVA; 10/0.22 KV.                                                                                                                                                                                                        </v>
      </c>
      <c r="D1753" s="49">
        <f>+'[43]Trafo 3f Consoliadado'!D34</f>
        <v>1153.75</v>
      </c>
      <c r="E1753" s="53">
        <f>+'[43]Trafo 3f Consoliadado'!E34</f>
        <v>1399.94</v>
      </c>
      <c r="F1753" s="53"/>
      <c r="G1753" s="49" t="str">
        <f>+'[43]Trafo 3f Consoliadado'!F34</f>
        <v>E</v>
      </c>
      <c r="H1753" s="49" t="str">
        <f>+'[43]Trafo 3f Consoliadado'!G34</f>
        <v/>
      </c>
      <c r="I1753" s="49" t="str">
        <f>+'[43]Trafo 3f Consoliadado'!H34</f>
        <v>Estimado</v>
      </c>
      <c r="J1753" s="49" t="str">
        <f>+'[43]Trafo 3f Consoliadado'!I34</f>
        <v/>
      </c>
      <c r="K1753" s="49" t="str">
        <f>+'[43]Trafo 3f Consoliadado'!J34</f>
        <v/>
      </c>
      <c r="L1753" s="49" t="str">
        <f>+'[43]Trafo 3f Consoliadado'!K34</f>
        <v/>
      </c>
      <c r="M1753" s="49" t="str">
        <f>+'[43]Trafo 3f Consoliadado'!L34</f>
        <v/>
      </c>
      <c r="N1753" s="49" t="str">
        <f>+'[43]Trafo 3f Consoliadado'!M34</f>
        <v/>
      </c>
      <c r="O1753" s="49" t="str">
        <f>+'[43]Trafo 3f Consoliadado'!N34</f>
        <v>Estimado</v>
      </c>
      <c r="P1753" s="49" t="str">
        <f>+'[43]Trafo 3f Consoliadado'!O34</f>
        <v/>
      </c>
      <c r="Q1753" s="49" t="str">
        <f>+'[43]Trafo 3f Consoliadado'!P34</f>
        <v>E</v>
      </c>
      <c r="R1753" s="51">
        <f t="shared" si="112"/>
        <v>0.21338244853737809</v>
      </c>
      <c r="S1753" s="45" t="str">
        <f t="shared" si="113"/>
        <v>Estimado.rar</v>
      </c>
      <c r="V1753" s="46">
        <f t="shared" si="115"/>
        <v>1</v>
      </c>
    </row>
    <row r="1754" spans="1:22" s="45" customFormat="1" ht="11.25" hidden="1" customHeight="1" x14ac:dyDescent="0.2">
      <c r="A1754" s="47">
        <f t="shared" si="114"/>
        <v>1740</v>
      </c>
      <c r="B1754" s="48" t="str">
        <f>+'[43]Trafo 3f Consoliadado'!B35</f>
        <v>TTA149</v>
      </c>
      <c r="C1754" s="49" t="str">
        <f>+'[43]Trafo 3f Consoliadado'!C35</f>
        <v xml:space="preserve">TRANSFORMADOR TRIFASICO 50 KVA 10 / 0.40 - 0.23 KV.                                                                                                                                                                                                       </v>
      </c>
      <c r="D1754" s="49">
        <f>+'[43]Trafo 3f Consoliadado'!D35</f>
        <v>1543.92</v>
      </c>
      <c r="E1754" s="53">
        <f>+'[43]Trafo 3f Consoliadado'!E35</f>
        <v>1833.05</v>
      </c>
      <c r="F1754" s="53"/>
      <c r="G1754" s="49" t="str">
        <f>+'[43]Trafo 3f Consoliadado'!F35</f>
        <v>S</v>
      </c>
      <c r="H1754" s="49">
        <f>+'[43]Trafo 3f Consoliadado'!G35</f>
        <v>180</v>
      </c>
      <c r="I1754" s="49" t="str">
        <f>+'[43]Trafo 3f Consoliadado'!H35</f>
        <v>Contrato AD/LO 017-2017-SEAL</v>
      </c>
      <c r="J1754" s="49" t="str">
        <f>+'[43]Trafo 3f Consoliadado'!I35</f>
        <v>Corporativa</v>
      </c>
      <c r="K1754" s="49" t="str">
        <f>+'[43]Trafo 3f Consoliadado'!J35</f>
        <v>SEAL</v>
      </c>
      <c r="L1754" s="49" t="str">
        <f>+'[43]Trafo 3f Consoliadado'!K35</f>
        <v>EPLI S.A.C.</v>
      </c>
      <c r="M1754" s="49">
        <f>+'[43]Trafo 3f Consoliadado'!L35</f>
        <v>42760</v>
      </c>
      <c r="N1754" s="49">
        <f>+'[43]Trafo 3f Consoliadado'!M35</f>
        <v>180</v>
      </c>
      <c r="O1754" s="49" t="str">
        <f>+'[43]Trafo 3f Consoliadado'!N35</f>
        <v>Sustento</v>
      </c>
      <c r="P1754" s="49">
        <f>+'[43]Trafo 3f Consoliadado'!O35</f>
        <v>180</v>
      </c>
      <c r="Q1754" s="49" t="str">
        <f>+'[43]Trafo 3f Consoliadado'!P35</f>
        <v>S</v>
      </c>
      <c r="R1754" s="51">
        <f t="shared" si="112"/>
        <v>0.18727006580651828</v>
      </c>
      <c r="S1754" s="45" t="str">
        <f t="shared" si="113"/>
        <v>SEAL: Contrato AD/LO 017-2017-SEAL</v>
      </c>
      <c r="V1754" s="46">
        <f t="shared" si="115"/>
        <v>1</v>
      </c>
    </row>
    <row r="1755" spans="1:22" s="45" customFormat="1" ht="11.25" hidden="1" customHeight="1" x14ac:dyDescent="0.2">
      <c r="A1755" s="47">
        <f t="shared" si="114"/>
        <v>1741</v>
      </c>
      <c r="B1755" s="48" t="str">
        <f>+'[43]Trafo 3f Consoliadado'!B36</f>
        <v>TTC03</v>
      </c>
      <c r="C1755" s="49" t="str">
        <f>+'[43]Trafo 3f Consoliadado'!C36</f>
        <v xml:space="preserve">TRANSFORMADOR TRIFASICO 50 kVA, 10/0.38-0.22 kV                                                                                                                                                                                                           </v>
      </c>
      <c r="D1755" s="49">
        <f>+'[43]Trafo 3f Consoliadado'!D36</f>
        <v>1543.92</v>
      </c>
      <c r="E1755" s="53">
        <f>+'[43]Trafo 3f Consoliadado'!E36</f>
        <v>1833.05</v>
      </c>
      <c r="F1755" s="53"/>
      <c r="G1755" s="49" t="str">
        <f>+'[43]Trafo 3f Consoliadado'!F36</f>
        <v>E</v>
      </c>
      <c r="H1755" s="49" t="str">
        <f>+'[43]Trafo 3f Consoliadado'!G36</f>
        <v/>
      </c>
      <c r="I1755" s="49" t="str">
        <f>+'[43]Trafo 3f Consoliadado'!H36</f>
        <v>Estimado</v>
      </c>
      <c r="J1755" s="49" t="str">
        <f>+'[43]Trafo 3f Consoliadado'!I36</f>
        <v/>
      </c>
      <c r="K1755" s="49" t="str">
        <f>+'[43]Trafo 3f Consoliadado'!J36</f>
        <v/>
      </c>
      <c r="L1755" s="49" t="str">
        <f>+'[43]Trafo 3f Consoliadado'!K36</f>
        <v/>
      </c>
      <c r="M1755" s="49" t="str">
        <f>+'[43]Trafo 3f Consoliadado'!L36</f>
        <v/>
      </c>
      <c r="N1755" s="49" t="str">
        <f>+'[43]Trafo 3f Consoliadado'!M36</f>
        <v/>
      </c>
      <c r="O1755" s="49" t="str">
        <f>+'[43]Trafo 3f Consoliadado'!N36</f>
        <v>Estimado</v>
      </c>
      <c r="P1755" s="49" t="str">
        <f>+'[43]Trafo 3f Consoliadado'!O36</f>
        <v/>
      </c>
      <c r="Q1755" s="49" t="str">
        <f>+'[43]Trafo 3f Consoliadado'!P36</f>
        <v>E</v>
      </c>
      <c r="R1755" s="51">
        <f t="shared" si="112"/>
        <v>0.18727006580651828</v>
      </c>
      <c r="S1755" s="45" t="str">
        <f t="shared" si="113"/>
        <v>Estimado.rar</v>
      </c>
      <c r="V1755" s="46">
        <f t="shared" si="115"/>
        <v>1</v>
      </c>
    </row>
    <row r="1756" spans="1:22" s="45" customFormat="1" ht="11.25" hidden="1" customHeight="1" x14ac:dyDescent="0.2">
      <c r="A1756" s="47">
        <f t="shared" si="114"/>
        <v>1742</v>
      </c>
      <c r="B1756" s="48" t="str">
        <f>+'[43]Trafo 3f Consoliadado'!B37</f>
        <v>TTA16</v>
      </c>
      <c r="C1756" s="49" t="str">
        <f>+'[43]Trafo 3f Consoliadado'!C37</f>
        <v xml:space="preserve">TRANSFORMADOR TRIFASICO AEREO  50 KVA; 10/0.22 KV.                                                                                                                                                                                                        </v>
      </c>
      <c r="D1756" s="49">
        <f>+'[43]Trafo 3f Consoliadado'!D37</f>
        <v>1543.92</v>
      </c>
      <c r="E1756" s="53">
        <f>+'[43]Trafo 3f Consoliadado'!E37</f>
        <v>1833.05</v>
      </c>
      <c r="F1756" s="53"/>
      <c r="G1756" s="49" t="str">
        <f>+'[43]Trafo 3f Consoliadado'!F37</f>
        <v>E</v>
      </c>
      <c r="H1756" s="49" t="str">
        <f>+'[43]Trafo 3f Consoliadado'!G37</f>
        <v/>
      </c>
      <c r="I1756" s="49" t="str">
        <f>+'[43]Trafo 3f Consoliadado'!H37</f>
        <v>Estimado</v>
      </c>
      <c r="J1756" s="49" t="str">
        <f>+'[43]Trafo 3f Consoliadado'!I37</f>
        <v/>
      </c>
      <c r="K1756" s="49" t="str">
        <f>+'[43]Trafo 3f Consoliadado'!J37</f>
        <v/>
      </c>
      <c r="L1756" s="49" t="str">
        <f>+'[43]Trafo 3f Consoliadado'!K37</f>
        <v/>
      </c>
      <c r="M1756" s="49" t="str">
        <f>+'[43]Trafo 3f Consoliadado'!L37</f>
        <v/>
      </c>
      <c r="N1756" s="49" t="str">
        <f>+'[43]Trafo 3f Consoliadado'!M37</f>
        <v/>
      </c>
      <c r="O1756" s="49" t="str">
        <f>+'[43]Trafo 3f Consoliadado'!N37</f>
        <v>Estimado</v>
      </c>
      <c r="P1756" s="49" t="str">
        <f>+'[43]Trafo 3f Consoliadado'!O37</f>
        <v/>
      </c>
      <c r="Q1756" s="49" t="str">
        <f>+'[43]Trafo 3f Consoliadado'!P37</f>
        <v>E</v>
      </c>
      <c r="R1756" s="51">
        <f t="shared" si="112"/>
        <v>0.18727006580651828</v>
      </c>
      <c r="S1756" s="45" t="str">
        <f t="shared" si="113"/>
        <v>Estimado.rar</v>
      </c>
      <c r="V1756" s="46">
        <f t="shared" si="115"/>
        <v>1</v>
      </c>
    </row>
    <row r="1757" spans="1:22" s="45" customFormat="1" ht="11.25" hidden="1" customHeight="1" x14ac:dyDescent="0.2">
      <c r="A1757" s="47">
        <f t="shared" si="114"/>
        <v>1743</v>
      </c>
      <c r="B1757" s="48" t="str">
        <f>+'[43]Trafo 3f Consoliadado'!B38</f>
        <v>TTA184</v>
      </c>
      <c r="C1757" s="49" t="str">
        <f>+'[43]Trafo 3f Consoliadado'!C38</f>
        <v xml:space="preserve">TRANSFORMADOR TRIFASICO AEREO  50 KVA; 10/0.38-0.22 KV.                                                                                                                                                                                                   </v>
      </c>
      <c r="D1757" s="49">
        <f>+'[43]Trafo 3f Consoliadado'!D38</f>
        <v>1543.92</v>
      </c>
      <c r="E1757" s="53">
        <f>+'[43]Trafo 3f Consoliadado'!E38</f>
        <v>1833.05</v>
      </c>
      <c r="F1757" s="53"/>
      <c r="G1757" s="49" t="str">
        <f>+'[43]Trafo 3f Consoliadado'!F38</f>
        <v>E</v>
      </c>
      <c r="H1757" s="49" t="str">
        <f>+'[43]Trafo 3f Consoliadado'!G38</f>
        <v/>
      </c>
      <c r="I1757" s="49" t="str">
        <f>+'[43]Trafo 3f Consoliadado'!H38</f>
        <v>Estimado</v>
      </c>
      <c r="J1757" s="49" t="str">
        <f>+'[43]Trafo 3f Consoliadado'!I38</f>
        <v/>
      </c>
      <c r="K1757" s="49" t="str">
        <f>+'[43]Trafo 3f Consoliadado'!J38</f>
        <v/>
      </c>
      <c r="L1757" s="49" t="str">
        <f>+'[43]Trafo 3f Consoliadado'!K38</f>
        <v/>
      </c>
      <c r="M1757" s="49" t="str">
        <f>+'[43]Trafo 3f Consoliadado'!L38</f>
        <v/>
      </c>
      <c r="N1757" s="49" t="str">
        <f>+'[43]Trafo 3f Consoliadado'!M38</f>
        <v/>
      </c>
      <c r="O1757" s="49" t="str">
        <f>+'[43]Trafo 3f Consoliadado'!N38</f>
        <v>Estimado</v>
      </c>
      <c r="P1757" s="49" t="str">
        <f>+'[43]Trafo 3f Consoliadado'!O38</f>
        <v/>
      </c>
      <c r="Q1757" s="49" t="str">
        <f>+'[43]Trafo 3f Consoliadado'!P38</f>
        <v>E</v>
      </c>
      <c r="R1757" s="51">
        <f t="shared" si="112"/>
        <v>0.18727006580651828</v>
      </c>
      <c r="S1757" s="45" t="str">
        <f t="shared" si="113"/>
        <v>Estimado.rar</v>
      </c>
      <c r="V1757" s="46">
        <f t="shared" si="115"/>
        <v>1</v>
      </c>
    </row>
    <row r="1758" spans="1:22" s="45" customFormat="1" ht="11.25" hidden="1" customHeight="1" x14ac:dyDescent="0.2">
      <c r="A1758" s="47">
        <f t="shared" si="114"/>
        <v>1744</v>
      </c>
      <c r="B1758" s="48" t="str">
        <f>+'[43]Trafo 3f Consoliadado'!B39</f>
        <v>TTA185</v>
      </c>
      <c r="C1758" s="49" t="str">
        <f>+'[43]Trafo 3f Consoliadado'!C39</f>
        <v xml:space="preserve">TRANSFORMADOR TRIFASICO AEREO  50 KVA; 10/0.44-0.22 KV.                                                                                                                                                                                                   </v>
      </c>
      <c r="D1758" s="49">
        <f>+'[43]Trafo 3f Consoliadado'!D39</f>
        <v>1543.92</v>
      </c>
      <c r="E1758" s="53">
        <f>+'[43]Trafo 3f Consoliadado'!E39</f>
        <v>1833.05</v>
      </c>
      <c r="F1758" s="53"/>
      <c r="G1758" s="49" t="str">
        <f>+'[43]Trafo 3f Consoliadado'!F39</f>
        <v>S</v>
      </c>
      <c r="H1758" s="49">
        <f>+'[43]Trafo 3f Consoliadado'!G39</f>
        <v>60</v>
      </c>
      <c r="I1758" s="49" t="str">
        <f>+'[43]Trafo 3f Consoliadado'!H39</f>
        <v>Factura F017-0001300</v>
      </c>
      <c r="J1758" s="49" t="str">
        <f>+'[43]Trafo 3f Consoliadado'!I39</f>
        <v>Individual</v>
      </c>
      <c r="K1758" s="49" t="str">
        <f>+'[43]Trafo 3f Consoliadado'!J39</f>
        <v>SEAL</v>
      </c>
      <c r="L1758" s="49" t="str">
        <f>+'[43]Trafo 3f Consoliadado'!K39</f>
        <v>EPLI S.A.C.</v>
      </c>
      <c r="M1758" s="49">
        <f>+'[43]Trafo 3f Consoliadado'!L39</f>
        <v>42905</v>
      </c>
      <c r="N1758" s="49">
        <f>+'[43]Trafo 3f Consoliadado'!M39</f>
        <v>60</v>
      </c>
      <c r="O1758" s="49" t="str">
        <f>+'[43]Trafo 3f Consoliadado'!N39</f>
        <v>Sustento</v>
      </c>
      <c r="P1758" s="49">
        <f>+'[43]Trafo 3f Consoliadado'!O39</f>
        <v>60</v>
      </c>
      <c r="Q1758" s="49" t="str">
        <f>+'[43]Trafo 3f Consoliadado'!P39</f>
        <v>S</v>
      </c>
      <c r="R1758" s="51">
        <f t="shared" si="112"/>
        <v>0.18727006580651828</v>
      </c>
      <c r="S1758" s="45" t="str">
        <f t="shared" si="113"/>
        <v>SEAL: Factura F017-0001300</v>
      </c>
      <c r="V1758" s="46">
        <f t="shared" si="115"/>
        <v>1</v>
      </c>
    </row>
    <row r="1759" spans="1:22" s="45" customFormat="1" ht="11.25" hidden="1" customHeight="1" x14ac:dyDescent="0.2">
      <c r="A1759" s="47">
        <f t="shared" si="114"/>
        <v>1745</v>
      </c>
      <c r="B1759" s="48" t="str">
        <f>+'[43]Trafo 3f Consoliadado'!B40</f>
        <v>TTC167</v>
      </c>
      <c r="C1759" s="49" t="str">
        <f>+'[43]Trafo 3f Consoliadado'!C40</f>
        <v xml:space="preserve">TRANSFORMADOR TRIFASICO AEREO  75 KVA 10 / 0.38-0.22 KV                                                                                                                                                                                                   </v>
      </c>
      <c r="D1759" s="49">
        <f>+'[43]Trafo 3f Consoliadado'!D40</f>
        <v>2034.26</v>
      </c>
      <c r="E1759" s="53">
        <f>+'[43]Trafo 3f Consoliadado'!E40</f>
        <v>2285.86</v>
      </c>
      <c r="F1759" s="53"/>
      <c r="G1759" s="49" t="str">
        <f>+'[43]Trafo 3f Consoliadado'!F40</f>
        <v>E</v>
      </c>
      <c r="H1759" s="49" t="str">
        <f>+'[43]Trafo 3f Consoliadado'!G40</f>
        <v/>
      </c>
      <c r="I1759" s="49" t="str">
        <f>+'[43]Trafo 3f Consoliadado'!H40</f>
        <v>Estimado</v>
      </c>
      <c r="J1759" s="49" t="str">
        <f>+'[43]Trafo 3f Consoliadado'!I40</f>
        <v/>
      </c>
      <c r="K1759" s="49" t="str">
        <f>+'[43]Trafo 3f Consoliadado'!J40</f>
        <v/>
      </c>
      <c r="L1759" s="49" t="str">
        <f>+'[43]Trafo 3f Consoliadado'!K40</f>
        <v/>
      </c>
      <c r="M1759" s="49" t="str">
        <f>+'[43]Trafo 3f Consoliadado'!L40</f>
        <v/>
      </c>
      <c r="N1759" s="49" t="str">
        <f>+'[43]Trafo 3f Consoliadado'!M40</f>
        <v/>
      </c>
      <c r="O1759" s="49" t="str">
        <f>+'[43]Trafo 3f Consoliadado'!N40</f>
        <v>Estimado</v>
      </c>
      <c r="P1759" s="49" t="str">
        <f>+'[43]Trafo 3f Consoliadado'!O40</f>
        <v/>
      </c>
      <c r="Q1759" s="49" t="str">
        <f>+'[43]Trafo 3f Consoliadado'!P40</f>
        <v>E</v>
      </c>
      <c r="R1759" s="51">
        <f t="shared" si="112"/>
        <v>0.12368133866860687</v>
      </c>
      <c r="S1759" s="45" t="str">
        <f t="shared" si="113"/>
        <v>Estimado.rar</v>
      </c>
      <c r="V1759" s="46">
        <f t="shared" si="115"/>
        <v>1</v>
      </c>
    </row>
    <row r="1760" spans="1:22" s="45" customFormat="1" ht="11.25" hidden="1" customHeight="1" x14ac:dyDescent="0.2">
      <c r="A1760" s="47">
        <f t="shared" si="114"/>
        <v>1746</v>
      </c>
      <c r="B1760" s="48" t="str">
        <f>+'[43]Trafo 3f Consoliadado'!B41</f>
        <v>TTA21</v>
      </c>
      <c r="C1760" s="49" t="str">
        <f>+'[43]Trafo 3f Consoliadado'!C41</f>
        <v xml:space="preserve">TRANSFORMADOR TRIFASICO AEREO  75 KVA; 10/0.22 KV.                                                                                                                                                                                                        </v>
      </c>
      <c r="D1760" s="49">
        <f>+'[43]Trafo 3f Consoliadado'!D41</f>
        <v>2034.26</v>
      </c>
      <c r="E1760" s="53">
        <f>+'[43]Trafo 3f Consoliadado'!E41</f>
        <v>2285.86</v>
      </c>
      <c r="F1760" s="53"/>
      <c r="G1760" s="49" t="str">
        <f>+'[43]Trafo 3f Consoliadado'!F41</f>
        <v>E</v>
      </c>
      <c r="H1760" s="49" t="str">
        <f>+'[43]Trafo 3f Consoliadado'!G41</f>
        <v/>
      </c>
      <c r="I1760" s="49" t="str">
        <f>+'[43]Trafo 3f Consoliadado'!H41</f>
        <v>Estimado</v>
      </c>
      <c r="J1760" s="49" t="str">
        <f>+'[43]Trafo 3f Consoliadado'!I41</f>
        <v/>
      </c>
      <c r="K1760" s="49" t="str">
        <f>+'[43]Trafo 3f Consoliadado'!J41</f>
        <v/>
      </c>
      <c r="L1760" s="49" t="str">
        <f>+'[43]Trafo 3f Consoliadado'!K41</f>
        <v/>
      </c>
      <c r="M1760" s="49" t="str">
        <f>+'[43]Trafo 3f Consoliadado'!L41</f>
        <v/>
      </c>
      <c r="N1760" s="49" t="str">
        <f>+'[43]Trafo 3f Consoliadado'!M41</f>
        <v/>
      </c>
      <c r="O1760" s="49" t="str">
        <f>+'[43]Trafo 3f Consoliadado'!N41</f>
        <v>Estimado</v>
      </c>
      <c r="P1760" s="49" t="str">
        <f>+'[43]Trafo 3f Consoliadado'!O41</f>
        <v/>
      </c>
      <c r="Q1760" s="49" t="str">
        <f>+'[43]Trafo 3f Consoliadado'!P41</f>
        <v>E</v>
      </c>
      <c r="R1760" s="51">
        <f t="shared" si="112"/>
        <v>0.12368133866860687</v>
      </c>
      <c r="S1760" s="45" t="str">
        <f t="shared" si="113"/>
        <v>Estimado.rar</v>
      </c>
      <c r="V1760" s="46">
        <f t="shared" si="115"/>
        <v>1</v>
      </c>
    </row>
    <row r="1761" spans="1:22" s="45" customFormat="1" ht="11.25" hidden="1" customHeight="1" x14ac:dyDescent="0.2">
      <c r="A1761" s="47">
        <f t="shared" si="114"/>
        <v>1747</v>
      </c>
      <c r="B1761" s="48" t="str">
        <f>+'[43]Trafo 3f Consoliadado'!B42</f>
        <v>TTA189</v>
      </c>
      <c r="C1761" s="49" t="str">
        <f>+'[43]Trafo 3f Consoliadado'!C42</f>
        <v xml:space="preserve">TRANSFORMADOR TRIFASICO AEREO  75 KVA; 10/0.44-0.22 KV.                                                                                                                                                                                                   </v>
      </c>
      <c r="D1761" s="49">
        <f>+'[43]Trafo 3f Consoliadado'!D42</f>
        <v>2034.26</v>
      </c>
      <c r="E1761" s="53">
        <f>+'[43]Trafo 3f Consoliadado'!E42</f>
        <v>2285.86</v>
      </c>
      <c r="F1761" s="53"/>
      <c r="G1761" s="49" t="str">
        <f>+'[43]Trafo 3f Consoliadado'!F42</f>
        <v>E</v>
      </c>
      <c r="H1761" s="49" t="str">
        <f>+'[43]Trafo 3f Consoliadado'!G42</f>
        <v/>
      </c>
      <c r="I1761" s="49" t="str">
        <f>+'[43]Trafo 3f Consoliadado'!H42</f>
        <v>Estimado</v>
      </c>
      <c r="J1761" s="49" t="str">
        <f>+'[43]Trafo 3f Consoliadado'!I42</f>
        <v/>
      </c>
      <c r="K1761" s="49" t="str">
        <f>+'[43]Trafo 3f Consoliadado'!J42</f>
        <v/>
      </c>
      <c r="L1761" s="49" t="str">
        <f>+'[43]Trafo 3f Consoliadado'!K42</f>
        <v/>
      </c>
      <c r="M1761" s="49" t="str">
        <f>+'[43]Trafo 3f Consoliadado'!L42</f>
        <v/>
      </c>
      <c r="N1761" s="49" t="str">
        <f>+'[43]Trafo 3f Consoliadado'!M42</f>
        <v/>
      </c>
      <c r="O1761" s="49" t="str">
        <f>+'[43]Trafo 3f Consoliadado'!N42</f>
        <v>Estimado</v>
      </c>
      <c r="P1761" s="49" t="str">
        <f>+'[43]Trafo 3f Consoliadado'!O42</f>
        <v/>
      </c>
      <c r="Q1761" s="49" t="str">
        <f>+'[43]Trafo 3f Consoliadado'!P42</f>
        <v>E</v>
      </c>
      <c r="R1761" s="51">
        <f t="shared" si="112"/>
        <v>0.12368133866860687</v>
      </c>
      <c r="S1761" s="45" t="str">
        <f t="shared" si="113"/>
        <v>Estimado.rar</v>
      </c>
      <c r="V1761" s="46">
        <f t="shared" si="115"/>
        <v>1</v>
      </c>
    </row>
    <row r="1762" spans="1:22" s="45" customFormat="1" ht="11.25" hidden="1" customHeight="1" x14ac:dyDescent="0.2">
      <c r="A1762" s="47">
        <f t="shared" si="114"/>
        <v>1748</v>
      </c>
      <c r="B1762" s="48" t="str">
        <f>+'[43]Trafo 3f Consoliadado'!B43</f>
        <v>TTA346</v>
      </c>
      <c r="C1762" s="49" t="str">
        <f>+'[43]Trafo 3f Consoliadado'!C43</f>
        <v xml:space="preserve">TRANSFORMADOR DE 80 KVA TRIFASICO, 10 KV/440/220 V                                                                                                                                                                                                        </v>
      </c>
      <c r="D1762" s="49">
        <f>+'[43]Trafo 3f Consoliadado'!D43</f>
        <v>2094.0700000000002</v>
      </c>
      <c r="E1762" s="53">
        <f>+'[43]Trafo 3f Consoliadado'!E43</f>
        <v>2412.42</v>
      </c>
      <c r="F1762" s="53"/>
      <c r="G1762" s="49" t="str">
        <f>+'[43]Trafo 3f Consoliadado'!F43</f>
        <v>E</v>
      </c>
      <c r="H1762" s="49" t="str">
        <f>+'[43]Trafo 3f Consoliadado'!G43</f>
        <v/>
      </c>
      <c r="I1762" s="49" t="str">
        <f>+'[43]Trafo 3f Consoliadado'!H43</f>
        <v>Estimado</v>
      </c>
      <c r="J1762" s="49" t="str">
        <f>+'[43]Trafo 3f Consoliadado'!I43</f>
        <v/>
      </c>
      <c r="K1762" s="49" t="str">
        <f>+'[43]Trafo 3f Consoliadado'!J43</f>
        <v/>
      </c>
      <c r="L1762" s="49" t="str">
        <f>+'[43]Trafo 3f Consoliadado'!K43</f>
        <v/>
      </c>
      <c r="M1762" s="49" t="str">
        <f>+'[43]Trafo 3f Consoliadado'!L43</f>
        <v/>
      </c>
      <c r="N1762" s="49" t="str">
        <f>+'[43]Trafo 3f Consoliadado'!M43</f>
        <v/>
      </c>
      <c r="O1762" s="49" t="str">
        <f>+'[43]Trafo 3f Consoliadado'!N43</f>
        <v>Estimado</v>
      </c>
      <c r="P1762" s="49" t="str">
        <f>+'[43]Trafo 3f Consoliadado'!O43</f>
        <v/>
      </c>
      <c r="Q1762" s="49" t="str">
        <f>+'[43]Trafo 3f Consoliadado'!P43</f>
        <v>E</v>
      </c>
      <c r="R1762" s="51">
        <f t="shared" si="112"/>
        <v>0.15202452640074116</v>
      </c>
      <c r="S1762" s="45" t="str">
        <f t="shared" si="113"/>
        <v>Estimado.rar</v>
      </c>
      <c r="V1762" s="46">
        <f t="shared" si="115"/>
        <v>1</v>
      </c>
    </row>
    <row r="1763" spans="1:22" s="45" customFormat="1" ht="11.25" hidden="1" customHeight="1" x14ac:dyDescent="0.2">
      <c r="A1763" s="47">
        <f t="shared" si="114"/>
        <v>1749</v>
      </c>
      <c r="B1763" s="48" t="str">
        <f>+'[43]Trafo 3f Consoliadado'!B44</f>
        <v>TTC04</v>
      </c>
      <c r="C1763" s="49" t="str">
        <f>+'[43]Trafo 3f Consoliadado'!C44</f>
        <v xml:space="preserve">TRANSFORMADOR TRIFASICO 80 kVA, 10/0.38-0.22 kV                                                                                                                                                                                                           </v>
      </c>
      <c r="D1763" s="49">
        <f>+'[43]Trafo 3f Consoliadado'!D44</f>
        <v>2094.0700000000002</v>
      </c>
      <c r="E1763" s="53">
        <f>+'[43]Trafo 3f Consoliadado'!E44</f>
        <v>2412.42</v>
      </c>
      <c r="F1763" s="53"/>
      <c r="G1763" s="49" t="str">
        <f>+'[43]Trafo 3f Consoliadado'!F44</f>
        <v>E</v>
      </c>
      <c r="H1763" s="49" t="str">
        <f>+'[43]Trafo 3f Consoliadado'!G44</f>
        <v/>
      </c>
      <c r="I1763" s="49" t="str">
        <f>+'[43]Trafo 3f Consoliadado'!H44</f>
        <v>Estimado</v>
      </c>
      <c r="J1763" s="49" t="str">
        <f>+'[43]Trafo 3f Consoliadado'!I44</f>
        <v/>
      </c>
      <c r="K1763" s="49" t="str">
        <f>+'[43]Trafo 3f Consoliadado'!J44</f>
        <v/>
      </c>
      <c r="L1763" s="49" t="str">
        <f>+'[43]Trafo 3f Consoliadado'!K44</f>
        <v/>
      </c>
      <c r="M1763" s="49" t="str">
        <f>+'[43]Trafo 3f Consoliadado'!L44</f>
        <v/>
      </c>
      <c r="N1763" s="49" t="str">
        <f>+'[43]Trafo 3f Consoliadado'!M44</f>
        <v/>
      </c>
      <c r="O1763" s="49" t="str">
        <f>+'[43]Trafo 3f Consoliadado'!N44</f>
        <v>Estimado</v>
      </c>
      <c r="P1763" s="49" t="str">
        <f>+'[43]Trafo 3f Consoliadado'!O44</f>
        <v/>
      </c>
      <c r="Q1763" s="49" t="str">
        <f>+'[43]Trafo 3f Consoliadado'!P44</f>
        <v>E</v>
      </c>
      <c r="R1763" s="51">
        <f t="shared" si="112"/>
        <v>0.15202452640074116</v>
      </c>
      <c r="S1763" s="45" t="str">
        <f t="shared" si="113"/>
        <v>Estimado.rar</v>
      </c>
      <c r="V1763" s="46">
        <f t="shared" si="115"/>
        <v>1</v>
      </c>
    </row>
    <row r="1764" spans="1:22" s="45" customFormat="1" ht="11.25" hidden="1" customHeight="1" x14ac:dyDescent="0.2">
      <c r="A1764" s="47">
        <f t="shared" si="114"/>
        <v>1750</v>
      </c>
      <c r="B1764" s="48" t="str">
        <f>+'[43]Trafo 3f Consoliadado'!B45</f>
        <v>TTC170</v>
      </c>
      <c r="C1764" s="49" t="str">
        <f>+'[43]Trafo 3f Consoliadado'!C45</f>
        <v xml:space="preserve">TRANSFORMADOR TRIFASICO AEREO  80 KVA 10 / 0.44-0.22 KV                                                                                                                                                                                                   </v>
      </c>
      <c r="D1764" s="49">
        <f>+'[43]Trafo 3f Consoliadado'!D45</f>
        <v>2094.0700000000002</v>
      </c>
      <c r="E1764" s="53">
        <f>+'[43]Trafo 3f Consoliadado'!E45</f>
        <v>2412.42</v>
      </c>
      <c r="F1764" s="53"/>
      <c r="G1764" s="49" t="str">
        <f>+'[43]Trafo 3f Consoliadado'!F45</f>
        <v>E</v>
      </c>
      <c r="H1764" s="49" t="str">
        <f>+'[43]Trafo 3f Consoliadado'!G45</f>
        <v/>
      </c>
      <c r="I1764" s="49" t="str">
        <f>+'[43]Trafo 3f Consoliadado'!H45</f>
        <v>Estimado</v>
      </c>
      <c r="J1764" s="49" t="str">
        <f>+'[43]Trafo 3f Consoliadado'!I45</f>
        <v/>
      </c>
      <c r="K1764" s="49" t="str">
        <f>+'[43]Trafo 3f Consoliadado'!J45</f>
        <v/>
      </c>
      <c r="L1764" s="49" t="str">
        <f>+'[43]Trafo 3f Consoliadado'!K45</f>
        <v/>
      </c>
      <c r="M1764" s="49" t="str">
        <f>+'[43]Trafo 3f Consoliadado'!L45</f>
        <v/>
      </c>
      <c r="N1764" s="49" t="str">
        <f>+'[43]Trafo 3f Consoliadado'!M45</f>
        <v/>
      </c>
      <c r="O1764" s="49" t="str">
        <f>+'[43]Trafo 3f Consoliadado'!N45</f>
        <v>Estimado</v>
      </c>
      <c r="P1764" s="49" t="str">
        <f>+'[43]Trafo 3f Consoliadado'!O45</f>
        <v/>
      </c>
      <c r="Q1764" s="49" t="str">
        <f>+'[43]Trafo 3f Consoliadado'!P45</f>
        <v>E</v>
      </c>
      <c r="R1764" s="51">
        <f t="shared" si="112"/>
        <v>0.15202452640074116</v>
      </c>
      <c r="S1764" s="45" t="str">
        <f t="shared" si="113"/>
        <v>Estimado.rar</v>
      </c>
      <c r="V1764" s="46">
        <f t="shared" si="115"/>
        <v>1</v>
      </c>
    </row>
    <row r="1765" spans="1:22" s="45" customFormat="1" ht="11.25" hidden="1" customHeight="1" x14ac:dyDescent="0.2">
      <c r="A1765" s="47">
        <f t="shared" si="114"/>
        <v>1751</v>
      </c>
      <c r="B1765" s="48" t="str">
        <f>+'[43]Trafo 3f Consoliadado'!B46</f>
        <v>TTA67</v>
      </c>
      <c r="C1765" s="49" t="str">
        <f>+'[43]Trafo 3f Consoliadado'!C46</f>
        <v xml:space="preserve">TRANSFORMADOR TRIFASICO AEREO  80 KVA; 10/0.22 KV.                                                                                                                                                                                                        </v>
      </c>
      <c r="D1765" s="49">
        <f>+'[43]Trafo 3f Consoliadado'!D46</f>
        <v>2094.0700000000002</v>
      </c>
      <c r="E1765" s="53">
        <f>+'[43]Trafo 3f Consoliadado'!E46</f>
        <v>2412.42</v>
      </c>
      <c r="F1765" s="53"/>
      <c r="G1765" s="49" t="str">
        <f>+'[43]Trafo 3f Consoliadado'!F46</f>
        <v>E</v>
      </c>
      <c r="H1765" s="49" t="str">
        <f>+'[43]Trafo 3f Consoliadado'!G46</f>
        <v/>
      </c>
      <c r="I1765" s="49" t="str">
        <f>+'[43]Trafo 3f Consoliadado'!H46</f>
        <v>Estimado</v>
      </c>
      <c r="J1765" s="49" t="str">
        <f>+'[43]Trafo 3f Consoliadado'!I46</f>
        <v/>
      </c>
      <c r="K1765" s="49" t="str">
        <f>+'[43]Trafo 3f Consoliadado'!J46</f>
        <v/>
      </c>
      <c r="L1765" s="49" t="str">
        <f>+'[43]Trafo 3f Consoliadado'!K46</f>
        <v/>
      </c>
      <c r="M1765" s="49" t="str">
        <f>+'[43]Trafo 3f Consoliadado'!L46</f>
        <v/>
      </c>
      <c r="N1765" s="49" t="str">
        <f>+'[43]Trafo 3f Consoliadado'!M46</f>
        <v/>
      </c>
      <c r="O1765" s="49" t="str">
        <f>+'[43]Trafo 3f Consoliadado'!N46</f>
        <v>Estimado</v>
      </c>
      <c r="P1765" s="49" t="str">
        <f>+'[43]Trafo 3f Consoliadado'!O46</f>
        <v/>
      </c>
      <c r="Q1765" s="49" t="str">
        <f>+'[43]Trafo 3f Consoliadado'!P46</f>
        <v>E</v>
      </c>
      <c r="R1765" s="51">
        <f t="shared" si="112"/>
        <v>0.15202452640074116</v>
      </c>
      <c r="S1765" s="45" t="str">
        <f t="shared" si="113"/>
        <v>Estimado.rar</v>
      </c>
      <c r="V1765" s="46">
        <f t="shared" si="115"/>
        <v>1</v>
      </c>
    </row>
    <row r="1766" spans="1:22" s="45" customFormat="1" ht="11.25" hidden="1" customHeight="1" x14ac:dyDescent="0.2">
      <c r="A1766" s="47">
        <f t="shared" si="114"/>
        <v>1752</v>
      </c>
      <c r="B1766" s="48" t="str">
        <f>+'[43]Trafo 3f Consoliadado'!B47</f>
        <v>TTA196</v>
      </c>
      <c r="C1766" s="49" t="str">
        <f>+'[43]Trafo 3f Consoliadado'!C47</f>
        <v xml:space="preserve">TRANSFORMADOR TRIFASICO AEREO  80 KVA; 10/0.38-0.22 KV.                                                                                                                                                                                                   </v>
      </c>
      <c r="D1766" s="49">
        <f>+'[43]Trafo 3f Consoliadado'!D47</f>
        <v>2094.0700000000002</v>
      </c>
      <c r="E1766" s="53">
        <f>+'[43]Trafo 3f Consoliadado'!E47</f>
        <v>2412.42</v>
      </c>
      <c r="F1766" s="53"/>
      <c r="G1766" s="49" t="str">
        <f>+'[43]Trafo 3f Consoliadado'!F47</f>
        <v>E</v>
      </c>
      <c r="H1766" s="49" t="str">
        <f>+'[43]Trafo 3f Consoliadado'!G47</f>
        <v/>
      </c>
      <c r="I1766" s="49" t="str">
        <f>+'[43]Trafo 3f Consoliadado'!H47</f>
        <v>Estimado</v>
      </c>
      <c r="J1766" s="49" t="str">
        <f>+'[43]Trafo 3f Consoliadado'!I47</f>
        <v/>
      </c>
      <c r="K1766" s="49" t="str">
        <f>+'[43]Trafo 3f Consoliadado'!J47</f>
        <v/>
      </c>
      <c r="L1766" s="49" t="str">
        <f>+'[43]Trafo 3f Consoliadado'!K47</f>
        <v/>
      </c>
      <c r="M1766" s="49" t="str">
        <f>+'[43]Trafo 3f Consoliadado'!L47</f>
        <v/>
      </c>
      <c r="N1766" s="49" t="str">
        <f>+'[43]Trafo 3f Consoliadado'!M47</f>
        <v/>
      </c>
      <c r="O1766" s="49" t="str">
        <f>+'[43]Trafo 3f Consoliadado'!N47</f>
        <v>Estimado</v>
      </c>
      <c r="P1766" s="49" t="str">
        <f>+'[43]Trafo 3f Consoliadado'!O47</f>
        <v/>
      </c>
      <c r="Q1766" s="49" t="str">
        <f>+'[43]Trafo 3f Consoliadado'!P47</f>
        <v>E</v>
      </c>
      <c r="R1766" s="51">
        <f t="shared" si="112"/>
        <v>0.15202452640074116</v>
      </c>
      <c r="S1766" s="45" t="str">
        <f t="shared" si="113"/>
        <v>Estimado.rar</v>
      </c>
      <c r="V1766" s="46">
        <f t="shared" si="115"/>
        <v>1</v>
      </c>
    </row>
    <row r="1767" spans="1:22" s="45" customFormat="1" ht="11.25" hidden="1" customHeight="1" x14ac:dyDescent="0.2">
      <c r="A1767" s="47">
        <f t="shared" si="114"/>
        <v>1753</v>
      </c>
      <c r="B1767" s="48" t="str">
        <f>+'[43]Trafo 3f Consoliadado'!B48</f>
        <v>TTC172</v>
      </c>
      <c r="C1767" s="49" t="str">
        <f>+'[43]Trafo 3f Consoliadado'!C48</f>
        <v xml:space="preserve">TRANSFORMADOR TRIFASICO AEREO  90 KVA 10 / 0.38-0.22 KV                                                                                                                                                                                                   </v>
      </c>
      <c r="D1767" s="49">
        <f>+'[43]Trafo 3f Consoliadado'!D48</f>
        <v>2329.15</v>
      </c>
      <c r="E1767" s="53">
        <f>+'[43]Trafo 3f Consoliadado'!E48</f>
        <v>2665.54</v>
      </c>
      <c r="F1767" s="53"/>
      <c r="G1767" s="49" t="str">
        <f>+'[43]Trafo 3f Consoliadado'!F48</f>
        <v>E</v>
      </c>
      <c r="H1767" s="49" t="str">
        <f>+'[43]Trafo 3f Consoliadado'!G48</f>
        <v/>
      </c>
      <c r="I1767" s="49" t="str">
        <f>+'[43]Trafo 3f Consoliadado'!H48</f>
        <v>Estimado</v>
      </c>
      <c r="J1767" s="49" t="str">
        <f>+'[43]Trafo 3f Consoliadado'!I48</f>
        <v/>
      </c>
      <c r="K1767" s="49" t="str">
        <f>+'[43]Trafo 3f Consoliadado'!J48</f>
        <v/>
      </c>
      <c r="L1767" s="49" t="str">
        <f>+'[43]Trafo 3f Consoliadado'!K48</f>
        <v/>
      </c>
      <c r="M1767" s="49" t="str">
        <f>+'[43]Trafo 3f Consoliadado'!L48</f>
        <v/>
      </c>
      <c r="N1767" s="49" t="str">
        <f>+'[43]Trafo 3f Consoliadado'!M48</f>
        <v/>
      </c>
      <c r="O1767" s="49" t="str">
        <f>+'[43]Trafo 3f Consoliadado'!N48</f>
        <v>Estimado</v>
      </c>
      <c r="P1767" s="49" t="str">
        <f>+'[43]Trafo 3f Consoliadado'!O48</f>
        <v/>
      </c>
      <c r="Q1767" s="49" t="str">
        <f>+'[43]Trafo 3f Consoliadado'!P48</f>
        <v>E</v>
      </c>
      <c r="R1767" s="51">
        <f t="shared" si="112"/>
        <v>0.14442607818302799</v>
      </c>
      <c r="S1767" s="45" t="str">
        <f t="shared" si="113"/>
        <v>Estimado.rar</v>
      </c>
      <c r="V1767" s="46">
        <f t="shared" si="115"/>
        <v>1</v>
      </c>
    </row>
    <row r="1768" spans="1:22" s="45" customFormat="1" ht="11.25" hidden="1" customHeight="1" x14ac:dyDescent="0.2">
      <c r="A1768" s="47">
        <f t="shared" si="114"/>
        <v>1754</v>
      </c>
      <c r="B1768" s="48" t="str">
        <f>+'[43]Trafo 3f Consoliadado'!B49</f>
        <v>TTA72</v>
      </c>
      <c r="C1768" s="49" t="str">
        <f>+'[43]Trafo 3f Consoliadado'!C49</f>
        <v xml:space="preserve">TRANSFORMADOR TRIFASICO AEREO  90 KVA; 10/0.22 KV.                                                                                                                                                                                                        </v>
      </c>
      <c r="D1768" s="49">
        <f>+'[43]Trafo 3f Consoliadado'!D49</f>
        <v>2329.15</v>
      </c>
      <c r="E1768" s="53">
        <f>+'[43]Trafo 3f Consoliadado'!E49</f>
        <v>2665.54</v>
      </c>
      <c r="F1768" s="53"/>
      <c r="G1768" s="49" t="str">
        <f>+'[43]Trafo 3f Consoliadado'!F49</f>
        <v>E</v>
      </c>
      <c r="H1768" s="49" t="str">
        <f>+'[43]Trafo 3f Consoliadado'!G49</f>
        <v/>
      </c>
      <c r="I1768" s="49" t="str">
        <f>+'[43]Trafo 3f Consoliadado'!H49</f>
        <v>Estimado</v>
      </c>
      <c r="J1768" s="49" t="str">
        <f>+'[43]Trafo 3f Consoliadado'!I49</f>
        <v/>
      </c>
      <c r="K1768" s="49" t="str">
        <f>+'[43]Trafo 3f Consoliadado'!J49</f>
        <v/>
      </c>
      <c r="L1768" s="49" t="str">
        <f>+'[43]Trafo 3f Consoliadado'!K49</f>
        <v/>
      </c>
      <c r="M1768" s="49" t="str">
        <f>+'[43]Trafo 3f Consoliadado'!L49</f>
        <v/>
      </c>
      <c r="N1768" s="49" t="str">
        <f>+'[43]Trafo 3f Consoliadado'!M49</f>
        <v/>
      </c>
      <c r="O1768" s="49" t="str">
        <f>+'[43]Trafo 3f Consoliadado'!N49</f>
        <v>Estimado</v>
      </c>
      <c r="P1768" s="49" t="str">
        <f>+'[43]Trafo 3f Consoliadado'!O49</f>
        <v/>
      </c>
      <c r="Q1768" s="49" t="str">
        <f>+'[43]Trafo 3f Consoliadado'!P49</f>
        <v>E</v>
      </c>
      <c r="R1768" s="51">
        <f t="shared" si="112"/>
        <v>0.14442607818302799</v>
      </c>
      <c r="S1768" s="45" t="str">
        <f t="shared" si="113"/>
        <v>Estimado.rar</v>
      </c>
      <c r="V1768" s="46">
        <f t="shared" si="115"/>
        <v>1</v>
      </c>
    </row>
    <row r="1769" spans="1:22" s="45" customFormat="1" ht="11.25" hidden="1" customHeight="1" x14ac:dyDescent="0.2">
      <c r="A1769" s="47">
        <f t="shared" si="114"/>
        <v>1755</v>
      </c>
      <c r="B1769" s="48" t="str">
        <f>+'[43]Trafo 3f Consoliadado'!B50</f>
        <v>TTA200</v>
      </c>
      <c r="C1769" s="49" t="str">
        <f>+'[43]Trafo 3f Consoliadado'!C50</f>
        <v xml:space="preserve">TRANSFORMADOR TRIFASICO AEREO  90 KVA; 10/0.44-0.22 KV.                                                                                                                                                                                                   </v>
      </c>
      <c r="D1769" s="49">
        <f>+'[43]Trafo 3f Consoliadado'!D50</f>
        <v>2329.15</v>
      </c>
      <c r="E1769" s="53">
        <f>+'[43]Trafo 3f Consoliadado'!E50</f>
        <v>2665.54</v>
      </c>
      <c r="F1769" s="53"/>
      <c r="G1769" s="49" t="str">
        <f>+'[43]Trafo 3f Consoliadado'!F50</f>
        <v>E</v>
      </c>
      <c r="H1769" s="49" t="str">
        <f>+'[43]Trafo 3f Consoliadado'!G50</f>
        <v/>
      </c>
      <c r="I1769" s="49" t="str">
        <f>+'[43]Trafo 3f Consoliadado'!H50</f>
        <v>Estimado</v>
      </c>
      <c r="J1769" s="49" t="str">
        <f>+'[43]Trafo 3f Consoliadado'!I50</f>
        <v/>
      </c>
      <c r="K1769" s="49" t="str">
        <f>+'[43]Trafo 3f Consoliadado'!J50</f>
        <v/>
      </c>
      <c r="L1769" s="49" t="str">
        <f>+'[43]Trafo 3f Consoliadado'!K50</f>
        <v/>
      </c>
      <c r="M1769" s="49" t="str">
        <f>+'[43]Trafo 3f Consoliadado'!L50</f>
        <v/>
      </c>
      <c r="N1769" s="49" t="str">
        <f>+'[43]Trafo 3f Consoliadado'!M50</f>
        <v/>
      </c>
      <c r="O1769" s="49" t="str">
        <f>+'[43]Trafo 3f Consoliadado'!N50</f>
        <v>Estimado</v>
      </c>
      <c r="P1769" s="49" t="str">
        <f>+'[43]Trafo 3f Consoliadado'!O50</f>
        <v/>
      </c>
      <c r="Q1769" s="49" t="str">
        <f>+'[43]Trafo 3f Consoliadado'!P50</f>
        <v>E</v>
      </c>
      <c r="R1769" s="51">
        <f t="shared" si="112"/>
        <v>0.14442607818302799</v>
      </c>
      <c r="S1769" s="45" t="str">
        <f t="shared" si="113"/>
        <v>Estimado.rar</v>
      </c>
      <c r="V1769" s="46">
        <f t="shared" si="115"/>
        <v>1</v>
      </c>
    </row>
    <row r="1770" spans="1:22" s="45" customFormat="1" ht="11.25" hidden="1" customHeight="1" x14ac:dyDescent="0.2">
      <c r="A1770" s="47">
        <f t="shared" si="114"/>
        <v>1756</v>
      </c>
      <c r="B1770" s="48" t="str">
        <f>+'[43]Trafo 3f Consoliadado'!B51</f>
        <v>TTV29</v>
      </c>
      <c r="C1770" s="49" t="str">
        <f>+'[43]Trafo 3f Consoliadado'!C51</f>
        <v xml:space="preserve">TRANSFORMADOR DE 100 KVA TRIFASICO 10 / 0.38-0.22 KV                                                                                                                                                                                                      </v>
      </c>
      <c r="D1770" s="49">
        <f>+'[43]Trafo 3f Consoliadado'!D51</f>
        <v>2399.2399999999998</v>
      </c>
      <c r="E1770" s="53">
        <f>+'[43]Trafo 3f Consoliadado'!E51</f>
        <v>2918.6600000000003</v>
      </c>
      <c r="F1770" s="53"/>
      <c r="G1770" s="49" t="str">
        <f>+'[43]Trafo 3f Consoliadado'!F51</f>
        <v>E</v>
      </c>
      <c r="H1770" s="49" t="str">
        <f>+'[43]Trafo 3f Consoliadado'!G51</f>
        <v/>
      </c>
      <c r="I1770" s="49" t="str">
        <f>+'[43]Trafo 3f Consoliadado'!H51</f>
        <v>Estimado</v>
      </c>
      <c r="J1770" s="49" t="str">
        <f>+'[43]Trafo 3f Consoliadado'!I51</f>
        <v/>
      </c>
      <c r="K1770" s="49" t="str">
        <f>+'[43]Trafo 3f Consoliadado'!J51</f>
        <v/>
      </c>
      <c r="L1770" s="49" t="str">
        <f>+'[43]Trafo 3f Consoliadado'!K51</f>
        <v/>
      </c>
      <c r="M1770" s="49" t="str">
        <f>+'[43]Trafo 3f Consoliadado'!L51</f>
        <v/>
      </c>
      <c r="N1770" s="49" t="str">
        <f>+'[43]Trafo 3f Consoliadado'!M51</f>
        <v/>
      </c>
      <c r="O1770" s="49" t="str">
        <f>+'[43]Trafo 3f Consoliadado'!N51</f>
        <v>Estimado</v>
      </c>
      <c r="P1770" s="49" t="str">
        <f>+'[43]Trafo 3f Consoliadado'!O51</f>
        <v/>
      </c>
      <c r="Q1770" s="49" t="str">
        <f>+'[43]Trafo 3f Consoliadado'!P51</f>
        <v>E</v>
      </c>
      <c r="R1770" s="51">
        <f t="shared" si="112"/>
        <v>0.21649355629282629</v>
      </c>
      <c r="S1770" s="45" t="str">
        <f t="shared" si="113"/>
        <v>Estimado.rar</v>
      </c>
      <c r="V1770" s="46">
        <f t="shared" si="115"/>
        <v>1</v>
      </c>
    </row>
    <row r="1771" spans="1:22" s="45" customFormat="1" ht="11.25" hidden="1" customHeight="1" x14ac:dyDescent="0.2">
      <c r="A1771" s="47">
        <f t="shared" si="114"/>
        <v>1757</v>
      </c>
      <c r="B1771" s="48" t="str">
        <f>+'[43]Trafo 3f Consoliadado'!B52</f>
        <v>TTV30</v>
      </c>
      <c r="C1771" s="49" t="str">
        <f>+'[43]Trafo 3f Consoliadado'!C52</f>
        <v xml:space="preserve">TRANSFORMADOR DE 100 KVA TRIFASICO 10 / 0.44-0.22 KV                                                                                                                                                                                                      </v>
      </c>
      <c r="D1771" s="49">
        <f>+'[43]Trafo 3f Consoliadado'!D52</f>
        <v>2399.2399999999998</v>
      </c>
      <c r="E1771" s="53">
        <f>+'[43]Trafo 3f Consoliadado'!E52</f>
        <v>2918.6600000000003</v>
      </c>
      <c r="F1771" s="53"/>
      <c r="G1771" s="49" t="str">
        <f>+'[43]Trafo 3f Consoliadado'!F52</f>
        <v>E</v>
      </c>
      <c r="H1771" s="49" t="str">
        <f>+'[43]Trafo 3f Consoliadado'!G52</f>
        <v/>
      </c>
      <c r="I1771" s="49" t="str">
        <f>+'[43]Trafo 3f Consoliadado'!H52</f>
        <v>Estimado</v>
      </c>
      <c r="J1771" s="49" t="str">
        <f>+'[43]Trafo 3f Consoliadado'!I52</f>
        <v/>
      </c>
      <c r="K1771" s="49" t="str">
        <f>+'[43]Trafo 3f Consoliadado'!J52</f>
        <v/>
      </c>
      <c r="L1771" s="49" t="str">
        <f>+'[43]Trafo 3f Consoliadado'!K52</f>
        <v/>
      </c>
      <c r="M1771" s="49" t="str">
        <f>+'[43]Trafo 3f Consoliadado'!L52</f>
        <v/>
      </c>
      <c r="N1771" s="49" t="str">
        <f>+'[43]Trafo 3f Consoliadado'!M52</f>
        <v/>
      </c>
      <c r="O1771" s="49" t="str">
        <f>+'[43]Trafo 3f Consoliadado'!N52</f>
        <v>Estimado</v>
      </c>
      <c r="P1771" s="49" t="str">
        <f>+'[43]Trafo 3f Consoliadado'!O52</f>
        <v/>
      </c>
      <c r="Q1771" s="49" t="str">
        <f>+'[43]Trafo 3f Consoliadado'!P52</f>
        <v>E</v>
      </c>
      <c r="R1771" s="51">
        <f t="shared" si="112"/>
        <v>0.21649355629282629</v>
      </c>
      <c r="S1771" s="45" t="str">
        <f t="shared" si="113"/>
        <v>Estimado.rar</v>
      </c>
      <c r="V1771" s="46">
        <f t="shared" si="115"/>
        <v>1</v>
      </c>
    </row>
    <row r="1772" spans="1:22" s="45" customFormat="1" ht="11.25" hidden="1" customHeight="1" x14ac:dyDescent="0.2">
      <c r="A1772" s="47">
        <f t="shared" si="114"/>
        <v>1758</v>
      </c>
      <c r="B1772" s="48" t="str">
        <f>+'[43]Trafo 3f Consoliadado'!B53</f>
        <v>TTA247</v>
      </c>
      <c r="C1772" s="49" t="str">
        <f>+'[43]Trafo 3f Consoliadado'!C53</f>
        <v xml:space="preserve">TRANSFORMADOR TRIFASICO 100 KVA 10 /  0.22 KV.                                                                                                                                                                                                            </v>
      </c>
      <c r="D1772" s="49">
        <f>+'[43]Trafo 3f Consoliadado'!D53</f>
        <v>2399.2399999999998</v>
      </c>
      <c r="E1772" s="53">
        <f>+'[43]Trafo 3f Consoliadado'!E53</f>
        <v>2918.6600000000003</v>
      </c>
      <c r="F1772" s="53"/>
      <c r="G1772" s="49" t="str">
        <f>+'[43]Trafo 3f Consoliadado'!F53</f>
        <v>E</v>
      </c>
      <c r="H1772" s="49" t="str">
        <f>+'[43]Trafo 3f Consoliadado'!G53</f>
        <v/>
      </c>
      <c r="I1772" s="49" t="str">
        <f>+'[43]Trafo 3f Consoliadado'!H53</f>
        <v>Estimado</v>
      </c>
      <c r="J1772" s="49" t="str">
        <f>+'[43]Trafo 3f Consoliadado'!I53</f>
        <v/>
      </c>
      <c r="K1772" s="49" t="str">
        <f>+'[43]Trafo 3f Consoliadado'!J53</f>
        <v/>
      </c>
      <c r="L1772" s="49" t="str">
        <f>+'[43]Trafo 3f Consoliadado'!K53</f>
        <v/>
      </c>
      <c r="M1772" s="49" t="str">
        <f>+'[43]Trafo 3f Consoliadado'!L53</f>
        <v/>
      </c>
      <c r="N1772" s="49" t="str">
        <f>+'[43]Trafo 3f Consoliadado'!M53</f>
        <v/>
      </c>
      <c r="O1772" s="49" t="str">
        <f>+'[43]Trafo 3f Consoliadado'!N53</f>
        <v>Estimado</v>
      </c>
      <c r="P1772" s="49" t="str">
        <f>+'[43]Trafo 3f Consoliadado'!O53</f>
        <v/>
      </c>
      <c r="Q1772" s="49" t="str">
        <f>+'[43]Trafo 3f Consoliadado'!P53</f>
        <v>E</v>
      </c>
      <c r="R1772" s="51">
        <f t="shared" si="112"/>
        <v>0.21649355629282629</v>
      </c>
      <c r="S1772" s="45" t="str">
        <f t="shared" si="113"/>
        <v>Estimado.rar</v>
      </c>
      <c r="V1772" s="46">
        <f t="shared" si="115"/>
        <v>1</v>
      </c>
    </row>
    <row r="1773" spans="1:22" s="45" customFormat="1" ht="11.25" hidden="1" customHeight="1" x14ac:dyDescent="0.2">
      <c r="A1773" s="47">
        <f t="shared" si="114"/>
        <v>1759</v>
      </c>
      <c r="B1773" s="48" t="str">
        <f>+'[43]Trafo 3f Consoliadado'!B54</f>
        <v>TTA146</v>
      </c>
      <c r="C1773" s="49" t="str">
        <f>+'[43]Trafo 3f Consoliadado'!C54</f>
        <v xml:space="preserve">TRANSFORMADOR TRIFASICO 100 KVA 10 / 0.40 - 0.23 KV.                                                                                                                                                                                                      </v>
      </c>
      <c r="D1773" s="49">
        <f>+'[43]Trafo 3f Consoliadado'!D54</f>
        <v>2399.2399999999998</v>
      </c>
      <c r="E1773" s="53">
        <f>+'[43]Trafo 3f Consoliadado'!E54</f>
        <v>2918.6600000000003</v>
      </c>
      <c r="F1773" s="53"/>
      <c r="G1773" s="49" t="str">
        <f>+'[43]Trafo 3f Consoliadado'!F54</f>
        <v>E</v>
      </c>
      <c r="H1773" s="49" t="str">
        <f>+'[43]Trafo 3f Consoliadado'!G54</f>
        <v/>
      </c>
      <c r="I1773" s="49" t="str">
        <f>+'[43]Trafo 3f Consoliadado'!H54</f>
        <v>Estimado</v>
      </c>
      <c r="J1773" s="49" t="str">
        <f>+'[43]Trafo 3f Consoliadado'!I54</f>
        <v/>
      </c>
      <c r="K1773" s="49" t="str">
        <f>+'[43]Trafo 3f Consoliadado'!J54</f>
        <v/>
      </c>
      <c r="L1773" s="49" t="str">
        <f>+'[43]Trafo 3f Consoliadado'!K54</f>
        <v/>
      </c>
      <c r="M1773" s="49" t="str">
        <f>+'[43]Trafo 3f Consoliadado'!L54</f>
        <v/>
      </c>
      <c r="N1773" s="49" t="str">
        <f>+'[43]Trafo 3f Consoliadado'!M54</f>
        <v/>
      </c>
      <c r="O1773" s="49" t="str">
        <f>+'[43]Trafo 3f Consoliadado'!N54</f>
        <v>Estimado</v>
      </c>
      <c r="P1773" s="49" t="str">
        <f>+'[43]Trafo 3f Consoliadado'!O54</f>
        <v/>
      </c>
      <c r="Q1773" s="49" t="str">
        <f>+'[43]Trafo 3f Consoliadado'!P54</f>
        <v>E</v>
      </c>
      <c r="R1773" s="51">
        <f t="shared" si="112"/>
        <v>0.21649355629282629</v>
      </c>
      <c r="S1773" s="45" t="str">
        <f t="shared" si="113"/>
        <v>Estimado.rar</v>
      </c>
      <c r="V1773" s="46">
        <f t="shared" si="115"/>
        <v>1</v>
      </c>
    </row>
    <row r="1774" spans="1:22" s="45" customFormat="1" ht="11.25" hidden="1" customHeight="1" x14ac:dyDescent="0.2">
      <c r="A1774" s="47">
        <f t="shared" si="114"/>
        <v>1760</v>
      </c>
      <c r="B1774" s="48" t="str">
        <f>+'[43]Trafo 3f Consoliadado'!B55</f>
        <v>TTC05</v>
      </c>
      <c r="C1774" s="49" t="str">
        <f>+'[43]Trafo 3f Consoliadado'!C55</f>
        <v xml:space="preserve">TRANSFORMADOR TRIFASICO 100 kVA, 10/0.38-0.22 kV                                                                                                                                                                                                          </v>
      </c>
      <c r="D1774" s="49">
        <f>+'[43]Trafo 3f Consoliadado'!D55</f>
        <v>2399.2399999999998</v>
      </c>
      <c r="E1774" s="53">
        <f>+'[43]Trafo 3f Consoliadado'!E55</f>
        <v>2918.6600000000003</v>
      </c>
      <c r="F1774" s="53"/>
      <c r="G1774" s="49" t="str">
        <f>+'[43]Trafo 3f Consoliadado'!F55</f>
        <v>E</v>
      </c>
      <c r="H1774" s="49" t="str">
        <f>+'[43]Trafo 3f Consoliadado'!G55</f>
        <v/>
      </c>
      <c r="I1774" s="49" t="str">
        <f>+'[43]Trafo 3f Consoliadado'!H55</f>
        <v>Estimado</v>
      </c>
      <c r="J1774" s="49" t="str">
        <f>+'[43]Trafo 3f Consoliadado'!I55</f>
        <v/>
      </c>
      <c r="K1774" s="49" t="str">
        <f>+'[43]Trafo 3f Consoliadado'!J55</f>
        <v/>
      </c>
      <c r="L1774" s="49" t="str">
        <f>+'[43]Trafo 3f Consoliadado'!K55</f>
        <v/>
      </c>
      <c r="M1774" s="49" t="str">
        <f>+'[43]Trafo 3f Consoliadado'!L55</f>
        <v/>
      </c>
      <c r="N1774" s="49" t="str">
        <f>+'[43]Trafo 3f Consoliadado'!M55</f>
        <v/>
      </c>
      <c r="O1774" s="49" t="str">
        <f>+'[43]Trafo 3f Consoliadado'!N55</f>
        <v>Estimado</v>
      </c>
      <c r="P1774" s="49" t="str">
        <f>+'[43]Trafo 3f Consoliadado'!O55</f>
        <v/>
      </c>
      <c r="Q1774" s="49" t="str">
        <f>+'[43]Trafo 3f Consoliadado'!P55</f>
        <v>E</v>
      </c>
      <c r="R1774" s="51">
        <f t="shared" si="112"/>
        <v>0.21649355629282629</v>
      </c>
      <c r="S1774" s="45" t="str">
        <f t="shared" si="113"/>
        <v>Estimado.rar</v>
      </c>
      <c r="V1774" s="46">
        <f t="shared" si="115"/>
        <v>1</v>
      </c>
    </row>
    <row r="1775" spans="1:22" s="45" customFormat="1" ht="11.25" hidden="1" customHeight="1" x14ac:dyDescent="0.2">
      <c r="A1775" s="47">
        <f t="shared" si="114"/>
        <v>1761</v>
      </c>
      <c r="B1775" s="48" t="str">
        <f>+'[43]Trafo 3f Consoliadado'!B56</f>
        <v>TTA206</v>
      </c>
      <c r="C1775" s="49" t="str">
        <f>+'[43]Trafo 3f Consoliadado'!C56</f>
        <v xml:space="preserve">TRANSFORMADOR TRIFASICO AEREO  100 KVA;  10/0.38-0.22 KV.                                                                                                                                                                                                 </v>
      </c>
      <c r="D1775" s="49">
        <f>+'[43]Trafo 3f Consoliadado'!D56</f>
        <v>2399.2399999999998</v>
      </c>
      <c r="E1775" s="53">
        <f>+'[43]Trafo 3f Consoliadado'!E56</f>
        <v>2918.6600000000003</v>
      </c>
      <c r="F1775" s="53"/>
      <c r="G1775" s="49" t="str">
        <f>+'[43]Trafo 3f Consoliadado'!F56</f>
        <v>E</v>
      </c>
      <c r="H1775" s="49" t="str">
        <f>+'[43]Trafo 3f Consoliadado'!G56</f>
        <v/>
      </c>
      <c r="I1775" s="49" t="str">
        <f>+'[43]Trafo 3f Consoliadado'!H56</f>
        <v>Estimado</v>
      </c>
      <c r="J1775" s="49" t="str">
        <f>+'[43]Trafo 3f Consoliadado'!I56</f>
        <v/>
      </c>
      <c r="K1775" s="49" t="str">
        <f>+'[43]Trafo 3f Consoliadado'!J56</f>
        <v/>
      </c>
      <c r="L1775" s="49" t="str">
        <f>+'[43]Trafo 3f Consoliadado'!K56</f>
        <v/>
      </c>
      <c r="M1775" s="49" t="str">
        <f>+'[43]Trafo 3f Consoliadado'!L56</f>
        <v/>
      </c>
      <c r="N1775" s="49" t="str">
        <f>+'[43]Trafo 3f Consoliadado'!M56</f>
        <v/>
      </c>
      <c r="O1775" s="49" t="str">
        <f>+'[43]Trafo 3f Consoliadado'!N56</f>
        <v>Estimado</v>
      </c>
      <c r="P1775" s="49" t="str">
        <f>+'[43]Trafo 3f Consoliadado'!O56</f>
        <v/>
      </c>
      <c r="Q1775" s="49" t="str">
        <f>+'[43]Trafo 3f Consoliadado'!P56</f>
        <v>E</v>
      </c>
      <c r="R1775" s="51">
        <f t="shared" si="112"/>
        <v>0.21649355629282629</v>
      </c>
      <c r="S1775" s="45" t="str">
        <f t="shared" si="113"/>
        <v>Estimado.rar</v>
      </c>
      <c r="V1775" s="46">
        <f t="shared" si="115"/>
        <v>1</v>
      </c>
    </row>
    <row r="1776" spans="1:22" s="45" customFormat="1" ht="11.25" hidden="1" customHeight="1" x14ac:dyDescent="0.2">
      <c r="A1776" s="47">
        <f t="shared" si="114"/>
        <v>1762</v>
      </c>
      <c r="B1776" s="48" t="str">
        <f>+'[43]Trafo 3f Consoliadado'!B57</f>
        <v>TTA207</v>
      </c>
      <c r="C1776" s="49" t="str">
        <f>+'[43]Trafo 3f Consoliadado'!C57</f>
        <v xml:space="preserve">TRANSFORMADOR TRIFASICO AEREO  100 KVA;  10/0.44-0.22 KV.                                                                                                                                                                                                 </v>
      </c>
      <c r="D1776" s="49">
        <f>+'[43]Trafo 3f Consoliadado'!D57</f>
        <v>2399.2399999999998</v>
      </c>
      <c r="E1776" s="53">
        <f>+'[43]Trafo 3f Consoliadado'!E57</f>
        <v>2918.6600000000003</v>
      </c>
      <c r="F1776" s="53"/>
      <c r="G1776" s="49" t="str">
        <f>+'[43]Trafo 3f Consoliadado'!F57</f>
        <v>E</v>
      </c>
      <c r="H1776" s="49" t="str">
        <f>+'[43]Trafo 3f Consoliadado'!G57</f>
        <v/>
      </c>
      <c r="I1776" s="49" t="str">
        <f>+'[43]Trafo 3f Consoliadado'!H57</f>
        <v>Estimado</v>
      </c>
      <c r="J1776" s="49" t="str">
        <f>+'[43]Trafo 3f Consoliadado'!I57</f>
        <v/>
      </c>
      <c r="K1776" s="49" t="str">
        <f>+'[43]Trafo 3f Consoliadado'!J57</f>
        <v/>
      </c>
      <c r="L1776" s="49" t="str">
        <f>+'[43]Trafo 3f Consoliadado'!K57</f>
        <v/>
      </c>
      <c r="M1776" s="49" t="str">
        <f>+'[43]Trafo 3f Consoliadado'!L57</f>
        <v/>
      </c>
      <c r="N1776" s="49" t="str">
        <f>+'[43]Trafo 3f Consoliadado'!M57</f>
        <v/>
      </c>
      <c r="O1776" s="49" t="str">
        <f>+'[43]Trafo 3f Consoliadado'!N57</f>
        <v>Estimado</v>
      </c>
      <c r="P1776" s="49" t="str">
        <f>+'[43]Trafo 3f Consoliadado'!O57</f>
        <v/>
      </c>
      <c r="Q1776" s="49" t="str">
        <f>+'[43]Trafo 3f Consoliadado'!P57</f>
        <v>E</v>
      </c>
      <c r="R1776" s="51">
        <f t="shared" si="112"/>
        <v>0.21649355629282629</v>
      </c>
      <c r="S1776" s="45" t="str">
        <f t="shared" si="113"/>
        <v>Estimado.rar</v>
      </c>
      <c r="V1776" s="46">
        <f t="shared" si="115"/>
        <v>1</v>
      </c>
    </row>
    <row r="1777" spans="1:22" s="45" customFormat="1" ht="11.25" hidden="1" customHeight="1" x14ac:dyDescent="0.2">
      <c r="A1777" s="47">
        <f t="shared" si="114"/>
        <v>1763</v>
      </c>
      <c r="B1777" s="48" t="str">
        <f>+'[43]Trafo 3f Consoliadado'!B58</f>
        <v>TTA374</v>
      </c>
      <c r="C1777" s="49" t="str">
        <f>+'[43]Trafo 3f Consoliadado'!C58</f>
        <v xml:space="preserve">TRANSFORMADOR TRIFASICO AEREO 100 KVA, 10 KV/BT                                                                                                                                                                                                           </v>
      </c>
      <c r="D1777" s="49">
        <f>+'[43]Trafo 3f Consoliadado'!D58</f>
        <v>2399.2399999999998</v>
      </c>
      <c r="E1777" s="53">
        <f>+'[43]Trafo 3f Consoliadado'!E58</f>
        <v>2918.6600000000003</v>
      </c>
      <c r="F1777" s="53"/>
      <c r="G1777" s="49" t="str">
        <f>+'[43]Trafo 3f Consoliadado'!F58</f>
        <v>E</v>
      </c>
      <c r="H1777" s="49" t="str">
        <f>+'[43]Trafo 3f Consoliadado'!G58</f>
        <v/>
      </c>
      <c r="I1777" s="49" t="str">
        <f>+'[43]Trafo 3f Consoliadado'!H58</f>
        <v>Estimado</v>
      </c>
      <c r="J1777" s="49" t="str">
        <f>+'[43]Trafo 3f Consoliadado'!I58</f>
        <v/>
      </c>
      <c r="K1777" s="49" t="str">
        <f>+'[43]Trafo 3f Consoliadado'!J58</f>
        <v/>
      </c>
      <c r="L1777" s="49" t="str">
        <f>+'[43]Trafo 3f Consoliadado'!K58</f>
        <v/>
      </c>
      <c r="M1777" s="49" t="str">
        <f>+'[43]Trafo 3f Consoliadado'!L58</f>
        <v/>
      </c>
      <c r="N1777" s="49" t="str">
        <f>+'[43]Trafo 3f Consoliadado'!M58</f>
        <v/>
      </c>
      <c r="O1777" s="49" t="str">
        <f>+'[43]Trafo 3f Consoliadado'!N58</f>
        <v>Estimado</v>
      </c>
      <c r="P1777" s="49" t="str">
        <f>+'[43]Trafo 3f Consoliadado'!O58</f>
        <v/>
      </c>
      <c r="Q1777" s="49" t="str">
        <f>+'[43]Trafo 3f Consoliadado'!P58</f>
        <v>E</v>
      </c>
      <c r="R1777" s="51">
        <f t="shared" si="112"/>
        <v>0.21649355629282629</v>
      </c>
      <c r="S1777" s="45" t="str">
        <f t="shared" si="113"/>
        <v>Estimado.rar</v>
      </c>
      <c r="V1777" s="46">
        <f t="shared" si="115"/>
        <v>1</v>
      </c>
    </row>
    <row r="1778" spans="1:22" s="45" customFormat="1" ht="11.25" hidden="1" customHeight="1" x14ac:dyDescent="0.2">
      <c r="A1778" s="47">
        <f t="shared" si="114"/>
        <v>1764</v>
      </c>
      <c r="B1778" s="48" t="str">
        <f>+'[43]Trafo 3f Consoliadado'!B59</f>
        <v>TTA26</v>
      </c>
      <c r="C1778" s="49" t="str">
        <f>+'[43]Trafo 3f Consoliadado'!C59</f>
        <v xml:space="preserve">TRANSFORMADOR TRIFASICO AEREO 100 KVA; 10/0.22 KV.                                                                                                                                                                                                        </v>
      </c>
      <c r="D1778" s="49">
        <f>+'[43]Trafo 3f Consoliadado'!D59</f>
        <v>2399.2399999999998</v>
      </c>
      <c r="E1778" s="53">
        <f>+'[43]Trafo 3f Consoliadado'!E59</f>
        <v>2918.6600000000003</v>
      </c>
      <c r="F1778" s="53"/>
      <c r="G1778" s="49" t="str">
        <f>+'[43]Trafo 3f Consoliadado'!F59</f>
        <v>E</v>
      </c>
      <c r="H1778" s="49" t="str">
        <f>+'[43]Trafo 3f Consoliadado'!G59</f>
        <v/>
      </c>
      <c r="I1778" s="49" t="str">
        <f>+'[43]Trafo 3f Consoliadado'!H59</f>
        <v>Estimado</v>
      </c>
      <c r="J1778" s="49" t="str">
        <f>+'[43]Trafo 3f Consoliadado'!I59</f>
        <v/>
      </c>
      <c r="K1778" s="49" t="str">
        <f>+'[43]Trafo 3f Consoliadado'!J59</f>
        <v/>
      </c>
      <c r="L1778" s="49" t="str">
        <f>+'[43]Trafo 3f Consoliadado'!K59</f>
        <v/>
      </c>
      <c r="M1778" s="49" t="str">
        <f>+'[43]Trafo 3f Consoliadado'!L59</f>
        <v/>
      </c>
      <c r="N1778" s="49" t="str">
        <f>+'[43]Trafo 3f Consoliadado'!M59</f>
        <v/>
      </c>
      <c r="O1778" s="49" t="str">
        <f>+'[43]Trafo 3f Consoliadado'!N59</f>
        <v>Estimado</v>
      </c>
      <c r="P1778" s="49" t="str">
        <f>+'[43]Trafo 3f Consoliadado'!O59</f>
        <v/>
      </c>
      <c r="Q1778" s="49" t="str">
        <f>+'[43]Trafo 3f Consoliadado'!P59</f>
        <v>E</v>
      </c>
      <c r="R1778" s="51">
        <f t="shared" si="112"/>
        <v>0.21649355629282629</v>
      </c>
      <c r="S1778" s="45" t="str">
        <f t="shared" si="113"/>
        <v>Estimado.rar</v>
      </c>
      <c r="V1778" s="46">
        <f t="shared" si="115"/>
        <v>1</v>
      </c>
    </row>
    <row r="1779" spans="1:22" s="45" customFormat="1" ht="11.25" hidden="1" customHeight="1" x14ac:dyDescent="0.2">
      <c r="A1779" s="47">
        <f t="shared" si="114"/>
        <v>1765</v>
      </c>
      <c r="B1779" s="48" t="str">
        <f>+'[43]Trafo 3f Consoliadado'!B60</f>
        <v>TTV31</v>
      </c>
      <c r="C1779" s="49" t="str">
        <f>+'[43]Trafo 3f Consoliadado'!C60</f>
        <v xml:space="preserve">TRANSFORMADOR DE 125 KVA TRIFASICO 10 / 0.38-0.22 KV                                                                                                                                                                                                      </v>
      </c>
      <c r="D1779" s="49">
        <f>+'[43]Trafo 3f Consoliadado'!D60</f>
        <v>3151.93</v>
      </c>
      <c r="E1779" s="53">
        <f>+'[43]Trafo 3f Consoliadado'!E60</f>
        <v>3551.46</v>
      </c>
      <c r="F1779" s="53"/>
      <c r="G1779" s="49" t="str">
        <f>+'[43]Trafo 3f Consoliadado'!F60</f>
        <v>E</v>
      </c>
      <c r="H1779" s="49" t="str">
        <f>+'[43]Trafo 3f Consoliadado'!G60</f>
        <v/>
      </c>
      <c r="I1779" s="49" t="str">
        <f>+'[43]Trafo 3f Consoliadado'!H60</f>
        <v>Estimado</v>
      </c>
      <c r="J1779" s="49" t="str">
        <f>+'[43]Trafo 3f Consoliadado'!I60</f>
        <v/>
      </c>
      <c r="K1779" s="49" t="str">
        <f>+'[43]Trafo 3f Consoliadado'!J60</f>
        <v/>
      </c>
      <c r="L1779" s="49" t="str">
        <f>+'[43]Trafo 3f Consoliadado'!K60</f>
        <v/>
      </c>
      <c r="M1779" s="49" t="str">
        <f>+'[43]Trafo 3f Consoliadado'!L60</f>
        <v/>
      </c>
      <c r="N1779" s="49" t="str">
        <f>+'[43]Trafo 3f Consoliadado'!M60</f>
        <v/>
      </c>
      <c r="O1779" s="49" t="str">
        <f>+'[43]Trafo 3f Consoliadado'!N60</f>
        <v>Estimado</v>
      </c>
      <c r="P1779" s="49" t="str">
        <f>+'[43]Trafo 3f Consoliadado'!O60</f>
        <v/>
      </c>
      <c r="Q1779" s="49" t="str">
        <f>+'[43]Trafo 3f Consoliadado'!P60</f>
        <v>E</v>
      </c>
      <c r="R1779" s="51">
        <f t="shared" si="112"/>
        <v>0.12675725666496418</v>
      </c>
      <c r="S1779" s="45" t="str">
        <f t="shared" si="113"/>
        <v>Estimado.rar</v>
      </c>
      <c r="V1779" s="46">
        <f t="shared" si="115"/>
        <v>1</v>
      </c>
    </row>
    <row r="1780" spans="1:22" s="45" customFormat="1" ht="11.25" hidden="1" customHeight="1" x14ac:dyDescent="0.2">
      <c r="A1780" s="47">
        <f t="shared" si="114"/>
        <v>1766</v>
      </c>
      <c r="B1780" s="48" t="str">
        <f>+'[43]Trafo 3f Consoliadado'!B61</f>
        <v>TTV32</v>
      </c>
      <c r="C1780" s="49" t="str">
        <f>+'[43]Trafo 3f Consoliadado'!C61</f>
        <v xml:space="preserve">TRANSFORMADOR DE 125 KVA TRIFASICO 10 / 0.44-0.22 KV                                                                                                                                                                                                      </v>
      </c>
      <c r="D1780" s="49">
        <f>+'[43]Trafo 3f Consoliadado'!D61</f>
        <v>3151.93</v>
      </c>
      <c r="E1780" s="53">
        <f>+'[43]Trafo 3f Consoliadado'!E61</f>
        <v>3551.46</v>
      </c>
      <c r="F1780" s="53"/>
      <c r="G1780" s="49" t="str">
        <f>+'[43]Trafo 3f Consoliadado'!F61</f>
        <v>E</v>
      </c>
      <c r="H1780" s="49" t="str">
        <f>+'[43]Trafo 3f Consoliadado'!G61</f>
        <v/>
      </c>
      <c r="I1780" s="49" t="str">
        <f>+'[43]Trafo 3f Consoliadado'!H61</f>
        <v>Estimado</v>
      </c>
      <c r="J1780" s="49" t="str">
        <f>+'[43]Trafo 3f Consoliadado'!I61</f>
        <v/>
      </c>
      <c r="K1780" s="49" t="str">
        <f>+'[43]Trafo 3f Consoliadado'!J61</f>
        <v/>
      </c>
      <c r="L1780" s="49" t="str">
        <f>+'[43]Trafo 3f Consoliadado'!K61</f>
        <v/>
      </c>
      <c r="M1780" s="49" t="str">
        <f>+'[43]Trafo 3f Consoliadado'!L61</f>
        <v/>
      </c>
      <c r="N1780" s="49" t="str">
        <f>+'[43]Trafo 3f Consoliadado'!M61</f>
        <v/>
      </c>
      <c r="O1780" s="49" t="str">
        <f>+'[43]Trafo 3f Consoliadado'!N61</f>
        <v>Estimado</v>
      </c>
      <c r="P1780" s="49" t="str">
        <f>+'[43]Trafo 3f Consoliadado'!O61</f>
        <v/>
      </c>
      <c r="Q1780" s="49" t="str">
        <f>+'[43]Trafo 3f Consoliadado'!P61</f>
        <v>E</v>
      </c>
      <c r="R1780" s="51">
        <f t="shared" si="112"/>
        <v>0.12675725666496418</v>
      </c>
      <c r="S1780" s="45" t="str">
        <f t="shared" si="113"/>
        <v>Estimado.rar</v>
      </c>
      <c r="V1780" s="46">
        <f t="shared" si="115"/>
        <v>1</v>
      </c>
    </row>
    <row r="1781" spans="1:22" s="45" customFormat="1" ht="11.25" hidden="1" customHeight="1" x14ac:dyDescent="0.2">
      <c r="A1781" s="47">
        <f t="shared" si="114"/>
        <v>1767</v>
      </c>
      <c r="B1781" s="48" t="str">
        <f>+'[43]Trafo 3f Consoliadado'!B62</f>
        <v>TTA251</v>
      </c>
      <c r="C1781" s="49" t="str">
        <f>+'[43]Trafo 3f Consoliadado'!C62</f>
        <v xml:space="preserve">TRANSFORMADOR TRIFASICO 125 KVA 10 /  0.22 KV.                                                                                                                                                                                                            </v>
      </c>
      <c r="D1781" s="49">
        <f>+'[43]Trafo 3f Consoliadado'!D62</f>
        <v>3151.93</v>
      </c>
      <c r="E1781" s="53">
        <f>+'[43]Trafo 3f Consoliadado'!E62</f>
        <v>3551.46</v>
      </c>
      <c r="F1781" s="53"/>
      <c r="G1781" s="49" t="str">
        <f>+'[43]Trafo 3f Consoliadado'!F62</f>
        <v>E</v>
      </c>
      <c r="H1781" s="49" t="str">
        <f>+'[43]Trafo 3f Consoliadado'!G62</f>
        <v/>
      </c>
      <c r="I1781" s="49" t="str">
        <f>+'[43]Trafo 3f Consoliadado'!H62</f>
        <v>Estimado</v>
      </c>
      <c r="J1781" s="49" t="str">
        <f>+'[43]Trafo 3f Consoliadado'!I62</f>
        <v/>
      </c>
      <c r="K1781" s="49" t="str">
        <f>+'[43]Trafo 3f Consoliadado'!J62</f>
        <v/>
      </c>
      <c r="L1781" s="49" t="str">
        <f>+'[43]Trafo 3f Consoliadado'!K62</f>
        <v/>
      </c>
      <c r="M1781" s="49" t="str">
        <f>+'[43]Trafo 3f Consoliadado'!L62</f>
        <v/>
      </c>
      <c r="N1781" s="49" t="str">
        <f>+'[43]Trafo 3f Consoliadado'!M62</f>
        <v/>
      </c>
      <c r="O1781" s="49" t="str">
        <f>+'[43]Trafo 3f Consoliadado'!N62</f>
        <v>Estimado</v>
      </c>
      <c r="P1781" s="49" t="str">
        <f>+'[43]Trafo 3f Consoliadado'!O62</f>
        <v/>
      </c>
      <c r="Q1781" s="49" t="str">
        <f>+'[43]Trafo 3f Consoliadado'!P62</f>
        <v>E</v>
      </c>
      <c r="R1781" s="51">
        <f t="shared" si="112"/>
        <v>0.12675725666496418</v>
      </c>
      <c r="S1781" s="45" t="str">
        <f t="shared" si="113"/>
        <v>Estimado.rar</v>
      </c>
      <c r="V1781" s="46">
        <f t="shared" si="115"/>
        <v>1</v>
      </c>
    </row>
    <row r="1782" spans="1:22" s="45" customFormat="1" ht="11.25" hidden="1" customHeight="1" x14ac:dyDescent="0.2">
      <c r="A1782" s="47">
        <f t="shared" si="114"/>
        <v>1768</v>
      </c>
      <c r="B1782" s="48" t="str">
        <f>+'[43]Trafo 3f Consoliadado'!B63</f>
        <v>TTC06</v>
      </c>
      <c r="C1782" s="49" t="str">
        <f>+'[43]Trafo 3f Consoliadado'!C63</f>
        <v xml:space="preserve">TRANSFORMADOR TRIFASICO 125 kVA, 10/0.38-0.22 kV                                                                                                                                                                                                          </v>
      </c>
      <c r="D1782" s="49">
        <f>+'[43]Trafo 3f Consoliadado'!D63</f>
        <v>3151.93</v>
      </c>
      <c r="E1782" s="53">
        <f>+'[43]Trafo 3f Consoliadado'!E63</f>
        <v>3551.46</v>
      </c>
      <c r="F1782" s="53"/>
      <c r="G1782" s="49" t="str">
        <f>+'[43]Trafo 3f Consoliadado'!F63</f>
        <v>E</v>
      </c>
      <c r="H1782" s="49" t="str">
        <f>+'[43]Trafo 3f Consoliadado'!G63</f>
        <v/>
      </c>
      <c r="I1782" s="49" t="str">
        <f>+'[43]Trafo 3f Consoliadado'!H63</f>
        <v>Estimado</v>
      </c>
      <c r="J1782" s="49" t="str">
        <f>+'[43]Trafo 3f Consoliadado'!I63</f>
        <v/>
      </c>
      <c r="K1782" s="49" t="str">
        <f>+'[43]Trafo 3f Consoliadado'!J63</f>
        <v/>
      </c>
      <c r="L1782" s="49" t="str">
        <f>+'[43]Trafo 3f Consoliadado'!K63</f>
        <v/>
      </c>
      <c r="M1782" s="49" t="str">
        <f>+'[43]Trafo 3f Consoliadado'!L63</f>
        <v/>
      </c>
      <c r="N1782" s="49" t="str">
        <f>+'[43]Trafo 3f Consoliadado'!M63</f>
        <v/>
      </c>
      <c r="O1782" s="49" t="str">
        <f>+'[43]Trafo 3f Consoliadado'!N63</f>
        <v>Estimado</v>
      </c>
      <c r="P1782" s="49" t="str">
        <f>+'[43]Trafo 3f Consoliadado'!O63</f>
        <v/>
      </c>
      <c r="Q1782" s="49" t="str">
        <f>+'[43]Trafo 3f Consoliadado'!P63</f>
        <v>E</v>
      </c>
      <c r="R1782" s="51">
        <f t="shared" si="112"/>
        <v>0.12675725666496418</v>
      </c>
      <c r="S1782" s="45" t="str">
        <f t="shared" si="113"/>
        <v>Estimado.rar</v>
      </c>
      <c r="V1782" s="46">
        <f t="shared" si="115"/>
        <v>1</v>
      </c>
    </row>
    <row r="1783" spans="1:22" s="45" customFormat="1" ht="11.25" hidden="1" customHeight="1" x14ac:dyDescent="0.2">
      <c r="A1783" s="47">
        <f t="shared" si="114"/>
        <v>1769</v>
      </c>
      <c r="B1783" s="48" t="str">
        <f>+'[43]Trafo 3f Consoliadado'!B64</f>
        <v>TTA77</v>
      </c>
      <c r="C1783" s="49" t="str">
        <f>+'[43]Trafo 3f Consoliadado'!C64</f>
        <v xml:space="preserve">TRANSFORMADOR TRIFASICO AEREO  125 KVA; 10/0.22 KV.                                                                                                                                                                                                       </v>
      </c>
      <c r="D1783" s="49">
        <f>+'[43]Trafo 3f Consoliadado'!D64</f>
        <v>3151.93</v>
      </c>
      <c r="E1783" s="53">
        <f>+'[43]Trafo 3f Consoliadado'!E64</f>
        <v>3551.46</v>
      </c>
      <c r="F1783" s="53"/>
      <c r="G1783" s="49" t="str">
        <f>+'[43]Trafo 3f Consoliadado'!F64</f>
        <v>E</v>
      </c>
      <c r="H1783" s="49" t="str">
        <f>+'[43]Trafo 3f Consoliadado'!G64</f>
        <v/>
      </c>
      <c r="I1783" s="49" t="str">
        <f>+'[43]Trafo 3f Consoliadado'!H64</f>
        <v>Estimado</v>
      </c>
      <c r="J1783" s="49" t="str">
        <f>+'[43]Trafo 3f Consoliadado'!I64</f>
        <v/>
      </c>
      <c r="K1783" s="49" t="str">
        <f>+'[43]Trafo 3f Consoliadado'!J64</f>
        <v/>
      </c>
      <c r="L1783" s="49" t="str">
        <f>+'[43]Trafo 3f Consoliadado'!K64</f>
        <v/>
      </c>
      <c r="M1783" s="49" t="str">
        <f>+'[43]Trafo 3f Consoliadado'!L64</f>
        <v/>
      </c>
      <c r="N1783" s="49" t="str">
        <f>+'[43]Trafo 3f Consoliadado'!M64</f>
        <v/>
      </c>
      <c r="O1783" s="49" t="str">
        <f>+'[43]Trafo 3f Consoliadado'!N64</f>
        <v>Estimado</v>
      </c>
      <c r="P1783" s="49" t="str">
        <f>+'[43]Trafo 3f Consoliadado'!O64</f>
        <v/>
      </c>
      <c r="Q1783" s="49" t="str">
        <f>+'[43]Trafo 3f Consoliadado'!P64</f>
        <v>E</v>
      </c>
      <c r="R1783" s="51">
        <f t="shared" si="112"/>
        <v>0.12675725666496418</v>
      </c>
      <c r="S1783" s="45" t="str">
        <f t="shared" si="113"/>
        <v>Estimado.rar</v>
      </c>
      <c r="V1783" s="46">
        <f t="shared" si="115"/>
        <v>1</v>
      </c>
    </row>
    <row r="1784" spans="1:22" s="45" customFormat="1" ht="11.25" hidden="1" customHeight="1" x14ac:dyDescent="0.2">
      <c r="A1784" s="47">
        <f t="shared" si="114"/>
        <v>1770</v>
      </c>
      <c r="B1784" s="48" t="str">
        <f>+'[43]Trafo 3f Consoliadado'!B65</f>
        <v>TTA210</v>
      </c>
      <c r="C1784" s="49" t="str">
        <f>+'[43]Trafo 3f Consoliadado'!C65</f>
        <v xml:space="preserve">TRANSFORMADOR TRIFASICO AEREO  125 KVA; 10/0.38-0.22 KV.                                                                                                                                                                                                  </v>
      </c>
      <c r="D1784" s="49">
        <f>+'[43]Trafo 3f Consoliadado'!D65</f>
        <v>3151.93</v>
      </c>
      <c r="E1784" s="53">
        <f>+'[43]Trafo 3f Consoliadado'!E65</f>
        <v>3551.46</v>
      </c>
      <c r="F1784" s="53"/>
      <c r="G1784" s="49" t="str">
        <f>+'[43]Trafo 3f Consoliadado'!F65</f>
        <v>E</v>
      </c>
      <c r="H1784" s="49" t="str">
        <f>+'[43]Trafo 3f Consoliadado'!G65</f>
        <v/>
      </c>
      <c r="I1784" s="49" t="str">
        <f>+'[43]Trafo 3f Consoliadado'!H65</f>
        <v>Estimado</v>
      </c>
      <c r="J1784" s="49" t="str">
        <f>+'[43]Trafo 3f Consoliadado'!I65</f>
        <v/>
      </c>
      <c r="K1784" s="49" t="str">
        <f>+'[43]Trafo 3f Consoliadado'!J65</f>
        <v/>
      </c>
      <c r="L1784" s="49" t="str">
        <f>+'[43]Trafo 3f Consoliadado'!K65</f>
        <v/>
      </c>
      <c r="M1784" s="49" t="str">
        <f>+'[43]Trafo 3f Consoliadado'!L65</f>
        <v/>
      </c>
      <c r="N1784" s="49" t="str">
        <f>+'[43]Trafo 3f Consoliadado'!M65</f>
        <v/>
      </c>
      <c r="O1784" s="49" t="str">
        <f>+'[43]Trafo 3f Consoliadado'!N65</f>
        <v>Estimado</v>
      </c>
      <c r="P1784" s="49" t="str">
        <f>+'[43]Trafo 3f Consoliadado'!O65</f>
        <v/>
      </c>
      <c r="Q1784" s="49" t="str">
        <f>+'[43]Trafo 3f Consoliadado'!P65</f>
        <v>E</v>
      </c>
      <c r="R1784" s="51">
        <f t="shared" si="112"/>
        <v>0.12675725666496418</v>
      </c>
      <c r="S1784" s="45" t="str">
        <f t="shared" si="113"/>
        <v>Estimado.rar</v>
      </c>
      <c r="V1784" s="46">
        <f t="shared" si="115"/>
        <v>1</v>
      </c>
    </row>
    <row r="1785" spans="1:22" s="45" customFormat="1" ht="11.25" hidden="1" customHeight="1" x14ac:dyDescent="0.2">
      <c r="A1785" s="47">
        <f t="shared" si="114"/>
        <v>1771</v>
      </c>
      <c r="B1785" s="48" t="str">
        <f>+'[43]Trafo 3f Consoliadado'!B66</f>
        <v>TTA211</v>
      </c>
      <c r="C1785" s="49" t="str">
        <f>+'[43]Trafo 3f Consoliadado'!C66</f>
        <v xml:space="preserve">TRANSFORMADOR TRIFASICO AEREO  125 KVA; 10/0.44-0.22 KV.                                                                                                                                                                                                  </v>
      </c>
      <c r="D1785" s="49">
        <f>+'[43]Trafo 3f Consoliadado'!D66</f>
        <v>3151.93</v>
      </c>
      <c r="E1785" s="53">
        <f>+'[43]Trafo 3f Consoliadado'!E66</f>
        <v>3551.46</v>
      </c>
      <c r="F1785" s="53"/>
      <c r="G1785" s="49" t="str">
        <f>+'[43]Trafo 3f Consoliadado'!F66</f>
        <v>E</v>
      </c>
      <c r="H1785" s="49" t="str">
        <f>+'[43]Trafo 3f Consoliadado'!G66</f>
        <v/>
      </c>
      <c r="I1785" s="49" t="str">
        <f>+'[43]Trafo 3f Consoliadado'!H66</f>
        <v>Estimado</v>
      </c>
      <c r="J1785" s="49" t="str">
        <f>+'[43]Trafo 3f Consoliadado'!I66</f>
        <v/>
      </c>
      <c r="K1785" s="49" t="str">
        <f>+'[43]Trafo 3f Consoliadado'!J66</f>
        <v/>
      </c>
      <c r="L1785" s="49" t="str">
        <f>+'[43]Trafo 3f Consoliadado'!K66</f>
        <v/>
      </c>
      <c r="M1785" s="49" t="str">
        <f>+'[43]Trafo 3f Consoliadado'!L66</f>
        <v/>
      </c>
      <c r="N1785" s="49" t="str">
        <f>+'[43]Trafo 3f Consoliadado'!M66</f>
        <v/>
      </c>
      <c r="O1785" s="49" t="str">
        <f>+'[43]Trafo 3f Consoliadado'!N66</f>
        <v>Estimado</v>
      </c>
      <c r="P1785" s="49" t="str">
        <f>+'[43]Trafo 3f Consoliadado'!O66</f>
        <v/>
      </c>
      <c r="Q1785" s="49" t="str">
        <f>+'[43]Trafo 3f Consoliadado'!P66</f>
        <v>E</v>
      </c>
      <c r="R1785" s="51">
        <f t="shared" si="112"/>
        <v>0.12675725666496418</v>
      </c>
      <c r="S1785" s="45" t="str">
        <f t="shared" si="113"/>
        <v>Estimado.rar</v>
      </c>
      <c r="V1785" s="46">
        <f t="shared" si="115"/>
        <v>1</v>
      </c>
    </row>
    <row r="1786" spans="1:22" s="45" customFormat="1" ht="11.25" hidden="1" customHeight="1" x14ac:dyDescent="0.2">
      <c r="A1786" s="47">
        <f t="shared" si="114"/>
        <v>1772</v>
      </c>
      <c r="B1786" s="48" t="str">
        <f>+'[43]Trafo 3f Consoliadado'!B67</f>
        <v>TTA253</v>
      </c>
      <c r="C1786" s="49" t="str">
        <f>+'[43]Trafo 3f Consoliadado'!C67</f>
        <v xml:space="preserve">TRANSFORMADOR TRIFASICO 150 KVA 10 / 0.38- 0.22 KV.                                                                                                                                                                                                       </v>
      </c>
      <c r="D1786" s="49">
        <f>+'[43]Trafo 3f Consoliadado'!D67</f>
        <v>3739.63</v>
      </c>
      <c r="E1786" s="53">
        <f>+'[43]Trafo 3f Consoliadado'!E67</f>
        <v>4184.26</v>
      </c>
      <c r="F1786" s="53"/>
      <c r="G1786" s="49" t="str">
        <f>+'[43]Trafo 3f Consoliadado'!F67</f>
        <v>E</v>
      </c>
      <c r="H1786" s="49" t="str">
        <f>+'[43]Trafo 3f Consoliadado'!G67</f>
        <v/>
      </c>
      <c r="I1786" s="49" t="str">
        <f>+'[43]Trafo 3f Consoliadado'!H67</f>
        <v>Estimado</v>
      </c>
      <c r="J1786" s="49" t="str">
        <f>+'[43]Trafo 3f Consoliadado'!I67</f>
        <v/>
      </c>
      <c r="K1786" s="49" t="str">
        <f>+'[43]Trafo 3f Consoliadado'!J67</f>
        <v/>
      </c>
      <c r="L1786" s="49" t="str">
        <f>+'[43]Trafo 3f Consoliadado'!K67</f>
        <v/>
      </c>
      <c r="M1786" s="49" t="str">
        <f>+'[43]Trafo 3f Consoliadado'!L67</f>
        <v/>
      </c>
      <c r="N1786" s="49" t="str">
        <f>+'[43]Trafo 3f Consoliadado'!M67</f>
        <v/>
      </c>
      <c r="O1786" s="49" t="str">
        <f>+'[43]Trafo 3f Consoliadado'!N67</f>
        <v>Estimado</v>
      </c>
      <c r="P1786" s="49" t="str">
        <f>+'[43]Trafo 3f Consoliadado'!O67</f>
        <v/>
      </c>
      <c r="Q1786" s="49" t="str">
        <f>+'[43]Trafo 3f Consoliadado'!P67</f>
        <v>E</v>
      </c>
      <c r="R1786" s="51">
        <f t="shared" si="112"/>
        <v>0.11889678925455205</v>
      </c>
      <c r="S1786" s="45" t="str">
        <f t="shared" si="113"/>
        <v>Estimado.rar</v>
      </c>
      <c r="V1786" s="46">
        <f t="shared" si="115"/>
        <v>1</v>
      </c>
    </row>
    <row r="1787" spans="1:22" s="45" customFormat="1" ht="11.25" hidden="1" customHeight="1" x14ac:dyDescent="0.2">
      <c r="A1787" s="47">
        <f t="shared" si="114"/>
        <v>1773</v>
      </c>
      <c r="B1787" s="48" t="str">
        <f>+'[43]Trafo 3f Consoliadado'!B68</f>
        <v>TTC176</v>
      </c>
      <c r="C1787" s="49" t="str">
        <f>+'[43]Trafo 3f Consoliadado'!C68</f>
        <v xml:space="preserve">TRANSFORMADOR TRIFASICO AEREO  150 KVA   10 / 0.38-0.22 KV                                                                                                                                                                                                </v>
      </c>
      <c r="D1787" s="49">
        <f>+'[43]Trafo 3f Consoliadado'!D68</f>
        <v>3739.63</v>
      </c>
      <c r="E1787" s="53">
        <f>+'[43]Trafo 3f Consoliadado'!E68</f>
        <v>4184.26</v>
      </c>
      <c r="F1787" s="53"/>
      <c r="G1787" s="49" t="str">
        <f>+'[43]Trafo 3f Consoliadado'!F68</f>
        <v>E</v>
      </c>
      <c r="H1787" s="49" t="str">
        <f>+'[43]Trafo 3f Consoliadado'!G68</f>
        <v/>
      </c>
      <c r="I1787" s="49" t="str">
        <f>+'[43]Trafo 3f Consoliadado'!H68</f>
        <v>Estimado</v>
      </c>
      <c r="J1787" s="49" t="str">
        <f>+'[43]Trafo 3f Consoliadado'!I68</f>
        <v/>
      </c>
      <c r="K1787" s="49" t="str">
        <f>+'[43]Trafo 3f Consoliadado'!J68</f>
        <v/>
      </c>
      <c r="L1787" s="49" t="str">
        <f>+'[43]Trafo 3f Consoliadado'!K68</f>
        <v/>
      </c>
      <c r="M1787" s="49" t="str">
        <f>+'[43]Trafo 3f Consoliadado'!L68</f>
        <v/>
      </c>
      <c r="N1787" s="49" t="str">
        <f>+'[43]Trafo 3f Consoliadado'!M68</f>
        <v/>
      </c>
      <c r="O1787" s="49" t="str">
        <f>+'[43]Trafo 3f Consoliadado'!N68</f>
        <v>Estimado</v>
      </c>
      <c r="P1787" s="49" t="str">
        <f>+'[43]Trafo 3f Consoliadado'!O68</f>
        <v/>
      </c>
      <c r="Q1787" s="49" t="str">
        <f>+'[43]Trafo 3f Consoliadado'!P68</f>
        <v>E</v>
      </c>
      <c r="R1787" s="51">
        <f t="shared" si="112"/>
        <v>0.11889678925455205</v>
      </c>
      <c r="S1787" s="45" t="str">
        <f t="shared" si="113"/>
        <v>Estimado.rar</v>
      </c>
      <c r="V1787" s="46">
        <f t="shared" si="115"/>
        <v>1</v>
      </c>
    </row>
    <row r="1788" spans="1:22" s="45" customFormat="1" ht="11.25" hidden="1" customHeight="1" x14ac:dyDescent="0.2">
      <c r="A1788" s="47">
        <f t="shared" si="114"/>
        <v>1774</v>
      </c>
      <c r="B1788" s="48" t="str">
        <f>+'[43]Trafo 3f Consoliadado'!B69</f>
        <v>TTA82</v>
      </c>
      <c r="C1788" s="49" t="str">
        <f>+'[43]Trafo 3f Consoliadado'!C69</f>
        <v xml:space="preserve">TRANSFORMADOR TRIFASICO AEREO  150 KVA; 10/0.22 KV.                                                                                                                                                                                                       </v>
      </c>
      <c r="D1788" s="49">
        <f>+'[43]Trafo 3f Consoliadado'!D69</f>
        <v>3739.63</v>
      </c>
      <c r="E1788" s="53">
        <f>+'[43]Trafo 3f Consoliadado'!E69</f>
        <v>4184.26</v>
      </c>
      <c r="F1788" s="53"/>
      <c r="G1788" s="49" t="str">
        <f>+'[43]Trafo 3f Consoliadado'!F69</f>
        <v>E</v>
      </c>
      <c r="H1788" s="49" t="str">
        <f>+'[43]Trafo 3f Consoliadado'!G69</f>
        <v/>
      </c>
      <c r="I1788" s="49" t="str">
        <f>+'[43]Trafo 3f Consoliadado'!H69</f>
        <v>Estimado</v>
      </c>
      <c r="J1788" s="49" t="str">
        <f>+'[43]Trafo 3f Consoliadado'!I69</f>
        <v/>
      </c>
      <c r="K1788" s="49" t="str">
        <f>+'[43]Trafo 3f Consoliadado'!J69</f>
        <v/>
      </c>
      <c r="L1788" s="49" t="str">
        <f>+'[43]Trafo 3f Consoliadado'!K69</f>
        <v/>
      </c>
      <c r="M1788" s="49" t="str">
        <f>+'[43]Trafo 3f Consoliadado'!L69</f>
        <v/>
      </c>
      <c r="N1788" s="49" t="str">
        <f>+'[43]Trafo 3f Consoliadado'!M69</f>
        <v/>
      </c>
      <c r="O1788" s="49" t="str">
        <f>+'[43]Trafo 3f Consoliadado'!N69</f>
        <v>Estimado</v>
      </c>
      <c r="P1788" s="49" t="str">
        <f>+'[43]Trafo 3f Consoliadado'!O69</f>
        <v/>
      </c>
      <c r="Q1788" s="49" t="str">
        <f>+'[43]Trafo 3f Consoliadado'!P69</f>
        <v>E</v>
      </c>
      <c r="R1788" s="51">
        <f t="shared" si="112"/>
        <v>0.11889678925455205</v>
      </c>
      <c r="S1788" s="45" t="str">
        <f t="shared" si="113"/>
        <v>Estimado.rar</v>
      </c>
      <c r="V1788" s="46">
        <f t="shared" si="115"/>
        <v>1</v>
      </c>
    </row>
    <row r="1789" spans="1:22" s="45" customFormat="1" ht="11.25" hidden="1" customHeight="1" x14ac:dyDescent="0.2">
      <c r="A1789" s="47">
        <f t="shared" si="114"/>
        <v>1775</v>
      </c>
      <c r="B1789" s="48" t="str">
        <f>+'[43]Trafo 3f Consoliadado'!B70</f>
        <v>TTA215</v>
      </c>
      <c r="C1789" s="49" t="str">
        <f>+'[43]Trafo 3f Consoliadado'!C70</f>
        <v xml:space="preserve">TRANSFORMADOR TRIFASICO AEREO  150 KVA; 10/0.44-0.22 KV.                                                                                                                                                                                                  </v>
      </c>
      <c r="D1789" s="49">
        <f>+'[43]Trafo 3f Consoliadado'!D70</f>
        <v>3739.63</v>
      </c>
      <c r="E1789" s="53">
        <f>+'[43]Trafo 3f Consoliadado'!E70</f>
        <v>4184.26</v>
      </c>
      <c r="F1789" s="53"/>
      <c r="G1789" s="49" t="str">
        <f>+'[43]Trafo 3f Consoliadado'!F70</f>
        <v>E</v>
      </c>
      <c r="H1789" s="49" t="str">
        <f>+'[43]Trafo 3f Consoliadado'!G70</f>
        <v/>
      </c>
      <c r="I1789" s="49" t="str">
        <f>+'[43]Trafo 3f Consoliadado'!H70</f>
        <v>Estimado</v>
      </c>
      <c r="J1789" s="49" t="str">
        <f>+'[43]Trafo 3f Consoliadado'!I70</f>
        <v/>
      </c>
      <c r="K1789" s="49" t="str">
        <f>+'[43]Trafo 3f Consoliadado'!J70</f>
        <v/>
      </c>
      <c r="L1789" s="49" t="str">
        <f>+'[43]Trafo 3f Consoliadado'!K70</f>
        <v/>
      </c>
      <c r="M1789" s="49" t="str">
        <f>+'[43]Trafo 3f Consoliadado'!L70</f>
        <v/>
      </c>
      <c r="N1789" s="49" t="str">
        <f>+'[43]Trafo 3f Consoliadado'!M70</f>
        <v/>
      </c>
      <c r="O1789" s="49" t="str">
        <f>+'[43]Trafo 3f Consoliadado'!N70</f>
        <v>Estimado</v>
      </c>
      <c r="P1789" s="49" t="str">
        <f>+'[43]Trafo 3f Consoliadado'!O70</f>
        <v/>
      </c>
      <c r="Q1789" s="49" t="str">
        <f>+'[43]Trafo 3f Consoliadado'!P70</f>
        <v>E</v>
      </c>
      <c r="R1789" s="51">
        <f t="shared" si="112"/>
        <v>0.11889678925455205</v>
      </c>
      <c r="S1789" s="45" t="str">
        <f t="shared" si="113"/>
        <v>Estimado.rar</v>
      </c>
      <c r="V1789" s="46">
        <f t="shared" si="115"/>
        <v>1</v>
      </c>
    </row>
    <row r="1790" spans="1:22" s="45" customFormat="1" ht="11.25" hidden="1" customHeight="1" x14ac:dyDescent="0.2">
      <c r="A1790" s="47">
        <f t="shared" si="114"/>
        <v>1776</v>
      </c>
      <c r="B1790" s="48" t="str">
        <f>+'[43]Trafo 3f Consoliadado'!B71</f>
        <v>TTV34</v>
      </c>
      <c r="C1790" s="49" t="str">
        <f>+'[43]Trafo 3f Consoliadado'!C71</f>
        <v xml:space="preserve">TRANSFORMADOR DE 160 KVA TRIFASICO 10 / 0.38-0.22 KV                                                                                                                                                                                                      </v>
      </c>
      <c r="D1790" s="49">
        <f>+'[43]Trafo 3f Consoliadado'!D71</f>
        <v>3974.71</v>
      </c>
      <c r="E1790" s="53">
        <f>+'[43]Trafo 3f Consoliadado'!E71</f>
        <v>4437.38</v>
      </c>
      <c r="F1790" s="53"/>
      <c r="G1790" s="49" t="str">
        <f>+'[43]Trafo 3f Consoliadado'!F71</f>
        <v>E</v>
      </c>
      <c r="H1790" s="49" t="str">
        <f>+'[43]Trafo 3f Consoliadado'!G71</f>
        <v/>
      </c>
      <c r="I1790" s="49" t="str">
        <f>+'[43]Trafo 3f Consoliadado'!H71</f>
        <v>Estimado</v>
      </c>
      <c r="J1790" s="49" t="str">
        <f>+'[43]Trafo 3f Consoliadado'!I71</f>
        <v/>
      </c>
      <c r="K1790" s="49" t="str">
        <f>+'[43]Trafo 3f Consoliadado'!J71</f>
        <v/>
      </c>
      <c r="L1790" s="49" t="str">
        <f>+'[43]Trafo 3f Consoliadado'!K71</f>
        <v/>
      </c>
      <c r="M1790" s="49" t="str">
        <f>+'[43]Trafo 3f Consoliadado'!L71</f>
        <v/>
      </c>
      <c r="N1790" s="49" t="str">
        <f>+'[43]Trafo 3f Consoliadado'!M71</f>
        <v/>
      </c>
      <c r="O1790" s="49" t="str">
        <f>+'[43]Trafo 3f Consoliadado'!N71</f>
        <v>Estimado</v>
      </c>
      <c r="P1790" s="49" t="str">
        <f>+'[43]Trafo 3f Consoliadado'!O71</f>
        <v/>
      </c>
      <c r="Q1790" s="49" t="str">
        <f>+'[43]Trafo 3f Consoliadado'!P71</f>
        <v>E</v>
      </c>
      <c r="R1790" s="51">
        <f t="shared" si="112"/>
        <v>0.11640346088142284</v>
      </c>
      <c r="S1790" s="45" t="str">
        <f t="shared" si="113"/>
        <v>Estimado.rar</v>
      </c>
      <c r="V1790" s="46">
        <f t="shared" si="115"/>
        <v>1</v>
      </c>
    </row>
    <row r="1791" spans="1:22" s="45" customFormat="1" ht="11.25" hidden="1" customHeight="1" x14ac:dyDescent="0.2">
      <c r="A1791" s="47">
        <f t="shared" si="114"/>
        <v>1777</v>
      </c>
      <c r="B1791" s="48" t="str">
        <f>+'[43]Trafo 3f Consoliadado'!B72</f>
        <v>TTV35</v>
      </c>
      <c r="C1791" s="49" t="str">
        <f>+'[43]Trafo 3f Consoliadado'!C72</f>
        <v xml:space="preserve">TRANSFORMADOR DE 160 KVA TRIFASICO 10 / 0.44-0.22 KV                                                                                                                                                                                                      </v>
      </c>
      <c r="D1791" s="49">
        <f>+'[43]Trafo 3f Consoliadado'!D72</f>
        <v>3974.71</v>
      </c>
      <c r="E1791" s="53">
        <f>+'[43]Trafo 3f Consoliadado'!E72</f>
        <v>4437.38</v>
      </c>
      <c r="F1791" s="53"/>
      <c r="G1791" s="49" t="str">
        <f>+'[43]Trafo 3f Consoliadado'!F72</f>
        <v>E</v>
      </c>
      <c r="H1791" s="49" t="str">
        <f>+'[43]Trafo 3f Consoliadado'!G72</f>
        <v/>
      </c>
      <c r="I1791" s="49" t="str">
        <f>+'[43]Trafo 3f Consoliadado'!H72</f>
        <v>Estimado</v>
      </c>
      <c r="J1791" s="49" t="str">
        <f>+'[43]Trafo 3f Consoliadado'!I72</f>
        <v/>
      </c>
      <c r="K1791" s="49" t="str">
        <f>+'[43]Trafo 3f Consoliadado'!J72</f>
        <v/>
      </c>
      <c r="L1791" s="49" t="str">
        <f>+'[43]Trafo 3f Consoliadado'!K72</f>
        <v/>
      </c>
      <c r="M1791" s="49" t="str">
        <f>+'[43]Trafo 3f Consoliadado'!L72</f>
        <v/>
      </c>
      <c r="N1791" s="49" t="str">
        <f>+'[43]Trafo 3f Consoliadado'!M72</f>
        <v/>
      </c>
      <c r="O1791" s="49" t="str">
        <f>+'[43]Trafo 3f Consoliadado'!N72</f>
        <v>Estimado</v>
      </c>
      <c r="P1791" s="49" t="str">
        <f>+'[43]Trafo 3f Consoliadado'!O72</f>
        <v/>
      </c>
      <c r="Q1791" s="49" t="str">
        <f>+'[43]Trafo 3f Consoliadado'!P72</f>
        <v>E</v>
      </c>
      <c r="R1791" s="51">
        <f t="shared" si="112"/>
        <v>0.11640346088142284</v>
      </c>
      <c r="S1791" s="45" t="str">
        <f t="shared" si="113"/>
        <v>Estimado.rar</v>
      </c>
      <c r="V1791" s="46">
        <f t="shared" si="115"/>
        <v>1</v>
      </c>
    </row>
    <row r="1792" spans="1:22" s="45" customFormat="1" ht="11.25" hidden="1" customHeight="1" x14ac:dyDescent="0.2">
      <c r="A1792" s="47">
        <f t="shared" si="114"/>
        <v>1778</v>
      </c>
      <c r="B1792" s="48" t="str">
        <f>+'[43]Trafo 3f Consoliadado'!B73</f>
        <v>TTA335</v>
      </c>
      <c r="C1792" s="49" t="str">
        <f>+'[43]Trafo 3f Consoliadado'!C73</f>
        <v xml:space="preserve">TRANSFORMADOR DE 160 KVA TRIFASICO, 10 KV/BT                                                                                                                                                                                                              </v>
      </c>
      <c r="D1792" s="49">
        <f>+'[43]Trafo 3f Consoliadado'!D73</f>
        <v>3974.71</v>
      </c>
      <c r="E1792" s="53">
        <f>+'[43]Trafo 3f Consoliadado'!E73</f>
        <v>4437.38</v>
      </c>
      <c r="F1792" s="53"/>
      <c r="G1792" s="49" t="str">
        <f>+'[43]Trafo 3f Consoliadado'!F73</f>
        <v>E</v>
      </c>
      <c r="H1792" s="49" t="str">
        <f>+'[43]Trafo 3f Consoliadado'!G73</f>
        <v/>
      </c>
      <c r="I1792" s="49" t="str">
        <f>+'[43]Trafo 3f Consoliadado'!H73</f>
        <v>Estimado</v>
      </c>
      <c r="J1792" s="49" t="str">
        <f>+'[43]Trafo 3f Consoliadado'!I73</f>
        <v/>
      </c>
      <c r="K1792" s="49" t="str">
        <f>+'[43]Trafo 3f Consoliadado'!J73</f>
        <v/>
      </c>
      <c r="L1792" s="49" t="str">
        <f>+'[43]Trafo 3f Consoliadado'!K73</f>
        <v/>
      </c>
      <c r="M1792" s="49" t="str">
        <f>+'[43]Trafo 3f Consoliadado'!L73</f>
        <v/>
      </c>
      <c r="N1792" s="49" t="str">
        <f>+'[43]Trafo 3f Consoliadado'!M73</f>
        <v/>
      </c>
      <c r="O1792" s="49" t="str">
        <f>+'[43]Trafo 3f Consoliadado'!N73</f>
        <v>Estimado</v>
      </c>
      <c r="P1792" s="49" t="str">
        <f>+'[43]Trafo 3f Consoliadado'!O73</f>
        <v/>
      </c>
      <c r="Q1792" s="49" t="str">
        <f>+'[43]Trafo 3f Consoliadado'!P73</f>
        <v>E</v>
      </c>
      <c r="R1792" s="51">
        <f t="shared" si="112"/>
        <v>0.11640346088142284</v>
      </c>
      <c r="S1792" s="45" t="str">
        <f t="shared" si="113"/>
        <v>Estimado.rar</v>
      </c>
      <c r="V1792" s="46">
        <f t="shared" si="115"/>
        <v>1</v>
      </c>
    </row>
    <row r="1793" spans="1:22" s="45" customFormat="1" ht="11.25" hidden="1" customHeight="1" x14ac:dyDescent="0.2">
      <c r="A1793" s="47">
        <f t="shared" si="114"/>
        <v>1779</v>
      </c>
      <c r="B1793" s="48" t="str">
        <f>+'[43]Trafo 3f Consoliadado'!B74</f>
        <v>TTA143</v>
      </c>
      <c r="C1793" s="49" t="str">
        <f>+'[43]Trafo 3f Consoliadado'!C74</f>
        <v xml:space="preserve">TRANSFORMADOR TRIFASICO 160 KVA 10 / 0.40 - 0.23 KV.                                                                                                                                                                                                      </v>
      </c>
      <c r="D1793" s="49">
        <f>+'[43]Trafo 3f Consoliadado'!D74</f>
        <v>3974.71</v>
      </c>
      <c r="E1793" s="53">
        <f>+'[43]Trafo 3f Consoliadado'!E74</f>
        <v>4437.38</v>
      </c>
      <c r="F1793" s="53"/>
      <c r="G1793" s="49" t="str">
        <f>+'[43]Trafo 3f Consoliadado'!F74</f>
        <v>E</v>
      </c>
      <c r="H1793" s="49" t="str">
        <f>+'[43]Trafo 3f Consoliadado'!G74</f>
        <v/>
      </c>
      <c r="I1793" s="49" t="str">
        <f>+'[43]Trafo 3f Consoliadado'!H74</f>
        <v>Estimado</v>
      </c>
      <c r="J1793" s="49" t="str">
        <f>+'[43]Trafo 3f Consoliadado'!I74</f>
        <v/>
      </c>
      <c r="K1793" s="49" t="str">
        <f>+'[43]Trafo 3f Consoliadado'!J74</f>
        <v/>
      </c>
      <c r="L1793" s="49" t="str">
        <f>+'[43]Trafo 3f Consoliadado'!K74</f>
        <v/>
      </c>
      <c r="M1793" s="49" t="str">
        <f>+'[43]Trafo 3f Consoliadado'!L74</f>
        <v/>
      </c>
      <c r="N1793" s="49" t="str">
        <f>+'[43]Trafo 3f Consoliadado'!M74</f>
        <v/>
      </c>
      <c r="O1793" s="49" t="str">
        <f>+'[43]Trafo 3f Consoliadado'!N74</f>
        <v>Estimado</v>
      </c>
      <c r="P1793" s="49" t="str">
        <f>+'[43]Trafo 3f Consoliadado'!O74</f>
        <v/>
      </c>
      <c r="Q1793" s="49" t="str">
        <f>+'[43]Trafo 3f Consoliadado'!P74</f>
        <v>E</v>
      </c>
      <c r="R1793" s="51">
        <f t="shared" si="112"/>
        <v>0.11640346088142284</v>
      </c>
      <c r="S1793" s="45" t="str">
        <f t="shared" si="113"/>
        <v>Estimado.rar</v>
      </c>
      <c r="V1793" s="46">
        <f t="shared" si="115"/>
        <v>1</v>
      </c>
    </row>
    <row r="1794" spans="1:22" s="45" customFormat="1" ht="11.25" hidden="1" customHeight="1" x14ac:dyDescent="0.2">
      <c r="A1794" s="47">
        <f t="shared" si="114"/>
        <v>1780</v>
      </c>
      <c r="B1794" s="48" t="str">
        <f>+'[43]Trafo 3f Consoliadado'!B75</f>
        <v>TTC07</v>
      </c>
      <c r="C1794" s="49" t="str">
        <f>+'[43]Trafo 3f Consoliadado'!C75</f>
        <v xml:space="preserve">TRANSFORMADOR TRIFASICO 160 kVA, 10/0.38-0.22 kV                                                                                                                                                                                                          </v>
      </c>
      <c r="D1794" s="49">
        <f>+'[43]Trafo 3f Consoliadado'!D75</f>
        <v>3974.71</v>
      </c>
      <c r="E1794" s="53">
        <f>+'[43]Trafo 3f Consoliadado'!E75</f>
        <v>4437.38</v>
      </c>
      <c r="F1794" s="53"/>
      <c r="G1794" s="49" t="str">
        <f>+'[43]Trafo 3f Consoliadado'!F75</f>
        <v>E</v>
      </c>
      <c r="H1794" s="49" t="str">
        <f>+'[43]Trafo 3f Consoliadado'!G75</f>
        <v/>
      </c>
      <c r="I1794" s="49" t="str">
        <f>+'[43]Trafo 3f Consoliadado'!H75</f>
        <v>Estimado</v>
      </c>
      <c r="J1794" s="49" t="str">
        <f>+'[43]Trafo 3f Consoliadado'!I75</f>
        <v/>
      </c>
      <c r="K1794" s="49" t="str">
        <f>+'[43]Trafo 3f Consoliadado'!J75</f>
        <v/>
      </c>
      <c r="L1794" s="49" t="str">
        <f>+'[43]Trafo 3f Consoliadado'!K75</f>
        <v/>
      </c>
      <c r="M1794" s="49" t="str">
        <f>+'[43]Trafo 3f Consoliadado'!L75</f>
        <v/>
      </c>
      <c r="N1794" s="49" t="str">
        <f>+'[43]Trafo 3f Consoliadado'!M75</f>
        <v/>
      </c>
      <c r="O1794" s="49" t="str">
        <f>+'[43]Trafo 3f Consoliadado'!N75</f>
        <v>Estimado</v>
      </c>
      <c r="P1794" s="49" t="str">
        <f>+'[43]Trafo 3f Consoliadado'!O75</f>
        <v/>
      </c>
      <c r="Q1794" s="49" t="str">
        <f>+'[43]Trafo 3f Consoliadado'!P75</f>
        <v>E</v>
      </c>
      <c r="R1794" s="51">
        <f t="shared" si="112"/>
        <v>0.11640346088142284</v>
      </c>
      <c r="S1794" s="45" t="str">
        <f t="shared" si="113"/>
        <v>Estimado.rar</v>
      </c>
      <c r="V1794" s="46">
        <f t="shared" si="115"/>
        <v>1</v>
      </c>
    </row>
    <row r="1795" spans="1:22" s="45" customFormat="1" ht="11.25" hidden="1" customHeight="1" x14ac:dyDescent="0.2">
      <c r="A1795" s="47">
        <f t="shared" si="114"/>
        <v>1781</v>
      </c>
      <c r="B1795" s="48" t="str">
        <f>+'[43]Trafo 3f Consoliadado'!B76</f>
        <v>TTA218</v>
      </c>
      <c r="C1795" s="49" t="str">
        <f>+'[43]Trafo 3f Consoliadado'!C76</f>
        <v xml:space="preserve">TRANSFORMADOR TRIFASICO AEREO  160 KVA; 10/0.38-0.22 KV.                                                                                                                                                                                                  </v>
      </c>
      <c r="D1795" s="49">
        <f>+'[43]Trafo 3f Consoliadado'!D76</f>
        <v>3974.71</v>
      </c>
      <c r="E1795" s="53">
        <f>+'[43]Trafo 3f Consoliadado'!E76</f>
        <v>4437.38</v>
      </c>
      <c r="F1795" s="53"/>
      <c r="G1795" s="49" t="str">
        <f>+'[43]Trafo 3f Consoliadado'!F76</f>
        <v>E</v>
      </c>
      <c r="H1795" s="49" t="str">
        <f>+'[43]Trafo 3f Consoliadado'!G76</f>
        <v/>
      </c>
      <c r="I1795" s="49" t="str">
        <f>+'[43]Trafo 3f Consoliadado'!H76</f>
        <v>Estimado</v>
      </c>
      <c r="J1795" s="49" t="str">
        <f>+'[43]Trafo 3f Consoliadado'!I76</f>
        <v/>
      </c>
      <c r="K1795" s="49" t="str">
        <f>+'[43]Trafo 3f Consoliadado'!J76</f>
        <v/>
      </c>
      <c r="L1795" s="49" t="str">
        <f>+'[43]Trafo 3f Consoliadado'!K76</f>
        <v/>
      </c>
      <c r="M1795" s="49" t="str">
        <f>+'[43]Trafo 3f Consoliadado'!L76</f>
        <v/>
      </c>
      <c r="N1795" s="49" t="str">
        <f>+'[43]Trafo 3f Consoliadado'!M76</f>
        <v/>
      </c>
      <c r="O1795" s="49" t="str">
        <f>+'[43]Trafo 3f Consoliadado'!N76</f>
        <v>Estimado</v>
      </c>
      <c r="P1795" s="49" t="str">
        <f>+'[43]Trafo 3f Consoliadado'!O76</f>
        <v/>
      </c>
      <c r="Q1795" s="49" t="str">
        <f>+'[43]Trafo 3f Consoliadado'!P76</f>
        <v>E</v>
      </c>
      <c r="R1795" s="51">
        <f t="shared" ref="R1795:R1858" si="116">+IFERROR(E1795/D1795-1,"")</f>
        <v>0.11640346088142284</v>
      </c>
      <c r="S1795" s="45" t="str">
        <f t="shared" ref="S1795:S1858" si="117">+IF(O1795="Sustento",K1795&amp;": "&amp;I1795,IF(O1795="Precio regulado 2012",O1795,IF(O1795="Estimado","Estimado.rar",O1795)))</f>
        <v>Estimado.rar</v>
      </c>
      <c r="V1795" s="46">
        <f t="shared" si="115"/>
        <v>1</v>
      </c>
    </row>
    <row r="1796" spans="1:22" s="45" customFormat="1" ht="11.25" hidden="1" customHeight="1" x14ac:dyDescent="0.2">
      <c r="A1796" s="47">
        <f t="shared" si="114"/>
        <v>1782</v>
      </c>
      <c r="B1796" s="48" t="str">
        <f>+'[43]Trafo 3f Consoliadado'!B77</f>
        <v>TTA219</v>
      </c>
      <c r="C1796" s="49" t="str">
        <f>+'[43]Trafo 3f Consoliadado'!C77</f>
        <v xml:space="preserve">TRANSFORMADOR TRIFASICO AEREO  160 KVA; 10/0.44-0.22 KV.                                                                                                                                                                                                  </v>
      </c>
      <c r="D1796" s="49">
        <f>+'[43]Trafo 3f Consoliadado'!D77</f>
        <v>3974.71</v>
      </c>
      <c r="E1796" s="53">
        <f>+'[43]Trafo 3f Consoliadado'!E77</f>
        <v>4750.79</v>
      </c>
      <c r="F1796" s="53"/>
      <c r="G1796" s="49" t="str">
        <f>+'[43]Trafo 3f Consoliadado'!F77</f>
        <v>S</v>
      </c>
      <c r="H1796" s="49" t="str">
        <f>+'[43]Trafo 3f Consoliadado'!G77</f>
        <v>DGER/MEM</v>
      </c>
      <c r="I1796" s="49" t="str">
        <f>+'[43]Trafo 3f Consoliadado'!H77</f>
        <v xml:space="preserve">DGER/MEM </v>
      </c>
      <c r="J1796" s="49" t="str">
        <f>+'[43]Trafo 3f Consoliadado'!I77</f>
        <v>DGER/MEM</v>
      </c>
      <c r="K1796" s="49" t="str">
        <f>+'[43]Trafo 3f Consoliadado'!J77</f>
        <v>DGER/MEM</v>
      </c>
      <c r="L1796" s="49" t="str">
        <f>+'[43]Trafo 3f Consoliadado'!K77</f>
        <v>DGER/MEM</v>
      </c>
      <c r="M1796" s="49">
        <f>+'[43]Trafo 3f Consoliadado'!L77</f>
        <v>43038</v>
      </c>
      <c r="N1796" s="49" t="str">
        <f>+'[43]Trafo 3f Consoliadado'!M77</f>
        <v>DGER/MEM</v>
      </c>
      <c r="O1796" s="49" t="str">
        <f>+'[43]Trafo 3f Consoliadado'!N77</f>
        <v>Sustento</v>
      </c>
      <c r="P1796" s="49" t="str">
        <f>+'[43]Trafo 3f Consoliadado'!O77</f>
        <v>DGER/MEM</v>
      </c>
      <c r="Q1796" s="49" t="str">
        <f>+'[43]Trafo 3f Consoliadado'!P77</f>
        <v>S</v>
      </c>
      <c r="R1796" s="51">
        <f t="shared" si="116"/>
        <v>0.19525449655446558</v>
      </c>
      <c r="S1796" s="45" t="str">
        <f t="shared" si="117"/>
        <v xml:space="preserve">DGER/MEM: DGER/MEM </v>
      </c>
      <c r="V1796" s="46">
        <f t="shared" si="115"/>
        <v>1</v>
      </c>
    </row>
    <row r="1797" spans="1:22" s="45" customFormat="1" ht="11.25" hidden="1" customHeight="1" x14ac:dyDescent="0.2">
      <c r="A1797" s="47">
        <f t="shared" si="114"/>
        <v>1783</v>
      </c>
      <c r="B1797" s="48" t="str">
        <f>+'[43]Trafo 3f Consoliadado'!B78</f>
        <v>TTA380</v>
      </c>
      <c r="C1797" s="49" t="str">
        <f>+'[43]Trafo 3f Consoliadado'!C78</f>
        <v xml:space="preserve">TRANSFORMADOR TRIFASICO AEREO 160 KVA, 10 KV/BT                                                                                                                                                                                                           </v>
      </c>
      <c r="D1797" s="49">
        <f>+'[43]Trafo 3f Consoliadado'!D78</f>
        <v>3974.71</v>
      </c>
      <c r="E1797" s="53">
        <f>+'[43]Trafo 3f Consoliadado'!E78</f>
        <v>4437.38</v>
      </c>
      <c r="F1797" s="53"/>
      <c r="G1797" s="49" t="str">
        <f>+'[43]Trafo 3f Consoliadado'!F78</f>
        <v>E</v>
      </c>
      <c r="H1797" s="49" t="str">
        <f>+'[43]Trafo 3f Consoliadado'!G78</f>
        <v/>
      </c>
      <c r="I1797" s="49" t="str">
        <f>+'[43]Trafo 3f Consoliadado'!H78</f>
        <v>Estimado</v>
      </c>
      <c r="J1797" s="49" t="str">
        <f>+'[43]Trafo 3f Consoliadado'!I78</f>
        <v/>
      </c>
      <c r="K1797" s="49" t="str">
        <f>+'[43]Trafo 3f Consoliadado'!J78</f>
        <v/>
      </c>
      <c r="L1797" s="49" t="str">
        <f>+'[43]Trafo 3f Consoliadado'!K78</f>
        <v/>
      </c>
      <c r="M1797" s="49" t="str">
        <f>+'[43]Trafo 3f Consoliadado'!L78</f>
        <v/>
      </c>
      <c r="N1797" s="49" t="str">
        <f>+'[43]Trafo 3f Consoliadado'!M78</f>
        <v/>
      </c>
      <c r="O1797" s="49" t="str">
        <f>+'[43]Trafo 3f Consoliadado'!N78</f>
        <v>Estimado</v>
      </c>
      <c r="P1797" s="49" t="str">
        <f>+'[43]Trafo 3f Consoliadado'!O78</f>
        <v/>
      </c>
      <c r="Q1797" s="49" t="str">
        <f>+'[43]Trafo 3f Consoliadado'!P78</f>
        <v>E</v>
      </c>
      <c r="R1797" s="51">
        <f t="shared" si="116"/>
        <v>0.11640346088142284</v>
      </c>
      <c r="S1797" s="45" t="str">
        <f t="shared" si="117"/>
        <v>Estimado.rar</v>
      </c>
      <c r="V1797" s="46">
        <f t="shared" si="115"/>
        <v>1</v>
      </c>
    </row>
    <row r="1798" spans="1:22" s="45" customFormat="1" ht="11.25" hidden="1" customHeight="1" x14ac:dyDescent="0.2">
      <c r="A1798" s="47">
        <f t="shared" si="114"/>
        <v>1784</v>
      </c>
      <c r="B1798" s="48" t="str">
        <f>+'[43]Trafo 3f Consoliadado'!B79</f>
        <v>TTA31</v>
      </c>
      <c r="C1798" s="49" t="str">
        <f>+'[43]Trafo 3f Consoliadado'!C79</f>
        <v xml:space="preserve">TRANSFORMADOR TRIFASICO AEREO 160 KVA; 10/0.22 KV.                                                                                                                                                                                                        </v>
      </c>
      <c r="D1798" s="49">
        <f>+'[43]Trafo 3f Consoliadado'!D79</f>
        <v>3974.71</v>
      </c>
      <c r="E1798" s="53">
        <f>+'[43]Trafo 3f Consoliadado'!E79</f>
        <v>4437.38</v>
      </c>
      <c r="F1798" s="53"/>
      <c r="G1798" s="49" t="str">
        <f>+'[43]Trafo 3f Consoliadado'!F79</f>
        <v>E</v>
      </c>
      <c r="H1798" s="49" t="str">
        <f>+'[43]Trafo 3f Consoliadado'!G79</f>
        <v/>
      </c>
      <c r="I1798" s="49" t="str">
        <f>+'[43]Trafo 3f Consoliadado'!H79</f>
        <v>Estimado</v>
      </c>
      <c r="J1798" s="49" t="str">
        <f>+'[43]Trafo 3f Consoliadado'!I79</f>
        <v/>
      </c>
      <c r="K1798" s="49" t="str">
        <f>+'[43]Trafo 3f Consoliadado'!J79</f>
        <v/>
      </c>
      <c r="L1798" s="49" t="str">
        <f>+'[43]Trafo 3f Consoliadado'!K79</f>
        <v/>
      </c>
      <c r="M1798" s="49" t="str">
        <f>+'[43]Trafo 3f Consoliadado'!L79</f>
        <v/>
      </c>
      <c r="N1798" s="49" t="str">
        <f>+'[43]Trafo 3f Consoliadado'!M79</f>
        <v/>
      </c>
      <c r="O1798" s="49" t="str">
        <f>+'[43]Trafo 3f Consoliadado'!N79</f>
        <v>Estimado</v>
      </c>
      <c r="P1798" s="49" t="str">
        <f>+'[43]Trafo 3f Consoliadado'!O79</f>
        <v/>
      </c>
      <c r="Q1798" s="49" t="str">
        <f>+'[43]Trafo 3f Consoliadado'!P79</f>
        <v>E</v>
      </c>
      <c r="R1798" s="51">
        <f t="shared" si="116"/>
        <v>0.11640346088142284</v>
      </c>
      <c r="S1798" s="45" t="str">
        <f t="shared" si="117"/>
        <v>Estimado.rar</v>
      </c>
      <c r="V1798" s="46">
        <f t="shared" si="115"/>
        <v>1</v>
      </c>
    </row>
    <row r="1799" spans="1:22" s="45" customFormat="1" ht="11.25" hidden="1" customHeight="1" x14ac:dyDescent="0.2">
      <c r="A1799" s="47">
        <f t="shared" si="114"/>
        <v>1785</v>
      </c>
      <c r="B1799" s="48" t="str">
        <f>+'[43]Trafo 3f Consoliadado'!B80</f>
        <v>TTV64</v>
      </c>
      <c r="C1799" s="49" t="str">
        <f>+'[43]Trafo 3f Consoliadado'!C80</f>
        <v xml:space="preserve">TRANSFORMADOR DE 175 KVA TRIFASICO  10 / 0.38-0.22 KV                                                                                                                                                                                                     </v>
      </c>
      <c r="D1799" s="49">
        <f>+'[43]Trafo 3f Consoliadado'!D80</f>
        <v>4327.33</v>
      </c>
      <c r="E1799" s="53">
        <f>+'[43]Trafo 3f Consoliadado'!E80</f>
        <v>4817.0600000000004</v>
      </c>
      <c r="F1799" s="53"/>
      <c r="G1799" s="49" t="str">
        <f>+'[43]Trafo 3f Consoliadado'!F80</f>
        <v>E</v>
      </c>
      <c r="H1799" s="49" t="str">
        <f>+'[43]Trafo 3f Consoliadado'!G80</f>
        <v/>
      </c>
      <c r="I1799" s="49" t="str">
        <f>+'[43]Trafo 3f Consoliadado'!H80</f>
        <v>Estimado</v>
      </c>
      <c r="J1799" s="49" t="str">
        <f>+'[43]Trafo 3f Consoliadado'!I80</f>
        <v/>
      </c>
      <c r="K1799" s="49" t="str">
        <f>+'[43]Trafo 3f Consoliadado'!J80</f>
        <v/>
      </c>
      <c r="L1799" s="49" t="str">
        <f>+'[43]Trafo 3f Consoliadado'!K80</f>
        <v/>
      </c>
      <c r="M1799" s="49" t="str">
        <f>+'[43]Trafo 3f Consoliadado'!L80</f>
        <v/>
      </c>
      <c r="N1799" s="49" t="str">
        <f>+'[43]Trafo 3f Consoliadado'!M80</f>
        <v/>
      </c>
      <c r="O1799" s="49" t="str">
        <f>+'[43]Trafo 3f Consoliadado'!N80</f>
        <v>Estimado</v>
      </c>
      <c r="P1799" s="49" t="str">
        <f>+'[43]Trafo 3f Consoliadado'!O80</f>
        <v/>
      </c>
      <c r="Q1799" s="49" t="str">
        <f>+'[43]Trafo 3f Consoliadado'!P80</f>
        <v>E</v>
      </c>
      <c r="R1799" s="51">
        <f t="shared" si="116"/>
        <v>0.11317140130288195</v>
      </c>
      <c r="S1799" s="45" t="str">
        <f t="shared" si="117"/>
        <v>Estimado.rar</v>
      </c>
      <c r="V1799" s="46">
        <f t="shared" si="115"/>
        <v>1</v>
      </c>
    </row>
    <row r="1800" spans="1:22" s="45" customFormat="1" ht="11.25" hidden="1" customHeight="1" x14ac:dyDescent="0.2">
      <c r="A1800" s="47">
        <f t="shared" si="114"/>
        <v>1786</v>
      </c>
      <c r="B1800" s="48" t="str">
        <f>+'[43]Trafo 3f Consoliadado'!B81</f>
        <v>TTV82</v>
      </c>
      <c r="C1800" s="49" t="str">
        <f>+'[43]Trafo 3f Consoliadado'!C81</f>
        <v xml:space="preserve">TRANSFORMADOR DE 175 KVA TRIFASICO 10/0.44-0.22 KV                                                                                                                                                                                                        </v>
      </c>
      <c r="D1800" s="49">
        <f>+'[43]Trafo 3f Consoliadado'!D81</f>
        <v>4327.33</v>
      </c>
      <c r="E1800" s="53">
        <f>+'[43]Trafo 3f Consoliadado'!E81</f>
        <v>4817.0600000000004</v>
      </c>
      <c r="F1800" s="53"/>
      <c r="G1800" s="49" t="str">
        <f>+'[43]Trafo 3f Consoliadado'!F81</f>
        <v>E</v>
      </c>
      <c r="H1800" s="49" t="str">
        <f>+'[43]Trafo 3f Consoliadado'!G81</f>
        <v/>
      </c>
      <c r="I1800" s="49" t="str">
        <f>+'[43]Trafo 3f Consoliadado'!H81</f>
        <v>Estimado</v>
      </c>
      <c r="J1800" s="49" t="str">
        <f>+'[43]Trafo 3f Consoliadado'!I81</f>
        <v/>
      </c>
      <c r="K1800" s="49" t="str">
        <f>+'[43]Trafo 3f Consoliadado'!J81</f>
        <v/>
      </c>
      <c r="L1800" s="49" t="str">
        <f>+'[43]Trafo 3f Consoliadado'!K81</f>
        <v/>
      </c>
      <c r="M1800" s="49" t="str">
        <f>+'[43]Trafo 3f Consoliadado'!L81</f>
        <v/>
      </c>
      <c r="N1800" s="49" t="str">
        <f>+'[43]Trafo 3f Consoliadado'!M81</f>
        <v/>
      </c>
      <c r="O1800" s="49" t="str">
        <f>+'[43]Trafo 3f Consoliadado'!N81</f>
        <v>Estimado</v>
      </c>
      <c r="P1800" s="49" t="str">
        <f>+'[43]Trafo 3f Consoliadado'!O81</f>
        <v/>
      </c>
      <c r="Q1800" s="49" t="str">
        <f>+'[43]Trafo 3f Consoliadado'!P81</f>
        <v>E</v>
      </c>
      <c r="R1800" s="51">
        <f t="shared" si="116"/>
        <v>0.11317140130288195</v>
      </c>
      <c r="S1800" s="45" t="str">
        <f t="shared" si="117"/>
        <v>Estimado.rar</v>
      </c>
      <c r="V1800" s="46">
        <f t="shared" si="115"/>
        <v>1</v>
      </c>
    </row>
    <row r="1801" spans="1:22" s="45" customFormat="1" ht="11.25" hidden="1" customHeight="1" x14ac:dyDescent="0.2">
      <c r="A1801" s="47">
        <f t="shared" si="114"/>
        <v>1787</v>
      </c>
      <c r="B1801" s="48" t="str">
        <f>+'[43]Trafo 3f Consoliadado'!B82</f>
        <v>TTC178</v>
      </c>
      <c r="C1801" s="49" t="str">
        <f>+'[43]Trafo 3f Consoliadado'!C82</f>
        <v xml:space="preserve">TRANSFORMADOR TRIFASICO AEREO  175 KVA   10 / 0.38-0.22 KV                                                                                                                                                                                                </v>
      </c>
      <c r="D1801" s="49">
        <f>+'[43]Trafo 3f Consoliadado'!D82</f>
        <v>4327.33</v>
      </c>
      <c r="E1801" s="53">
        <f>+'[43]Trafo 3f Consoliadado'!E82</f>
        <v>4817.0600000000004</v>
      </c>
      <c r="F1801" s="53"/>
      <c r="G1801" s="49" t="str">
        <f>+'[43]Trafo 3f Consoliadado'!F82</f>
        <v>E</v>
      </c>
      <c r="H1801" s="49" t="str">
        <f>+'[43]Trafo 3f Consoliadado'!G82</f>
        <v/>
      </c>
      <c r="I1801" s="49" t="str">
        <f>+'[43]Trafo 3f Consoliadado'!H82</f>
        <v>Estimado</v>
      </c>
      <c r="J1801" s="49" t="str">
        <f>+'[43]Trafo 3f Consoliadado'!I82</f>
        <v/>
      </c>
      <c r="K1801" s="49" t="str">
        <f>+'[43]Trafo 3f Consoliadado'!J82</f>
        <v/>
      </c>
      <c r="L1801" s="49" t="str">
        <f>+'[43]Trafo 3f Consoliadado'!K82</f>
        <v/>
      </c>
      <c r="M1801" s="49" t="str">
        <f>+'[43]Trafo 3f Consoliadado'!L82</f>
        <v/>
      </c>
      <c r="N1801" s="49" t="str">
        <f>+'[43]Trafo 3f Consoliadado'!M82</f>
        <v/>
      </c>
      <c r="O1801" s="49" t="str">
        <f>+'[43]Trafo 3f Consoliadado'!N82</f>
        <v>Estimado</v>
      </c>
      <c r="P1801" s="49" t="str">
        <f>+'[43]Trafo 3f Consoliadado'!O82</f>
        <v/>
      </c>
      <c r="Q1801" s="49" t="str">
        <f>+'[43]Trafo 3f Consoliadado'!P82</f>
        <v>E</v>
      </c>
      <c r="R1801" s="51">
        <f t="shared" si="116"/>
        <v>0.11317140130288195</v>
      </c>
      <c r="S1801" s="45" t="str">
        <f t="shared" si="117"/>
        <v>Estimado.rar</v>
      </c>
      <c r="V1801" s="46">
        <f t="shared" si="115"/>
        <v>1</v>
      </c>
    </row>
    <row r="1802" spans="1:22" s="45" customFormat="1" ht="11.25" hidden="1" customHeight="1" x14ac:dyDescent="0.2">
      <c r="A1802" s="47">
        <f t="shared" si="114"/>
        <v>1788</v>
      </c>
      <c r="B1802" s="48" t="str">
        <f>+'[43]Trafo 3f Consoliadado'!B83</f>
        <v>TTA87</v>
      </c>
      <c r="C1802" s="49" t="str">
        <f>+'[43]Trafo 3f Consoliadado'!C83</f>
        <v xml:space="preserve">TRANSFORMADOR TRIFASICO AEREO  175 KVA; 10/0.22 KV.                                                                                                                                                                                                       </v>
      </c>
      <c r="D1802" s="49">
        <f>+'[43]Trafo 3f Consoliadado'!D83</f>
        <v>4327.33</v>
      </c>
      <c r="E1802" s="53">
        <f>+'[43]Trafo 3f Consoliadado'!E83</f>
        <v>4817.0600000000004</v>
      </c>
      <c r="F1802" s="53"/>
      <c r="G1802" s="49" t="str">
        <f>+'[43]Trafo 3f Consoliadado'!F83</f>
        <v>E</v>
      </c>
      <c r="H1802" s="49" t="str">
        <f>+'[43]Trafo 3f Consoliadado'!G83</f>
        <v/>
      </c>
      <c r="I1802" s="49" t="str">
        <f>+'[43]Trafo 3f Consoliadado'!H83</f>
        <v>Estimado</v>
      </c>
      <c r="J1802" s="49" t="str">
        <f>+'[43]Trafo 3f Consoliadado'!I83</f>
        <v/>
      </c>
      <c r="K1802" s="49" t="str">
        <f>+'[43]Trafo 3f Consoliadado'!J83</f>
        <v/>
      </c>
      <c r="L1802" s="49" t="str">
        <f>+'[43]Trafo 3f Consoliadado'!K83</f>
        <v/>
      </c>
      <c r="M1802" s="49" t="str">
        <f>+'[43]Trafo 3f Consoliadado'!L83</f>
        <v/>
      </c>
      <c r="N1802" s="49" t="str">
        <f>+'[43]Trafo 3f Consoliadado'!M83</f>
        <v/>
      </c>
      <c r="O1802" s="49" t="str">
        <f>+'[43]Trafo 3f Consoliadado'!N83</f>
        <v>Estimado</v>
      </c>
      <c r="P1802" s="49" t="str">
        <f>+'[43]Trafo 3f Consoliadado'!O83</f>
        <v/>
      </c>
      <c r="Q1802" s="49" t="str">
        <f>+'[43]Trafo 3f Consoliadado'!P83</f>
        <v>E</v>
      </c>
      <c r="R1802" s="51">
        <f t="shared" si="116"/>
        <v>0.11317140130288195</v>
      </c>
      <c r="S1802" s="45" t="str">
        <f t="shared" si="117"/>
        <v>Estimado.rar</v>
      </c>
      <c r="V1802" s="46">
        <f t="shared" si="115"/>
        <v>1</v>
      </c>
    </row>
    <row r="1803" spans="1:22" s="45" customFormat="1" ht="11.25" hidden="1" customHeight="1" x14ac:dyDescent="0.2">
      <c r="A1803" s="47">
        <f t="shared" si="114"/>
        <v>1789</v>
      </c>
      <c r="B1803" s="48" t="str">
        <f>+'[43]Trafo 3f Consoliadado'!B84</f>
        <v>TTA223</v>
      </c>
      <c r="C1803" s="49" t="str">
        <f>+'[43]Trafo 3f Consoliadado'!C84</f>
        <v xml:space="preserve">TRANSFORMADOR TRIFASICO AEREO  175 KVA; 10/0.44-0.22 KV.                                                                                                                                                                                                  </v>
      </c>
      <c r="D1803" s="49">
        <f>+'[43]Trafo 3f Consoliadado'!D84</f>
        <v>4327.33</v>
      </c>
      <c r="E1803" s="53">
        <f>+'[43]Trafo 3f Consoliadado'!E84</f>
        <v>4817.0600000000004</v>
      </c>
      <c r="F1803" s="53"/>
      <c r="G1803" s="49" t="str">
        <f>+'[43]Trafo 3f Consoliadado'!F84</f>
        <v>E</v>
      </c>
      <c r="H1803" s="49" t="str">
        <f>+'[43]Trafo 3f Consoliadado'!G84</f>
        <v/>
      </c>
      <c r="I1803" s="49" t="str">
        <f>+'[43]Trafo 3f Consoliadado'!H84</f>
        <v>Estimado</v>
      </c>
      <c r="J1803" s="49" t="str">
        <f>+'[43]Trafo 3f Consoliadado'!I84</f>
        <v/>
      </c>
      <c r="K1803" s="49" t="str">
        <f>+'[43]Trafo 3f Consoliadado'!J84</f>
        <v/>
      </c>
      <c r="L1803" s="49" t="str">
        <f>+'[43]Trafo 3f Consoliadado'!K84</f>
        <v/>
      </c>
      <c r="M1803" s="49" t="str">
        <f>+'[43]Trafo 3f Consoliadado'!L84</f>
        <v/>
      </c>
      <c r="N1803" s="49" t="str">
        <f>+'[43]Trafo 3f Consoliadado'!M84</f>
        <v/>
      </c>
      <c r="O1803" s="49" t="str">
        <f>+'[43]Trafo 3f Consoliadado'!N84</f>
        <v>Estimado</v>
      </c>
      <c r="P1803" s="49" t="str">
        <f>+'[43]Trafo 3f Consoliadado'!O84</f>
        <v/>
      </c>
      <c r="Q1803" s="49" t="str">
        <f>+'[43]Trafo 3f Consoliadado'!P84</f>
        <v>E</v>
      </c>
      <c r="R1803" s="51">
        <f t="shared" si="116"/>
        <v>0.11317140130288195</v>
      </c>
      <c r="S1803" s="45" t="str">
        <f t="shared" si="117"/>
        <v>Estimado.rar</v>
      </c>
      <c r="V1803" s="46">
        <f t="shared" si="115"/>
        <v>1</v>
      </c>
    </row>
    <row r="1804" spans="1:22" s="45" customFormat="1" ht="11.25" hidden="1" customHeight="1" x14ac:dyDescent="0.2">
      <c r="A1804" s="47">
        <f t="shared" ref="A1804:A1867" si="118">+A1803+1</f>
        <v>1790</v>
      </c>
      <c r="B1804" s="48" t="str">
        <f>+'[43]Trafo 3f Consoliadado'!B85</f>
        <v>TTV36</v>
      </c>
      <c r="C1804" s="49" t="str">
        <f>+'[43]Trafo 3f Consoliadado'!C85</f>
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</c>
      <c r="D1804" s="49">
        <f>+'[43]Trafo 3f Consoliadado'!D85</f>
        <v>4834.6099999999997</v>
      </c>
      <c r="E1804" s="53">
        <f>+'[43]Trafo 3f Consoliadado'!E85</f>
        <v>5449.8600000000006</v>
      </c>
      <c r="F1804" s="53"/>
      <c r="G1804" s="49" t="str">
        <f>+'[43]Trafo 3f Consoliadado'!F85</f>
        <v>E</v>
      </c>
      <c r="H1804" s="49" t="str">
        <f>+'[43]Trafo 3f Consoliadado'!G85</f>
        <v/>
      </c>
      <c r="I1804" s="49" t="str">
        <f>+'[43]Trafo 3f Consoliadado'!H85</f>
        <v>Estimado</v>
      </c>
      <c r="J1804" s="49" t="str">
        <f>+'[43]Trafo 3f Consoliadado'!I85</f>
        <v/>
      </c>
      <c r="K1804" s="49" t="str">
        <f>+'[43]Trafo 3f Consoliadado'!J85</f>
        <v/>
      </c>
      <c r="L1804" s="49" t="str">
        <f>+'[43]Trafo 3f Consoliadado'!K85</f>
        <v/>
      </c>
      <c r="M1804" s="49" t="str">
        <f>+'[43]Trafo 3f Consoliadado'!L85</f>
        <v/>
      </c>
      <c r="N1804" s="49" t="str">
        <f>+'[43]Trafo 3f Consoliadado'!M85</f>
        <v/>
      </c>
      <c r="O1804" s="49" t="str">
        <f>+'[43]Trafo 3f Consoliadado'!N85</f>
        <v>Estimado</v>
      </c>
      <c r="P1804" s="49" t="str">
        <f>+'[43]Trafo 3f Consoliadado'!O85</f>
        <v/>
      </c>
      <c r="Q1804" s="49" t="str">
        <f>+'[43]Trafo 3f Consoliadado'!P85</f>
        <v>E</v>
      </c>
      <c r="R1804" s="51">
        <f t="shared" si="116"/>
        <v>0.12725948939004406</v>
      </c>
      <c r="S1804" s="45" t="str">
        <f t="shared" si="117"/>
        <v>Estimado.rar</v>
      </c>
      <c r="V1804" s="46">
        <f t="shared" si="115"/>
        <v>1</v>
      </c>
    </row>
    <row r="1805" spans="1:22" s="45" customFormat="1" ht="11.25" hidden="1" customHeight="1" x14ac:dyDescent="0.2">
      <c r="A1805" s="47">
        <f t="shared" si="118"/>
        <v>1791</v>
      </c>
      <c r="B1805" s="48" t="str">
        <f>+'[43]Trafo 3f Consoliadado'!B86</f>
        <v>TTV38</v>
      </c>
      <c r="C1805" s="49" t="str">
        <f>+'[43]Trafo 3f Consoliadado'!C86</f>
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</c>
      <c r="D1805" s="49">
        <f>+'[43]Trafo 3f Consoliadado'!D86</f>
        <v>4834.6099999999997</v>
      </c>
      <c r="E1805" s="53">
        <f>+'[43]Trafo 3f Consoliadado'!E86</f>
        <v>5449.8600000000006</v>
      </c>
      <c r="F1805" s="53"/>
      <c r="G1805" s="49" t="str">
        <f>+'[43]Trafo 3f Consoliadado'!F86</f>
        <v>E</v>
      </c>
      <c r="H1805" s="49" t="str">
        <f>+'[43]Trafo 3f Consoliadado'!G86</f>
        <v/>
      </c>
      <c r="I1805" s="49" t="str">
        <f>+'[43]Trafo 3f Consoliadado'!H86</f>
        <v>Estimado</v>
      </c>
      <c r="J1805" s="49" t="str">
        <f>+'[43]Trafo 3f Consoliadado'!I86</f>
        <v/>
      </c>
      <c r="K1805" s="49" t="str">
        <f>+'[43]Trafo 3f Consoliadado'!J86</f>
        <v/>
      </c>
      <c r="L1805" s="49" t="str">
        <f>+'[43]Trafo 3f Consoliadado'!K86</f>
        <v/>
      </c>
      <c r="M1805" s="49" t="str">
        <f>+'[43]Trafo 3f Consoliadado'!L86</f>
        <v/>
      </c>
      <c r="N1805" s="49" t="str">
        <f>+'[43]Trafo 3f Consoliadado'!M86</f>
        <v/>
      </c>
      <c r="O1805" s="49" t="str">
        <f>+'[43]Trafo 3f Consoliadado'!N86</f>
        <v>Estimado</v>
      </c>
      <c r="P1805" s="49" t="str">
        <f>+'[43]Trafo 3f Consoliadado'!O86</f>
        <v/>
      </c>
      <c r="Q1805" s="49" t="str">
        <f>+'[43]Trafo 3f Consoliadado'!P86</f>
        <v>E</v>
      </c>
      <c r="R1805" s="51">
        <f t="shared" si="116"/>
        <v>0.12725948939004406</v>
      </c>
      <c r="S1805" s="45" t="str">
        <f t="shared" si="117"/>
        <v>Estimado.rar</v>
      </c>
      <c r="V1805" s="46">
        <f t="shared" si="115"/>
        <v>1</v>
      </c>
    </row>
    <row r="1806" spans="1:22" s="45" customFormat="1" ht="11.25" hidden="1" customHeight="1" x14ac:dyDescent="0.2">
      <c r="A1806" s="47">
        <f t="shared" si="118"/>
        <v>1792</v>
      </c>
      <c r="B1806" s="48" t="str">
        <f>+'[43]Trafo 3f Consoliadado'!B87</f>
        <v>TTA336</v>
      </c>
      <c r="C1806" s="49" t="str">
        <f>+'[43]Trafo 3f Consoliadado'!C87</f>
        <v xml:space="preserve">TRANSFORMADOR DE 200 KVA TRIFASICO, 10 KV/440/220 V                                                                                                                                                                                                       </v>
      </c>
      <c r="D1806" s="49">
        <f>+'[43]Trafo 3f Consoliadado'!D87</f>
        <v>4834.6099999999997</v>
      </c>
      <c r="E1806" s="53">
        <f>+'[43]Trafo 3f Consoliadado'!E87</f>
        <v>5449.8600000000006</v>
      </c>
      <c r="F1806" s="53"/>
      <c r="G1806" s="49" t="str">
        <f>+'[43]Trafo 3f Consoliadado'!F87</f>
        <v>E</v>
      </c>
      <c r="H1806" s="49" t="str">
        <f>+'[43]Trafo 3f Consoliadado'!G87</f>
        <v/>
      </c>
      <c r="I1806" s="49" t="str">
        <f>+'[43]Trafo 3f Consoliadado'!H87</f>
        <v>Estimado</v>
      </c>
      <c r="J1806" s="49" t="str">
        <f>+'[43]Trafo 3f Consoliadado'!I87</f>
        <v/>
      </c>
      <c r="K1806" s="49" t="str">
        <f>+'[43]Trafo 3f Consoliadado'!J87</f>
        <v/>
      </c>
      <c r="L1806" s="49" t="str">
        <f>+'[43]Trafo 3f Consoliadado'!K87</f>
        <v/>
      </c>
      <c r="M1806" s="49" t="str">
        <f>+'[43]Trafo 3f Consoliadado'!L87</f>
        <v/>
      </c>
      <c r="N1806" s="49" t="str">
        <f>+'[43]Trafo 3f Consoliadado'!M87</f>
        <v/>
      </c>
      <c r="O1806" s="49" t="str">
        <f>+'[43]Trafo 3f Consoliadado'!N87</f>
        <v>Estimado</v>
      </c>
      <c r="P1806" s="49" t="str">
        <f>+'[43]Trafo 3f Consoliadado'!O87</f>
        <v/>
      </c>
      <c r="Q1806" s="49" t="str">
        <f>+'[43]Trafo 3f Consoliadado'!P87</f>
        <v>E</v>
      </c>
      <c r="R1806" s="51">
        <f t="shared" si="116"/>
        <v>0.12725948939004406</v>
      </c>
      <c r="S1806" s="45" t="str">
        <f t="shared" si="117"/>
        <v>Estimado.rar</v>
      </c>
      <c r="V1806" s="46">
        <f t="shared" si="115"/>
        <v>1</v>
      </c>
    </row>
    <row r="1807" spans="1:22" s="45" customFormat="1" ht="11.25" hidden="1" customHeight="1" x14ac:dyDescent="0.2">
      <c r="A1807" s="47">
        <f t="shared" si="118"/>
        <v>1793</v>
      </c>
      <c r="B1807" s="48" t="str">
        <f>+'[43]Trafo 3f Consoliadado'!B88</f>
        <v>TTA255</v>
      </c>
      <c r="C1807" s="49" t="str">
        <f>+'[43]Trafo 3f Consoliadado'!C88</f>
        <v xml:space="preserve">TRANSFORMADOR TRIFASICO 200 KVA 10 /  0.22 KV.                                                                                                                                                                                                            </v>
      </c>
      <c r="D1807" s="49">
        <f>+'[43]Trafo 3f Consoliadado'!D88</f>
        <v>4834.6099999999997</v>
      </c>
      <c r="E1807" s="53">
        <f>+'[43]Trafo 3f Consoliadado'!E88</f>
        <v>5449.8600000000006</v>
      </c>
      <c r="F1807" s="53"/>
      <c r="G1807" s="49" t="str">
        <f>+'[43]Trafo 3f Consoliadado'!F88</f>
        <v>E</v>
      </c>
      <c r="H1807" s="49" t="str">
        <f>+'[43]Trafo 3f Consoliadado'!G88</f>
        <v/>
      </c>
      <c r="I1807" s="49" t="str">
        <f>+'[43]Trafo 3f Consoliadado'!H88</f>
        <v>Estimado</v>
      </c>
      <c r="J1807" s="49" t="str">
        <f>+'[43]Trafo 3f Consoliadado'!I88</f>
        <v/>
      </c>
      <c r="K1807" s="49" t="str">
        <f>+'[43]Trafo 3f Consoliadado'!J88</f>
        <v/>
      </c>
      <c r="L1807" s="49" t="str">
        <f>+'[43]Trafo 3f Consoliadado'!K88</f>
        <v/>
      </c>
      <c r="M1807" s="49" t="str">
        <f>+'[43]Trafo 3f Consoliadado'!L88</f>
        <v/>
      </c>
      <c r="N1807" s="49" t="str">
        <f>+'[43]Trafo 3f Consoliadado'!M88</f>
        <v/>
      </c>
      <c r="O1807" s="49" t="str">
        <f>+'[43]Trafo 3f Consoliadado'!N88</f>
        <v>Estimado</v>
      </c>
      <c r="P1807" s="49" t="str">
        <f>+'[43]Trafo 3f Consoliadado'!O88</f>
        <v/>
      </c>
      <c r="Q1807" s="49" t="str">
        <f>+'[43]Trafo 3f Consoliadado'!P88</f>
        <v>E</v>
      </c>
      <c r="R1807" s="51">
        <f t="shared" si="116"/>
        <v>0.12725948939004406</v>
      </c>
      <c r="S1807" s="45" t="str">
        <f t="shared" si="117"/>
        <v>Estimado.rar</v>
      </c>
      <c r="V1807" s="46">
        <f t="shared" si="115"/>
        <v>1</v>
      </c>
    </row>
    <row r="1808" spans="1:22" s="45" customFormat="1" ht="11.25" hidden="1" customHeight="1" x14ac:dyDescent="0.2">
      <c r="A1808" s="47">
        <f t="shared" si="118"/>
        <v>1794</v>
      </c>
      <c r="B1808" s="48" t="str">
        <f>+'[43]Trafo 3f Consoliadado'!B89</f>
        <v>TTC08</v>
      </c>
      <c r="C1808" s="49" t="str">
        <f>+'[43]Trafo 3f Consoliadado'!C89</f>
        <v xml:space="preserve">TRANSFORMADOR TRIFASICO 200 kVA, 10/0.38-0.22 kV                                                                                                                                                                                                          </v>
      </c>
      <c r="D1808" s="49">
        <f>+'[43]Trafo 3f Consoliadado'!D89</f>
        <v>4834.6099999999997</v>
      </c>
      <c r="E1808" s="53">
        <f>+'[43]Trafo 3f Consoliadado'!E89</f>
        <v>5449.8600000000006</v>
      </c>
      <c r="F1808" s="53"/>
      <c r="G1808" s="49" t="str">
        <f>+'[43]Trafo 3f Consoliadado'!F89</f>
        <v>E</v>
      </c>
      <c r="H1808" s="49" t="str">
        <f>+'[43]Trafo 3f Consoliadado'!G89</f>
        <v/>
      </c>
      <c r="I1808" s="49" t="str">
        <f>+'[43]Trafo 3f Consoliadado'!H89</f>
        <v>Estimado</v>
      </c>
      <c r="J1808" s="49" t="str">
        <f>+'[43]Trafo 3f Consoliadado'!I89</f>
        <v/>
      </c>
      <c r="K1808" s="49" t="str">
        <f>+'[43]Trafo 3f Consoliadado'!J89</f>
        <v/>
      </c>
      <c r="L1808" s="49" t="str">
        <f>+'[43]Trafo 3f Consoliadado'!K89</f>
        <v/>
      </c>
      <c r="M1808" s="49" t="str">
        <f>+'[43]Trafo 3f Consoliadado'!L89</f>
        <v/>
      </c>
      <c r="N1808" s="49" t="str">
        <f>+'[43]Trafo 3f Consoliadado'!M89</f>
        <v/>
      </c>
      <c r="O1808" s="49" t="str">
        <f>+'[43]Trafo 3f Consoliadado'!N89</f>
        <v>Estimado</v>
      </c>
      <c r="P1808" s="49" t="str">
        <f>+'[43]Trafo 3f Consoliadado'!O89</f>
        <v/>
      </c>
      <c r="Q1808" s="49" t="str">
        <f>+'[43]Trafo 3f Consoliadado'!P89</f>
        <v>E</v>
      </c>
      <c r="R1808" s="51">
        <f t="shared" si="116"/>
        <v>0.12725948939004406</v>
      </c>
      <c r="S1808" s="45" t="str">
        <f t="shared" si="117"/>
        <v>Estimado.rar</v>
      </c>
      <c r="V1808" s="46">
        <f t="shared" si="115"/>
        <v>1</v>
      </c>
    </row>
    <row r="1809" spans="1:22" s="45" customFormat="1" ht="11.25" hidden="1" customHeight="1" x14ac:dyDescent="0.2">
      <c r="A1809" s="47">
        <f t="shared" si="118"/>
        <v>1795</v>
      </c>
      <c r="B1809" s="48" t="str">
        <f>+'[43]Trafo 3f Consoliadado'!B90</f>
        <v>TTC180</v>
      </c>
      <c r="C1809" s="49" t="str">
        <f>+'[43]Trafo 3f Consoliadado'!C90</f>
        <v xml:space="preserve">TRANSFORMADOR TRIFASICO AEREO  200 KVA   10 / 0.44-0.22 KV                                                                                                                                                                                                </v>
      </c>
      <c r="D1809" s="49">
        <f>+'[43]Trafo 3f Consoliadado'!D90</f>
        <v>4834.6099999999997</v>
      </c>
      <c r="E1809" s="53">
        <f>+'[43]Trafo 3f Consoliadado'!E90</f>
        <v>5449.8600000000006</v>
      </c>
      <c r="F1809" s="53"/>
      <c r="G1809" s="49" t="str">
        <f>+'[43]Trafo 3f Consoliadado'!F90</f>
        <v>E</v>
      </c>
      <c r="H1809" s="49" t="str">
        <f>+'[43]Trafo 3f Consoliadado'!G90</f>
        <v/>
      </c>
      <c r="I1809" s="49" t="str">
        <f>+'[43]Trafo 3f Consoliadado'!H90</f>
        <v>Estimado</v>
      </c>
      <c r="J1809" s="49" t="str">
        <f>+'[43]Trafo 3f Consoliadado'!I90</f>
        <v/>
      </c>
      <c r="K1809" s="49" t="str">
        <f>+'[43]Trafo 3f Consoliadado'!J90</f>
        <v/>
      </c>
      <c r="L1809" s="49" t="str">
        <f>+'[43]Trafo 3f Consoliadado'!K90</f>
        <v/>
      </c>
      <c r="M1809" s="49" t="str">
        <f>+'[43]Trafo 3f Consoliadado'!L90</f>
        <v/>
      </c>
      <c r="N1809" s="49" t="str">
        <f>+'[43]Trafo 3f Consoliadado'!M90</f>
        <v/>
      </c>
      <c r="O1809" s="49" t="str">
        <f>+'[43]Trafo 3f Consoliadado'!N90</f>
        <v>Estimado</v>
      </c>
      <c r="P1809" s="49" t="str">
        <f>+'[43]Trafo 3f Consoliadado'!O90</f>
        <v/>
      </c>
      <c r="Q1809" s="49" t="str">
        <f>+'[43]Trafo 3f Consoliadado'!P90</f>
        <v>E</v>
      </c>
      <c r="R1809" s="51">
        <f t="shared" si="116"/>
        <v>0.12725948939004406</v>
      </c>
      <c r="S1809" s="45" t="str">
        <f t="shared" si="117"/>
        <v>Estimado.rar</v>
      </c>
      <c r="V1809" s="46">
        <f t="shared" si="115"/>
        <v>1</v>
      </c>
    </row>
    <row r="1810" spans="1:22" s="45" customFormat="1" ht="11.25" hidden="1" customHeight="1" x14ac:dyDescent="0.2">
      <c r="A1810" s="47">
        <f t="shared" si="118"/>
        <v>1796</v>
      </c>
      <c r="B1810" s="48" t="str">
        <f>+'[43]Trafo 3f Consoliadado'!B91</f>
        <v>TTA353</v>
      </c>
      <c r="C1810" s="49" t="str">
        <f>+'[43]Trafo 3f Consoliadado'!C91</f>
        <v xml:space="preserve">TRANSFORMADOR TRIFASICO AEREO  200 KVA, 10 KV/BT                                                                                                                                                                                                          </v>
      </c>
      <c r="D1810" s="49">
        <f>+'[43]Trafo 3f Consoliadado'!D91</f>
        <v>4834.6099999999997</v>
      </c>
      <c r="E1810" s="53">
        <f>+'[43]Trafo 3f Consoliadado'!E91</f>
        <v>5449.8600000000006</v>
      </c>
      <c r="F1810" s="53"/>
      <c r="G1810" s="49" t="str">
        <f>+'[43]Trafo 3f Consoliadado'!F91</f>
        <v>E</v>
      </c>
      <c r="H1810" s="49" t="str">
        <f>+'[43]Trafo 3f Consoliadado'!G91</f>
        <v/>
      </c>
      <c r="I1810" s="49" t="str">
        <f>+'[43]Trafo 3f Consoliadado'!H91</f>
        <v>Estimado</v>
      </c>
      <c r="J1810" s="49" t="str">
        <f>+'[43]Trafo 3f Consoliadado'!I91</f>
        <v/>
      </c>
      <c r="K1810" s="49" t="str">
        <f>+'[43]Trafo 3f Consoliadado'!J91</f>
        <v/>
      </c>
      <c r="L1810" s="49" t="str">
        <f>+'[43]Trafo 3f Consoliadado'!K91</f>
        <v/>
      </c>
      <c r="M1810" s="49" t="str">
        <f>+'[43]Trafo 3f Consoliadado'!L91</f>
        <v/>
      </c>
      <c r="N1810" s="49" t="str">
        <f>+'[43]Trafo 3f Consoliadado'!M91</f>
        <v/>
      </c>
      <c r="O1810" s="49" t="str">
        <f>+'[43]Trafo 3f Consoliadado'!N91</f>
        <v>Estimado</v>
      </c>
      <c r="P1810" s="49" t="str">
        <f>+'[43]Trafo 3f Consoliadado'!O91</f>
        <v/>
      </c>
      <c r="Q1810" s="49" t="str">
        <f>+'[43]Trafo 3f Consoliadado'!P91</f>
        <v>E</v>
      </c>
      <c r="R1810" s="51">
        <f t="shared" si="116"/>
        <v>0.12725948939004406</v>
      </c>
      <c r="S1810" s="45" t="str">
        <f t="shared" si="117"/>
        <v>Estimado.rar</v>
      </c>
      <c r="V1810" s="46">
        <f t="shared" si="115"/>
        <v>1</v>
      </c>
    </row>
    <row r="1811" spans="1:22" s="45" customFormat="1" ht="11.25" hidden="1" customHeight="1" x14ac:dyDescent="0.2">
      <c r="A1811" s="47">
        <f t="shared" si="118"/>
        <v>1797</v>
      </c>
      <c r="B1811" s="48" t="str">
        <f>+'[43]Trafo 3f Consoliadado'!B92</f>
        <v>TTA92</v>
      </c>
      <c r="C1811" s="49" t="str">
        <f>+'[43]Trafo 3f Consoliadado'!C92</f>
        <v xml:space="preserve">TRANSFORMADOR TRIFASICO AEREO  200 KVA; 10/0.22 KV.                                                                                                                                                                                                       </v>
      </c>
      <c r="D1811" s="49">
        <f>+'[43]Trafo 3f Consoliadado'!D92</f>
        <v>4834.6099999999997</v>
      </c>
      <c r="E1811" s="53">
        <f>+'[43]Trafo 3f Consoliadado'!E92</f>
        <v>5449.8600000000006</v>
      </c>
      <c r="F1811" s="53"/>
      <c r="G1811" s="49" t="str">
        <f>+'[43]Trafo 3f Consoliadado'!F92</f>
        <v>E</v>
      </c>
      <c r="H1811" s="49" t="str">
        <f>+'[43]Trafo 3f Consoliadado'!G92</f>
        <v/>
      </c>
      <c r="I1811" s="49" t="str">
        <f>+'[43]Trafo 3f Consoliadado'!H92</f>
        <v>Estimado</v>
      </c>
      <c r="J1811" s="49" t="str">
        <f>+'[43]Trafo 3f Consoliadado'!I92</f>
        <v/>
      </c>
      <c r="K1811" s="49" t="str">
        <f>+'[43]Trafo 3f Consoliadado'!J92</f>
        <v/>
      </c>
      <c r="L1811" s="49" t="str">
        <f>+'[43]Trafo 3f Consoliadado'!K92</f>
        <v/>
      </c>
      <c r="M1811" s="49" t="str">
        <f>+'[43]Trafo 3f Consoliadado'!L92</f>
        <v/>
      </c>
      <c r="N1811" s="49" t="str">
        <f>+'[43]Trafo 3f Consoliadado'!M92</f>
        <v/>
      </c>
      <c r="O1811" s="49" t="str">
        <f>+'[43]Trafo 3f Consoliadado'!N92</f>
        <v>Estimado</v>
      </c>
      <c r="P1811" s="49" t="str">
        <f>+'[43]Trafo 3f Consoliadado'!O92</f>
        <v/>
      </c>
      <c r="Q1811" s="49" t="str">
        <f>+'[43]Trafo 3f Consoliadado'!P92</f>
        <v>E</v>
      </c>
      <c r="R1811" s="51">
        <f t="shared" si="116"/>
        <v>0.12725948939004406</v>
      </c>
      <c r="S1811" s="45" t="str">
        <f t="shared" si="117"/>
        <v>Estimado.rar</v>
      </c>
      <c r="V1811" s="46">
        <f t="shared" si="115"/>
        <v>1</v>
      </c>
    </row>
    <row r="1812" spans="1:22" s="45" customFormat="1" ht="11.25" hidden="1" customHeight="1" x14ac:dyDescent="0.2">
      <c r="A1812" s="47">
        <f t="shared" si="118"/>
        <v>1798</v>
      </c>
      <c r="B1812" s="48" t="str">
        <f>+'[43]Trafo 3f Consoliadado'!B93</f>
        <v>TTA227</v>
      </c>
      <c r="C1812" s="49" t="str">
        <f>+'[43]Trafo 3f Consoliadado'!C93</f>
        <v xml:space="preserve">TRANSFORMADOR TRIFASICO AEREO  200 KVA; 10/0.38-0.22 KV.                                                                                                                                                                                                  </v>
      </c>
      <c r="D1812" s="49">
        <f>+'[43]Trafo 3f Consoliadado'!D93</f>
        <v>4834.6099999999997</v>
      </c>
      <c r="E1812" s="53">
        <f>+'[43]Trafo 3f Consoliadado'!E93</f>
        <v>5449.8600000000006</v>
      </c>
      <c r="F1812" s="53"/>
      <c r="G1812" s="49" t="str">
        <f>+'[43]Trafo 3f Consoliadado'!F93</f>
        <v>E</v>
      </c>
      <c r="H1812" s="49" t="str">
        <f>+'[43]Trafo 3f Consoliadado'!G93</f>
        <v/>
      </c>
      <c r="I1812" s="49" t="str">
        <f>+'[43]Trafo 3f Consoliadado'!H93</f>
        <v>Estimado</v>
      </c>
      <c r="J1812" s="49" t="str">
        <f>+'[43]Trafo 3f Consoliadado'!I93</f>
        <v/>
      </c>
      <c r="K1812" s="49" t="str">
        <f>+'[43]Trafo 3f Consoliadado'!J93</f>
        <v/>
      </c>
      <c r="L1812" s="49" t="str">
        <f>+'[43]Trafo 3f Consoliadado'!K93</f>
        <v/>
      </c>
      <c r="M1812" s="49" t="str">
        <f>+'[43]Trafo 3f Consoliadado'!L93</f>
        <v/>
      </c>
      <c r="N1812" s="49" t="str">
        <f>+'[43]Trafo 3f Consoliadado'!M93</f>
        <v/>
      </c>
      <c r="O1812" s="49" t="str">
        <f>+'[43]Trafo 3f Consoliadado'!N93</f>
        <v>Estimado</v>
      </c>
      <c r="P1812" s="49" t="str">
        <f>+'[43]Trafo 3f Consoliadado'!O93</f>
        <v/>
      </c>
      <c r="Q1812" s="49" t="str">
        <f>+'[43]Trafo 3f Consoliadado'!P93</f>
        <v>E</v>
      </c>
      <c r="R1812" s="51">
        <f t="shared" si="116"/>
        <v>0.12725948939004406</v>
      </c>
      <c r="S1812" s="45" t="str">
        <f t="shared" si="117"/>
        <v>Estimado.rar</v>
      </c>
      <c r="V1812" s="46">
        <f t="shared" si="115"/>
        <v>1</v>
      </c>
    </row>
    <row r="1813" spans="1:22" s="45" customFormat="1" ht="11.25" hidden="1" customHeight="1" x14ac:dyDescent="0.2">
      <c r="A1813" s="47">
        <f t="shared" si="118"/>
        <v>1799</v>
      </c>
      <c r="B1813" s="48" t="str">
        <f>+'[43]Trafo 3f Consoliadado'!B94</f>
        <v>TTV39</v>
      </c>
      <c r="C1813" s="49" t="str">
        <f>+'[43]Trafo 3f Consoliadado'!C94</f>
        <v xml:space="preserve">TRANSFORMADOR DE 220 KVA TRIFASICO 10 / 0.38-0.22 KV                                                                                                                                                                                                      </v>
      </c>
      <c r="D1813" s="49">
        <f>+'[43]Trafo 3f Consoliadado'!D94</f>
        <v>5385.19</v>
      </c>
      <c r="E1813" s="53">
        <f>+'[43]Trafo 3f Consoliadado'!E94</f>
        <v>5956.1</v>
      </c>
      <c r="F1813" s="53"/>
      <c r="G1813" s="49" t="str">
        <f>+'[43]Trafo 3f Consoliadado'!F94</f>
        <v>E</v>
      </c>
      <c r="H1813" s="49" t="str">
        <f>+'[43]Trafo 3f Consoliadado'!G94</f>
        <v/>
      </c>
      <c r="I1813" s="49" t="str">
        <f>+'[43]Trafo 3f Consoliadado'!H94</f>
        <v>Estimado</v>
      </c>
      <c r="J1813" s="49" t="str">
        <f>+'[43]Trafo 3f Consoliadado'!I94</f>
        <v/>
      </c>
      <c r="K1813" s="49" t="str">
        <f>+'[43]Trafo 3f Consoliadado'!J94</f>
        <v/>
      </c>
      <c r="L1813" s="49" t="str">
        <f>+'[43]Trafo 3f Consoliadado'!K94</f>
        <v/>
      </c>
      <c r="M1813" s="49" t="str">
        <f>+'[43]Trafo 3f Consoliadado'!L94</f>
        <v/>
      </c>
      <c r="N1813" s="49" t="str">
        <f>+'[43]Trafo 3f Consoliadado'!M94</f>
        <v/>
      </c>
      <c r="O1813" s="49" t="str">
        <f>+'[43]Trafo 3f Consoliadado'!N94</f>
        <v>Estimado</v>
      </c>
      <c r="P1813" s="49" t="str">
        <f>+'[43]Trafo 3f Consoliadado'!O94</f>
        <v/>
      </c>
      <c r="Q1813" s="49" t="str">
        <f>+'[43]Trafo 3f Consoliadado'!P94</f>
        <v>E</v>
      </c>
      <c r="R1813" s="51">
        <f t="shared" si="116"/>
        <v>0.10601482956033137</v>
      </c>
      <c r="S1813" s="45" t="str">
        <f t="shared" si="117"/>
        <v>Estimado.rar</v>
      </c>
      <c r="V1813" s="46">
        <f t="shared" si="115"/>
        <v>1</v>
      </c>
    </row>
    <row r="1814" spans="1:22" s="45" customFormat="1" ht="11.25" hidden="1" customHeight="1" x14ac:dyDescent="0.2">
      <c r="A1814" s="47">
        <f t="shared" si="118"/>
        <v>1800</v>
      </c>
      <c r="B1814" s="48" t="str">
        <f>+'[43]Trafo 3f Consoliadado'!B95</f>
        <v>TTV92</v>
      </c>
      <c r="C1814" s="49" t="str">
        <f>+'[43]Trafo 3f Consoliadado'!C95</f>
        <v xml:space="preserve">TRANSFORMADOR DE 220 KVA TRIFASICO 10/0.44-0.22 KV                                                                                                                                                                                                        </v>
      </c>
      <c r="D1814" s="49">
        <f>+'[43]Trafo 3f Consoliadado'!D95</f>
        <v>5385.19</v>
      </c>
      <c r="E1814" s="53">
        <f>+'[43]Trafo 3f Consoliadado'!E95</f>
        <v>5956.1</v>
      </c>
      <c r="F1814" s="53"/>
      <c r="G1814" s="49" t="str">
        <f>+'[43]Trafo 3f Consoliadado'!F95</f>
        <v>E</v>
      </c>
      <c r="H1814" s="49" t="str">
        <f>+'[43]Trafo 3f Consoliadado'!G95</f>
        <v/>
      </c>
      <c r="I1814" s="49" t="str">
        <f>+'[43]Trafo 3f Consoliadado'!H95</f>
        <v>Estimado</v>
      </c>
      <c r="J1814" s="49" t="str">
        <f>+'[43]Trafo 3f Consoliadado'!I95</f>
        <v/>
      </c>
      <c r="K1814" s="49" t="str">
        <f>+'[43]Trafo 3f Consoliadado'!J95</f>
        <v/>
      </c>
      <c r="L1814" s="49" t="str">
        <f>+'[43]Trafo 3f Consoliadado'!K95</f>
        <v/>
      </c>
      <c r="M1814" s="49" t="str">
        <f>+'[43]Trafo 3f Consoliadado'!L95</f>
        <v/>
      </c>
      <c r="N1814" s="49" t="str">
        <f>+'[43]Trafo 3f Consoliadado'!M95</f>
        <v/>
      </c>
      <c r="O1814" s="49" t="str">
        <f>+'[43]Trafo 3f Consoliadado'!N95</f>
        <v>Estimado</v>
      </c>
      <c r="P1814" s="49" t="str">
        <f>+'[43]Trafo 3f Consoliadado'!O95</f>
        <v/>
      </c>
      <c r="Q1814" s="49" t="str">
        <f>+'[43]Trafo 3f Consoliadado'!P95</f>
        <v>E</v>
      </c>
      <c r="R1814" s="51">
        <f t="shared" si="116"/>
        <v>0.10601482956033137</v>
      </c>
      <c r="S1814" s="45" t="str">
        <f t="shared" si="117"/>
        <v>Estimado.rar</v>
      </c>
      <c r="V1814" s="46">
        <f t="shared" si="115"/>
        <v>1</v>
      </c>
    </row>
    <row r="1815" spans="1:22" s="45" customFormat="1" ht="11.25" hidden="1" customHeight="1" x14ac:dyDescent="0.2">
      <c r="A1815" s="47">
        <f t="shared" si="118"/>
        <v>1801</v>
      </c>
      <c r="B1815" s="48" t="str">
        <f>+'[43]Trafo 3f Consoliadado'!B96</f>
        <v>TTA337</v>
      </c>
      <c r="C1815" s="49" t="str">
        <f>+'[43]Trafo 3f Consoliadado'!C96</f>
        <v xml:space="preserve">TRANSFORMADOR DE 220 KVA TRIFASICO, 10 KV/440/220 V                                                                                                                                                                                                       </v>
      </c>
      <c r="D1815" s="49">
        <f>+'[43]Trafo 3f Consoliadado'!D96</f>
        <v>5385.19</v>
      </c>
      <c r="E1815" s="53">
        <f>+'[43]Trafo 3f Consoliadado'!E96</f>
        <v>5956.1</v>
      </c>
      <c r="F1815" s="53"/>
      <c r="G1815" s="49" t="str">
        <f>+'[43]Trafo 3f Consoliadado'!F96</f>
        <v>E</v>
      </c>
      <c r="H1815" s="49" t="str">
        <f>+'[43]Trafo 3f Consoliadado'!G96</f>
        <v/>
      </c>
      <c r="I1815" s="49" t="str">
        <f>+'[43]Trafo 3f Consoliadado'!H96</f>
        <v>Estimado</v>
      </c>
      <c r="J1815" s="49" t="str">
        <f>+'[43]Trafo 3f Consoliadado'!I96</f>
        <v/>
      </c>
      <c r="K1815" s="49" t="str">
        <f>+'[43]Trafo 3f Consoliadado'!J96</f>
        <v/>
      </c>
      <c r="L1815" s="49" t="str">
        <f>+'[43]Trafo 3f Consoliadado'!K96</f>
        <v/>
      </c>
      <c r="M1815" s="49" t="str">
        <f>+'[43]Trafo 3f Consoliadado'!L96</f>
        <v/>
      </c>
      <c r="N1815" s="49" t="str">
        <f>+'[43]Trafo 3f Consoliadado'!M96</f>
        <v/>
      </c>
      <c r="O1815" s="49" t="str">
        <f>+'[43]Trafo 3f Consoliadado'!N96</f>
        <v>Estimado</v>
      </c>
      <c r="P1815" s="49" t="str">
        <f>+'[43]Trafo 3f Consoliadado'!O96</f>
        <v/>
      </c>
      <c r="Q1815" s="49" t="str">
        <f>+'[43]Trafo 3f Consoliadado'!P96</f>
        <v>E</v>
      </c>
      <c r="R1815" s="51">
        <f t="shared" si="116"/>
        <v>0.10601482956033137</v>
      </c>
      <c r="S1815" s="45" t="str">
        <f t="shared" si="117"/>
        <v>Estimado.rar</v>
      </c>
      <c r="V1815" s="46">
        <f t="shared" si="115"/>
        <v>1</v>
      </c>
    </row>
    <row r="1816" spans="1:22" s="45" customFormat="1" ht="11.25" hidden="1" customHeight="1" x14ac:dyDescent="0.2">
      <c r="A1816" s="47">
        <f t="shared" si="118"/>
        <v>1802</v>
      </c>
      <c r="B1816" s="48" t="str">
        <f>+'[43]Trafo 3f Consoliadado'!B97</f>
        <v>TTC182</v>
      </c>
      <c r="C1816" s="49" t="str">
        <f>+'[43]Trafo 3f Consoliadado'!C97</f>
        <v xml:space="preserve">TRANSFORMADOR TRIFASICO AEREO  220 KVA   10 / 0.38-0.22 KV                                                                                                                                                                                                </v>
      </c>
      <c r="D1816" s="49">
        <f>+'[43]Trafo 3f Consoliadado'!D97</f>
        <v>5385.19</v>
      </c>
      <c r="E1816" s="53">
        <f>+'[43]Trafo 3f Consoliadado'!E97</f>
        <v>5956.1</v>
      </c>
      <c r="F1816" s="53"/>
      <c r="G1816" s="49" t="str">
        <f>+'[43]Trafo 3f Consoliadado'!F97</f>
        <v>E</v>
      </c>
      <c r="H1816" s="49" t="str">
        <f>+'[43]Trafo 3f Consoliadado'!G97</f>
        <v/>
      </c>
      <c r="I1816" s="49" t="str">
        <f>+'[43]Trafo 3f Consoliadado'!H97</f>
        <v>Estimado</v>
      </c>
      <c r="J1816" s="49" t="str">
        <f>+'[43]Trafo 3f Consoliadado'!I97</f>
        <v/>
      </c>
      <c r="K1816" s="49" t="str">
        <f>+'[43]Trafo 3f Consoliadado'!J97</f>
        <v/>
      </c>
      <c r="L1816" s="49" t="str">
        <f>+'[43]Trafo 3f Consoliadado'!K97</f>
        <v/>
      </c>
      <c r="M1816" s="49" t="str">
        <f>+'[43]Trafo 3f Consoliadado'!L97</f>
        <v/>
      </c>
      <c r="N1816" s="49" t="str">
        <f>+'[43]Trafo 3f Consoliadado'!M97</f>
        <v/>
      </c>
      <c r="O1816" s="49" t="str">
        <f>+'[43]Trafo 3f Consoliadado'!N97</f>
        <v>Estimado</v>
      </c>
      <c r="P1816" s="49" t="str">
        <f>+'[43]Trafo 3f Consoliadado'!O97</f>
        <v/>
      </c>
      <c r="Q1816" s="49" t="str">
        <f>+'[43]Trafo 3f Consoliadado'!P97</f>
        <v>E</v>
      </c>
      <c r="R1816" s="51">
        <f t="shared" si="116"/>
        <v>0.10601482956033137</v>
      </c>
      <c r="S1816" s="45" t="str">
        <f t="shared" si="117"/>
        <v>Estimado.rar</v>
      </c>
      <c r="V1816" s="46">
        <f t="shared" ref="V1816:V1879" si="119">+COUNTIF($B$3:$B$2619,B1816)</f>
        <v>1</v>
      </c>
    </row>
    <row r="1817" spans="1:22" s="45" customFormat="1" ht="11.25" hidden="1" customHeight="1" x14ac:dyDescent="0.2">
      <c r="A1817" s="47">
        <f t="shared" si="118"/>
        <v>1803</v>
      </c>
      <c r="B1817" s="48" t="str">
        <f>+'[43]Trafo 3f Consoliadado'!B98</f>
        <v>TTA97</v>
      </c>
      <c r="C1817" s="49" t="str">
        <f>+'[43]Trafo 3f Consoliadado'!C98</f>
        <v xml:space="preserve">TRANSFORMADOR TRIFASICO AEREO  220 KVA; 10/0.22 KV.                                                                                                                                                                                                       </v>
      </c>
      <c r="D1817" s="49">
        <f>+'[43]Trafo 3f Consoliadado'!D98</f>
        <v>5385.19</v>
      </c>
      <c r="E1817" s="53">
        <f>+'[43]Trafo 3f Consoliadado'!E98</f>
        <v>5956.1</v>
      </c>
      <c r="F1817" s="53"/>
      <c r="G1817" s="49" t="str">
        <f>+'[43]Trafo 3f Consoliadado'!F98</f>
        <v>E</v>
      </c>
      <c r="H1817" s="49" t="str">
        <f>+'[43]Trafo 3f Consoliadado'!G98</f>
        <v/>
      </c>
      <c r="I1817" s="49" t="str">
        <f>+'[43]Trafo 3f Consoliadado'!H98</f>
        <v>Estimado</v>
      </c>
      <c r="J1817" s="49" t="str">
        <f>+'[43]Trafo 3f Consoliadado'!I98</f>
        <v/>
      </c>
      <c r="K1817" s="49" t="str">
        <f>+'[43]Trafo 3f Consoliadado'!J98</f>
        <v/>
      </c>
      <c r="L1817" s="49" t="str">
        <f>+'[43]Trafo 3f Consoliadado'!K98</f>
        <v/>
      </c>
      <c r="M1817" s="49" t="str">
        <f>+'[43]Trafo 3f Consoliadado'!L98</f>
        <v/>
      </c>
      <c r="N1817" s="49" t="str">
        <f>+'[43]Trafo 3f Consoliadado'!M98</f>
        <v/>
      </c>
      <c r="O1817" s="49" t="str">
        <f>+'[43]Trafo 3f Consoliadado'!N98</f>
        <v>Estimado</v>
      </c>
      <c r="P1817" s="49" t="str">
        <f>+'[43]Trafo 3f Consoliadado'!O98</f>
        <v/>
      </c>
      <c r="Q1817" s="49" t="str">
        <f>+'[43]Trafo 3f Consoliadado'!P98</f>
        <v>E</v>
      </c>
      <c r="R1817" s="51">
        <f t="shared" si="116"/>
        <v>0.10601482956033137</v>
      </c>
      <c r="S1817" s="45" t="str">
        <f t="shared" si="117"/>
        <v>Estimado.rar</v>
      </c>
      <c r="V1817" s="46">
        <f t="shared" si="119"/>
        <v>1</v>
      </c>
    </row>
    <row r="1818" spans="1:22" s="45" customFormat="1" ht="11.25" hidden="1" customHeight="1" x14ac:dyDescent="0.2">
      <c r="A1818" s="47">
        <f t="shared" si="118"/>
        <v>1804</v>
      </c>
      <c r="B1818" s="48" t="str">
        <f>+'[43]Trafo 3f Consoliadado'!B99</f>
        <v>TTA229</v>
      </c>
      <c r="C1818" s="49" t="str">
        <f>+'[43]Trafo 3f Consoliadado'!C99</f>
        <v xml:space="preserve">TRANSFORMADOR TRIFASICO AEREO  220 KVA; 10/0.44-0.22 KV.                                                                                                                                                                                                  </v>
      </c>
      <c r="D1818" s="49">
        <f>+'[43]Trafo 3f Consoliadado'!D99</f>
        <v>5385.19</v>
      </c>
      <c r="E1818" s="53">
        <f>+'[43]Trafo 3f Consoliadado'!E99</f>
        <v>5956.1</v>
      </c>
      <c r="F1818" s="53"/>
      <c r="G1818" s="49" t="str">
        <f>+'[43]Trafo 3f Consoliadado'!F99</f>
        <v>E</v>
      </c>
      <c r="H1818" s="49" t="str">
        <f>+'[43]Trafo 3f Consoliadado'!G99</f>
        <v/>
      </c>
      <c r="I1818" s="49" t="str">
        <f>+'[43]Trafo 3f Consoliadado'!H99</f>
        <v>Estimado</v>
      </c>
      <c r="J1818" s="49" t="str">
        <f>+'[43]Trafo 3f Consoliadado'!I99</f>
        <v/>
      </c>
      <c r="K1818" s="49" t="str">
        <f>+'[43]Trafo 3f Consoliadado'!J99</f>
        <v/>
      </c>
      <c r="L1818" s="49" t="str">
        <f>+'[43]Trafo 3f Consoliadado'!K99</f>
        <v/>
      </c>
      <c r="M1818" s="49" t="str">
        <f>+'[43]Trafo 3f Consoliadado'!L99</f>
        <v/>
      </c>
      <c r="N1818" s="49" t="str">
        <f>+'[43]Trafo 3f Consoliadado'!M99</f>
        <v/>
      </c>
      <c r="O1818" s="49" t="str">
        <f>+'[43]Trafo 3f Consoliadado'!N99</f>
        <v>Estimado</v>
      </c>
      <c r="P1818" s="49" t="str">
        <f>+'[43]Trafo 3f Consoliadado'!O99</f>
        <v/>
      </c>
      <c r="Q1818" s="49" t="str">
        <f>+'[43]Trafo 3f Consoliadado'!P99</f>
        <v>E</v>
      </c>
      <c r="R1818" s="51">
        <f t="shared" si="116"/>
        <v>0.10601482956033137</v>
      </c>
      <c r="S1818" s="45" t="str">
        <f t="shared" si="117"/>
        <v>Estimado.rar</v>
      </c>
      <c r="V1818" s="46">
        <f t="shared" si="119"/>
        <v>1</v>
      </c>
    </row>
    <row r="1819" spans="1:22" s="45" customFormat="1" ht="11.25" hidden="1" customHeight="1" x14ac:dyDescent="0.2">
      <c r="A1819" s="47">
        <f t="shared" si="118"/>
        <v>1805</v>
      </c>
      <c r="B1819" s="48" t="str">
        <f>+'[43]Trafo 3f Consoliadado'!B100</f>
        <v>TTC183</v>
      </c>
      <c r="C1819" s="49" t="str">
        <f>+'[43]Trafo 3f Consoliadado'!C100</f>
        <v xml:space="preserve">TRANSFORMADOR TRIFASICO AEREO  225 KVA   10 / 0.38-0.22 KV                                                                                                                                                                                                </v>
      </c>
      <c r="D1819" s="49">
        <f>+'[43]Trafo 3f Consoliadado'!D100</f>
        <v>5502.73</v>
      </c>
      <c r="E1819" s="53">
        <f>+'[43]Trafo 3f Consoliadado'!E100</f>
        <v>6082.66</v>
      </c>
      <c r="F1819" s="53"/>
      <c r="G1819" s="49" t="str">
        <f>+'[43]Trafo 3f Consoliadado'!F100</f>
        <v>E</v>
      </c>
      <c r="H1819" s="49" t="str">
        <f>+'[43]Trafo 3f Consoliadado'!G100</f>
        <v/>
      </c>
      <c r="I1819" s="49" t="str">
        <f>+'[43]Trafo 3f Consoliadado'!H100</f>
        <v>Estimado</v>
      </c>
      <c r="J1819" s="49" t="str">
        <f>+'[43]Trafo 3f Consoliadado'!I100</f>
        <v/>
      </c>
      <c r="K1819" s="49" t="str">
        <f>+'[43]Trafo 3f Consoliadado'!J100</f>
        <v/>
      </c>
      <c r="L1819" s="49" t="str">
        <f>+'[43]Trafo 3f Consoliadado'!K100</f>
        <v/>
      </c>
      <c r="M1819" s="49" t="str">
        <f>+'[43]Trafo 3f Consoliadado'!L100</f>
        <v/>
      </c>
      <c r="N1819" s="49" t="str">
        <f>+'[43]Trafo 3f Consoliadado'!M100</f>
        <v/>
      </c>
      <c r="O1819" s="49" t="str">
        <f>+'[43]Trafo 3f Consoliadado'!N100</f>
        <v>Estimado</v>
      </c>
      <c r="P1819" s="49" t="str">
        <f>+'[43]Trafo 3f Consoliadado'!O100</f>
        <v/>
      </c>
      <c r="Q1819" s="49" t="str">
        <f>+'[43]Trafo 3f Consoliadado'!P100</f>
        <v>E</v>
      </c>
      <c r="R1819" s="51">
        <f t="shared" si="116"/>
        <v>0.10538950666305635</v>
      </c>
      <c r="S1819" s="45" t="str">
        <f t="shared" si="117"/>
        <v>Estimado.rar</v>
      </c>
      <c r="V1819" s="46">
        <f t="shared" si="119"/>
        <v>1</v>
      </c>
    </row>
    <row r="1820" spans="1:22" s="45" customFormat="1" ht="11.25" hidden="1" customHeight="1" x14ac:dyDescent="0.2">
      <c r="A1820" s="47">
        <f t="shared" si="118"/>
        <v>1806</v>
      </c>
      <c r="B1820" s="48" t="str">
        <f>+'[43]Trafo 3f Consoliadado'!B101</f>
        <v>TTA102</v>
      </c>
      <c r="C1820" s="49" t="str">
        <f>+'[43]Trafo 3f Consoliadado'!C101</f>
        <v xml:space="preserve">TRANSFORMADOR TRIFASICO AEREO  225 KVA; 10/0.22 KV.                                                                                                                                                                                                       </v>
      </c>
      <c r="D1820" s="49">
        <f>+'[43]Trafo 3f Consoliadado'!D101</f>
        <v>5502.73</v>
      </c>
      <c r="E1820" s="53">
        <f>+'[43]Trafo 3f Consoliadado'!E101</f>
        <v>6082.66</v>
      </c>
      <c r="F1820" s="53"/>
      <c r="G1820" s="49" t="str">
        <f>+'[43]Trafo 3f Consoliadado'!F101</f>
        <v>E</v>
      </c>
      <c r="H1820" s="49" t="str">
        <f>+'[43]Trafo 3f Consoliadado'!G101</f>
        <v/>
      </c>
      <c r="I1820" s="49" t="str">
        <f>+'[43]Trafo 3f Consoliadado'!H101</f>
        <v>Estimado</v>
      </c>
      <c r="J1820" s="49" t="str">
        <f>+'[43]Trafo 3f Consoliadado'!I101</f>
        <v/>
      </c>
      <c r="K1820" s="49" t="str">
        <f>+'[43]Trafo 3f Consoliadado'!J101</f>
        <v/>
      </c>
      <c r="L1820" s="49" t="str">
        <f>+'[43]Trafo 3f Consoliadado'!K101</f>
        <v/>
      </c>
      <c r="M1820" s="49" t="str">
        <f>+'[43]Trafo 3f Consoliadado'!L101</f>
        <v/>
      </c>
      <c r="N1820" s="49" t="str">
        <f>+'[43]Trafo 3f Consoliadado'!M101</f>
        <v/>
      </c>
      <c r="O1820" s="49" t="str">
        <f>+'[43]Trafo 3f Consoliadado'!N101</f>
        <v>Estimado</v>
      </c>
      <c r="P1820" s="49" t="str">
        <f>+'[43]Trafo 3f Consoliadado'!O101</f>
        <v/>
      </c>
      <c r="Q1820" s="49" t="str">
        <f>+'[43]Trafo 3f Consoliadado'!P101</f>
        <v>E</v>
      </c>
      <c r="R1820" s="51">
        <f t="shared" si="116"/>
        <v>0.10538950666305635</v>
      </c>
      <c r="S1820" s="45" t="str">
        <f t="shared" si="117"/>
        <v>Estimado.rar</v>
      </c>
      <c r="V1820" s="46">
        <f t="shared" si="119"/>
        <v>1</v>
      </c>
    </row>
    <row r="1821" spans="1:22" s="45" customFormat="1" ht="11.25" hidden="1" customHeight="1" x14ac:dyDescent="0.2">
      <c r="A1821" s="47">
        <f t="shared" si="118"/>
        <v>1807</v>
      </c>
      <c r="B1821" s="48" t="str">
        <f>+'[43]Trafo 3f Consoliadado'!B102</f>
        <v>TTA231</v>
      </c>
      <c r="C1821" s="49" t="str">
        <f>+'[43]Trafo 3f Consoliadado'!C102</f>
        <v xml:space="preserve">TRANSFORMADOR TRIFASICO AEREO  225 KVA; 10/0.44-0.22 KV.                                                                                                                                                                                                  </v>
      </c>
      <c r="D1821" s="49">
        <f>+'[43]Trafo 3f Consoliadado'!D102</f>
        <v>5502.73</v>
      </c>
      <c r="E1821" s="53">
        <f>+'[43]Trafo 3f Consoliadado'!E102</f>
        <v>6082.66</v>
      </c>
      <c r="F1821" s="53"/>
      <c r="G1821" s="49" t="str">
        <f>+'[43]Trafo 3f Consoliadado'!F102</f>
        <v>E</v>
      </c>
      <c r="H1821" s="49" t="str">
        <f>+'[43]Trafo 3f Consoliadado'!G102</f>
        <v/>
      </c>
      <c r="I1821" s="49" t="str">
        <f>+'[43]Trafo 3f Consoliadado'!H102</f>
        <v>Estimado</v>
      </c>
      <c r="J1821" s="49" t="str">
        <f>+'[43]Trafo 3f Consoliadado'!I102</f>
        <v/>
      </c>
      <c r="K1821" s="49" t="str">
        <f>+'[43]Trafo 3f Consoliadado'!J102</f>
        <v/>
      </c>
      <c r="L1821" s="49" t="str">
        <f>+'[43]Trafo 3f Consoliadado'!K102</f>
        <v/>
      </c>
      <c r="M1821" s="49" t="str">
        <f>+'[43]Trafo 3f Consoliadado'!L102</f>
        <v/>
      </c>
      <c r="N1821" s="49" t="str">
        <f>+'[43]Trafo 3f Consoliadado'!M102</f>
        <v/>
      </c>
      <c r="O1821" s="49" t="str">
        <f>+'[43]Trafo 3f Consoliadado'!N102</f>
        <v>Estimado</v>
      </c>
      <c r="P1821" s="49" t="str">
        <f>+'[43]Trafo 3f Consoliadado'!O102</f>
        <v/>
      </c>
      <c r="Q1821" s="49" t="str">
        <f>+'[43]Trafo 3f Consoliadado'!P102</f>
        <v>E</v>
      </c>
      <c r="R1821" s="51">
        <f t="shared" si="116"/>
        <v>0.10538950666305635</v>
      </c>
      <c r="S1821" s="45" t="str">
        <f t="shared" si="117"/>
        <v>Estimado.rar</v>
      </c>
      <c r="V1821" s="46">
        <f t="shared" si="119"/>
        <v>1</v>
      </c>
    </row>
    <row r="1822" spans="1:22" s="45" customFormat="1" ht="11.25" hidden="1" customHeight="1" x14ac:dyDescent="0.2">
      <c r="A1822" s="47">
        <f t="shared" si="118"/>
        <v>1808</v>
      </c>
      <c r="B1822" s="48" t="str">
        <f>+'[43]Trafo 3f Consoliadado'!B103</f>
        <v>TTV40</v>
      </c>
      <c r="C1822" s="49" t="str">
        <f>+'[43]Trafo 3f Consoliadado'!C103</f>
        <v xml:space="preserve">TRANSFORMADOR DE 250 KVA TRIFASICO 10 / 0.38-0.22 KV                                                                                                                                                                                                      </v>
      </c>
      <c r="D1822" s="49">
        <f>+'[43]Trafo 3f Consoliadado'!D103</f>
        <v>6090.43</v>
      </c>
      <c r="E1822" s="53">
        <f>+'[43]Trafo 3f Consoliadado'!E103</f>
        <v>6956.04</v>
      </c>
      <c r="F1822" s="53"/>
      <c r="G1822" s="49" t="str">
        <f>+'[43]Trafo 3f Consoliadado'!F103</f>
        <v>E</v>
      </c>
      <c r="H1822" s="49" t="str">
        <f>+'[43]Trafo 3f Consoliadado'!G103</f>
        <v/>
      </c>
      <c r="I1822" s="49" t="str">
        <f>+'[43]Trafo 3f Consoliadado'!H103</f>
        <v>Estimado</v>
      </c>
      <c r="J1822" s="49" t="str">
        <f>+'[43]Trafo 3f Consoliadado'!I103</f>
        <v/>
      </c>
      <c r="K1822" s="49" t="str">
        <f>+'[43]Trafo 3f Consoliadado'!J103</f>
        <v/>
      </c>
      <c r="L1822" s="49" t="str">
        <f>+'[43]Trafo 3f Consoliadado'!K103</f>
        <v/>
      </c>
      <c r="M1822" s="49" t="str">
        <f>+'[43]Trafo 3f Consoliadado'!L103</f>
        <v/>
      </c>
      <c r="N1822" s="49" t="str">
        <f>+'[43]Trafo 3f Consoliadado'!M103</f>
        <v/>
      </c>
      <c r="O1822" s="49" t="str">
        <f>+'[43]Trafo 3f Consoliadado'!N103</f>
        <v>Estimado</v>
      </c>
      <c r="P1822" s="49" t="str">
        <f>+'[43]Trafo 3f Consoliadado'!O103</f>
        <v/>
      </c>
      <c r="Q1822" s="49" t="str">
        <f>+'[43]Trafo 3f Consoliadado'!P103</f>
        <v>E</v>
      </c>
      <c r="R1822" s="51">
        <f t="shared" si="116"/>
        <v>0.14212625381130728</v>
      </c>
      <c r="S1822" s="45" t="str">
        <f t="shared" si="117"/>
        <v>Estimado.rar</v>
      </c>
      <c r="V1822" s="46">
        <f t="shared" si="119"/>
        <v>1</v>
      </c>
    </row>
    <row r="1823" spans="1:22" s="45" customFormat="1" ht="11.25" hidden="1" customHeight="1" x14ac:dyDescent="0.2">
      <c r="A1823" s="47">
        <f t="shared" si="118"/>
        <v>1809</v>
      </c>
      <c r="B1823" s="48" t="str">
        <f>+'[43]Trafo 3f Consoliadado'!B104</f>
        <v>TTV41</v>
      </c>
      <c r="C1823" s="49" t="str">
        <f>+'[43]Trafo 3f Consoliadado'!C104</f>
        <v xml:space="preserve">TRANSFORMADOR DE 250 KVA TRIFASICO 10 / 0.44-0.22 KV                                                                                                                                                                                                      </v>
      </c>
      <c r="D1823" s="49">
        <f>+'[43]Trafo 3f Consoliadado'!D104</f>
        <v>6090.43</v>
      </c>
      <c r="E1823" s="53">
        <f>+'[43]Trafo 3f Consoliadado'!E104</f>
        <v>6956.04</v>
      </c>
      <c r="F1823" s="53"/>
      <c r="G1823" s="49" t="str">
        <f>+'[43]Trafo 3f Consoliadado'!F104</f>
        <v>E</v>
      </c>
      <c r="H1823" s="49" t="str">
        <f>+'[43]Trafo 3f Consoliadado'!G104</f>
        <v/>
      </c>
      <c r="I1823" s="49" t="str">
        <f>+'[43]Trafo 3f Consoliadado'!H104</f>
        <v>Estimado</v>
      </c>
      <c r="J1823" s="49" t="str">
        <f>+'[43]Trafo 3f Consoliadado'!I104</f>
        <v/>
      </c>
      <c r="K1823" s="49" t="str">
        <f>+'[43]Trafo 3f Consoliadado'!J104</f>
        <v/>
      </c>
      <c r="L1823" s="49" t="str">
        <f>+'[43]Trafo 3f Consoliadado'!K104</f>
        <v/>
      </c>
      <c r="M1823" s="49" t="str">
        <f>+'[43]Trafo 3f Consoliadado'!L104</f>
        <v/>
      </c>
      <c r="N1823" s="49" t="str">
        <f>+'[43]Trafo 3f Consoliadado'!M104</f>
        <v/>
      </c>
      <c r="O1823" s="49" t="str">
        <f>+'[43]Trafo 3f Consoliadado'!N104</f>
        <v>Estimado</v>
      </c>
      <c r="P1823" s="49" t="str">
        <f>+'[43]Trafo 3f Consoliadado'!O104</f>
        <v/>
      </c>
      <c r="Q1823" s="49" t="str">
        <f>+'[43]Trafo 3f Consoliadado'!P104</f>
        <v>E</v>
      </c>
      <c r="R1823" s="51">
        <f t="shared" si="116"/>
        <v>0.14212625381130728</v>
      </c>
      <c r="S1823" s="45" t="str">
        <f t="shared" si="117"/>
        <v>Estimado.rar</v>
      </c>
      <c r="V1823" s="46">
        <f t="shared" si="119"/>
        <v>1</v>
      </c>
    </row>
    <row r="1824" spans="1:22" s="45" customFormat="1" ht="11.25" hidden="1" customHeight="1" x14ac:dyDescent="0.2">
      <c r="A1824" s="47">
        <f t="shared" si="118"/>
        <v>1810</v>
      </c>
      <c r="B1824" s="48" t="str">
        <f>+'[43]Trafo 3f Consoliadado'!B105</f>
        <v>TTA338</v>
      </c>
      <c r="C1824" s="49" t="str">
        <f>+'[43]Trafo 3f Consoliadado'!C105</f>
        <v xml:space="preserve">TRANSFORMADOR DE 250 KVA TRIFASICO, 10 KV/BT                                                                                                                                                                                                              </v>
      </c>
      <c r="D1824" s="49">
        <f>+'[43]Trafo 3f Consoliadado'!D105</f>
        <v>6090.43</v>
      </c>
      <c r="E1824" s="53">
        <f>+'[43]Trafo 3f Consoliadado'!E105</f>
        <v>6956.04</v>
      </c>
      <c r="F1824" s="53"/>
      <c r="G1824" s="49" t="str">
        <f>+'[43]Trafo 3f Consoliadado'!F105</f>
        <v>E</v>
      </c>
      <c r="H1824" s="49" t="str">
        <f>+'[43]Trafo 3f Consoliadado'!G105</f>
        <v/>
      </c>
      <c r="I1824" s="49" t="str">
        <f>+'[43]Trafo 3f Consoliadado'!H105</f>
        <v>Estimado</v>
      </c>
      <c r="J1824" s="49" t="str">
        <f>+'[43]Trafo 3f Consoliadado'!I105</f>
        <v/>
      </c>
      <c r="K1824" s="49" t="str">
        <f>+'[43]Trafo 3f Consoliadado'!J105</f>
        <v/>
      </c>
      <c r="L1824" s="49" t="str">
        <f>+'[43]Trafo 3f Consoliadado'!K105</f>
        <v/>
      </c>
      <c r="M1824" s="49" t="str">
        <f>+'[43]Trafo 3f Consoliadado'!L105</f>
        <v/>
      </c>
      <c r="N1824" s="49" t="str">
        <f>+'[43]Trafo 3f Consoliadado'!M105</f>
        <v/>
      </c>
      <c r="O1824" s="49" t="str">
        <f>+'[43]Trafo 3f Consoliadado'!N105</f>
        <v>Estimado</v>
      </c>
      <c r="P1824" s="49" t="str">
        <f>+'[43]Trafo 3f Consoliadado'!O105</f>
        <v/>
      </c>
      <c r="Q1824" s="49" t="str">
        <f>+'[43]Trafo 3f Consoliadado'!P105</f>
        <v>E</v>
      </c>
      <c r="R1824" s="51">
        <f t="shared" si="116"/>
        <v>0.14212625381130728</v>
      </c>
      <c r="S1824" s="45" t="str">
        <f t="shared" si="117"/>
        <v>Estimado.rar</v>
      </c>
      <c r="V1824" s="46">
        <f t="shared" si="119"/>
        <v>1</v>
      </c>
    </row>
    <row r="1825" spans="1:22" s="45" customFormat="1" ht="11.25" hidden="1" customHeight="1" x14ac:dyDescent="0.2">
      <c r="A1825" s="47">
        <f t="shared" si="118"/>
        <v>1811</v>
      </c>
      <c r="B1825" s="48" t="str">
        <f>+'[43]Trafo 3f Consoliadado'!B106</f>
        <v>TTA140</v>
      </c>
      <c r="C1825" s="49" t="str">
        <f>+'[43]Trafo 3f Consoliadado'!C106</f>
        <v xml:space="preserve">TRANSFORMADOR TRIFASICO 250 KVA 10 / 0.40 - 0.23 KV.                                                                                                                                                                                                      </v>
      </c>
      <c r="D1825" s="49">
        <f>+'[43]Trafo 3f Consoliadado'!D106</f>
        <v>6090.43</v>
      </c>
      <c r="E1825" s="53">
        <f>+'[43]Trafo 3f Consoliadado'!E106</f>
        <v>6956.04</v>
      </c>
      <c r="F1825" s="53"/>
      <c r="G1825" s="49" t="str">
        <f>+'[43]Trafo 3f Consoliadado'!F106</f>
        <v>E</v>
      </c>
      <c r="H1825" s="49" t="str">
        <f>+'[43]Trafo 3f Consoliadado'!G106</f>
        <v/>
      </c>
      <c r="I1825" s="49" t="str">
        <f>+'[43]Trafo 3f Consoliadado'!H106</f>
        <v>Estimado</v>
      </c>
      <c r="J1825" s="49" t="str">
        <f>+'[43]Trafo 3f Consoliadado'!I106</f>
        <v/>
      </c>
      <c r="K1825" s="49" t="str">
        <f>+'[43]Trafo 3f Consoliadado'!J106</f>
        <v/>
      </c>
      <c r="L1825" s="49" t="str">
        <f>+'[43]Trafo 3f Consoliadado'!K106</f>
        <v/>
      </c>
      <c r="M1825" s="49" t="str">
        <f>+'[43]Trafo 3f Consoliadado'!L106</f>
        <v/>
      </c>
      <c r="N1825" s="49" t="str">
        <f>+'[43]Trafo 3f Consoliadado'!M106</f>
        <v/>
      </c>
      <c r="O1825" s="49" t="str">
        <f>+'[43]Trafo 3f Consoliadado'!N106</f>
        <v>Estimado</v>
      </c>
      <c r="P1825" s="49" t="str">
        <f>+'[43]Trafo 3f Consoliadado'!O106</f>
        <v/>
      </c>
      <c r="Q1825" s="49" t="str">
        <f>+'[43]Trafo 3f Consoliadado'!P106</f>
        <v>E</v>
      </c>
      <c r="R1825" s="51">
        <f t="shared" si="116"/>
        <v>0.14212625381130728</v>
      </c>
      <c r="S1825" s="45" t="str">
        <f t="shared" si="117"/>
        <v>Estimado.rar</v>
      </c>
      <c r="V1825" s="46">
        <f t="shared" si="119"/>
        <v>1</v>
      </c>
    </row>
    <row r="1826" spans="1:22" s="45" customFormat="1" ht="11.25" hidden="1" customHeight="1" x14ac:dyDescent="0.2">
      <c r="A1826" s="47">
        <f t="shared" si="118"/>
        <v>1812</v>
      </c>
      <c r="B1826" s="48" t="str">
        <f>+'[43]Trafo 3f Consoliadado'!B107</f>
        <v>TTC09</v>
      </c>
      <c r="C1826" s="49" t="str">
        <f>+'[43]Trafo 3f Consoliadado'!C107</f>
        <v xml:space="preserve">TRANSFORMADOR TRIFASICO 250 kVA, 10/0.38-0.22 kV                                                                                                                                                                                                          </v>
      </c>
      <c r="D1826" s="49">
        <f>+'[43]Trafo 3f Consoliadado'!D107</f>
        <v>6090.43</v>
      </c>
      <c r="E1826" s="53">
        <f>+'[43]Trafo 3f Consoliadado'!E107</f>
        <v>6956.04</v>
      </c>
      <c r="F1826" s="53"/>
      <c r="G1826" s="49" t="str">
        <f>+'[43]Trafo 3f Consoliadado'!F107</f>
        <v>E</v>
      </c>
      <c r="H1826" s="49" t="str">
        <f>+'[43]Trafo 3f Consoliadado'!G107</f>
        <v/>
      </c>
      <c r="I1826" s="49" t="str">
        <f>+'[43]Trafo 3f Consoliadado'!H107</f>
        <v>Estimado</v>
      </c>
      <c r="J1826" s="49" t="str">
        <f>+'[43]Trafo 3f Consoliadado'!I107</f>
        <v/>
      </c>
      <c r="K1826" s="49" t="str">
        <f>+'[43]Trafo 3f Consoliadado'!J107</f>
        <v/>
      </c>
      <c r="L1826" s="49" t="str">
        <f>+'[43]Trafo 3f Consoliadado'!K107</f>
        <v/>
      </c>
      <c r="M1826" s="49" t="str">
        <f>+'[43]Trafo 3f Consoliadado'!L107</f>
        <v/>
      </c>
      <c r="N1826" s="49" t="str">
        <f>+'[43]Trafo 3f Consoliadado'!M107</f>
        <v/>
      </c>
      <c r="O1826" s="49" t="str">
        <f>+'[43]Trafo 3f Consoliadado'!N107</f>
        <v>Estimado</v>
      </c>
      <c r="P1826" s="49" t="str">
        <f>+'[43]Trafo 3f Consoliadado'!O107</f>
        <v/>
      </c>
      <c r="Q1826" s="49" t="str">
        <f>+'[43]Trafo 3f Consoliadado'!P107</f>
        <v>E</v>
      </c>
      <c r="R1826" s="51">
        <f t="shared" si="116"/>
        <v>0.14212625381130728</v>
      </c>
      <c r="S1826" s="45" t="str">
        <f t="shared" si="117"/>
        <v>Estimado.rar</v>
      </c>
      <c r="V1826" s="46">
        <f t="shared" si="119"/>
        <v>1</v>
      </c>
    </row>
    <row r="1827" spans="1:22" s="45" customFormat="1" ht="11.25" hidden="1" customHeight="1" x14ac:dyDescent="0.2">
      <c r="A1827" s="47">
        <f t="shared" si="118"/>
        <v>1813</v>
      </c>
      <c r="B1827" s="48" t="str">
        <f>+'[43]Trafo 3f Consoliadado'!B108</f>
        <v>TTA232</v>
      </c>
      <c r="C1827" s="49" t="str">
        <f>+'[43]Trafo 3f Consoliadado'!C108</f>
        <v xml:space="preserve">TRANSFORMADOR TRIFASICO AEREO  250 KVA; 10/0.38-0.22 KV.                                                                                                                                                                                                  </v>
      </c>
      <c r="D1827" s="49">
        <f>+'[43]Trafo 3f Consoliadado'!D108</f>
        <v>6090.43</v>
      </c>
      <c r="E1827" s="53">
        <f>+'[43]Trafo 3f Consoliadado'!E108</f>
        <v>6956.04</v>
      </c>
      <c r="F1827" s="53"/>
      <c r="G1827" s="49" t="str">
        <f>+'[43]Trafo 3f Consoliadado'!F108</f>
        <v>E</v>
      </c>
      <c r="H1827" s="49" t="str">
        <f>+'[43]Trafo 3f Consoliadado'!G108</f>
        <v/>
      </c>
      <c r="I1827" s="49" t="str">
        <f>+'[43]Trafo 3f Consoliadado'!H108</f>
        <v>Estimado</v>
      </c>
      <c r="J1827" s="49" t="str">
        <f>+'[43]Trafo 3f Consoliadado'!I108</f>
        <v/>
      </c>
      <c r="K1827" s="49" t="str">
        <f>+'[43]Trafo 3f Consoliadado'!J108</f>
        <v/>
      </c>
      <c r="L1827" s="49" t="str">
        <f>+'[43]Trafo 3f Consoliadado'!K108</f>
        <v/>
      </c>
      <c r="M1827" s="49" t="str">
        <f>+'[43]Trafo 3f Consoliadado'!L108</f>
        <v/>
      </c>
      <c r="N1827" s="49" t="str">
        <f>+'[43]Trafo 3f Consoliadado'!M108</f>
        <v/>
      </c>
      <c r="O1827" s="49" t="str">
        <f>+'[43]Trafo 3f Consoliadado'!N108</f>
        <v>Estimado</v>
      </c>
      <c r="P1827" s="49" t="str">
        <f>+'[43]Trafo 3f Consoliadado'!O108</f>
        <v/>
      </c>
      <c r="Q1827" s="49" t="str">
        <f>+'[43]Trafo 3f Consoliadado'!P108</f>
        <v>E</v>
      </c>
      <c r="R1827" s="51">
        <f t="shared" si="116"/>
        <v>0.14212625381130728</v>
      </c>
      <c r="S1827" s="45" t="str">
        <f t="shared" si="117"/>
        <v>Estimado.rar</v>
      </c>
      <c r="V1827" s="46">
        <f t="shared" si="119"/>
        <v>1</v>
      </c>
    </row>
    <row r="1828" spans="1:22" s="45" customFormat="1" ht="11.25" hidden="1" customHeight="1" x14ac:dyDescent="0.2">
      <c r="A1828" s="47">
        <f t="shared" si="118"/>
        <v>1814</v>
      </c>
      <c r="B1828" s="48" t="str">
        <f>+'[43]Trafo 3f Consoliadado'!B109</f>
        <v>TTA233</v>
      </c>
      <c r="C1828" s="49" t="str">
        <f>+'[43]Trafo 3f Consoliadado'!C109</f>
        <v xml:space="preserve">TRANSFORMADOR TRIFASICO AEREO  250 KVA; 10/0.44-0.22 KV.                                                                                                                                                                                                  </v>
      </c>
      <c r="D1828" s="49">
        <f>+'[43]Trafo 3f Consoliadado'!D109</f>
        <v>6090.43</v>
      </c>
      <c r="E1828" s="53">
        <f>+'[43]Trafo 3f Consoliadado'!E109</f>
        <v>6956.04</v>
      </c>
      <c r="F1828" s="53"/>
      <c r="G1828" s="49" t="str">
        <f>+'[43]Trafo 3f Consoliadado'!F109</f>
        <v>E</v>
      </c>
      <c r="H1828" s="49" t="str">
        <f>+'[43]Trafo 3f Consoliadado'!G109</f>
        <v/>
      </c>
      <c r="I1828" s="49" t="str">
        <f>+'[43]Trafo 3f Consoliadado'!H109</f>
        <v>Estimado</v>
      </c>
      <c r="J1828" s="49" t="str">
        <f>+'[43]Trafo 3f Consoliadado'!I109</f>
        <v/>
      </c>
      <c r="K1828" s="49" t="str">
        <f>+'[43]Trafo 3f Consoliadado'!J109</f>
        <v/>
      </c>
      <c r="L1828" s="49" t="str">
        <f>+'[43]Trafo 3f Consoliadado'!K109</f>
        <v/>
      </c>
      <c r="M1828" s="49" t="str">
        <f>+'[43]Trafo 3f Consoliadado'!L109</f>
        <v/>
      </c>
      <c r="N1828" s="49" t="str">
        <f>+'[43]Trafo 3f Consoliadado'!M109</f>
        <v/>
      </c>
      <c r="O1828" s="49" t="str">
        <f>+'[43]Trafo 3f Consoliadado'!N109</f>
        <v>Estimado</v>
      </c>
      <c r="P1828" s="49" t="str">
        <f>+'[43]Trafo 3f Consoliadado'!O109</f>
        <v/>
      </c>
      <c r="Q1828" s="49" t="str">
        <f>+'[43]Trafo 3f Consoliadado'!P109</f>
        <v>E</v>
      </c>
      <c r="R1828" s="51">
        <f t="shared" si="116"/>
        <v>0.14212625381130728</v>
      </c>
      <c r="S1828" s="45" t="str">
        <f t="shared" si="117"/>
        <v>Estimado.rar</v>
      </c>
      <c r="V1828" s="46">
        <f t="shared" si="119"/>
        <v>1</v>
      </c>
    </row>
    <row r="1829" spans="1:22" s="45" customFormat="1" ht="11.25" hidden="1" customHeight="1" x14ac:dyDescent="0.2">
      <c r="A1829" s="47">
        <f t="shared" si="118"/>
        <v>1815</v>
      </c>
      <c r="B1829" s="48" t="str">
        <f>+'[43]Trafo 3f Consoliadado'!B110</f>
        <v>TTA382</v>
      </c>
      <c r="C1829" s="49" t="str">
        <f>+'[43]Trafo 3f Consoliadado'!C110</f>
        <v xml:space="preserve">TRANSFORMADOR TRIFASICO AEREO 250 KVA, 10 KV/BT                                                                                                                                                                                                           </v>
      </c>
      <c r="D1829" s="49">
        <f>+'[43]Trafo 3f Consoliadado'!D110</f>
        <v>6090.43</v>
      </c>
      <c r="E1829" s="53">
        <f>+'[43]Trafo 3f Consoliadado'!E110</f>
        <v>6956.04</v>
      </c>
      <c r="F1829" s="53"/>
      <c r="G1829" s="49" t="str">
        <f>+'[43]Trafo 3f Consoliadado'!F110</f>
        <v>E</v>
      </c>
      <c r="H1829" s="49" t="str">
        <f>+'[43]Trafo 3f Consoliadado'!G110</f>
        <v/>
      </c>
      <c r="I1829" s="49" t="str">
        <f>+'[43]Trafo 3f Consoliadado'!H110</f>
        <v>Estimado</v>
      </c>
      <c r="J1829" s="49" t="str">
        <f>+'[43]Trafo 3f Consoliadado'!I110</f>
        <v/>
      </c>
      <c r="K1829" s="49" t="str">
        <f>+'[43]Trafo 3f Consoliadado'!J110</f>
        <v/>
      </c>
      <c r="L1829" s="49" t="str">
        <f>+'[43]Trafo 3f Consoliadado'!K110</f>
        <v/>
      </c>
      <c r="M1829" s="49" t="str">
        <f>+'[43]Trafo 3f Consoliadado'!L110</f>
        <v/>
      </c>
      <c r="N1829" s="49" t="str">
        <f>+'[43]Trafo 3f Consoliadado'!M110</f>
        <v/>
      </c>
      <c r="O1829" s="49" t="str">
        <f>+'[43]Trafo 3f Consoliadado'!N110</f>
        <v>Estimado</v>
      </c>
      <c r="P1829" s="49" t="str">
        <f>+'[43]Trafo 3f Consoliadado'!O110</f>
        <v/>
      </c>
      <c r="Q1829" s="49" t="str">
        <f>+'[43]Trafo 3f Consoliadado'!P110</f>
        <v>E</v>
      </c>
      <c r="R1829" s="51">
        <f t="shared" si="116"/>
        <v>0.14212625381130728</v>
      </c>
      <c r="S1829" s="45" t="str">
        <f t="shared" si="117"/>
        <v>Estimado.rar</v>
      </c>
      <c r="V1829" s="46">
        <f t="shared" si="119"/>
        <v>1</v>
      </c>
    </row>
    <row r="1830" spans="1:22" s="45" customFormat="1" ht="11.25" hidden="1" customHeight="1" x14ac:dyDescent="0.2">
      <c r="A1830" s="47">
        <f t="shared" si="118"/>
        <v>1816</v>
      </c>
      <c r="B1830" s="48" t="str">
        <f>+'[43]Trafo 3f Consoliadado'!B111</f>
        <v>TTA36</v>
      </c>
      <c r="C1830" s="49" t="str">
        <f>+'[43]Trafo 3f Consoliadado'!C111</f>
        <v xml:space="preserve">TRANSFORMADOR TRIFASICO AEREO 250 KVA; 10/0.22 KV.                                                                                                                                                                                                        </v>
      </c>
      <c r="D1830" s="49">
        <f>+'[43]Trafo 3f Consoliadado'!D111</f>
        <v>6090.43</v>
      </c>
      <c r="E1830" s="53">
        <f>+'[43]Trafo 3f Consoliadado'!E111</f>
        <v>6956.04</v>
      </c>
      <c r="F1830" s="53"/>
      <c r="G1830" s="49" t="str">
        <f>+'[43]Trafo 3f Consoliadado'!F111</f>
        <v>S</v>
      </c>
      <c r="H1830" s="49">
        <f>+'[43]Trafo 3f Consoliadado'!G111</f>
        <v>9</v>
      </c>
      <c r="I1830" s="49" t="str">
        <f>+'[43]Trafo 3f Consoliadado'!H111</f>
        <v>Factura 0001-0018328</v>
      </c>
      <c r="J1830" s="49" t="str">
        <f>+'[43]Trafo 3f Consoliadado'!I111</f>
        <v>Individual</v>
      </c>
      <c r="K1830" s="49" t="str">
        <f>+'[43]Trafo 3f Consoliadado'!J111</f>
        <v>EDPE</v>
      </c>
      <c r="L1830" s="49" t="str">
        <f>+'[43]Trafo 3f Consoliadado'!K111</f>
        <v>I &amp; T ELECTRIC S.A.C</v>
      </c>
      <c r="M1830" s="49">
        <f>+'[43]Trafo 3f Consoliadado'!L111</f>
        <v>42948</v>
      </c>
      <c r="N1830" s="49">
        <f>+'[43]Trafo 3f Consoliadado'!M111</f>
        <v>9</v>
      </c>
      <c r="O1830" s="49" t="str">
        <f>+'[43]Trafo 3f Consoliadado'!N111</f>
        <v>Sustento</v>
      </c>
      <c r="P1830" s="49">
        <f>+'[43]Trafo 3f Consoliadado'!O111</f>
        <v>9</v>
      </c>
      <c r="Q1830" s="49" t="str">
        <f>+'[43]Trafo 3f Consoliadado'!P111</f>
        <v>S</v>
      </c>
      <c r="R1830" s="51">
        <f t="shared" si="116"/>
        <v>0.14212625381130728</v>
      </c>
      <c r="S1830" s="45" t="str">
        <f t="shared" si="117"/>
        <v>EDPE: Factura 0001-0018328</v>
      </c>
      <c r="V1830" s="46">
        <f t="shared" si="119"/>
        <v>1</v>
      </c>
    </row>
    <row r="1831" spans="1:22" s="45" customFormat="1" ht="11.25" hidden="1" customHeight="1" x14ac:dyDescent="0.2">
      <c r="A1831" s="47">
        <f t="shared" si="118"/>
        <v>1817</v>
      </c>
      <c r="B1831" s="48" t="str">
        <f>+'[43]Trafo 3f Consoliadado'!B112</f>
        <v>TTA356</v>
      </c>
      <c r="C1831" s="49" t="str">
        <f>+'[43]Trafo 3f Consoliadado'!C112</f>
        <v xml:space="preserve">TRANSFORMADOR TRIFASICO AEREO  275 KVA, 10 KV/440/220 V                                                                                                                                                                                                   </v>
      </c>
      <c r="D1831" s="49">
        <f>+'[43]Trafo 3f Consoliadado'!D112</f>
        <v>6678.13</v>
      </c>
      <c r="E1831" s="53">
        <f>+'[43]Trafo 3f Consoliadado'!E112</f>
        <v>7348.26</v>
      </c>
      <c r="F1831" s="53"/>
      <c r="G1831" s="49" t="str">
        <f>+'[43]Trafo 3f Consoliadado'!F112</f>
        <v>E</v>
      </c>
      <c r="H1831" s="49" t="str">
        <f>+'[43]Trafo 3f Consoliadado'!G112</f>
        <v/>
      </c>
      <c r="I1831" s="49" t="str">
        <f>+'[43]Trafo 3f Consoliadado'!H112</f>
        <v>Estimado</v>
      </c>
      <c r="J1831" s="49" t="str">
        <f>+'[43]Trafo 3f Consoliadado'!I112</f>
        <v/>
      </c>
      <c r="K1831" s="49" t="str">
        <f>+'[43]Trafo 3f Consoliadado'!J112</f>
        <v/>
      </c>
      <c r="L1831" s="49" t="str">
        <f>+'[43]Trafo 3f Consoliadado'!K112</f>
        <v/>
      </c>
      <c r="M1831" s="49" t="str">
        <f>+'[43]Trafo 3f Consoliadado'!L112</f>
        <v/>
      </c>
      <c r="N1831" s="49" t="str">
        <f>+'[43]Trafo 3f Consoliadado'!M112</f>
        <v/>
      </c>
      <c r="O1831" s="49" t="str">
        <f>+'[43]Trafo 3f Consoliadado'!N112</f>
        <v>Estimado</v>
      </c>
      <c r="P1831" s="49" t="str">
        <f>+'[43]Trafo 3f Consoliadado'!O112</f>
        <v/>
      </c>
      <c r="Q1831" s="49" t="str">
        <f>+'[43]Trafo 3f Consoliadado'!P112</f>
        <v>E</v>
      </c>
      <c r="R1831" s="51">
        <f t="shared" si="116"/>
        <v>0.10034695341360522</v>
      </c>
      <c r="S1831" s="45" t="str">
        <f t="shared" si="117"/>
        <v>Estimado.rar</v>
      </c>
      <c r="V1831" s="46">
        <f t="shared" si="119"/>
        <v>1</v>
      </c>
    </row>
    <row r="1832" spans="1:22" s="45" customFormat="1" ht="11.25" hidden="1" customHeight="1" x14ac:dyDescent="0.2">
      <c r="A1832" s="47">
        <f t="shared" si="118"/>
        <v>1818</v>
      </c>
      <c r="B1832" s="48" t="str">
        <f>+'[43]Trafo 3f Consoliadado'!B113</f>
        <v>TTA107</v>
      </c>
      <c r="C1832" s="49" t="str">
        <f>+'[43]Trafo 3f Consoliadado'!C113</f>
        <v xml:space="preserve">TRANSFORMADOR TRIFASICO AEREO  275 KVA; 10/0.22 KV.                                                                                                                                                                                                       </v>
      </c>
      <c r="D1832" s="49">
        <f>+'[43]Trafo 3f Consoliadado'!D113</f>
        <v>6678.13</v>
      </c>
      <c r="E1832" s="53">
        <f>+'[43]Trafo 3f Consoliadado'!E113</f>
        <v>7348.26</v>
      </c>
      <c r="F1832" s="53"/>
      <c r="G1832" s="49" t="str">
        <f>+'[43]Trafo 3f Consoliadado'!F113</f>
        <v>E</v>
      </c>
      <c r="H1832" s="49" t="str">
        <f>+'[43]Trafo 3f Consoliadado'!G113</f>
        <v/>
      </c>
      <c r="I1832" s="49" t="str">
        <f>+'[43]Trafo 3f Consoliadado'!H113</f>
        <v>Estimado</v>
      </c>
      <c r="J1832" s="49" t="str">
        <f>+'[43]Trafo 3f Consoliadado'!I113</f>
        <v/>
      </c>
      <c r="K1832" s="49" t="str">
        <f>+'[43]Trafo 3f Consoliadado'!J113</f>
        <v/>
      </c>
      <c r="L1832" s="49" t="str">
        <f>+'[43]Trafo 3f Consoliadado'!K113</f>
        <v/>
      </c>
      <c r="M1832" s="49" t="str">
        <f>+'[43]Trafo 3f Consoliadado'!L113</f>
        <v/>
      </c>
      <c r="N1832" s="49" t="str">
        <f>+'[43]Trafo 3f Consoliadado'!M113</f>
        <v/>
      </c>
      <c r="O1832" s="49" t="str">
        <f>+'[43]Trafo 3f Consoliadado'!N113</f>
        <v>Estimado</v>
      </c>
      <c r="P1832" s="49" t="str">
        <f>+'[43]Trafo 3f Consoliadado'!O113</f>
        <v/>
      </c>
      <c r="Q1832" s="49" t="str">
        <f>+'[43]Trafo 3f Consoliadado'!P113</f>
        <v>E</v>
      </c>
      <c r="R1832" s="51">
        <f t="shared" si="116"/>
        <v>0.10034695341360522</v>
      </c>
      <c r="S1832" s="45" t="str">
        <f t="shared" si="117"/>
        <v>Estimado.rar</v>
      </c>
      <c r="V1832" s="46">
        <f t="shared" si="119"/>
        <v>1</v>
      </c>
    </row>
    <row r="1833" spans="1:22" s="45" customFormat="1" ht="11.25" hidden="1" customHeight="1" x14ac:dyDescent="0.2">
      <c r="A1833" s="47">
        <f t="shared" si="118"/>
        <v>1819</v>
      </c>
      <c r="B1833" s="48" t="str">
        <f>+'[43]Trafo 3f Consoliadado'!B114</f>
        <v>TTV68</v>
      </c>
      <c r="C1833" s="49" t="str">
        <f>+'[43]Trafo 3f Consoliadado'!C114</f>
        <v xml:space="preserve">TRANSFORMADOR DE 300 KVA TRIFASICO  10 / 0.38-0.22 KV                                                                                                                                                                                                     </v>
      </c>
      <c r="D1833" s="49">
        <f>+'[43]Trafo 3f Consoliadado'!D114</f>
        <v>7265.83</v>
      </c>
      <c r="E1833" s="53">
        <f>+'[43]Trafo 3f Consoliadado'!E114</f>
        <v>7981.06</v>
      </c>
      <c r="F1833" s="53"/>
      <c r="G1833" s="49" t="str">
        <f>+'[43]Trafo 3f Consoliadado'!F114</f>
        <v>E</v>
      </c>
      <c r="H1833" s="49" t="str">
        <f>+'[43]Trafo 3f Consoliadado'!G114</f>
        <v/>
      </c>
      <c r="I1833" s="49" t="str">
        <f>+'[43]Trafo 3f Consoliadado'!H114</f>
        <v>Estimado</v>
      </c>
      <c r="J1833" s="49" t="str">
        <f>+'[43]Trafo 3f Consoliadado'!I114</f>
        <v/>
      </c>
      <c r="K1833" s="49" t="str">
        <f>+'[43]Trafo 3f Consoliadado'!J114</f>
        <v/>
      </c>
      <c r="L1833" s="49" t="str">
        <f>+'[43]Trafo 3f Consoliadado'!K114</f>
        <v/>
      </c>
      <c r="M1833" s="49" t="str">
        <f>+'[43]Trafo 3f Consoliadado'!L114</f>
        <v/>
      </c>
      <c r="N1833" s="49" t="str">
        <f>+'[43]Trafo 3f Consoliadado'!M114</f>
        <v/>
      </c>
      <c r="O1833" s="49" t="str">
        <f>+'[43]Trafo 3f Consoliadado'!N114</f>
        <v>Estimado</v>
      </c>
      <c r="P1833" s="49" t="str">
        <f>+'[43]Trafo 3f Consoliadado'!O114</f>
        <v/>
      </c>
      <c r="Q1833" s="49" t="str">
        <f>+'[43]Trafo 3f Consoliadado'!P114</f>
        <v>E</v>
      </c>
      <c r="R1833" s="51">
        <f t="shared" si="116"/>
        <v>9.8437480645707343E-2</v>
      </c>
      <c r="S1833" s="45" t="str">
        <f t="shared" si="117"/>
        <v>Estimado.rar</v>
      </c>
      <c r="V1833" s="46">
        <f t="shared" si="119"/>
        <v>1</v>
      </c>
    </row>
    <row r="1834" spans="1:22" s="45" customFormat="1" ht="11.25" hidden="1" customHeight="1" x14ac:dyDescent="0.2">
      <c r="A1834" s="47">
        <f t="shared" si="118"/>
        <v>1820</v>
      </c>
      <c r="B1834" s="48" t="str">
        <f>+'[43]Trafo 3f Consoliadado'!B115</f>
        <v>TTV42</v>
      </c>
      <c r="C1834" s="49" t="str">
        <f>+'[43]Trafo 3f Consoliadado'!C115</f>
        <v xml:space="preserve">TRANSFORMADOR DE 300 KVA TRIFASICO 10 / 0.44-0.22 KV                                                                                                                                                                                                      </v>
      </c>
      <c r="D1834" s="49">
        <f>+'[43]Trafo 3f Consoliadado'!D115</f>
        <v>7265.83</v>
      </c>
      <c r="E1834" s="53">
        <f>+'[43]Trafo 3f Consoliadado'!E115</f>
        <v>7981.06</v>
      </c>
      <c r="F1834" s="53"/>
      <c r="G1834" s="49" t="str">
        <f>+'[43]Trafo 3f Consoliadado'!F115</f>
        <v>E</v>
      </c>
      <c r="H1834" s="49" t="str">
        <f>+'[43]Trafo 3f Consoliadado'!G115</f>
        <v/>
      </c>
      <c r="I1834" s="49" t="str">
        <f>+'[43]Trafo 3f Consoliadado'!H115</f>
        <v>Estimado</v>
      </c>
      <c r="J1834" s="49" t="str">
        <f>+'[43]Trafo 3f Consoliadado'!I115</f>
        <v/>
      </c>
      <c r="K1834" s="49" t="str">
        <f>+'[43]Trafo 3f Consoliadado'!J115</f>
        <v/>
      </c>
      <c r="L1834" s="49" t="str">
        <f>+'[43]Trafo 3f Consoliadado'!K115</f>
        <v/>
      </c>
      <c r="M1834" s="49" t="str">
        <f>+'[43]Trafo 3f Consoliadado'!L115</f>
        <v/>
      </c>
      <c r="N1834" s="49" t="str">
        <f>+'[43]Trafo 3f Consoliadado'!M115</f>
        <v/>
      </c>
      <c r="O1834" s="49" t="str">
        <f>+'[43]Trafo 3f Consoliadado'!N115</f>
        <v>Estimado</v>
      </c>
      <c r="P1834" s="49" t="str">
        <f>+'[43]Trafo 3f Consoliadado'!O115</f>
        <v/>
      </c>
      <c r="Q1834" s="49" t="str">
        <f>+'[43]Trafo 3f Consoliadado'!P115</f>
        <v>E</v>
      </c>
      <c r="R1834" s="51">
        <f t="shared" si="116"/>
        <v>9.8437480645707343E-2</v>
      </c>
      <c r="S1834" s="45" t="str">
        <f t="shared" si="117"/>
        <v>Estimado.rar</v>
      </c>
      <c r="V1834" s="46">
        <f t="shared" si="119"/>
        <v>1</v>
      </c>
    </row>
    <row r="1835" spans="1:22" s="45" customFormat="1" ht="11.25" hidden="1" customHeight="1" x14ac:dyDescent="0.2">
      <c r="A1835" s="47">
        <f t="shared" si="118"/>
        <v>1821</v>
      </c>
      <c r="B1835" s="48" t="str">
        <f>+'[43]Trafo 3f Consoliadado'!B116</f>
        <v>TTA259</v>
      </c>
      <c r="C1835" s="49" t="str">
        <f>+'[43]Trafo 3f Consoliadado'!C116</f>
        <v xml:space="preserve">TRANSFORMADOR TRIFASICO 300 KVA 10 /  0.22 KV.                                                                                                                                                                                                            </v>
      </c>
      <c r="D1835" s="49">
        <f>+'[43]Trafo 3f Consoliadado'!D116</f>
        <v>7265.83</v>
      </c>
      <c r="E1835" s="53">
        <f>+'[43]Trafo 3f Consoliadado'!E116</f>
        <v>7981.06</v>
      </c>
      <c r="F1835" s="53"/>
      <c r="G1835" s="49" t="str">
        <f>+'[43]Trafo 3f Consoliadado'!F116</f>
        <v>E</v>
      </c>
      <c r="H1835" s="49" t="str">
        <f>+'[43]Trafo 3f Consoliadado'!G116</f>
        <v/>
      </c>
      <c r="I1835" s="49" t="str">
        <f>+'[43]Trafo 3f Consoliadado'!H116</f>
        <v>Estimado</v>
      </c>
      <c r="J1835" s="49" t="str">
        <f>+'[43]Trafo 3f Consoliadado'!I116</f>
        <v/>
      </c>
      <c r="K1835" s="49" t="str">
        <f>+'[43]Trafo 3f Consoliadado'!J116</f>
        <v/>
      </c>
      <c r="L1835" s="49" t="str">
        <f>+'[43]Trafo 3f Consoliadado'!K116</f>
        <v/>
      </c>
      <c r="M1835" s="49" t="str">
        <f>+'[43]Trafo 3f Consoliadado'!L116</f>
        <v/>
      </c>
      <c r="N1835" s="49" t="str">
        <f>+'[43]Trafo 3f Consoliadado'!M116</f>
        <v/>
      </c>
      <c r="O1835" s="49" t="str">
        <f>+'[43]Trafo 3f Consoliadado'!N116</f>
        <v>Estimado</v>
      </c>
      <c r="P1835" s="49" t="str">
        <f>+'[43]Trafo 3f Consoliadado'!O116</f>
        <v/>
      </c>
      <c r="Q1835" s="49" t="str">
        <f>+'[43]Trafo 3f Consoliadado'!P116</f>
        <v>E</v>
      </c>
      <c r="R1835" s="51">
        <f t="shared" si="116"/>
        <v>9.8437480645707343E-2</v>
      </c>
      <c r="S1835" s="45" t="str">
        <f t="shared" si="117"/>
        <v>Estimado.rar</v>
      </c>
      <c r="V1835" s="46">
        <f t="shared" si="119"/>
        <v>1</v>
      </c>
    </row>
    <row r="1836" spans="1:22" s="45" customFormat="1" ht="11.25" hidden="1" customHeight="1" x14ac:dyDescent="0.2">
      <c r="A1836" s="47">
        <f t="shared" si="118"/>
        <v>1822</v>
      </c>
      <c r="B1836" s="48" t="str">
        <f>+'[43]Trafo 3f Consoliadado'!B117</f>
        <v>TTA112</v>
      </c>
      <c r="C1836" s="49" t="str">
        <f>+'[43]Trafo 3f Consoliadado'!C117</f>
        <v xml:space="preserve">TRANSFORMADOR TRIFASICO AEREO  300 KVA; 10/0.22 KV.                                                                                                                                                                                                       </v>
      </c>
      <c r="D1836" s="49">
        <f>+'[43]Trafo 3f Consoliadado'!D117</f>
        <v>7265.83</v>
      </c>
      <c r="E1836" s="53">
        <f>+'[43]Trafo 3f Consoliadado'!E117</f>
        <v>7981.06</v>
      </c>
      <c r="F1836" s="53"/>
      <c r="G1836" s="49" t="str">
        <f>+'[43]Trafo 3f Consoliadado'!F117</f>
        <v>E</v>
      </c>
      <c r="H1836" s="49" t="str">
        <f>+'[43]Trafo 3f Consoliadado'!G117</f>
        <v/>
      </c>
      <c r="I1836" s="49" t="str">
        <f>+'[43]Trafo 3f Consoliadado'!H117</f>
        <v>Estimado</v>
      </c>
      <c r="J1836" s="49" t="str">
        <f>+'[43]Trafo 3f Consoliadado'!I117</f>
        <v/>
      </c>
      <c r="K1836" s="49" t="str">
        <f>+'[43]Trafo 3f Consoliadado'!J117</f>
        <v/>
      </c>
      <c r="L1836" s="49" t="str">
        <f>+'[43]Trafo 3f Consoliadado'!K117</f>
        <v/>
      </c>
      <c r="M1836" s="49" t="str">
        <f>+'[43]Trafo 3f Consoliadado'!L117</f>
        <v/>
      </c>
      <c r="N1836" s="49" t="str">
        <f>+'[43]Trafo 3f Consoliadado'!M117</f>
        <v/>
      </c>
      <c r="O1836" s="49" t="str">
        <f>+'[43]Trafo 3f Consoliadado'!N117</f>
        <v>Estimado</v>
      </c>
      <c r="P1836" s="49" t="str">
        <f>+'[43]Trafo 3f Consoliadado'!O117</f>
        <v/>
      </c>
      <c r="Q1836" s="49" t="str">
        <f>+'[43]Trafo 3f Consoliadado'!P117</f>
        <v>E</v>
      </c>
      <c r="R1836" s="51">
        <f t="shared" si="116"/>
        <v>9.8437480645707343E-2</v>
      </c>
      <c r="S1836" s="45" t="str">
        <f t="shared" si="117"/>
        <v>Estimado.rar</v>
      </c>
      <c r="V1836" s="46">
        <f t="shared" si="119"/>
        <v>1</v>
      </c>
    </row>
    <row r="1837" spans="1:22" s="45" customFormat="1" ht="11.25" hidden="1" customHeight="1" x14ac:dyDescent="0.2">
      <c r="A1837" s="47">
        <f t="shared" si="118"/>
        <v>1823</v>
      </c>
      <c r="B1837" s="48" t="str">
        <f>+'[43]Trafo 3f Consoliadado'!B118</f>
        <v>TTA235</v>
      </c>
      <c r="C1837" s="49" t="str">
        <f>+'[43]Trafo 3f Consoliadado'!C118</f>
        <v xml:space="preserve">TRANSFORMADOR TRIFASICO AEREO  300 KVA; 10/0.38-0.22 KV.                                                                                                                                                                                                  </v>
      </c>
      <c r="D1837" s="49">
        <f>+'[43]Trafo 3f Consoliadado'!D118</f>
        <v>7265.83</v>
      </c>
      <c r="E1837" s="53">
        <f>+'[43]Trafo 3f Consoliadado'!E118</f>
        <v>7981.06</v>
      </c>
      <c r="F1837" s="53"/>
      <c r="G1837" s="49" t="str">
        <f>+'[43]Trafo 3f Consoliadado'!F118</f>
        <v>E</v>
      </c>
      <c r="H1837" s="49" t="str">
        <f>+'[43]Trafo 3f Consoliadado'!G118</f>
        <v/>
      </c>
      <c r="I1837" s="49" t="str">
        <f>+'[43]Trafo 3f Consoliadado'!H118</f>
        <v>Estimado</v>
      </c>
      <c r="J1837" s="49" t="str">
        <f>+'[43]Trafo 3f Consoliadado'!I118</f>
        <v/>
      </c>
      <c r="K1837" s="49" t="str">
        <f>+'[43]Trafo 3f Consoliadado'!J118</f>
        <v/>
      </c>
      <c r="L1837" s="49" t="str">
        <f>+'[43]Trafo 3f Consoliadado'!K118</f>
        <v/>
      </c>
      <c r="M1837" s="49" t="str">
        <f>+'[43]Trafo 3f Consoliadado'!L118</f>
        <v/>
      </c>
      <c r="N1837" s="49" t="str">
        <f>+'[43]Trafo 3f Consoliadado'!M118</f>
        <v/>
      </c>
      <c r="O1837" s="49" t="str">
        <f>+'[43]Trafo 3f Consoliadado'!N118</f>
        <v>Estimado</v>
      </c>
      <c r="P1837" s="49" t="str">
        <f>+'[43]Trafo 3f Consoliadado'!O118</f>
        <v/>
      </c>
      <c r="Q1837" s="49" t="str">
        <f>+'[43]Trafo 3f Consoliadado'!P118</f>
        <v>E</v>
      </c>
      <c r="R1837" s="51">
        <f t="shared" si="116"/>
        <v>9.8437480645707343E-2</v>
      </c>
      <c r="S1837" s="45" t="str">
        <f t="shared" si="117"/>
        <v>Estimado.rar</v>
      </c>
      <c r="V1837" s="46">
        <f t="shared" si="119"/>
        <v>1</v>
      </c>
    </row>
    <row r="1838" spans="1:22" s="45" customFormat="1" ht="11.25" hidden="1" customHeight="1" x14ac:dyDescent="0.2">
      <c r="A1838" s="47">
        <f t="shared" si="118"/>
        <v>1824</v>
      </c>
      <c r="B1838" s="48" t="str">
        <f>+'[43]Trafo 3f Consoliadado'!B119</f>
        <v>TTA404</v>
      </c>
      <c r="C1838" s="49" t="str">
        <f>+'[43]Trafo 3f Consoliadado'!C119</f>
        <v xml:space="preserve">TRANSFORMADOR TRIFASICO AEREO 300 KVA; 10/0.44-0.22 KV.                                                                                                                                                                                                   </v>
      </c>
      <c r="D1838" s="49">
        <f>+'[43]Trafo 3f Consoliadado'!D119</f>
        <v>7265.83</v>
      </c>
      <c r="E1838" s="53">
        <f>+'[43]Trafo 3f Consoliadado'!E119</f>
        <v>7981.06</v>
      </c>
      <c r="F1838" s="53"/>
      <c r="G1838" s="49" t="str">
        <f>+'[43]Trafo 3f Consoliadado'!F119</f>
        <v>E</v>
      </c>
      <c r="H1838" s="49" t="str">
        <f>+'[43]Trafo 3f Consoliadado'!G119</f>
        <v/>
      </c>
      <c r="I1838" s="49" t="str">
        <f>+'[43]Trafo 3f Consoliadado'!H119</f>
        <v>Estimado</v>
      </c>
      <c r="J1838" s="49" t="str">
        <f>+'[43]Trafo 3f Consoliadado'!I119</f>
        <v/>
      </c>
      <c r="K1838" s="49" t="str">
        <f>+'[43]Trafo 3f Consoliadado'!J119</f>
        <v/>
      </c>
      <c r="L1838" s="49" t="str">
        <f>+'[43]Trafo 3f Consoliadado'!K119</f>
        <v/>
      </c>
      <c r="M1838" s="49" t="str">
        <f>+'[43]Trafo 3f Consoliadado'!L119</f>
        <v/>
      </c>
      <c r="N1838" s="49" t="str">
        <f>+'[43]Trafo 3f Consoliadado'!M119</f>
        <v/>
      </c>
      <c r="O1838" s="49" t="str">
        <f>+'[43]Trafo 3f Consoliadado'!N119</f>
        <v>Estimado</v>
      </c>
      <c r="P1838" s="49" t="str">
        <f>+'[43]Trafo 3f Consoliadado'!O119</f>
        <v/>
      </c>
      <c r="Q1838" s="49" t="str">
        <f>+'[43]Trafo 3f Consoliadado'!P119</f>
        <v>E</v>
      </c>
      <c r="R1838" s="51">
        <f t="shared" si="116"/>
        <v>9.8437480645707343E-2</v>
      </c>
      <c r="S1838" s="45" t="str">
        <f t="shared" si="117"/>
        <v>Estimado.rar</v>
      </c>
      <c r="V1838" s="46">
        <f t="shared" si="119"/>
        <v>1</v>
      </c>
    </row>
    <row r="1839" spans="1:22" s="45" customFormat="1" ht="11.25" hidden="1" customHeight="1" x14ac:dyDescent="0.2">
      <c r="A1839" s="47">
        <f t="shared" si="118"/>
        <v>1825</v>
      </c>
      <c r="B1839" s="48" t="str">
        <f>+'[43]Trafo 3f Consoliadado'!B120</f>
        <v>TTV43</v>
      </c>
      <c r="C1839" s="49" t="str">
        <f>+'[43]Trafo 3f Consoliadado'!C120</f>
        <v xml:space="preserve">TRANSFORMADOR DE 315 KVA TRIFASICO 10 / 0.38-0.22 KV                                                                                                                                                                                                      </v>
      </c>
      <c r="D1839" s="49">
        <f>+'[43]Trafo 3f Consoliadado'!D120</f>
        <v>7618.45</v>
      </c>
      <c r="E1839" s="53">
        <f>+'[43]Trafo 3f Consoliadado'!E120</f>
        <v>8360.74</v>
      </c>
      <c r="F1839" s="53"/>
      <c r="G1839" s="49" t="str">
        <f>+'[43]Trafo 3f Consoliadado'!F120</f>
        <v>E</v>
      </c>
      <c r="H1839" s="49" t="str">
        <f>+'[43]Trafo 3f Consoliadado'!G120</f>
        <v/>
      </c>
      <c r="I1839" s="49" t="str">
        <f>+'[43]Trafo 3f Consoliadado'!H120</f>
        <v>Estimado</v>
      </c>
      <c r="J1839" s="49" t="str">
        <f>+'[43]Trafo 3f Consoliadado'!I120</f>
        <v/>
      </c>
      <c r="K1839" s="49" t="str">
        <f>+'[43]Trafo 3f Consoliadado'!J120</f>
        <v/>
      </c>
      <c r="L1839" s="49" t="str">
        <f>+'[43]Trafo 3f Consoliadado'!K120</f>
        <v/>
      </c>
      <c r="M1839" s="49" t="str">
        <f>+'[43]Trafo 3f Consoliadado'!L120</f>
        <v/>
      </c>
      <c r="N1839" s="49" t="str">
        <f>+'[43]Trafo 3f Consoliadado'!M120</f>
        <v/>
      </c>
      <c r="O1839" s="49" t="str">
        <f>+'[43]Trafo 3f Consoliadado'!N120</f>
        <v>Estimado</v>
      </c>
      <c r="P1839" s="49" t="str">
        <f>+'[43]Trafo 3f Consoliadado'!O120</f>
        <v/>
      </c>
      <c r="Q1839" s="49" t="str">
        <f>+'[43]Trafo 3f Consoliadado'!P120</f>
        <v>E</v>
      </c>
      <c r="R1839" s="51">
        <f t="shared" si="116"/>
        <v>9.7433204917010574E-2</v>
      </c>
      <c r="S1839" s="45" t="str">
        <f t="shared" si="117"/>
        <v>Estimado.rar</v>
      </c>
      <c r="V1839" s="46">
        <f t="shared" si="119"/>
        <v>1</v>
      </c>
    </row>
    <row r="1840" spans="1:22" s="45" customFormat="1" ht="11.25" hidden="1" customHeight="1" x14ac:dyDescent="0.2">
      <c r="A1840" s="47">
        <f t="shared" si="118"/>
        <v>1826</v>
      </c>
      <c r="B1840" s="48" t="str">
        <f>+'[43]Trafo 3f Consoliadado'!B121</f>
        <v>TTV44</v>
      </c>
      <c r="C1840" s="49" t="str">
        <f>+'[43]Trafo 3f Consoliadado'!C121</f>
        <v xml:space="preserve">TRANSFORMADOR DE 315 KVA TRIFASICO 10 / 0.44-0.22 KV                                                                                                                                                                                                      </v>
      </c>
      <c r="D1840" s="49">
        <f>+'[43]Trafo 3f Consoliadado'!D121</f>
        <v>7618.45</v>
      </c>
      <c r="E1840" s="53">
        <f>+'[43]Trafo 3f Consoliadado'!E121</f>
        <v>8360.74</v>
      </c>
      <c r="F1840" s="53"/>
      <c r="G1840" s="49" t="str">
        <f>+'[43]Trafo 3f Consoliadado'!F121</f>
        <v>E</v>
      </c>
      <c r="H1840" s="49" t="str">
        <f>+'[43]Trafo 3f Consoliadado'!G121</f>
        <v/>
      </c>
      <c r="I1840" s="49" t="str">
        <f>+'[43]Trafo 3f Consoliadado'!H121</f>
        <v>Estimado</v>
      </c>
      <c r="J1840" s="49" t="str">
        <f>+'[43]Trafo 3f Consoliadado'!I121</f>
        <v/>
      </c>
      <c r="K1840" s="49" t="str">
        <f>+'[43]Trafo 3f Consoliadado'!J121</f>
        <v/>
      </c>
      <c r="L1840" s="49" t="str">
        <f>+'[43]Trafo 3f Consoliadado'!K121</f>
        <v/>
      </c>
      <c r="M1840" s="49" t="str">
        <f>+'[43]Trafo 3f Consoliadado'!L121</f>
        <v/>
      </c>
      <c r="N1840" s="49" t="str">
        <f>+'[43]Trafo 3f Consoliadado'!M121</f>
        <v/>
      </c>
      <c r="O1840" s="49" t="str">
        <f>+'[43]Trafo 3f Consoliadado'!N121</f>
        <v>Estimado</v>
      </c>
      <c r="P1840" s="49" t="str">
        <f>+'[43]Trafo 3f Consoliadado'!O121</f>
        <v/>
      </c>
      <c r="Q1840" s="49" t="str">
        <f>+'[43]Trafo 3f Consoliadado'!P121</f>
        <v>E</v>
      </c>
      <c r="R1840" s="51">
        <f t="shared" si="116"/>
        <v>9.7433204917010574E-2</v>
      </c>
      <c r="S1840" s="45" t="str">
        <f t="shared" si="117"/>
        <v>Estimado.rar</v>
      </c>
      <c r="V1840" s="46">
        <f t="shared" si="119"/>
        <v>1</v>
      </c>
    </row>
    <row r="1841" spans="1:22" s="45" customFormat="1" ht="11.25" hidden="1" customHeight="1" x14ac:dyDescent="0.2">
      <c r="A1841" s="47">
        <f t="shared" si="118"/>
        <v>1827</v>
      </c>
      <c r="B1841" s="48" t="str">
        <f>+'[43]Trafo 3f Consoliadado'!B122</f>
        <v>TTC185</v>
      </c>
      <c r="C1841" s="49" t="str">
        <f>+'[43]Trafo 3f Consoliadado'!C122</f>
        <v xml:space="preserve">TRANSFORMADOR TRIFASICO AEREO  315 KVA   10 / 0.38-0.22 KV                                                                                                                                                                                                </v>
      </c>
      <c r="D1841" s="49">
        <f>+'[43]Trafo 3f Consoliadado'!D122</f>
        <v>7618.45</v>
      </c>
      <c r="E1841" s="53">
        <f>+'[43]Trafo 3f Consoliadado'!E122</f>
        <v>8360.74</v>
      </c>
      <c r="F1841" s="53"/>
      <c r="G1841" s="49" t="str">
        <f>+'[43]Trafo 3f Consoliadado'!F122</f>
        <v>E</v>
      </c>
      <c r="H1841" s="49" t="str">
        <f>+'[43]Trafo 3f Consoliadado'!G122</f>
        <v/>
      </c>
      <c r="I1841" s="49" t="str">
        <f>+'[43]Trafo 3f Consoliadado'!H122</f>
        <v>Estimado</v>
      </c>
      <c r="J1841" s="49" t="str">
        <f>+'[43]Trafo 3f Consoliadado'!I122</f>
        <v/>
      </c>
      <c r="K1841" s="49" t="str">
        <f>+'[43]Trafo 3f Consoliadado'!J122</f>
        <v/>
      </c>
      <c r="L1841" s="49" t="str">
        <f>+'[43]Trafo 3f Consoliadado'!K122</f>
        <v/>
      </c>
      <c r="M1841" s="49" t="str">
        <f>+'[43]Trafo 3f Consoliadado'!L122</f>
        <v/>
      </c>
      <c r="N1841" s="49" t="str">
        <f>+'[43]Trafo 3f Consoliadado'!M122</f>
        <v/>
      </c>
      <c r="O1841" s="49" t="str">
        <f>+'[43]Trafo 3f Consoliadado'!N122</f>
        <v>Estimado</v>
      </c>
      <c r="P1841" s="49" t="str">
        <f>+'[43]Trafo 3f Consoliadado'!O122</f>
        <v/>
      </c>
      <c r="Q1841" s="49" t="str">
        <f>+'[43]Trafo 3f Consoliadado'!P122</f>
        <v>E</v>
      </c>
      <c r="R1841" s="51">
        <f t="shared" si="116"/>
        <v>9.7433204917010574E-2</v>
      </c>
      <c r="S1841" s="45" t="str">
        <f t="shared" si="117"/>
        <v>Estimado.rar</v>
      </c>
      <c r="V1841" s="46">
        <f t="shared" si="119"/>
        <v>1</v>
      </c>
    </row>
    <row r="1842" spans="1:22" s="45" customFormat="1" ht="11.25" hidden="1" customHeight="1" x14ac:dyDescent="0.2">
      <c r="A1842" s="47">
        <f t="shared" si="118"/>
        <v>1828</v>
      </c>
      <c r="B1842" s="48" t="str">
        <f>+'[43]Trafo 3f Consoliadado'!B123</f>
        <v>TTC186</v>
      </c>
      <c r="C1842" s="49" t="str">
        <f>+'[43]Trafo 3f Consoliadado'!C123</f>
        <v xml:space="preserve">TRANSFORMADOR TRIFASICO AEREO  315 KVA   10 / 0.44-0.22 KV                                                                                                                                                                                                </v>
      </c>
      <c r="D1842" s="49">
        <f>+'[43]Trafo 3f Consoliadado'!D123</f>
        <v>7618.45</v>
      </c>
      <c r="E1842" s="53">
        <f>+'[43]Trafo 3f Consoliadado'!E123</f>
        <v>8360.74</v>
      </c>
      <c r="F1842" s="53"/>
      <c r="G1842" s="49" t="str">
        <f>+'[43]Trafo 3f Consoliadado'!F123</f>
        <v>E</v>
      </c>
      <c r="H1842" s="49" t="str">
        <f>+'[43]Trafo 3f Consoliadado'!G123</f>
        <v/>
      </c>
      <c r="I1842" s="49" t="str">
        <f>+'[43]Trafo 3f Consoliadado'!H123</f>
        <v>Estimado</v>
      </c>
      <c r="J1842" s="49" t="str">
        <f>+'[43]Trafo 3f Consoliadado'!I123</f>
        <v/>
      </c>
      <c r="K1842" s="49" t="str">
        <f>+'[43]Trafo 3f Consoliadado'!J123</f>
        <v/>
      </c>
      <c r="L1842" s="49" t="str">
        <f>+'[43]Trafo 3f Consoliadado'!K123</f>
        <v/>
      </c>
      <c r="M1842" s="49" t="str">
        <f>+'[43]Trafo 3f Consoliadado'!L123</f>
        <v/>
      </c>
      <c r="N1842" s="49" t="str">
        <f>+'[43]Trafo 3f Consoliadado'!M123</f>
        <v/>
      </c>
      <c r="O1842" s="49" t="str">
        <f>+'[43]Trafo 3f Consoliadado'!N123</f>
        <v>Estimado</v>
      </c>
      <c r="P1842" s="49" t="str">
        <f>+'[43]Trafo 3f Consoliadado'!O123</f>
        <v/>
      </c>
      <c r="Q1842" s="49" t="str">
        <f>+'[43]Trafo 3f Consoliadado'!P123</f>
        <v>E</v>
      </c>
      <c r="R1842" s="51">
        <f t="shared" si="116"/>
        <v>9.7433204917010574E-2</v>
      </c>
      <c r="S1842" s="45" t="str">
        <f t="shared" si="117"/>
        <v>Estimado.rar</v>
      </c>
      <c r="V1842" s="46">
        <f t="shared" si="119"/>
        <v>1</v>
      </c>
    </row>
    <row r="1843" spans="1:22" s="45" customFormat="1" ht="11.25" hidden="1" customHeight="1" x14ac:dyDescent="0.2">
      <c r="A1843" s="47">
        <f t="shared" si="118"/>
        <v>1829</v>
      </c>
      <c r="B1843" s="48" t="str">
        <f>+'[43]Trafo 3f Consoliadado'!B124</f>
        <v>TTA117</v>
      </c>
      <c r="C1843" s="49" t="str">
        <f>+'[43]Trafo 3f Consoliadado'!C124</f>
        <v xml:space="preserve">TRANSFORMADOR TRIFASICO AEREO  315 KVA; 10/0.22 KV.                                                                                                                                                                                                       </v>
      </c>
      <c r="D1843" s="49">
        <f>+'[43]Trafo 3f Consoliadado'!D124</f>
        <v>7618.45</v>
      </c>
      <c r="E1843" s="53">
        <f>+'[43]Trafo 3f Consoliadado'!E124</f>
        <v>8360.74</v>
      </c>
      <c r="F1843" s="53"/>
      <c r="G1843" s="49" t="str">
        <f>+'[43]Trafo 3f Consoliadado'!F124</f>
        <v>E</v>
      </c>
      <c r="H1843" s="49" t="str">
        <f>+'[43]Trafo 3f Consoliadado'!G124</f>
        <v/>
      </c>
      <c r="I1843" s="49" t="str">
        <f>+'[43]Trafo 3f Consoliadado'!H124</f>
        <v>Estimado</v>
      </c>
      <c r="J1843" s="49" t="str">
        <f>+'[43]Trafo 3f Consoliadado'!I124</f>
        <v/>
      </c>
      <c r="K1843" s="49" t="str">
        <f>+'[43]Trafo 3f Consoliadado'!J124</f>
        <v/>
      </c>
      <c r="L1843" s="49" t="str">
        <f>+'[43]Trafo 3f Consoliadado'!K124</f>
        <v/>
      </c>
      <c r="M1843" s="49" t="str">
        <f>+'[43]Trafo 3f Consoliadado'!L124</f>
        <v/>
      </c>
      <c r="N1843" s="49" t="str">
        <f>+'[43]Trafo 3f Consoliadado'!M124</f>
        <v/>
      </c>
      <c r="O1843" s="49" t="str">
        <f>+'[43]Trafo 3f Consoliadado'!N124</f>
        <v>Estimado</v>
      </c>
      <c r="P1843" s="49" t="str">
        <f>+'[43]Trafo 3f Consoliadado'!O124</f>
        <v/>
      </c>
      <c r="Q1843" s="49" t="str">
        <f>+'[43]Trafo 3f Consoliadado'!P124</f>
        <v>E</v>
      </c>
      <c r="R1843" s="51">
        <f t="shared" si="116"/>
        <v>9.7433204917010574E-2</v>
      </c>
      <c r="S1843" s="45" t="str">
        <f t="shared" si="117"/>
        <v>Estimado.rar</v>
      </c>
      <c r="V1843" s="46">
        <f t="shared" si="119"/>
        <v>1</v>
      </c>
    </row>
    <row r="1844" spans="1:22" s="45" customFormat="1" ht="11.25" hidden="1" customHeight="1" x14ac:dyDescent="0.2">
      <c r="A1844" s="47">
        <f t="shared" si="118"/>
        <v>1830</v>
      </c>
      <c r="B1844" s="48" t="str">
        <f>+'[43]Trafo 3f Consoliadado'!B125</f>
        <v>TTV46</v>
      </c>
      <c r="C1844" s="49" t="str">
        <f>+'[43]Trafo 3f Consoliadado'!C125</f>
        <v xml:space="preserve">TRANSFORMADOR DE 320 KVA TRIFASICO 10 / 0.38-0.22 KV                                                                                                                                                                                                      </v>
      </c>
      <c r="D1844" s="49">
        <f>+'[43]Trafo 3f Consoliadado'!D125</f>
        <v>7735.99</v>
      </c>
      <c r="E1844" s="53">
        <f>+'[43]Trafo 3f Consoliadado'!E125</f>
        <v>8487.2999999999993</v>
      </c>
      <c r="F1844" s="53"/>
      <c r="G1844" s="49" t="str">
        <f>+'[43]Trafo 3f Consoliadado'!F125</f>
        <v>E</v>
      </c>
      <c r="H1844" s="49" t="str">
        <f>+'[43]Trafo 3f Consoliadado'!G125</f>
        <v/>
      </c>
      <c r="I1844" s="49" t="str">
        <f>+'[43]Trafo 3f Consoliadado'!H125</f>
        <v>Estimado</v>
      </c>
      <c r="J1844" s="49" t="str">
        <f>+'[43]Trafo 3f Consoliadado'!I125</f>
        <v/>
      </c>
      <c r="K1844" s="49" t="str">
        <f>+'[43]Trafo 3f Consoliadado'!J125</f>
        <v/>
      </c>
      <c r="L1844" s="49" t="str">
        <f>+'[43]Trafo 3f Consoliadado'!K125</f>
        <v/>
      </c>
      <c r="M1844" s="49" t="str">
        <f>+'[43]Trafo 3f Consoliadado'!L125</f>
        <v/>
      </c>
      <c r="N1844" s="49" t="str">
        <f>+'[43]Trafo 3f Consoliadado'!M125</f>
        <v/>
      </c>
      <c r="O1844" s="49" t="str">
        <f>+'[43]Trafo 3f Consoliadado'!N125</f>
        <v>Estimado</v>
      </c>
      <c r="P1844" s="49" t="str">
        <f>+'[43]Trafo 3f Consoliadado'!O125</f>
        <v/>
      </c>
      <c r="Q1844" s="49" t="str">
        <f>+'[43]Trafo 3f Consoliadado'!P125</f>
        <v>E</v>
      </c>
      <c r="R1844" s="51">
        <f t="shared" si="116"/>
        <v>9.7118791518603143E-2</v>
      </c>
      <c r="S1844" s="45" t="str">
        <f t="shared" si="117"/>
        <v>Estimado.rar</v>
      </c>
      <c r="V1844" s="46">
        <f t="shared" si="119"/>
        <v>1</v>
      </c>
    </row>
    <row r="1845" spans="1:22" s="45" customFormat="1" ht="11.25" hidden="1" customHeight="1" x14ac:dyDescent="0.2">
      <c r="A1845" s="47">
        <f t="shared" si="118"/>
        <v>1831</v>
      </c>
      <c r="B1845" s="48" t="str">
        <f>+'[43]Trafo 3f Consoliadado'!B126</f>
        <v>TTV47</v>
      </c>
      <c r="C1845" s="49" t="str">
        <f>+'[43]Trafo 3f Consoliadado'!C126</f>
        <v xml:space="preserve">TRANSFORMADOR DE 320 KVA TRIFASICO 10 / 0.44-0.22 KV                                                                                                                                                                                                      </v>
      </c>
      <c r="D1845" s="49">
        <f>+'[43]Trafo 3f Consoliadado'!D126</f>
        <v>7735.99</v>
      </c>
      <c r="E1845" s="53">
        <f>+'[43]Trafo 3f Consoliadado'!E126</f>
        <v>8487.2999999999993</v>
      </c>
      <c r="F1845" s="53"/>
      <c r="G1845" s="49" t="str">
        <f>+'[43]Trafo 3f Consoliadado'!F126</f>
        <v>E</v>
      </c>
      <c r="H1845" s="49" t="str">
        <f>+'[43]Trafo 3f Consoliadado'!G126</f>
        <v/>
      </c>
      <c r="I1845" s="49" t="str">
        <f>+'[43]Trafo 3f Consoliadado'!H126</f>
        <v>Estimado</v>
      </c>
      <c r="J1845" s="49" t="str">
        <f>+'[43]Trafo 3f Consoliadado'!I126</f>
        <v/>
      </c>
      <c r="K1845" s="49" t="str">
        <f>+'[43]Trafo 3f Consoliadado'!J126</f>
        <v/>
      </c>
      <c r="L1845" s="49" t="str">
        <f>+'[43]Trafo 3f Consoliadado'!K126</f>
        <v/>
      </c>
      <c r="M1845" s="49" t="str">
        <f>+'[43]Trafo 3f Consoliadado'!L126</f>
        <v/>
      </c>
      <c r="N1845" s="49" t="str">
        <f>+'[43]Trafo 3f Consoliadado'!M126</f>
        <v/>
      </c>
      <c r="O1845" s="49" t="str">
        <f>+'[43]Trafo 3f Consoliadado'!N126</f>
        <v>Estimado</v>
      </c>
      <c r="P1845" s="49" t="str">
        <f>+'[43]Trafo 3f Consoliadado'!O126</f>
        <v/>
      </c>
      <c r="Q1845" s="49" t="str">
        <f>+'[43]Trafo 3f Consoliadado'!P126</f>
        <v>E</v>
      </c>
      <c r="R1845" s="51">
        <f t="shared" si="116"/>
        <v>9.7118791518603143E-2</v>
      </c>
      <c r="S1845" s="45" t="str">
        <f t="shared" si="117"/>
        <v>Estimado.rar</v>
      </c>
      <c r="V1845" s="46">
        <f t="shared" si="119"/>
        <v>1</v>
      </c>
    </row>
    <row r="1846" spans="1:22" s="45" customFormat="1" ht="11.25" hidden="1" customHeight="1" x14ac:dyDescent="0.2">
      <c r="A1846" s="47">
        <f t="shared" si="118"/>
        <v>1832</v>
      </c>
      <c r="B1846" s="48" t="str">
        <f>+'[43]Trafo 3f Consoliadado'!B127</f>
        <v>TTA261</v>
      </c>
      <c r="C1846" s="49" t="str">
        <f>+'[43]Trafo 3f Consoliadado'!C127</f>
        <v xml:space="preserve">TRANSFORMADOR TRIFASICO 320 KVA 10 /  0.22 KV.                                                                                                                                                                                                            </v>
      </c>
      <c r="D1846" s="49">
        <f>+'[43]Trafo 3f Consoliadado'!D127</f>
        <v>7735.99</v>
      </c>
      <c r="E1846" s="53">
        <f>+'[43]Trafo 3f Consoliadado'!E127</f>
        <v>8487.2999999999993</v>
      </c>
      <c r="F1846" s="53"/>
      <c r="G1846" s="49" t="str">
        <f>+'[43]Trafo 3f Consoliadado'!F127</f>
        <v>E</v>
      </c>
      <c r="H1846" s="49" t="str">
        <f>+'[43]Trafo 3f Consoliadado'!G127</f>
        <v/>
      </c>
      <c r="I1846" s="49" t="str">
        <f>+'[43]Trafo 3f Consoliadado'!H127</f>
        <v>Estimado</v>
      </c>
      <c r="J1846" s="49" t="str">
        <f>+'[43]Trafo 3f Consoliadado'!I127</f>
        <v/>
      </c>
      <c r="K1846" s="49" t="str">
        <f>+'[43]Trafo 3f Consoliadado'!J127</f>
        <v/>
      </c>
      <c r="L1846" s="49" t="str">
        <f>+'[43]Trafo 3f Consoliadado'!K127</f>
        <v/>
      </c>
      <c r="M1846" s="49" t="str">
        <f>+'[43]Trafo 3f Consoliadado'!L127</f>
        <v/>
      </c>
      <c r="N1846" s="49" t="str">
        <f>+'[43]Trafo 3f Consoliadado'!M127</f>
        <v/>
      </c>
      <c r="O1846" s="49" t="str">
        <f>+'[43]Trafo 3f Consoliadado'!N127</f>
        <v>Estimado</v>
      </c>
      <c r="P1846" s="49" t="str">
        <f>+'[43]Trafo 3f Consoliadado'!O127</f>
        <v/>
      </c>
      <c r="Q1846" s="49" t="str">
        <f>+'[43]Trafo 3f Consoliadado'!P127</f>
        <v>E</v>
      </c>
      <c r="R1846" s="51">
        <f t="shared" si="116"/>
        <v>9.7118791518603143E-2</v>
      </c>
      <c r="S1846" s="45" t="str">
        <f t="shared" si="117"/>
        <v>Estimado.rar</v>
      </c>
      <c r="V1846" s="46">
        <f t="shared" si="119"/>
        <v>1</v>
      </c>
    </row>
    <row r="1847" spans="1:22" s="45" customFormat="1" ht="11.25" hidden="1" customHeight="1" x14ac:dyDescent="0.2">
      <c r="A1847" s="47">
        <f t="shared" si="118"/>
        <v>1833</v>
      </c>
      <c r="B1847" s="48" t="str">
        <f>+'[43]Trafo 3f Consoliadado'!B128</f>
        <v>TTC188</v>
      </c>
      <c r="C1847" s="49" t="str">
        <f>+'[43]Trafo 3f Consoliadado'!C128</f>
        <v xml:space="preserve">TRANSFORMADOR TRIFASICO AEREO  320 KVA   10 / 0.44-0.22 KV                                                                                                                                                                                                </v>
      </c>
      <c r="D1847" s="49">
        <f>+'[43]Trafo 3f Consoliadado'!D128</f>
        <v>7735.99</v>
      </c>
      <c r="E1847" s="53">
        <f>+'[43]Trafo 3f Consoliadado'!E128</f>
        <v>8487.2999999999993</v>
      </c>
      <c r="F1847" s="53"/>
      <c r="G1847" s="49" t="str">
        <f>+'[43]Trafo 3f Consoliadado'!F128</f>
        <v>E</v>
      </c>
      <c r="H1847" s="49" t="str">
        <f>+'[43]Trafo 3f Consoliadado'!G128</f>
        <v/>
      </c>
      <c r="I1847" s="49" t="str">
        <f>+'[43]Trafo 3f Consoliadado'!H128</f>
        <v>Estimado</v>
      </c>
      <c r="J1847" s="49" t="str">
        <f>+'[43]Trafo 3f Consoliadado'!I128</f>
        <v/>
      </c>
      <c r="K1847" s="49" t="str">
        <f>+'[43]Trafo 3f Consoliadado'!J128</f>
        <v/>
      </c>
      <c r="L1847" s="49" t="str">
        <f>+'[43]Trafo 3f Consoliadado'!K128</f>
        <v/>
      </c>
      <c r="M1847" s="49" t="str">
        <f>+'[43]Trafo 3f Consoliadado'!L128</f>
        <v/>
      </c>
      <c r="N1847" s="49" t="str">
        <f>+'[43]Trafo 3f Consoliadado'!M128</f>
        <v/>
      </c>
      <c r="O1847" s="49" t="str">
        <f>+'[43]Trafo 3f Consoliadado'!N128</f>
        <v>Estimado</v>
      </c>
      <c r="P1847" s="49" t="str">
        <f>+'[43]Trafo 3f Consoliadado'!O128</f>
        <v/>
      </c>
      <c r="Q1847" s="49" t="str">
        <f>+'[43]Trafo 3f Consoliadado'!P128</f>
        <v>E</v>
      </c>
      <c r="R1847" s="51">
        <f t="shared" si="116"/>
        <v>9.7118791518603143E-2</v>
      </c>
      <c r="S1847" s="45" t="str">
        <f t="shared" si="117"/>
        <v>Estimado.rar</v>
      </c>
      <c r="V1847" s="46">
        <f t="shared" si="119"/>
        <v>1</v>
      </c>
    </row>
    <row r="1848" spans="1:22" s="45" customFormat="1" ht="11.25" hidden="1" customHeight="1" x14ac:dyDescent="0.2">
      <c r="A1848" s="47">
        <f t="shared" si="118"/>
        <v>1834</v>
      </c>
      <c r="B1848" s="48" t="str">
        <f>+'[43]Trafo 3f Consoliadado'!B129</f>
        <v>TTA359</v>
      </c>
      <c r="C1848" s="49" t="str">
        <f>+'[43]Trafo 3f Consoliadado'!C129</f>
        <v xml:space="preserve">TRANSFORMADOR TRIFASICO AEREO  320 KVA, 10 KV/380/220 V                                                                                                                                                                                                   </v>
      </c>
      <c r="D1848" s="49">
        <f>+'[43]Trafo 3f Consoliadado'!D129</f>
        <v>7735.99</v>
      </c>
      <c r="E1848" s="53">
        <f>+'[43]Trafo 3f Consoliadado'!E129</f>
        <v>8487.2999999999993</v>
      </c>
      <c r="F1848" s="53"/>
      <c r="G1848" s="49" t="str">
        <f>+'[43]Trafo 3f Consoliadado'!F129</f>
        <v>E</v>
      </c>
      <c r="H1848" s="49" t="str">
        <f>+'[43]Trafo 3f Consoliadado'!G129</f>
        <v/>
      </c>
      <c r="I1848" s="49" t="str">
        <f>+'[43]Trafo 3f Consoliadado'!H129</f>
        <v>Estimado</v>
      </c>
      <c r="J1848" s="49" t="str">
        <f>+'[43]Trafo 3f Consoliadado'!I129</f>
        <v/>
      </c>
      <c r="K1848" s="49" t="str">
        <f>+'[43]Trafo 3f Consoliadado'!J129</f>
        <v/>
      </c>
      <c r="L1848" s="49" t="str">
        <f>+'[43]Trafo 3f Consoliadado'!K129</f>
        <v/>
      </c>
      <c r="M1848" s="49" t="str">
        <f>+'[43]Trafo 3f Consoliadado'!L129</f>
        <v/>
      </c>
      <c r="N1848" s="49" t="str">
        <f>+'[43]Trafo 3f Consoliadado'!M129</f>
        <v/>
      </c>
      <c r="O1848" s="49" t="str">
        <f>+'[43]Trafo 3f Consoliadado'!N129</f>
        <v>Estimado</v>
      </c>
      <c r="P1848" s="49" t="str">
        <f>+'[43]Trafo 3f Consoliadado'!O129</f>
        <v/>
      </c>
      <c r="Q1848" s="49" t="str">
        <f>+'[43]Trafo 3f Consoliadado'!P129</f>
        <v>E</v>
      </c>
      <c r="R1848" s="51">
        <f t="shared" si="116"/>
        <v>9.7118791518603143E-2</v>
      </c>
      <c r="S1848" s="45" t="str">
        <f t="shared" si="117"/>
        <v>Estimado.rar</v>
      </c>
      <c r="V1848" s="46">
        <f t="shared" si="119"/>
        <v>1</v>
      </c>
    </row>
    <row r="1849" spans="1:22" s="45" customFormat="1" ht="11.25" hidden="1" customHeight="1" x14ac:dyDescent="0.2">
      <c r="A1849" s="47">
        <f t="shared" si="118"/>
        <v>1835</v>
      </c>
      <c r="B1849" s="48" t="str">
        <f>+'[43]Trafo 3f Consoliadado'!B130</f>
        <v>TTA122</v>
      </c>
      <c r="C1849" s="49" t="str">
        <f>+'[43]Trafo 3f Consoliadado'!C130</f>
        <v xml:space="preserve">TRANSFORMADOR TRIFASICO AEREO  320 KVA; 10/0.22 KV.                                                                                                                                                                                                       </v>
      </c>
      <c r="D1849" s="49">
        <f>+'[43]Trafo 3f Consoliadado'!D130</f>
        <v>7735.99</v>
      </c>
      <c r="E1849" s="53">
        <f>+'[43]Trafo 3f Consoliadado'!E130</f>
        <v>8487.2999999999993</v>
      </c>
      <c r="F1849" s="53"/>
      <c r="G1849" s="49" t="str">
        <f>+'[43]Trafo 3f Consoliadado'!F130</f>
        <v>E</v>
      </c>
      <c r="H1849" s="49" t="str">
        <f>+'[43]Trafo 3f Consoliadado'!G130</f>
        <v/>
      </c>
      <c r="I1849" s="49" t="str">
        <f>+'[43]Trafo 3f Consoliadado'!H130</f>
        <v>Estimado</v>
      </c>
      <c r="J1849" s="49" t="str">
        <f>+'[43]Trafo 3f Consoliadado'!I130</f>
        <v/>
      </c>
      <c r="K1849" s="49" t="str">
        <f>+'[43]Trafo 3f Consoliadado'!J130</f>
        <v/>
      </c>
      <c r="L1849" s="49" t="str">
        <f>+'[43]Trafo 3f Consoliadado'!K130</f>
        <v/>
      </c>
      <c r="M1849" s="49" t="str">
        <f>+'[43]Trafo 3f Consoliadado'!L130</f>
        <v/>
      </c>
      <c r="N1849" s="49" t="str">
        <f>+'[43]Trafo 3f Consoliadado'!M130</f>
        <v/>
      </c>
      <c r="O1849" s="49" t="str">
        <f>+'[43]Trafo 3f Consoliadado'!N130</f>
        <v>Estimado</v>
      </c>
      <c r="P1849" s="49" t="str">
        <f>+'[43]Trafo 3f Consoliadado'!O130</f>
        <v/>
      </c>
      <c r="Q1849" s="49" t="str">
        <f>+'[43]Trafo 3f Consoliadado'!P130</f>
        <v>E</v>
      </c>
      <c r="R1849" s="51">
        <f t="shared" si="116"/>
        <v>9.7118791518603143E-2</v>
      </c>
      <c r="S1849" s="45" t="str">
        <f t="shared" si="117"/>
        <v>Estimado.rar</v>
      </c>
      <c r="V1849" s="46">
        <f t="shared" si="119"/>
        <v>1</v>
      </c>
    </row>
    <row r="1850" spans="1:22" s="45" customFormat="1" ht="11.25" hidden="1" customHeight="1" x14ac:dyDescent="0.2">
      <c r="A1850" s="47">
        <f t="shared" si="118"/>
        <v>1836</v>
      </c>
      <c r="B1850" s="48" t="str">
        <f>+'[43]Trafo 3f Consoliadado'!B131</f>
        <v>TTV48</v>
      </c>
      <c r="C1850" s="49" t="str">
        <f>+'[43]Trafo 3f Consoliadado'!C131</f>
        <v xml:space="preserve">TRANSFORMADOR DE 350 KVA TRIFASICO 10 / 0.38-0.22 KV                                                                                                                                                                                                      </v>
      </c>
      <c r="D1850" s="49">
        <f>+'[43]Trafo 3f Consoliadado'!D131</f>
        <v>8441.23</v>
      </c>
      <c r="E1850" s="53">
        <f>+'[43]Trafo 3f Consoliadado'!E131</f>
        <v>9246.66</v>
      </c>
      <c r="F1850" s="53"/>
      <c r="G1850" s="49" t="str">
        <f>+'[43]Trafo 3f Consoliadado'!F131</f>
        <v>E</v>
      </c>
      <c r="H1850" s="49" t="str">
        <f>+'[43]Trafo 3f Consoliadado'!G131</f>
        <v/>
      </c>
      <c r="I1850" s="49" t="str">
        <f>+'[43]Trafo 3f Consoliadado'!H131</f>
        <v>Estimado</v>
      </c>
      <c r="J1850" s="49" t="str">
        <f>+'[43]Trafo 3f Consoliadado'!I131</f>
        <v/>
      </c>
      <c r="K1850" s="49" t="str">
        <f>+'[43]Trafo 3f Consoliadado'!J131</f>
        <v/>
      </c>
      <c r="L1850" s="49" t="str">
        <f>+'[43]Trafo 3f Consoliadado'!K131</f>
        <v/>
      </c>
      <c r="M1850" s="49" t="str">
        <f>+'[43]Trafo 3f Consoliadado'!L131</f>
        <v/>
      </c>
      <c r="N1850" s="49" t="str">
        <f>+'[43]Trafo 3f Consoliadado'!M131</f>
        <v/>
      </c>
      <c r="O1850" s="49" t="str">
        <f>+'[43]Trafo 3f Consoliadado'!N131</f>
        <v>Estimado</v>
      </c>
      <c r="P1850" s="49" t="str">
        <f>+'[43]Trafo 3f Consoliadado'!O131</f>
        <v/>
      </c>
      <c r="Q1850" s="49" t="str">
        <f>+'[43]Trafo 3f Consoliadado'!P131</f>
        <v>E</v>
      </c>
      <c r="R1850" s="51">
        <f t="shared" si="116"/>
        <v>9.5416189346813285E-2</v>
      </c>
      <c r="S1850" s="45" t="str">
        <f t="shared" si="117"/>
        <v>Estimado.rar</v>
      </c>
      <c r="V1850" s="46">
        <f t="shared" si="119"/>
        <v>1</v>
      </c>
    </row>
    <row r="1851" spans="1:22" s="45" customFormat="1" ht="11.25" hidden="1" customHeight="1" x14ac:dyDescent="0.2">
      <c r="A1851" s="47">
        <f t="shared" si="118"/>
        <v>1837</v>
      </c>
      <c r="B1851" s="48" t="str">
        <f>+'[43]Trafo 3f Consoliadado'!B132</f>
        <v>TTA339</v>
      </c>
      <c r="C1851" s="49" t="str">
        <f>+'[43]Trafo 3f Consoliadado'!C132</f>
        <v xml:space="preserve">TRANSFORMADOR DE 350 KVA TRIFASICO, 10 KV/440/220 V                                                                                                                                                                                                       </v>
      </c>
      <c r="D1851" s="49">
        <f>+'[43]Trafo 3f Consoliadado'!D132</f>
        <v>8441.23</v>
      </c>
      <c r="E1851" s="53">
        <f>+'[43]Trafo 3f Consoliadado'!E132</f>
        <v>9246.66</v>
      </c>
      <c r="F1851" s="53"/>
      <c r="G1851" s="49" t="str">
        <f>+'[43]Trafo 3f Consoliadado'!F132</f>
        <v>E</v>
      </c>
      <c r="H1851" s="49" t="str">
        <f>+'[43]Trafo 3f Consoliadado'!G132</f>
        <v/>
      </c>
      <c r="I1851" s="49" t="str">
        <f>+'[43]Trafo 3f Consoliadado'!H132</f>
        <v>Estimado</v>
      </c>
      <c r="J1851" s="49" t="str">
        <f>+'[43]Trafo 3f Consoliadado'!I132</f>
        <v/>
      </c>
      <c r="K1851" s="49" t="str">
        <f>+'[43]Trafo 3f Consoliadado'!J132</f>
        <v/>
      </c>
      <c r="L1851" s="49" t="str">
        <f>+'[43]Trafo 3f Consoliadado'!K132</f>
        <v/>
      </c>
      <c r="M1851" s="49" t="str">
        <f>+'[43]Trafo 3f Consoliadado'!L132</f>
        <v/>
      </c>
      <c r="N1851" s="49" t="str">
        <f>+'[43]Trafo 3f Consoliadado'!M132</f>
        <v/>
      </c>
      <c r="O1851" s="49" t="str">
        <f>+'[43]Trafo 3f Consoliadado'!N132</f>
        <v>Estimado</v>
      </c>
      <c r="P1851" s="49" t="str">
        <f>+'[43]Trafo 3f Consoliadado'!O132</f>
        <v/>
      </c>
      <c r="Q1851" s="49" t="str">
        <f>+'[43]Trafo 3f Consoliadado'!P132</f>
        <v>E</v>
      </c>
      <c r="R1851" s="51">
        <f t="shared" si="116"/>
        <v>9.5416189346813285E-2</v>
      </c>
      <c r="S1851" s="45" t="str">
        <f t="shared" si="117"/>
        <v>Estimado.rar</v>
      </c>
      <c r="V1851" s="46">
        <f t="shared" si="119"/>
        <v>1</v>
      </c>
    </row>
    <row r="1852" spans="1:22" s="45" customFormat="1" ht="11.25" hidden="1" customHeight="1" x14ac:dyDescent="0.2">
      <c r="A1852" s="47">
        <f t="shared" si="118"/>
        <v>1838</v>
      </c>
      <c r="B1852" s="48" t="str">
        <f>+'[43]Trafo 3f Consoliadado'!B133</f>
        <v>TTV71</v>
      </c>
      <c r="C1852" s="49" t="str">
        <f>+'[43]Trafo 3f Consoliadado'!C133</f>
        <v xml:space="preserve">TRANSFORMADOR DE 375 KVA TRIFASICO 10 / 0.38-0.22 KV                                                                                                                                                                                                      </v>
      </c>
      <c r="D1852" s="49">
        <f>+'[43]Trafo 3f Consoliadado'!D133</f>
        <v>9028.93</v>
      </c>
      <c r="E1852" s="53">
        <f>+'[43]Trafo 3f Consoliadado'!E133</f>
        <v>9385.4869999999992</v>
      </c>
      <c r="F1852" s="53"/>
      <c r="G1852" s="49" t="str">
        <f>+'[43]Trafo 3f Consoliadado'!F133</f>
        <v>E</v>
      </c>
      <c r="H1852" s="49" t="str">
        <f>+'[43]Trafo 3f Consoliadado'!G133</f>
        <v/>
      </c>
      <c r="I1852" s="49" t="str">
        <f>+'[43]Trafo 3f Consoliadado'!H133</f>
        <v>Estimado</v>
      </c>
      <c r="J1852" s="49" t="str">
        <f>+'[43]Trafo 3f Consoliadado'!I133</f>
        <v/>
      </c>
      <c r="K1852" s="49" t="str">
        <f>+'[43]Trafo 3f Consoliadado'!J133</f>
        <v/>
      </c>
      <c r="L1852" s="49" t="str">
        <f>+'[43]Trafo 3f Consoliadado'!K133</f>
        <v/>
      </c>
      <c r="M1852" s="49" t="str">
        <f>+'[43]Trafo 3f Consoliadado'!L133</f>
        <v/>
      </c>
      <c r="N1852" s="49" t="str">
        <f>+'[43]Trafo 3f Consoliadado'!M133</f>
        <v/>
      </c>
      <c r="O1852" s="49" t="str">
        <f>+'[43]Trafo 3f Consoliadado'!N133</f>
        <v>Estimado</v>
      </c>
      <c r="P1852" s="49" t="str">
        <f>+'[43]Trafo 3f Consoliadado'!O133</f>
        <v/>
      </c>
      <c r="Q1852" s="49" t="str">
        <f>+'[43]Trafo 3f Consoliadado'!P133</f>
        <v>E</v>
      </c>
      <c r="R1852" s="51">
        <f t="shared" si="116"/>
        <v>3.9490504411929139E-2</v>
      </c>
      <c r="S1852" s="45" t="str">
        <f t="shared" si="117"/>
        <v>Estimado.rar</v>
      </c>
      <c r="V1852" s="46">
        <f t="shared" si="119"/>
        <v>1</v>
      </c>
    </row>
    <row r="1853" spans="1:22" s="45" customFormat="1" ht="11.25" hidden="1" customHeight="1" x14ac:dyDescent="0.2">
      <c r="A1853" s="47">
        <f t="shared" si="118"/>
        <v>1839</v>
      </c>
      <c r="B1853" s="48" t="str">
        <f>+'[43]Trafo 3f Consoliadado'!B134</f>
        <v>TTV85</v>
      </c>
      <c r="C1853" s="49" t="str">
        <f>+'[43]Trafo 3f Consoliadado'!C134</f>
        <v xml:space="preserve">TRANSFORMADOR DE 375 KVA TRIFASICO 10/0.44-0.22 KV                                                                                                                                                                                                        </v>
      </c>
      <c r="D1853" s="49">
        <f>+'[43]Trafo 3f Consoliadado'!D134</f>
        <v>9028.93</v>
      </c>
      <c r="E1853" s="53">
        <f>+'[43]Trafo 3f Consoliadado'!E134</f>
        <v>9385.4869999999992</v>
      </c>
      <c r="F1853" s="53"/>
      <c r="G1853" s="49" t="str">
        <f>+'[43]Trafo 3f Consoliadado'!F134</f>
        <v>E</v>
      </c>
      <c r="H1853" s="49" t="str">
        <f>+'[43]Trafo 3f Consoliadado'!G134</f>
        <v/>
      </c>
      <c r="I1853" s="49" t="str">
        <f>+'[43]Trafo 3f Consoliadado'!H134</f>
        <v>Estimado</v>
      </c>
      <c r="J1853" s="49" t="str">
        <f>+'[43]Trafo 3f Consoliadado'!I134</f>
        <v/>
      </c>
      <c r="K1853" s="49" t="str">
        <f>+'[43]Trafo 3f Consoliadado'!J134</f>
        <v/>
      </c>
      <c r="L1853" s="49" t="str">
        <f>+'[43]Trafo 3f Consoliadado'!K134</f>
        <v/>
      </c>
      <c r="M1853" s="49" t="str">
        <f>+'[43]Trafo 3f Consoliadado'!L134</f>
        <v/>
      </c>
      <c r="N1853" s="49" t="str">
        <f>+'[43]Trafo 3f Consoliadado'!M134</f>
        <v/>
      </c>
      <c r="O1853" s="49" t="str">
        <f>+'[43]Trafo 3f Consoliadado'!N134</f>
        <v>Estimado</v>
      </c>
      <c r="P1853" s="49" t="str">
        <f>+'[43]Trafo 3f Consoliadado'!O134</f>
        <v/>
      </c>
      <c r="Q1853" s="49" t="str">
        <f>+'[43]Trafo 3f Consoliadado'!P134</f>
        <v>E</v>
      </c>
      <c r="R1853" s="51">
        <f t="shared" si="116"/>
        <v>3.9490504411929139E-2</v>
      </c>
      <c r="S1853" s="45" t="str">
        <f t="shared" si="117"/>
        <v>Estimado.rar</v>
      </c>
      <c r="V1853" s="46">
        <f t="shared" si="119"/>
        <v>1</v>
      </c>
    </row>
    <row r="1854" spans="1:22" s="45" customFormat="1" ht="11.25" hidden="1" customHeight="1" x14ac:dyDescent="0.2">
      <c r="A1854" s="47">
        <f t="shared" si="118"/>
        <v>1840</v>
      </c>
      <c r="B1854" s="48" t="str">
        <f>+'[43]Trafo 3f Consoliadado'!B135</f>
        <v>TTA385</v>
      </c>
      <c r="C1854" s="49" t="str">
        <f>+'[43]Trafo 3f Consoliadado'!C135</f>
        <v xml:space="preserve">TRANSFORMADOR TRIFASICO 375 KVA 10 / 0.22 KV.                                                                                                                                                                                                             </v>
      </c>
      <c r="D1854" s="49">
        <f>+'[43]Trafo 3f Consoliadado'!D135</f>
        <v>9028.93</v>
      </c>
      <c r="E1854" s="53">
        <f>+'[43]Trafo 3f Consoliadado'!E135</f>
        <v>9385.4869999999992</v>
      </c>
      <c r="F1854" s="53"/>
      <c r="G1854" s="49" t="str">
        <f>+'[43]Trafo 3f Consoliadado'!F135</f>
        <v>E</v>
      </c>
      <c r="H1854" s="49" t="str">
        <f>+'[43]Trafo 3f Consoliadado'!G135</f>
        <v/>
      </c>
      <c r="I1854" s="49" t="str">
        <f>+'[43]Trafo 3f Consoliadado'!H135</f>
        <v>Estimado</v>
      </c>
      <c r="J1854" s="49" t="str">
        <f>+'[43]Trafo 3f Consoliadado'!I135</f>
        <v/>
      </c>
      <c r="K1854" s="49" t="str">
        <f>+'[43]Trafo 3f Consoliadado'!J135</f>
        <v/>
      </c>
      <c r="L1854" s="49" t="str">
        <f>+'[43]Trafo 3f Consoliadado'!K135</f>
        <v/>
      </c>
      <c r="M1854" s="49" t="str">
        <f>+'[43]Trafo 3f Consoliadado'!L135</f>
        <v/>
      </c>
      <c r="N1854" s="49" t="str">
        <f>+'[43]Trafo 3f Consoliadado'!M135</f>
        <v/>
      </c>
      <c r="O1854" s="49" t="str">
        <f>+'[43]Trafo 3f Consoliadado'!N135</f>
        <v>Estimado</v>
      </c>
      <c r="P1854" s="49" t="str">
        <f>+'[43]Trafo 3f Consoliadado'!O135</f>
        <v/>
      </c>
      <c r="Q1854" s="49" t="str">
        <f>+'[43]Trafo 3f Consoliadado'!P135</f>
        <v>E</v>
      </c>
      <c r="R1854" s="51">
        <f t="shared" si="116"/>
        <v>3.9490504411929139E-2</v>
      </c>
      <c r="S1854" s="45" t="str">
        <f t="shared" si="117"/>
        <v>Estimado.rar</v>
      </c>
      <c r="V1854" s="46">
        <f t="shared" si="119"/>
        <v>1</v>
      </c>
    </row>
    <row r="1855" spans="1:22" s="45" customFormat="1" ht="11.25" hidden="1" customHeight="1" x14ac:dyDescent="0.2">
      <c r="A1855" s="47">
        <f t="shared" si="118"/>
        <v>1841</v>
      </c>
      <c r="B1855" s="48" t="str">
        <f>+'[43]Trafo 3f Consoliadado'!B136</f>
        <v>TTA360</v>
      </c>
      <c r="C1855" s="49" t="str">
        <f>+'[43]Trafo 3f Consoliadado'!C136</f>
        <v xml:space="preserve">TRANSFORMADOR TRIFASICO AEREO  375 KVA, 10 KV/380/220 V                                                                                                                                                                                                   </v>
      </c>
      <c r="D1855" s="49">
        <f>+'[43]Trafo 3f Consoliadado'!D136</f>
        <v>9028.93</v>
      </c>
      <c r="E1855" s="53">
        <f>+'[43]Trafo 3f Consoliadado'!E136</f>
        <v>9385.4869999999992</v>
      </c>
      <c r="F1855" s="53"/>
      <c r="G1855" s="49" t="str">
        <f>+'[43]Trafo 3f Consoliadado'!F136</f>
        <v>E</v>
      </c>
      <c r="H1855" s="49" t="str">
        <f>+'[43]Trafo 3f Consoliadado'!G136</f>
        <v/>
      </c>
      <c r="I1855" s="49" t="str">
        <f>+'[43]Trafo 3f Consoliadado'!H136</f>
        <v>Estimado</v>
      </c>
      <c r="J1855" s="49" t="str">
        <f>+'[43]Trafo 3f Consoliadado'!I136</f>
        <v/>
      </c>
      <c r="K1855" s="49" t="str">
        <f>+'[43]Trafo 3f Consoliadado'!J136</f>
        <v/>
      </c>
      <c r="L1855" s="49" t="str">
        <f>+'[43]Trafo 3f Consoliadado'!K136</f>
        <v/>
      </c>
      <c r="M1855" s="49" t="str">
        <f>+'[43]Trafo 3f Consoliadado'!L136</f>
        <v/>
      </c>
      <c r="N1855" s="49" t="str">
        <f>+'[43]Trafo 3f Consoliadado'!M136</f>
        <v/>
      </c>
      <c r="O1855" s="49" t="str">
        <f>+'[43]Trafo 3f Consoliadado'!N136</f>
        <v>Estimado</v>
      </c>
      <c r="P1855" s="49" t="str">
        <f>+'[43]Trafo 3f Consoliadado'!O136</f>
        <v/>
      </c>
      <c r="Q1855" s="49" t="str">
        <f>+'[43]Trafo 3f Consoliadado'!P136</f>
        <v>E</v>
      </c>
      <c r="R1855" s="51">
        <f t="shared" si="116"/>
        <v>3.9490504411929139E-2</v>
      </c>
      <c r="S1855" s="45" t="str">
        <f t="shared" si="117"/>
        <v>Estimado.rar</v>
      </c>
      <c r="V1855" s="46">
        <f t="shared" si="119"/>
        <v>1</v>
      </c>
    </row>
    <row r="1856" spans="1:22" s="45" customFormat="1" ht="11.25" hidden="1" customHeight="1" x14ac:dyDescent="0.2">
      <c r="A1856" s="47">
        <f t="shared" si="118"/>
        <v>1842</v>
      </c>
      <c r="B1856" s="48" t="str">
        <f>+'[43]Trafo 3f Consoliadado'!B137</f>
        <v>TTA127</v>
      </c>
      <c r="C1856" s="49" t="str">
        <f>+'[43]Trafo 3f Consoliadado'!C137</f>
        <v xml:space="preserve">TRANSFORMADOR TRIFASICO AEREO  375 KVA; 10/0.22 KV.                                                                                                                                                                                                       </v>
      </c>
      <c r="D1856" s="49">
        <f>+'[43]Trafo 3f Consoliadado'!D137</f>
        <v>9028.93</v>
      </c>
      <c r="E1856" s="53">
        <f>+'[43]Trafo 3f Consoliadado'!E137</f>
        <v>9385.4869999999992</v>
      </c>
      <c r="F1856" s="53"/>
      <c r="G1856" s="49" t="str">
        <f>+'[43]Trafo 3f Consoliadado'!F137</f>
        <v>E</v>
      </c>
      <c r="H1856" s="49" t="str">
        <f>+'[43]Trafo 3f Consoliadado'!G137</f>
        <v/>
      </c>
      <c r="I1856" s="49" t="str">
        <f>+'[43]Trafo 3f Consoliadado'!H137</f>
        <v>Estimado</v>
      </c>
      <c r="J1856" s="49" t="str">
        <f>+'[43]Trafo 3f Consoliadado'!I137</f>
        <v/>
      </c>
      <c r="K1856" s="49" t="str">
        <f>+'[43]Trafo 3f Consoliadado'!J137</f>
        <v/>
      </c>
      <c r="L1856" s="49" t="str">
        <f>+'[43]Trafo 3f Consoliadado'!K137</f>
        <v/>
      </c>
      <c r="M1856" s="49" t="str">
        <f>+'[43]Trafo 3f Consoliadado'!L137</f>
        <v/>
      </c>
      <c r="N1856" s="49" t="str">
        <f>+'[43]Trafo 3f Consoliadado'!M137</f>
        <v/>
      </c>
      <c r="O1856" s="49" t="str">
        <f>+'[43]Trafo 3f Consoliadado'!N137</f>
        <v>Estimado</v>
      </c>
      <c r="P1856" s="49" t="str">
        <f>+'[43]Trafo 3f Consoliadado'!O137</f>
        <v/>
      </c>
      <c r="Q1856" s="49" t="str">
        <f>+'[43]Trafo 3f Consoliadado'!P137</f>
        <v>E</v>
      </c>
      <c r="R1856" s="51">
        <f t="shared" si="116"/>
        <v>3.9490504411929139E-2</v>
      </c>
      <c r="S1856" s="45" t="str">
        <f t="shared" si="117"/>
        <v>Estimado.rar</v>
      </c>
      <c r="V1856" s="46">
        <f t="shared" si="119"/>
        <v>1</v>
      </c>
    </row>
    <row r="1857" spans="1:22" s="45" customFormat="1" ht="11.25" hidden="1" customHeight="1" x14ac:dyDescent="0.2">
      <c r="A1857" s="47">
        <f t="shared" si="118"/>
        <v>1843</v>
      </c>
      <c r="B1857" s="48" t="str">
        <f>+'[43]Trafo 3f Consoliadado'!B138</f>
        <v>TTA405</v>
      </c>
      <c r="C1857" s="49" t="str">
        <f>+'[43]Trafo 3f Consoliadado'!C138</f>
        <v xml:space="preserve">TRANSFORMADOR TRIFASICO AEREO 375 KVA; 10/0.44-0.22 KV.                                                                                                                                                                                                   </v>
      </c>
      <c r="D1857" s="49">
        <f>+'[43]Trafo 3f Consoliadado'!D138</f>
        <v>9028.93</v>
      </c>
      <c r="E1857" s="53">
        <f>+'[43]Trafo 3f Consoliadado'!E138</f>
        <v>9385.4869999999992</v>
      </c>
      <c r="F1857" s="53"/>
      <c r="G1857" s="49" t="str">
        <f>+'[43]Trafo 3f Consoliadado'!F138</f>
        <v>E</v>
      </c>
      <c r="H1857" s="49" t="str">
        <f>+'[43]Trafo 3f Consoliadado'!G138</f>
        <v/>
      </c>
      <c r="I1857" s="49" t="str">
        <f>+'[43]Trafo 3f Consoliadado'!H138</f>
        <v>Estimado</v>
      </c>
      <c r="J1857" s="49" t="str">
        <f>+'[43]Trafo 3f Consoliadado'!I138</f>
        <v/>
      </c>
      <c r="K1857" s="49" t="str">
        <f>+'[43]Trafo 3f Consoliadado'!J138</f>
        <v/>
      </c>
      <c r="L1857" s="49" t="str">
        <f>+'[43]Trafo 3f Consoliadado'!K138</f>
        <v/>
      </c>
      <c r="M1857" s="49" t="str">
        <f>+'[43]Trafo 3f Consoliadado'!L138</f>
        <v/>
      </c>
      <c r="N1857" s="49" t="str">
        <f>+'[43]Trafo 3f Consoliadado'!M138</f>
        <v/>
      </c>
      <c r="O1857" s="49" t="str">
        <f>+'[43]Trafo 3f Consoliadado'!N138</f>
        <v>Estimado</v>
      </c>
      <c r="P1857" s="49" t="str">
        <f>+'[43]Trafo 3f Consoliadado'!O138</f>
        <v/>
      </c>
      <c r="Q1857" s="49" t="str">
        <f>+'[43]Trafo 3f Consoliadado'!P138</f>
        <v>E</v>
      </c>
      <c r="R1857" s="51">
        <f t="shared" si="116"/>
        <v>3.9490504411929139E-2</v>
      </c>
      <c r="S1857" s="45" t="str">
        <f t="shared" si="117"/>
        <v>Estimado.rar</v>
      </c>
      <c r="V1857" s="46">
        <f t="shared" si="119"/>
        <v>1</v>
      </c>
    </row>
    <row r="1858" spans="1:22" s="45" customFormat="1" ht="11.25" hidden="1" customHeight="1" x14ac:dyDescent="0.2">
      <c r="A1858" s="47">
        <f t="shared" si="118"/>
        <v>1844</v>
      </c>
      <c r="B1858" s="48" t="str">
        <f>+'[43]Trafo 3f Consoliadado'!B139</f>
        <v>TTV49</v>
      </c>
      <c r="C1858" s="49" t="str">
        <f>+'[43]Trafo 3f Consoliadado'!C139</f>
        <v xml:space="preserve">TRANSFORMADOR DE 400 KVA TRIFASICO 10 / 0.38-0.22 KV                                                                                                                                                                                                      </v>
      </c>
      <c r="D1858" s="49">
        <f>+'[43]Trafo 3f Consoliadado'!D139</f>
        <v>9616.6299999999992</v>
      </c>
      <c r="E1858" s="53">
        <f>+'[43]Trafo 3f Consoliadado'!E139</f>
        <v>9660.9699999999993</v>
      </c>
      <c r="F1858" s="53"/>
      <c r="G1858" s="49" t="str">
        <f>+'[43]Trafo 3f Consoliadado'!F139</f>
        <v>E</v>
      </c>
      <c r="H1858" s="49" t="str">
        <f>+'[43]Trafo 3f Consoliadado'!G139</f>
        <v/>
      </c>
      <c r="I1858" s="49" t="str">
        <f>+'[43]Trafo 3f Consoliadado'!H139</f>
        <v>Estimado</v>
      </c>
      <c r="J1858" s="49" t="str">
        <f>+'[43]Trafo 3f Consoliadado'!I139</f>
        <v/>
      </c>
      <c r="K1858" s="49" t="str">
        <f>+'[43]Trafo 3f Consoliadado'!J139</f>
        <v/>
      </c>
      <c r="L1858" s="49" t="str">
        <f>+'[43]Trafo 3f Consoliadado'!K139</f>
        <v/>
      </c>
      <c r="M1858" s="49" t="str">
        <f>+'[43]Trafo 3f Consoliadado'!L139</f>
        <v/>
      </c>
      <c r="N1858" s="49" t="str">
        <f>+'[43]Trafo 3f Consoliadado'!M139</f>
        <v/>
      </c>
      <c r="O1858" s="49" t="str">
        <f>+'[43]Trafo 3f Consoliadado'!N139</f>
        <v>Estimado</v>
      </c>
      <c r="P1858" s="49" t="str">
        <f>+'[43]Trafo 3f Consoliadado'!O139</f>
        <v/>
      </c>
      <c r="Q1858" s="49" t="str">
        <f>+'[43]Trafo 3f Consoliadado'!P139</f>
        <v>E</v>
      </c>
      <c r="R1858" s="51">
        <f t="shared" si="116"/>
        <v>4.6107628140004131E-3</v>
      </c>
      <c r="S1858" s="45" t="str">
        <f t="shared" si="117"/>
        <v>Estimado.rar</v>
      </c>
      <c r="V1858" s="46">
        <f t="shared" si="119"/>
        <v>1</v>
      </c>
    </row>
    <row r="1859" spans="1:22" s="45" customFormat="1" ht="11.25" hidden="1" customHeight="1" x14ac:dyDescent="0.2">
      <c r="A1859" s="47">
        <f t="shared" si="118"/>
        <v>1845</v>
      </c>
      <c r="B1859" s="48" t="str">
        <f>+'[43]Trafo 3f Consoliadado'!B140</f>
        <v>TTV50</v>
      </c>
      <c r="C1859" s="49" t="str">
        <f>+'[43]Trafo 3f Consoliadado'!C140</f>
        <v xml:space="preserve">TRANSFORMADOR DE 400 KVA TRIFASICO 10 / 0.44-0.22 KV                                                                                                                                                                                                      </v>
      </c>
      <c r="D1859" s="49">
        <f>+'[43]Trafo 3f Consoliadado'!D140</f>
        <v>9616.6299999999992</v>
      </c>
      <c r="E1859" s="53">
        <f>+'[43]Trafo 3f Consoliadado'!E140</f>
        <v>9660.9699999999993</v>
      </c>
      <c r="F1859" s="53"/>
      <c r="G1859" s="49" t="str">
        <f>+'[43]Trafo 3f Consoliadado'!F140</f>
        <v>E</v>
      </c>
      <c r="H1859" s="49" t="str">
        <f>+'[43]Trafo 3f Consoliadado'!G140</f>
        <v/>
      </c>
      <c r="I1859" s="49" t="str">
        <f>+'[43]Trafo 3f Consoliadado'!H140</f>
        <v>Estimado</v>
      </c>
      <c r="J1859" s="49" t="str">
        <f>+'[43]Trafo 3f Consoliadado'!I140</f>
        <v/>
      </c>
      <c r="K1859" s="49" t="str">
        <f>+'[43]Trafo 3f Consoliadado'!J140</f>
        <v/>
      </c>
      <c r="L1859" s="49" t="str">
        <f>+'[43]Trafo 3f Consoliadado'!K140</f>
        <v/>
      </c>
      <c r="M1859" s="49" t="str">
        <f>+'[43]Trafo 3f Consoliadado'!L140</f>
        <v/>
      </c>
      <c r="N1859" s="49" t="str">
        <f>+'[43]Trafo 3f Consoliadado'!M140</f>
        <v/>
      </c>
      <c r="O1859" s="49" t="str">
        <f>+'[43]Trafo 3f Consoliadado'!N140</f>
        <v>Estimado</v>
      </c>
      <c r="P1859" s="49" t="str">
        <f>+'[43]Trafo 3f Consoliadado'!O140</f>
        <v/>
      </c>
      <c r="Q1859" s="49" t="str">
        <f>+'[43]Trafo 3f Consoliadado'!P140</f>
        <v>E</v>
      </c>
      <c r="R1859" s="51">
        <f t="shared" ref="R1859:R1922" si="120">+IFERROR(E1859/D1859-1,"")</f>
        <v>4.6107628140004131E-3</v>
      </c>
      <c r="S1859" s="45" t="str">
        <f t="shared" ref="S1859:S1922" si="121">+IF(O1859="Sustento",K1859&amp;": "&amp;I1859,IF(O1859="Precio regulado 2012",O1859,IF(O1859="Estimado","Estimado.rar",O1859)))</f>
        <v>Estimado.rar</v>
      </c>
      <c r="V1859" s="46">
        <f t="shared" si="119"/>
        <v>1</v>
      </c>
    </row>
    <row r="1860" spans="1:22" s="45" customFormat="1" ht="11.25" hidden="1" customHeight="1" x14ac:dyDescent="0.2">
      <c r="A1860" s="47">
        <f t="shared" si="118"/>
        <v>1846</v>
      </c>
      <c r="B1860" s="48" t="str">
        <f>+'[43]Trafo 3f Consoliadado'!B141</f>
        <v>TTA340</v>
      </c>
      <c r="C1860" s="49" t="str">
        <f>+'[43]Trafo 3f Consoliadado'!C141</f>
        <v xml:space="preserve">TRANSFORMADOR DE 400 KVA TRIFASICO, 10 KV/BT                                                                                                                                                                                                              </v>
      </c>
      <c r="D1860" s="49">
        <f>+'[43]Trafo 3f Consoliadado'!D141</f>
        <v>9616.6299999999992</v>
      </c>
      <c r="E1860" s="53">
        <f>+'[43]Trafo 3f Consoliadado'!E141</f>
        <v>9660.9699999999993</v>
      </c>
      <c r="F1860" s="53"/>
      <c r="G1860" s="49" t="str">
        <f>+'[43]Trafo 3f Consoliadado'!F141</f>
        <v>E</v>
      </c>
      <c r="H1860" s="49" t="str">
        <f>+'[43]Trafo 3f Consoliadado'!G141</f>
        <v/>
      </c>
      <c r="I1860" s="49" t="str">
        <f>+'[43]Trafo 3f Consoliadado'!H141</f>
        <v>Estimado</v>
      </c>
      <c r="J1860" s="49" t="str">
        <f>+'[43]Trafo 3f Consoliadado'!I141</f>
        <v/>
      </c>
      <c r="K1860" s="49" t="str">
        <f>+'[43]Trafo 3f Consoliadado'!J141</f>
        <v/>
      </c>
      <c r="L1860" s="49" t="str">
        <f>+'[43]Trafo 3f Consoliadado'!K141</f>
        <v/>
      </c>
      <c r="M1860" s="49" t="str">
        <f>+'[43]Trafo 3f Consoliadado'!L141</f>
        <v/>
      </c>
      <c r="N1860" s="49" t="str">
        <f>+'[43]Trafo 3f Consoliadado'!M141</f>
        <v/>
      </c>
      <c r="O1860" s="49" t="str">
        <f>+'[43]Trafo 3f Consoliadado'!N141</f>
        <v>Estimado</v>
      </c>
      <c r="P1860" s="49" t="str">
        <f>+'[43]Trafo 3f Consoliadado'!O141</f>
        <v/>
      </c>
      <c r="Q1860" s="49" t="str">
        <f>+'[43]Trafo 3f Consoliadado'!P141</f>
        <v>E</v>
      </c>
      <c r="R1860" s="51">
        <f t="shared" si="120"/>
        <v>4.6107628140004131E-3</v>
      </c>
      <c r="S1860" s="45" t="str">
        <f t="shared" si="121"/>
        <v>Estimado.rar</v>
      </c>
      <c r="V1860" s="46">
        <f t="shared" si="119"/>
        <v>1</v>
      </c>
    </row>
    <row r="1861" spans="1:22" s="45" customFormat="1" ht="11.25" hidden="1" customHeight="1" x14ac:dyDescent="0.2">
      <c r="A1861" s="47">
        <f t="shared" si="118"/>
        <v>1847</v>
      </c>
      <c r="B1861" s="48" t="str">
        <f>+'[43]Trafo 3f Consoliadado'!B142</f>
        <v>TTC189</v>
      </c>
      <c r="C1861" s="49" t="str">
        <f>+'[43]Trafo 3f Consoliadado'!C142</f>
        <v xml:space="preserve">TRANSFORMADOR TRIFASICO AEREO 400 KVA 10 / 0.38-0.22 KV                                                                                                                                                                                                   </v>
      </c>
      <c r="D1861" s="49">
        <f>+'[43]Trafo 3f Consoliadado'!D142</f>
        <v>9616.6299999999992</v>
      </c>
      <c r="E1861" s="53">
        <f>+'[43]Trafo 3f Consoliadado'!E142</f>
        <v>9660.9699999999993</v>
      </c>
      <c r="F1861" s="53"/>
      <c r="G1861" s="49" t="str">
        <f>+'[43]Trafo 3f Consoliadado'!F142</f>
        <v>E</v>
      </c>
      <c r="H1861" s="49" t="str">
        <f>+'[43]Trafo 3f Consoliadado'!G142</f>
        <v/>
      </c>
      <c r="I1861" s="49" t="str">
        <f>+'[43]Trafo 3f Consoliadado'!H142</f>
        <v>Estimado</v>
      </c>
      <c r="J1861" s="49" t="str">
        <f>+'[43]Trafo 3f Consoliadado'!I142</f>
        <v/>
      </c>
      <c r="K1861" s="49" t="str">
        <f>+'[43]Trafo 3f Consoliadado'!J142</f>
        <v/>
      </c>
      <c r="L1861" s="49" t="str">
        <f>+'[43]Trafo 3f Consoliadado'!K142</f>
        <v/>
      </c>
      <c r="M1861" s="49" t="str">
        <f>+'[43]Trafo 3f Consoliadado'!L142</f>
        <v/>
      </c>
      <c r="N1861" s="49" t="str">
        <f>+'[43]Trafo 3f Consoliadado'!M142</f>
        <v/>
      </c>
      <c r="O1861" s="49" t="str">
        <f>+'[43]Trafo 3f Consoliadado'!N142</f>
        <v>Estimado</v>
      </c>
      <c r="P1861" s="49" t="str">
        <f>+'[43]Trafo 3f Consoliadado'!O142</f>
        <v/>
      </c>
      <c r="Q1861" s="49" t="str">
        <f>+'[43]Trafo 3f Consoliadado'!P142</f>
        <v>E</v>
      </c>
      <c r="R1861" s="51">
        <f t="shared" si="120"/>
        <v>4.6107628140004131E-3</v>
      </c>
      <c r="S1861" s="45" t="str">
        <f t="shared" si="121"/>
        <v>Estimado.rar</v>
      </c>
      <c r="V1861" s="46">
        <f t="shared" si="119"/>
        <v>1</v>
      </c>
    </row>
    <row r="1862" spans="1:22" s="45" customFormat="1" ht="11.25" hidden="1" customHeight="1" x14ac:dyDescent="0.2">
      <c r="A1862" s="47">
        <f t="shared" si="118"/>
        <v>1848</v>
      </c>
      <c r="B1862" s="48" t="str">
        <f>+'[43]Trafo 3f Consoliadado'!B143</f>
        <v>TTA384</v>
      </c>
      <c r="C1862" s="49" t="str">
        <f>+'[43]Trafo 3f Consoliadado'!C143</f>
        <v xml:space="preserve">TRANSFORMADOR TRIFASICO AEREO 400 KVA, 10 KV/BT                                                                                                                                                                                                           </v>
      </c>
      <c r="D1862" s="49">
        <f>+'[43]Trafo 3f Consoliadado'!D143</f>
        <v>9616.6299999999992</v>
      </c>
      <c r="E1862" s="53">
        <f>+'[43]Trafo 3f Consoliadado'!E143</f>
        <v>9660.9699999999993</v>
      </c>
      <c r="F1862" s="53"/>
      <c r="G1862" s="49" t="str">
        <f>+'[43]Trafo 3f Consoliadado'!F143</f>
        <v>E</v>
      </c>
      <c r="H1862" s="49" t="str">
        <f>+'[43]Trafo 3f Consoliadado'!G143</f>
        <v/>
      </c>
      <c r="I1862" s="49" t="str">
        <f>+'[43]Trafo 3f Consoliadado'!H143</f>
        <v>Estimado</v>
      </c>
      <c r="J1862" s="49" t="str">
        <f>+'[43]Trafo 3f Consoliadado'!I143</f>
        <v/>
      </c>
      <c r="K1862" s="49" t="str">
        <f>+'[43]Trafo 3f Consoliadado'!J143</f>
        <v/>
      </c>
      <c r="L1862" s="49" t="str">
        <f>+'[43]Trafo 3f Consoliadado'!K143</f>
        <v/>
      </c>
      <c r="M1862" s="49" t="str">
        <f>+'[43]Trafo 3f Consoliadado'!L143</f>
        <v/>
      </c>
      <c r="N1862" s="49" t="str">
        <f>+'[43]Trafo 3f Consoliadado'!M143</f>
        <v/>
      </c>
      <c r="O1862" s="49" t="str">
        <f>+'[43]Trafo 3f Consoliadado'!N143</f>
        <v>Estimado</v>
      </c>
      <c r="P1862" s="49" t="str">
        <f>+'[43]Trafo 3f Consoliadado'!O143</f>
        <v/>
      </c>
      <c r="Q1862" s="49" t="str">
        <f>+'[43]Trafo 3f Consoliadado'!P143</f>
        <v>E</v>
      </c>
      <c r="R1862" s="51">
        <f t="shared" si="120"/>
        <v>4.6107628140004131E-3</v>
      </c>
      <c r="S1862" s="45" t="str">
        <f t="shared" si="121"/>
        <v>Estimado.rar</v>
      </c>
      <c r="V1862" s="46">
        <f t="shared" si="119"/>
        <v>1</v>
      </c>
    </row>
    <row r="1863" spans="1:22" s="45" customFormat="1" ht="11.25" hidden="1" customHeight="1" x14ac:dyDescent="0.2">
      <c r="A1863" s="47">
        <f t="shared" si="118"/>
        <v>1849</v>
      </c>
      <c r="B1863" s="48" t="str">
        <f>+'[43]Trafo 3f Consoliadado'!B144</f>
        <v>TTA41</v>
      </c>
      <c r="C1863" s="49" t="str">
        <f>+'[43]Trafo 3f Consoliadado'!C144</f>
        <v xml:space="preserve">TRANSFORMADOR TRIFASICO AEREO 400 KVA; 10/0.22 KV.                                                                                                                                                                                                        </v>
      </c>
      <c r="D1863" s="49">
        <f>+'[43]Trafo 3f Consoliadado'!D144</f>
        <v>9616.6299999999992</v>
      </c>
      <c r="E1863" s="53">
        <f>+'[43]Trafo 3f Consoliadado'!E144</f>
        <v>9660.9699999999993</v>
      </c>
      <c r="F1863" s="53"/>
      <c r="G1863" s="49" t="str">
        <f>+'[43]Trafo 3f Consoliadado'!F144</f>
        <v>S</v>
      </c>
      <c r="H1863" s="49">
        <f>+'[43]Trafo 3f Consoliadado'!G144</f>
        <v>6</v>
      </c>
      <c r="I1863" s="49" t="str">
        <f>+'[43]Trafo 3f Consoliadado'!H144</f>
        <v>Factura 0001-0018592</v>
      </c>
      <c r="J1863" s="49" t="str">
        <f>+'[43]Trafo 3f Consoliadado'!I144</f>
        <v>Individual</v>
      </c>
      <c r="K1863" s="49" t="str">
        <f>+'[43]Trafo 3f Consoliadado'!J144</f>
        <v>EDPE</v>
      </c>
      <c r="L1863" s="49" t="str">
        <f>+'[43]Trafo 3f Consoliadado'!K144</f>
        <v>I &amp; T ELECTRIC S.A.C</v>
      </c>
      <c r="M1863" s="49">
        <f>+'[43]Trafo 3f Consoliadado'!L144</f>
        <v>43061</v>
      </c>
      <c r="N1863" s="49">
        <f>+'[43]Trafo 3f Consoliadado'!M144</f>
        <v>6</v>
      </c>
      <c r="O1863" s="49" t="str">
        <f>+'[43]Trafo 3f Consoliadado'!N144</f>
        <v>Sustento</v>
      </c>
      <c r="P1863" s="49">
        <f>+'[43]Trafo 3f Consoliadado'!O144</f>
        <v>6</v>
      </c>
      <c r="Q1863" s="49" t="str">
        <f>+'[43]Trafo 3f Consoliadado'!P144</f>
        <v>S</v>
      </c>
      <c r="R1863" s="51">
        <f t="shared" si="120"/>
        <v>4.6107628140004131E-3</v>
      </c>
      <c r="S1863" s="45" t="str">
        <f t="shared" si="121"/>
        <v>EDPE: Factura 0001-0018592</v>
      </c>
      <c r="V1863" s="46">
        <f t="shared" si="119"/>
        <v>1</v>
      </c>
    </row>
    <row r="1864" spans="1:22" s="45" customFormat="1" ht="11.25" hidden="1" customHeight="1" x14ac:dyDescent="0.2">
      <c r="A1864" s="47">
        <f t="shared" si="118"/>
        <v>1850</v>
      </c>
      <c r="B1864" s="48" t="str">
        <f>+'[43]Trafo 3f Consoliadado'!B145</f>
        <v>TTA407</v>
      </c>
      <c r="C1864" s="49" t="str">
        <f>+'[43]Trafo 3f Consoliadado'!C145</f>
        <v xml:space="preserve">TRANSFORMADOR TRIFASICO AEREO 400 KVA; 10/0.44-0.22 KV.                                                                                                                                                                                                   </v>
      </c>
      <c r="D1864" s="49">
        <f>+'[43]Trafo 3f Consoliadado'!D145</f>
        <v>9616.6299999999992</v>
      </c>
      <c r="E1864" s="53">
        <f>+'[43]Trafo 3f Consoliadado'!E145</f>
        <v>9660.9699999999993</v>
      </c>
      <c r="F1864" s="53"/>
      <c r="G1864" s="49" t="str">
        <f>+'[43]Trafo 3f Consoliadado'!F145</f>
        <v>E</v>
      </c>
      <c r="H1864" s="49" t="str">
        <f>+'[43]Trafo 3f Consoliadado'!G145</f>
        <v/>
      </c>
      <c r="I1864" s="49" t="str">
        <f>+'[43]Trafo 3f Consoliadado'!H145</f>
        <v>Estimado</v>
      </c>
      <c r="J1864" s="49" t="str">
        <f>+'[43]Trafo 3f Consoliadado'!I145</f>
        <v/>
      </c>
      <c r="K1864" s="49" t="str">
        <f>+'[43]Trafo 3f Consoliadado'!J145</f>
        <v/>
      </c>
      <c r="L1864" s="49" t="str">
        <f>+'[43]Trafo 3f Consoliadado'!K145</f>
        <v/>
      </c>
      <c r="M1864" s="49" t="str">
        <f>+'[43]Trafo 3f Consoliadado'!L145</f>
        <v/>
      </c>
      <c r="N1864" s="49" t="str">
        <f>+'[43]Trafo 3f Consoliadado'!M145</f>
        <v/>
      </c>
      <c r="O1864" s="49" t="str">
        <f>+'[43]Trafo 3f Consoliadado'!N145</f>
        <v>Estimado</v>
      </c>
      <c r="P1864" s="49" t="str">
        <f>+'[43]Trafo 3f Consoliadado'!O145</f>
        <v/>
      </c>
      <c r="Q1864" s="49" t="str">
        <f>+'[43]Trafo 3f Consoliadado'!P145</f>
        <v>E</v>
      </c>
      <c r="R1864" s="51">
        <f t="shared" si="120"/>
        <v>4.6107628140004131E-3</v>
      </c>
      <c r="S1864" s="45" t="str">
        <f t="shared" si="121"/>
        <v>Estimado.rar</v>
      </c>
      <c r="V1864" s="46">
        <f t="shared" si="119"/>
        <v>1</v>
      </c>
    </row>
    <row r="1865" spans="1:22" s="45" customFormat="1" ht="11.25" hidden="1" customHeight="1" x14ac:dyDescent="0.2">
      <c r="A1865" s="47">
        <f t="shared" si="118"/>
        <v>1851</v>
      </c>
      <c r="B1865" s="48" t="str">
        <f>+'[43]Trafo 3f Consoliadado'!B146</f>
        <v>TTA341</v>
      </c>
      <c r="C1865" s="49" t="str">
        <f>+'[43]Trafo 3f Consoliadado'!C146</f>
        <v xml:space="preserve">TRANSFORMADOR DE 480 KVA TRIFASICO, 10 KV/220 V                                                                                                                                                                                                           </v>
      </c>
      <c r="D1865" s="49">
        <f>+'[43]Trafo 3f Consoliadado'!D146</f>
        <v>11497.27</v>
      </c>
      <c r="E1865" s="53">
        <f>+'[43]Trafo 3f Consoliadado'!E146</f>
        <v>12537.22</v>
      </c>
      <c r="F1865" s="53"/>
      <c r="G1865" s="49" t="str">
        <f>+'[43]Trafo 3f Consoliadado'!F146</f>
        <v>E</v>
      </c>
      <c r="H1865" s="49" t="str">
        <f>+'[43]Trafo 3f Consoliadado'!G146</f>
        <v/>
      </c>
      <c r="I1865" s="49" t="str">
        <f>+'[43]Trafo 3f Consoliadado'!H146</f>
        <v>Estimado</v>
      </c>
      <c r="J1865" s="49" t="str">
        <f>+'[43]Trafo 3f Consoliadado'!I146</f>
        <v/>
      </c>
      <c r="K1865" s="49" t="str">
        <f>+'[43]Trafo 3f Consoliadado'!J146</f>
        <v/>
      </c>
      <c r="L1865" s="49" t="str">
        <f>+'[43]Trafo 3f Consoliadado'!K146</f>
        <v/>
      </c>
      <c r="M1865" s="49" t="str">
        <f>+'[43]Trafo 3f Consoliadado'!L146</f>
        <v/>
      </c>
      <c r="N1865" s="49" t="str">
        <f>+'[43]Trafo 3f Consoliadado'!M146</f>
        <v/>
      </c>
      <c r="O1865" s="49" t="str">
        <f>+'[43]Trafo 3f Consoliadado'!N146</f>
        <v>Estimado</v>
      </c>
      <c r="P1865" s="49" t="str">
        <f>+'[43]Trafo 3f Consoliadado'!O146</f>
        <v/>
      </c>
      <c r="Q1865" s="49" t="str">
        <f>+'[43]Trafo 3f Consoliadado'!P146</f>
        <v>E</v>
      </c>
      <c r="R1865" s="51">
        <f t="shared" si="120"/>
        <v>9.0451907278858323E-2</v>
      </c>
      <c r="S1865" s="45" t="str">
        <f t="shared" si="121"/>
        <v>Estimado.rar</v>
      </c>
      <c r="V1865" s="46">
        <f t="shared" si="119"/>
        <v>1</v>
      </c>
    </row>
    <row r="1866" spans="1:22" s="45" customFormat="1" ht="11.25" hidden="1" customHeight="1" x14ac:dyDescent="0.2">
      <c r="A1866" s="47">
        <f t="shared" si="118"/>
        <v>1852</v>
      </c>
      <c r="B1866" s="48" t="str">
        <f>+'[43]Trafo 3f Consoliadado'!B147</f>
        <v>TTV53</v>
      </c>
      <c r="C1866" s="49" t="str">
        <f>+'[43]Trafo 3f Consoliadado'!C147</f>
        <v xml:space="preserve">TRANSFORMADOR DE 500 KVA TRIFASICO 10 / 0.38-0.22 KV                                                                                                                                                                                                      </v>
      </c>
      <c r="D1866" s="49">
        <f>+'[43]Trafo 3f Consoliadado'!D147</f>
        <v>11967.43</v>
      </c>
      <c r="E1866" s="53">
        <f>+'[43]Trafo 3f Consoliadado'!E147</f>
        <v>13043.46</v>
      </c>
      <c r="F1866" s="53"/>
      <c r="G1866" s="49" t="str">
        <f>+'[43]Trafo 3f Consoliadado'!F147</f>
        <v>E</v>
      </c>
      <c r="H1866" s="49" t="str">
        <f>+'[43]Trafo 3f Consoliadado'!G147</f>
        <v/>
      </c>
      <c r="I1866" s="49" t="str">
        <f>+'[43]Trafo 3f Consoliadado'!H147</f>
        <v>Estimado</v>
      </c>
      <c r="J1866" s="49" t="str">
        <f>+'[43]Trafo 3f Consoliadado'!I147</f>
        <v/>
      </c>
      <c r="K1866" s="49" t="str">
        <f>+'[43]Trafo 3f Consoliadado'!J147</f>
        <v/>
      </c>
      <c r="L1866" s="49" t="str">
        <f>+'[43]Trafo 3f Consoliadado'!K147</f>
        <v/>
      </c>
      <c r="M1866" s="49" t="str">
        <f>+'[43]Trafo 3f Consoliadado'!L147</f>
        <v/>
      </c>
      <c r="N1866" s="49" t="str">
        <f>+'[43]Trafo 3f Consoliadado'!M147</f>
        <v/>
      </c>
      <c r="O1866" s="49" t="str">
        <f>+'[43]Trafo 3f Consoliadado'!N147</f>
        <v>Estimado</v>
      </c>
      <c r="P1866" s="49" t="str">
        <f>+'[43]Trafo 3f Consoliadado'!O147</f>
        <v/>
      </c>
      <c r="Q1866" s="49" t="str">
        <f>+'[43]Trafo 3f Consoliadado'!P147</f>
        <v>E</v>
      </c>
      <c r="R1866" s="51">
        <f t="shared" si="120"/>
        <v>8.9913206093538811E-2</v>
      </c>
      <c r="S1866" s="45" t="str">
        <f t="shared" si="121"/>
        <v>Estimado.rar</v>
      </c>
      <c r="V1866" s="46">
        <f t="shared" si="119"/>
        <v>1</v>
      </c>
    </row>
    <row r="1867" spans="1:22" s="45" customFormat="1" ht="11.25" hidden="1" customHeight="1" x14ac:dyDescent="0.2">
      <c r="A1867" s="47">
        <f t="shared" si="118"/>
        <v>1853</v>
      </c>
      <c r="B1867" s="48" t="str">
        <f>+'[43]Trafo 3f Consoliadado'!B148</f>
        <v>TTV54</v>
      </c>
      <c r="C1867" s="49" t="str">
        <f>+'[43]Trafo 3f Consoliadado'!C148</f>
        <v xml:space="preserve">TRANSFORMADOR DE 500 KVA TRIFASICO 10 / 0.44-0.22 KV                                                                                                                                                                                                      </v>
      </c>
      <c r="D1867" s="49">
        <f>+'[43]Trafo 3f Consoliadado'!D148</f>
        <v>11967.43</v>
      </c>
      <c r="E1867" s="53">
        <f>+'[43]Trafo 3f Consoliadado'!E148</f>
        <v>13043.46</v>
      </c>
      <c r="F1867" s="53"/>
      <c r="G1867" s="49" t="str">
        <f>+'[43]Trafo 3f Consoliadado'!F148</f>
        <v>E</v>
      </c>
      <c r="H1867" s="49" t="str">
        <f>+'[43]Trafo 3f Consoliadado'!G148</f>
        <v/>
      </c>
      <c r="I1867" s="49" t="str">
        <f>+'[43]Trafo 3f Consoliadado'!H148</f>
        <v>Estimado</v>
      </c>
      <c r="J1867" s="49" t="str">
        <f>+'[43]Trafo 3f Consoliadado'!I148</f>
        <v/>
      </c>
      <c r="K1867" s="49" t="str">
        <f>+'[43]Trafo 3f Consoliadado'!J148</f>
        <v/>
      </c>
      <c r="L1867" s="49" t="str">
        <f>+'[43]Trafo 3f Consoliadado'!K148</f>
        <v/>
      </c>
      <c r="M1867" s="49" t="str">
        <f>+'[43]Trafo 3f Consoliadado'!L148</f>
        <v/>
      </c>
      <c r="N1867" s="49" t="str">
        <f>+'[43]Trafo 3f Consoliadado'!M148</f>
        <v/>
      </c>
      <c r="O1867" s="49" t="str">
        <f>+'[43]Trafo 3f Consoliadado'!N148</f>
        <v>Estimado</v>
      </c>
      <c r="P1867" s="49" t="str">
        <f>+'[43]Trafo 3f Consoliadado'!O148</f>
        <v/>
      </c>
      <c r="Q1867" s="49" t="str">
        <f>+'[43]Trafo 3f Consoliadado'!P148</f>
        <v>E</v>
      </c>
      <c r="R1867" s="51">
        <f t="shared" si="120"/>
        <v>8.9913206093538811E-2</v>
      </c>
      <c r="S1867" s="45" t="str">
        <f t="shared" si="121"/>
        <v>Estimado.rar</v>
      </c>
      <c r="V1867" s="46">
        <f t="shared" si="119"/>
        <v>1</v>
      </c>
    </row>
    <row r="1868" spans="1:22" s="45" customFormat="1" ht="11.25" hidden="1" customHeight="1" x14ac:dyDescent="0.2">
      <c r="A1868" s="47">
        <f t="shared" ref="A1868:A1931" si="122">+A1867+1</f>
        <v>1854</v>
      </c>
      <c r="B1868" s="48" t="str">
        <f>+'[43]Trafo 3f Consoliadado'!B149</f>
        <v>TTA343</v>
      </c>
      <c r="C1868" s="49" t="str">
        <f>+'[43]Trafo 3f Consoliadado'!C149</f>
        <v xml:space="preserve">TRANSFORMADOR DE 500 KVA TRIFASICO, 10 KV/BT                                                                                                                                                                                                              </v>
      </c>
      <c r="D1868" s="49">
        <f>+'[43]Trafo 3f Consoliadado'!D149</f>
        <v>11967.43</v>
      </c>
      <c r="E1868" s="53">
        <f>+'[43]Trafo 3f Consoliadado'!E149</f>
        <v>13043.46</v>
      </c>
      <c r="F1868" s="53"/>
      <c r="G1868" s="49" t="str">
        <f>+'[43]Trafo 3f Consoliadado'!F149</f>
        <v>E</v>
      </c>
      <c r="H1868" s="49" t="str">
        <f>+'[43]Trafo 3f Consoliadado'!G149</f>
        <v/>
      </c>
      <c r="I1868" s="49" t="str">
        <f>+'[43]Trafo 3f Consoliadado'!H149</f>
        <v>Estimado</v>
      </c>
      <c r="J1868" s="49" t="str">
        <f>+'[43]Trafo 3f Consoliadado'!I149</f>
        <v/>
      </c>
      <c r="K1868" s="49" t="str">
        <f>+'[43]Trafo 3f Consoliadado'!J149</f>
        <v/>
      </c>
      <c r="L1868" s="49" t="str">
        <f>+'[43]Trafo 3f Consoliadado'!K149</f>
        <v/>
      </c>
      <c r="M1868" s="49" t="str">
        <f>+'[43]Trafo 3f Consoliadado'!L149</f>
        <v/>
      </c>
      <c r="N1868" s="49" t="str">
        <f>+'[43]Trafo 3f Consoliadado'!M149</f>
        <v/>
      </c>
      <c r="O1868" s="49" t="str">
        <f>+'[43]Trafo 3f Consoliadado'!N149</f>
        <v>Estimado</v>
      </c>
      <c r="P1868" s="49" t="str">
        <f>+'[43]Trafo 3f Consoliadado'!O149</f>
        <v/>
      </c>
      <c r="Q1868" s="49" t="str">
        <f>+'[43]Trafo 3f Consoliadado'!P149</f>
        <v>E</v>
      </c>
      <c r="R1868" s="51">
        <f t="shared" si="120"/>
        <v>8.9913206093538811E-2</v>
      </c>
      <c r="S1868" s="45" t="str">
        <f t="shared" si="121"/>
        <v>Estimado.rar</v>
      </c>
      <c r="V1868" s="46">
        <f t="shared" si="119"/>
        <v>1</v>
      </c>
    </row>
    <row r="1869" spans="1:22" s="45" customFormat="1" ht="11.25" hidden="1" customHeight="1" x14ac:dyDescent="0.2">
      <c r="A1869" s="47">
        <f t="shared" si="122"/>
        <v>1855</v>
      </c>
      <c r="B1869" s="48" t="str">
        <f>+'[43]Trafo 3f Consoliadado'!B150</f>
        <v>TTV55</v>
      </c>
      <c r="C1869" s="49" t="str">
        <f>+'[43]Trafo 3f Consoliadado'!C150</f>
        <v xml:space="preserve">TRANSFORMADOR DE 550 KVA TRIFASICO 10 / 0.38-0.22 KV                                                                                                                                                                                                      </v>
      </c>
      <c r="D1869" s="49">
        <f>+'[43]Trafo 3f Consoliadado'!D150</f>
        <v>13142.83</v>
      </c>
      <c r="E1869" s="53">
        <f>+'[43]Trafo 3f Consoliadado'!E150</f>
        <v>14309.06</v>
      </c>
      <c r="F1869" s="53"/>
      <c r="G1869" s="49" t="str">
        <f>+'[43]Trafo 3f Consoliadado'!F150</f>
        <v>E</v>
      </c>
      <c r="H1869" s="49" t="str">
        <f>+'[43]Trafo 3f Consoliadado'!G150</f>
        <v/>
      </c>
      <c r="I1869" s="49" t="str">
        <f>+'[43]Trafo 3f Consoliadado'!H150</f>
        <v>Estimado</v>
      </c>
      <c r="J1869" s="49" t="str">
        <f>+'[43]Trafo 3f Consoliadado'!I150</f>
        <v/>
      </c>
      <c r="K1869" s="49" t="str">
        <f>+'[43]Trafo 3f Consoliadado'!J150</f>
        <v/>
      </c>
      <c r="L1869" s="49" t="str">
        <f>+'[43]Trafo 3f Consoliadado'!K150</f>
        <v/>
      </c>
      <c r="M1869" s="49" t="str">
        <f>+'[43]Trafo 3f Consoliadado'!L150</f>
        <v/>
      </c>
      <c r="N1869" s="49" t="str">
        <f>+'[43]Trafo 3f Consoliadado'!M150</f>
        <v/>
      </c>
      <c r="O1869" s="49" t="str">
        <f>+'[43]Trafo 3f Consoliadado'!N150</f>
        <v>Estimado</v>
      </c>
      <c r="P1869" s="49" t="str">
        <f>+'[43]Trafo 3f Consoliadado'!O150</f>
        <v/>
      </c>
      <c r="Q1869" s="49" t="str">
        <f>+'[43]Trafo 3f Consoliadado'!P150</f>
        <v>E</v>
      </c>
      <c r="R1869" s="51">
        <f t="shared" si="120"/>
        <v>8.8735074561566929E-2</v>
      </c>
      <c r="S1869" s="45" t="str">
        <f t="shared" si="121"/>
        <v>Estimado.rar</v>
      </c>
      <c r="V1869" s="46">
        <f t="shared" si="119"/>
        <v>1</v>
      </c>
    </row>
    <row r="1870" spans="1:22" s="45" customFormat="1" ht="11.25" hidden="1" customHeight="1" x14ac:dyDescent="0.2">
      <c r="A1870" s="47">
        <f t="shared" si="122"/>
        <v>1856</v>
      </c>
      <c r="B1870" s="48" t="str">
        <f>+'[43]Trafo 3f Consoliadado'!B151</f>
        <v>TTA344</v>
      </c>
      <c r="C1870" s="49" t="str">
        <f>+'[43]Trafo 3f Consoliadado'!C151</f>
        <v xml:space="preserve">TRANSFORMADOR DE 550 KVA TRIFASICO, 10 KV/440/220 V                                                                                                                                                                                                       </v>
      </c>
      <c r="D1870" s="49">
        <f>+'[43]Trafo 3f Consoliadado'!D151</f>
        <v>13142.83</v>
      </c>
      <c r="E1870" s="53">
        <f>+'[43]Trafo 3f Consoliadado'!E151</f>
        <v>14309.06</v>
      </c>
      <c r="F1870" s="53"/>
      <c r="G1870" s="49" t="str">
        <f>+'[43]Trafo 3f Consoliadado'!F151</f>
        <v>E</v>
      </c>
      <c r="H1870" s="49" t="str">
        <f>+'[43]Trafo 3f Consoliadado'!G151</f>
        <v/>
      </c>
      <c r="I1870" s="49" t="str">
        <f>+'[43]Trafo 3f Consoliadado'!H151</f>
        <v>Estimado</v>
      </c>
      <c r="J1870" s="49" t="str">
        <f>+'[43]Trafo 3f Consoliadado'!I151</f>
        <v/>
      </c>
      <c r="K1870" s="49" t="str">
        <f>+'[43]Trafo 3f Consoliadado'!J151</f>
        <v/>
      </c>
      <c r="L1870" s="49" t="str">
        <f>+'[43]Trafo 3f Consoliadado'!K151</f>
        <v/>
      </c>
      <c r="M1870" s="49" t="str">
        <f>+'[43]Trafo 3f Consoliadado'!L151</f>
        <v/>
      </c>
      <c r="N1870" s="49" t="str">
        <f>+'[43]Trafo 3f Consoliadado'!M151</f>
        <v/>
      </c>
      <c r="O1870" s="49" t="str">
        <f>+'[43]Trafo 3f Consoliadado'!N151</f>
        <v>Estimado</v>
      </c>
      <c r="P1870" s="49" t="str">
        <f>+'[43]Trafo 3f Consoliadado'!O151</f>
        <v/>
      </c>
      <c r="Q1870" s="49" t="str">
        <f>+'[43]Trafo 3f Consoliadado'!P151</f>
        <v>E</v>
      </c>
      <c r="R1870" s="51">
        <f t="shared" si="120"/>
        <v>8.8735074561566929E-2</v>
      </c>
      <c r="S1870" s="45" t="str">
        <f t="shared" si="121"/>
        <v>Estimado.rar</v>
      </c>
      <c r="V1870" s="46">
        <f t="shared" si="119"/>
        <v>1</v>
      </c>
    </row>
    <row r="1871" spans="1:22" s="45" customFormat="1" ht="11.25" hidden="1" customHeight="1" x14ac:dyDescent="0.2">
      <c r="A1871" s="47">
        <f t="shared" si="122"/>
        <v>1857</v>
      </c>
      <c r="B1871" s="48" t="str">
        <f>+'[43]Trafo 3f Consoliadado'!B152</f>
        <v>TTV56</v>
      </c>
      <c r="C1871" s="49" t="str">
        <f>+'[43]Trafo 3f Consoliadado'!C152</f>
        <v xml:space="preserve">TRANSFORMADOR DE 630 KVA TRIFASICO 10 / 0.38-0.22 KV                                                                                                                                                                                                      </v>
      </c>
      <c r="D1871" s="49">
        <f>+'[43]Trafo 3f Consoliadado'!D152</f>
        <v>15055.88</v>
      </c>
      <c r="E1871" s="53">
        <f>+'[43]Trafo 3f Consoliadado'!E152</f>
        <v>16764.849999999999</v>
      </c>
      <c r="F1871" s="53"/>
      <c r="G1871" s="49" t="str">
        <f>+'[43]Trafo 3f Consoliadado'!F152</f>
        <v>E</v>
      </c>
      <c r="H1871" s="49" t="str">
        <f>+'[43]Trafo 3f Consoliadado'!G152</f>
        <v/>
      </c>
      <c r="I1871" s="49" t="str">
        <f>+'[43]Trafo 3f Consoliadado'!H152</f>
        <v>Estimado</v>
      </c>
      <c r="J1871" s="49" t="str">
        <f>+'[43]Trafo 3f Consoliadado'!I152</f>
        <v/>
      </c>
      <c r="K1871" s="49" t="str">
        <f>+'[43]Trafo 3f Consoliadado'!J152</f>
        <v/>
      </c>
      <c r="L1871" s="49" t="str">
        <f>+'[43]Trafo 3f Consoliadado'!K152</f>
        <v/>
      </c>
      <c r="M1871" s="49" t="str">
        <f>+'[43]Trafo 3f Consoliadado'!L152</f>
        <v/>
      </c>
      <c r="N1871" s="49" t="str">
        <f>+'[43]Trafo 3f Consoliadado'!M152</f>
        <v/>
      </c>
      <c r="O1871" s="49" t="str">
        <f>+'[43]Trafo 3f Consoliadado'!N152</f>
        <v>Estimado</v>
      </c>
      <c r="P1871" s="49" t="str">
        <f>+'[43]Trafo 3f Consoliadado'!O152</f>
        <v/>
      </c>
      <c r="Q1871" s="49" t="str">
        <f>+'[43]Trafo 3f Consoliadado'!P152</f>
        <v>E</v>
      </c>
      <c r="R1871" s="51">
        <f t="shared" si="120"/>
        <v>0.11350847642250073</v>
      </c>
      <c r="S1871" s="45" t="str">
        <f t="shared" si="121"/>
        <v>Estimado.rar</v>
      </c>
      <c r="V1871" s="46">
        <f t="shared" si="119"/>
        <v>1</v>
      </c>
    </row>
    <row r="1872" spans="1:22" s="45" customFormat="1" ht="11.25" hidden="1" customHeight="1" x14ac:dyDescent="0.2">
      <c r="A1872" s="47">
        <f t="shared" si="122"/>
        <v>1858</v>
      </c>
      <c r="B1872" s="48" t="str">
        <f>+'[43]Trafo 3f Consoliadado'!B153</f>
        <v>TTA46</v>
      </c>
      <c r="C1872" s="49" t="str">
        <f>+'[43]Trafo 3f Consoliadado'!C153</f>
        <v xml:space="preserve">TRANSFORMADOR TRIFASICO AEREO 630 KVA; 10/0.22 KV.                                                                                                                                                                                                        </v>
      </c>
      <c r="D1872" s="49">
        <f>+'[43]Trafo 3f Consoliadado'!D153</f>
        <v>15055.88</v>
      </c>
      <c r="E1872" s="53">
        <f>+'[43]Trafo 3f Consoliadado'!E153</f>
        <v>16764.849999999999</v>
      </c>
      <c r="F1872" s="53"/>
      <c r="G1872" s="49" t="str">
        <f>+'[43]Trafo 3f Consoliadado'!F153</f>
        <v>S</v>
      </c>
      <c r="H1872" s="49">
        <f>+'[43]Trafo 3f Consoliadado'!G153</f>
        <v>8</v>
      </c>
      <c r="I1872" s="49" t="str">
        <f>+'[43]Trafo 3f Consoliadado'!H153</f>
        <v>Factura F017-0000020</v>
      </c>
      <c r="J1872" s="49" t="str">
        <f>+'[43]Trafo 3f Consoliadado'!I153</f>
        <v>Individual</v>
      </c>
      <c r="K1872" s="49" t="str">
        <f>+'[43]Trafo 3f Consoliadado'!J153</f>
        <v>EDPE</v>
      </c>
      <c r="L1872" s="49" t="str">
        <f>+'[43]Trafo 3f Consoliadado'!K153</f>
        <v>EPLI S.A.C</v>
      </c>
      <c r="M1872" s="49">
        <f>+'[43]Trafo 3f Consoliadado'!L153</f>
        <v>42382</v>
      </c>
      <c r="N1872" s="49">
        <f>+'[43]Trafo 3f Consoliadado'!M153</f>
        <v>8</v>
      </c>
      <c r="O1872" s="49" t="str">
        <f>+'[43]Trafo 3f Consoliadado'!N153</f>
        <v>Sustento</v>
      </c>
      <c r="P1872" s="49">
        <f>+'[43]Trafo 3f Consoliadado'!O153</f>
        <v>8</v>
      </c>
      <c r="Q1872" s="49" t="str">
        <f>+'[43]Trafo 3f Consoliadado'!P153</f>
        <v>S</v>
      </c>
      <c r="R1872" s="51">
        <f t="shared" si="120"/>
        <v>0.11350847642250073</v>
      </c>
      <c r="S1872" s="45" t="str">
        <f t="shared" si="121"/>
        <v>EDPE: Factura F017-0000020</v>
      </c>
      <c r="V1872" s="46">
        <f t="shared" si="119"/>
        <v>1</v>
      </c>
    </row>
    <row r="1873" spans="1:22" s="45" customFormat="1" ht="11.25" hidden="1" customHeight="1" x14ac:dyDescent="0.2">
      <c r="A1873" s="47">
        <f t="shared" si="122"/>
        <v>1859</v>
      </c>
      <c r="B1873" s="48" t="str">
        <f>+'[43]Trafo 3f Consoliadado'!B154</f>
        <v>TTA237</v>
      </c>
      <c r="C1873" s="49" t="str">
        <f>+'[43]Trafo 3f Consoliadado'!C154</f>
        <v xml:space="preserve">TRANSFORMADOR TRIFASICO AEREO 630 KVA; 10/0.38-0.22 KV.                                                                                                                                                                                                   </v>
      </c>
      <c r="D1873" s="49">
        <f>+'[43]Trafo 3f Consoliadado'!D154</f>
        <v>15055.88</v>
      </c>
      <c r="E1873" s="53">
        <f>+'[43]Trafo 3f Consoliadado'!E154</f>
        <v>16764.849999999999</v>
      </c>
      <c r="F1873" s="53"/>
      <c r="G1873" s="49" t="str">
        <f>+'[43]Trafo 3f Consoliadado'!F154</f>
        <v>E</v>
      </c>
      <c r="H1873" s="49" t="str">
        <f>+'[43]Trafo 3f Consoliadado'!G154</f>
        <v/>
      </c>
      <c r="I1873" s="49" t="str">
        <f>+'[43]Trafo 3f Consoliadado'!H154</f>
        <v>Estimado</v>
      </c>
      <c r="J1873" s="49" t="str">
        <f>+'[43]Trafo 3f Consoliadado'!I154</f>
        <v/>
      </c>
      <c r="K1873" s="49" t="str">
        <f>+'[43]Trafo 3f Consoliadado'!J154</f>
        <v/>
      </c>
      <c r="L1873" s="49" t="str">
        <f>+'[43]Trafo 3f Consoliadado'!K154</f>
        <v/>
      </c>
      <c r="M1873" s="49" t="str">
        <f>+'[43]Trafo 3f Consoliadado'!L154</f>
        <v/>
      </c>
      <c r="N1873" s="49" t="str">
        <f>+'[43]Trafo 3f Consoliadado'!M154</f>
        <v/>
      </c>
      <c r="O1873" s="49" t="str">
        <f>+'[43]Trafo 3f Consoliadado'!N154</f>
        <v>Estimado</v>
      </c>
      <c r="P1873" s="49" t="str">
        <f>+'[43]Trafo 3f Consoliadado'!O154</f>
        <v/>
      </c>
      <c r="Q1873" s="49" t="str">
        <f>+'[43]Trafo 3f Consoliadado'!P154</f>
        <v>E</v>
      </c>
      <c r="R1873" s="51">
        <f t="shared" si="120"/>
        <v>0.11350847642250073</v>
      </c>
      <c r="S1873" s="45" t="str">
        <f t="shared" si="121"/>
        <v>Estimado.rar</v>
      </c>
      <c r="V1873" s="46">
        <f t="shared" si="119"/>
        <v>1</v>
      </c>
    </row>
    <row r="1874" spans="1:22" s="45" customFormat="1" ht="11.25" hidden="1" customHeight="1" x14ac:dyDescent="0.2">
      <c r="A1874" s="47">
        <f t="shared" si="122"/>
        <v>1860</v>
      </c>
      <c r="B1874" s="48" t="str">
        <f>+'[43]Trafo 3f Consoliadado'!B155</f>
        <v>TTA409</v>
      </c>
      <c r="C1874" s="49" t="str">
        <f>+'[43]Trafo 3f Consoliadado'!C155</f>
        <v xml:space="preserve">TRANSFORMADOR TRIFASICO AEREO 630 KVA; 10/0.44-0.22 KV.                                                                                                                                                                                                   </v>
      </c>
      <c r="D1874" s="49">
        <f>+'[43]Trafo 3f Consoliadado'!D155</f>
        <v>15055.88</v>
      </c>
      <c r="E1874" s="53">
        <f>+'[43]Trafo 3f Consoliadado'!E155</f>
        <v>16764.849999999999</v>
      </c>
      <c r="F1874" s="53"/>
      <c r="G1874" s="49" t="str">
        <f>+'[43]Trafo 3f Consoliadado'!F155</f>
        <v>E</v>
      </c>
      <c r="H1874" s="49" t="str">
        <f>+'[43]Trafo 3f Consoliadado'!G155</f>
        <v/>
      </c>
      <c r="I1874" s="49" t="str">
        <f>+'[43]Trafo 3f Consoliadado'!H155</f>
        <v>Estimado</v>
      </c>
      <c r="J1874" s="49" t="str">
        <f>+'[43]Trafo 3f Consoliadado'!I155</f>
        <v/>
      </c>
      <c r="K1874" s="49" t="str">
        <f>+'[43]Trafo 3f Consoliadado'!J155</f>
        <v/>
      </c>
      <c r="L1874" s="49" t="str">
        <f>+'[43]Trafo 3f Consoliadado'!K155</f>
        <v/>
      </c>
      <c r="M1874" s="49" t="str">
        <f>+'[43]Trafo 3f Consoliadado'!L155</f>
        <v/>
      </c>
      <c r="N1874" s="49" t="str">
        <f>+'[43]Trafo 3f Consoliadado'!M155</f>
        <v/>
      </c>
      <c r="O1874" s="49" t="str">
        <f>+'[43]Trafo 3f Consoliadado'!N155</f>
        <v>Estimado</v>
      </c>
      <c r="P1874" s="49" t="str">
        <f>+'[43]Trafo 3f Consoliadado'!O155</f>
        <v/>
      </c>
      <c r="Q1874" s="49" t="str">
        <f>+'[43]Trafo 3f Consoliadado'!P155</f>
        <v>E</v>
      </c>
      <c r="R1874" s="51">
        <f t="shared" si="120"/>
        <v>0.11350847642250073</v>
      </c>
      <c r="S1874" s="45" t="str">
        <f t="shared" si="121"/>
        <v>Estimado.rar</v>
      </c>
      <c r="V1874" s="46">
        <f t="shared" si="119"/>
        <v>1</v>
      </c>
    </row>
    <row r="1875" spans="1:22" s="45" customFormat="1" ht="11.25" hidden="1" customHeight="1" x14ac:dyDescent="0.2">
      <c r="A1875" s="47">
        <f t="shared" si="122"/>
        <v>1861</v>
      </c>
      <c r="B1875" s="48" t="str">
        <f>+'[43]Trafo 3f Consoliadado'!B156</f>
        <v>TTV75</v>
      </c>
      <c r="C1875" s="49" t="str">
        <f>+'[43]Trafo 3f Consoliadado'!C156</f>
        <v xml:space="preserve">TRANSFORMADOR DE 640 KVA TRIFASICO  10 / 0.44-0.22 KV                                                                                                                                                                                                     </v>
      </c>
      <c r="D1875" s="49">
        <f>+'[43]Trafo 3f Consoliadado'!D156</f>
        <v>15258.55</v>
      </c>
      <c r="E1875" s="53">
        <f>+'[43]Trafo 3f Consoliadado'!E156</f>
        <v>17416.496999999999</v>
      </c>
      <c r="F1875" s="53"/>
      <c r="G1875" s="49" t="str">
        <f>+'[43]Trafo 3f Consoliadado'!F156</f>
        <v>E</v>
      </c>
      <c r="H1875" s="49" t="str">
        <f>+'[43]Trafo 3f Consoliadado'!G156</f>
        <v/>
      </c>
      <c r="I1875" s="49" t="str">
        <f>+'[43]Trafo 3f Consoliadado'!H156</f>
        <v>Estimado</v>
      </c>
      <c r="J1875" s="49" t="str">
        <f>+'[43]Trafo 3f Consoliadado'!I156</f>
        <v/>
      </c>
      <c r="K1875" s="49" t="str">
        <f>+'[43]Trafo 3f Consoliadado'!J156</f>
        <v/>
      </c>
      <c r="L1875" s="49" t="str">
        <f>+'[43]Trafo 3f Consoliadado'!K156</f>
        <v/>
      </c>
      <c r="M1875" s="49" t="str">
        <f>+'[43]Trafo 3f Consoliadado'!L156</f>
        <v/>
      </c>
      <c r="N1875" s="49" t="str">
        <f>+'[43]Trafo 3f Consoliadado'!M156</f>
        <v/>
      </c>
      <c r="O1875" s="49" t="str">
        <f>+'[43]Trafo 3f Consoliadado'!N156</f>
        <v>Estimado</v>
      </c>
      <c r="P1875" s="49" t="str">
        <f>+'[43]Trafo 3f Consoliadado'!O156</f>
        <v/>
      </c>
      <c r="Q1875" s="49" t="str">
        <f>+'[43]Trafo 3f Consoliadado'!P156</f>
        <v>E</v>
      </c>
      <c r="R1875" s="51">
        <f t="shared" si="120"/>
        <v>0.14142543033250221</v>
      </c>
      <c r="S1875" s="45" t="str">
        <f t="shared" si="121"/>
        <v>Estimado.rar</v>
      </c>
      <c r="V1875" s="46">
        <f t="shared" si="119"/>
        <v>1</v>
      </c>
    </row>
    <row r="1876" spans="1:22" s="45" customFormat="1" ht="11.25" hidden="1" customHeight="1" x14ac:dyDescent="0.2">
      <c r="A1876" s="47">
        <f t="shared" si="122"/>
        <v>1862</v>
      </c>
      <c r="B1876" s="48" t="str">
        <f>+'[43]Trafo 3f Consoliadado'!B157</f>
        <v>TTV57</v>
      </c>
      <c r="C1876" s="49" t="str">
        <f>+'[43]Trafo 3f Consoliadado'!C157</f>
        <v xml:space="preserve">TRANSFORMADOR DE 640 KVA TRIFASICO 10 / 0.38-0.22 KV                                                                                                                                                                                                      </v>
      </c>
      <c r="D1876" s="49">
        <f>+'[43]Trafo 3f Consoliadado'!D157</f>
        <v>15258.55</v>
      </c>
      <c r="E1876" s="53">
        <f>+'[43]Trafo 3f Consoliadado'!E157</f>
        <v>17416.496999999999</v>
      </c>
      <c r="F1876" s="53"/>
      <c r="G1876" s="49" t="str">
        <f>+'[43]Trafo 3f Consoliadado'!F157</f>
        <v>E</v>
      </c>
      <c r="H1876" s="49" t="str">
        <f>+'[43]Trafo 3f Consoliadado'!G157</f>
        <v/>
      </c>
      <c r="I1876" s="49" t="str">
        <f>+'[43]Trafo 3f Consoliadado'!H157</f>
        <v>Estimado</v>
      </c>
      <c r="J1876" s="49" t="str">
        <f>+'[43]Trafo 3f Consoliadado'!I157</f>
        <v/>
      </c>
      <c r="K1876" s="49" t="str">
        <f>+'[43]Trafo 3f Consoliadado'!J157</f>
        <v/>
      </c>
      <c r="L1876" s="49" t="str">
        <f>+'[43]Trafo 3f Consoliadado'!K157</f>
        <v/>
      </c>
      <c r="M1876" s="49" t="str">
        <f>+'[43]Trafo 3f Consoliadado'!L157</f>
        <v/>
      </c>
      <c r="N1876" s="49" t="str">
        <f>+'[43]Trafo 3f Consoliadado'!M157</f>
        <v/>
      </c>
      <c r="O1876" s="49" t="str">
        <f>+'[43]Trafo 3f Consoliadado'!N157</f>
        <v>Estimado</v>
      </c>
      <c r="P1876" s="49" t="str">
        <f>+'[43]Trafo 3f Consoliadado'!O157</f>
        <v/>
      </c>
      <c r="Q1876" s="49" t="str">
        <f>+'[43]Trafo 3f Consoliadado'!P157</f>
        <v>E</v>
      </c>
      <c r="R1876" s="51">
        <f t="shared" si="120"/>
        <v>0.14142543033250221</v>
      </c>
      <c r="S1876" s="45" t="str">
        <f t="shared" si="121"/>
        <v>Estimado.rar</v>
      </c>
      <c r="V1876" s="46">
        <f t="shared" si="119"/>
        <v>1</v>
      </c>
    </row>
    <row r="1877" spans="1:22" s="45" customFormat="1" ht="11.25" hidden="1" customHeight="1" x14ac:dyDescent="0.2">
      <c r="A1877" s="47">
        <f t="shared" si="122"/>
        <v>1863</v>
      </c>
      <c r="B1877" s="48" t="str">
        <f>+'[43]Trafo 3f Consoliadado'!B158</f>
        <v>TTV77</v>
      </c>
      <c r="C1877" s="49" t="str">
        <f>+'[43]Trafo 3f Consoliadado'!C158</f>
        <v xml:space="preserve">TRANSFORMADOR DE 700 KVA TRIFASICO 10 / 0.38-0.22 KV                                                                                                                                                                                                      </v>
      </c>
      <c r="D1877" s="49">
        <f>+'[43]Trafo 3f Consoliadado'!D158</f>
        <v>16669.03</v>
      </c>
      <c r="E1877" s="53">
        <f>+'[43]Trafo 3f Consoliadado'!E158</f>
        <v>18105.86</v>
      </c>
      <c r="F1877" s="53"/>
      <c r="G1877" s="49" t="str">
        <f>+'[43]Trafo 3f Consoliadado'!F158</f>
        <v>E</v>
      </c>
      <c r="H1877" s="49" t="str">
        <f>+'[43]Trafo 3f Consoliadado'!G158</f>
        <v/>
      </c>
      <c r="I1877" s="49" t="str">
        <f>+'[43]Trafo 3f Consoliadado'!H158</f>
        <v>Estimado</v>
      </c>
      <c r="J1877" s="49" t="str">
        <f>+'[43]Trafo 3f Consoliadado'!I158</f>
        <v/>
      </c>
      <c r="K1877" s="49" t="str">
        <f>+'[43]Trafo 3f Consoliadado'!J158</f>
        <v/>
      </c>
      <c r="L1877" s="49" t="str">
        <f>+'[43]Trafo 3f Consoliadado'!K158</f>
        <v/>
      </c>
      <c r="M1877" s="49" t="str">
        <f>+'[43]Trafo 3f Consoliadado'!L158</f>
        <v/>
      </c>
      <c r="N1877" s="49" t="str">
        <f>+'[43]Trafo 3f Consoliadado'!M158</f>
        <v/>
      </c>
      <c r="O1877" s="49" t="str">
        <f>+'[43]Trafo 3f Consoliadado'!N158</f>
        <v>Estimado</v>
      </c>
      <c r="P1877" s="49" t="str">
        <f>+'[43]Trafo 3f Consoliadado'!O158</f>
        <v/>
      </c>
      <c r="Q1877" s="49" t="str">
        <f>+'[43]Trafo 3f Consoliadado'!P158</f>
        <v>E</v>
      </c>
      <c r="R1877" s="51">
        <f t="shared" si="120"/>
        <v>8.6197577183555474E-2</v>
      </c>
      <c r="S1877" s="45" t="str">
        <f t="shared" si="121"/>
        <v>Estimado.rar</v>
      </c>
      <c r="V1877" s="46">
        <f t="shared" si="119"/>
        <v>1</v>
      </c>
    </row>
    <row r="1878" spans="1:22" s="45" customFormat="1" ht="11.25" hidden="1" customHeight="1" x14ac:dyDescent="0.2">
      <c r="A1878" s="47">
        <f t="shared" si="122"/>
        <v>1864</v>
      </c>
      <c r="B1878" s="48" t="str">
        <f>+'[43]Trafo 3f Consoliadado'!B159</f>
        <v>TTV94</v>
      </c>
      <c r="C1878" s="49" t="str">
        <f>+'[43]Trafo 3f Consoliadado'!C159</f>
        <v xml:space="preserve">TRANSFORMADOR DE 700 KVA TRIFASICO 10/0.44-0.22 KV                                                                                                                                                                                                        </v>
      </c>
      <c r="D1878" s="49">
        <f>+'[43]Trafo 3f Consoliadado'!D159</f>
        <v>16669.03</v>
      </c>
      <c r="E1878" s="53">
        <f>+'[43]Trafo 3f Consoliadado'!E159</f>
        <v>18105.86</v>
      </c>
      <c r="F1878" s="53"/>
      <c r="G1878" s="49" t="str">
        <f>+'[43]Trafo 3f Consoliadado'!F159</f>
        <v>E</v>
      </c>
      <c r="H1878" s="49" t="str">
        <f>+'[43]Trafo 3f Consoliadado'!G159</f>
        <v/>
      </c>
      <c r="I1878" s="49" t="str">
        <f>+'[43]Trafo 3f Consoliadado'!H159</f>
        <v>Estimado</v>
      </c>
      <c r="J1878" s="49" t="str">
        <f>+'[43]Trafo 3f Consoliadado'!I159</f>
        <v/>
      </c>
      <c r="K1878" s="49" t="str">
        <f>+'[43]Trafo 3f Consoliadado'!J159</f>
        <v/>
      </c>
      <c r="L1878" s="49" t="str">
        <f>+'[43]Trafo 3f Consoliadado'!K159</f>
        <v/>
      </c>
      <c r="M1878" s="49" t="str">
        <f>+'[43]Trafo 3f Consoliadado'!L159</f>
        <v/>
      </c>
      <c r="N1878" s="49" t="str">
        <f>+'[43]Trafo 3f Consoliadado'!M159</f>
        <v/>
      </c>
      <c r="O1878" s="49" t="str">
        <f>+'[43]Trafo 3f Consoliadado'!N159</f>
        <v>Estimado</v>
      </c>
      <c r="P1878" s="49" t="str">
        <f>+'[43]Trafo 3f Consoliadado'!O159</f>
        <v/>
      </c>
      <c r="Q1878" s="49" t="str">
        <f>+'[43]Trafo 3f Consoliadado'!P159</f>
        <v>E</v>
      </c>
      <c r="R1878" s="51">
        <f t="shared" si="120"/>
        <v>8.6197577183555474E-2</v>
      </c>
      <c r="S1878" s="45" t="str">
        <f t="shared" si="121"/>
        <v>Estimado.rar</v>
      </c>
      <c r="V1878" s="46">
        <f t="shared" si="119"/>
        <v>1</v>
      </c>
    </row>
    <row r="1879" spans="1:22" s="45" customFormat="1" ht="11.25" hidden="1" customHeight="1" x14ac:dyDescent="0.2">
      <c r="A1879" s="47">
        <f t="shared" si="122"/>
        <v>1865</v>
      </c>
      <c r="B1879" s="48" t="str">
        <f>+'[43]Trafo 3f Consoliadado'!B160</f>
        <v>TTA345</v>
      </c>
      <c r="C1879" s="49" t="str">
        <f>+'[43]Trafo 3f Consoliadado'!C160</f>
        <v xml:space="preserve">TRANSFORMADOR DE 700 KVA TRIFASICO, 10 KV/440/220 V                                                                                                                                                                                                       </v>
      </c>
      <c r="D1879" s="49">
        <f>+'[43]Trafo 3f Consoliadado'!D160</f>
        <v>16669.03</v>
      </c>
      <c r="E1879" s="53">
        <f>+'[43]Trafo 3f Consoliadado'!E160</f>
        <v>18105.86</v>
      </c>
      <c r="F1879" s="53"/>
      <c r="G1879" s="49" t="str">
        <f>+'[43]Trafo 3f Consoliadado'!F160</f>
        <v>E</v>
      </c>
      <c r="H1879" s="49" t="str">
        <f>+'[43]Trafo 3f Consoliadado'!G160</f>
        <v/>
      </c>
      <c r="I1879" s="49" t="str">
        <f>+'[43]Trafo 3f Consoliadado'!H160</f>
        <v>Estimado</v>
      </c>
      <c r="J1879" s="49" t="str">
        <f>+'[43]Trafo 3f Consoliadado'!I160</f>
        <v/>
      </c>
      <c r="K1879" s="49" t="str">
        <f>+'[43]Trafo 3f Consoliadado'!J160</f>
        <v/>
      </c>
      <c r="L1879" s="49" t="str">
        <f>+'[43]Trafo 3f Consoliadado'!K160</f>
        <v/>
      </c>
      <c r="M1879" s="49" t="str">
        <f>+'[43]Trafo 3f Consoliadado'!L160</f>
        <v/>
      </c>
      <c r="N1879" s="49" t="str">
        <f>+'[43]Trafo 3f Consoliadado'!M160</f>
        <v/>
      </c>
      <c r="O1879" s="49" t="str">
        <f>+'[43]Trafo 3f Consoliadado'!N160</f>
        <v>Estimado</v>
      </c>
      <c r="P1879" s="49" t="str">
        <f>+'[43]Trafo 3f Consoliadado'!O160</f>
        <v/>
      </c>
      <c r="Q1879" s="49" t="str">
        <f>+'[43]Trafo 3f Consoliadado'!P160</f>
        <v>E</v>
      </c>
      <c r="R1879" s="51">
        <f t="shared" si="120"/>
        <v>8.6197577183555474E-2</v>
      </c>
      <c r="S1879" s="45" t="str">
        <f t="shared" si="121"/>
        <v>Estimado.rar</v>
      </c>
      <c r="V1879" s="46">
        <f t="shared" si="119"/>
        <v>1</v>
      </c>
    </row>
    <row r="1880" spans="1:22" s="45" customFormat="1" ht="11.25" hidden="1" customHeight="1" x14ac:dyDescent="0.2">
      <c r="A1880" s="47">
        <f t="shared" si="122"/>
        <v>1866</v>
      </c>
      <c r="B1880" s="48" t="str">
        <f>+'[43]Trafo 3f Consoliadado'!B161</f>
        <v>TTV95</v>
      </c>
      <c r="C1880" s="49" t="str">
        <f>+'[43]Trafo 3f Consoliadado'!C161</f>
        <v xml:space="preserve">TRANSFORMADOR DE 1000 KVA TRIFASICO 10/0.22 KV                                                                                                                                                                                                            </v>
      </c>
      <c r="D1880" s="49">
        <f>+'[43]Trafo 3f Consoliadado'!D161</f>
        <v>23721.43</v>
      </c>
      <c r="E1880" s="53">
        <f>+'[43]Trafo 3f Consoliadado'!E161</f>
        <v>25699.46</v>
      </c>
      <c r="F1880" s="53"/>
      <c r="G1880" s="49" t="str">
        <f>+'[43]Trafo 3f Consoliadado'!F161</f>
        <v>E</v>
      </c>
      <c r="H1880" s="49" t="str">
        <f>+'[43]Trafo 3f Consoliadado'!G161</f>
        <v/>
      </c>
      <c r="I1880" s="49" t="str">
        <f>+'[43]Trafo 3f Consoliadado'!H161</f>
        <v>Estimado</v>
      </c>
      <c r="J1880" s="49" t="str">
        <f>+'[43]Trafo 3f Consoliadado'!I161</f>
        <v/>
      </c>
      <c r="K1880" s="49" t="str">
        <f>+'[43]Trafo 3f Consoliadado'!J161</f>
        <v/>
      </c>
      <c r="L1880" s="49" t="str">
        <f>+'[43]Trafo 3f Consoliadado'!K161</f>
        <v/>
      </c>
      <c r="M1880" s="49" t="str">
        <f>+'[43]Trafo 3f Consoliadado'!L161</f>
        <v/>
      </c>
      <c r="N1880" s="49" t="str">
        <f>+'[43]Trafo 3f Consoliadado'!M161</f>
        <v/>
      </c>
      <c r="O1880" s="49" t="str">
        <f>+'[43]Trafo 3f Consoliadado'!N161</f>
        <v>Estimado</v>
      </c>
      <c r="P1880" s="49" t="str">
        <f>+'[43]Trafo 3f Consoliadado'!O161</f>
        <v/>
      </c>
      <c r="Q1880" s="49" t="str">
        <f>+'[43]Trafo 3f Consoliadado'!P161</f>
        <v>E</v>
      </c>
      <c r="R1880" s="51">
        <f t="shared" si="120"/>
        <v>8.3385782391702357E-2</v>
      </c>
      <c r="S1880" s="45" t="str">
        <f t="shared" si="121"/>
        <v>Estimado.rar</v>
      </c>
      <c r="V1880" s="46">
        <f t="shared" ref="V1880:V1943" si="123">+COUNTIF($B$3:$B$2619,B1880)</f>
        <v>1</v>
      </c>
    </row>
    <row r="1881" spans="1:22" s="45" customFormat="1" ht="11.25" hidden="1" customHeight="1" x14ac:dyDescent="0.2">
      <c r="A1881" s="47">
        <f t="shared" si="122"/>
        <v>1867</v>
      </c>
      <c r="B1881" s="48" t="str">
        <f>+'[43]Trafo 3f Consoliadado'!B162</f>
        <v>TTV96</v>
      </c>
      <c r="C1881" s="49" t="str">
        <f>+'[43]Trafo 3f Consoliadado'!C162</f>
        <v xml:space="preserve">TRANSFORMADOR DE 1000 KVA TRIFASICO 10/0.38-0.22 KV                                                                                                                                                                                                       </v>
      </c>
      <c r="D1881" s="49">
        <f>+'[43]Trafo 3f Consoliadado'!D162</f>
        <v>23721.43</v>
      </c>
      <c r="E1881" s="53">
        <f>+'[43]Trafo 3f Consoliadado'!E162</f>
        <v>25699.46</v>
      </c>
      <c r="F1881" s="53"/>
      <c r="G1881" s="49" t="str">
        <f>+'[43]Trafo 3f Consoliadado'!F162</f>
        <v>E</v>
      </c>
      <c r="H1881" s="49" t="str">
        <f>+'[43]Trafo 3f Consoliadado'!G162</f>
        <v/>
      </c>
      <c r="I1881" s="49" t="str">
        <f>+'[43]Trafo 3f Consoliadado'!H162</f>
        <v>Estimado</v>
      </c>
      <c r="J1881" s="49" t="str">
        <f>+'[43]Trafo 3f Consoliadado'!I162</f>
        <v/>
      </c>
      <c r="K1881" s="49" t="str">
        <f>+'[43]Trafo 3f Consoliadado'!J162</f>
        <v/>
      </c>
      <c r="L1881" s="49" t="str">
        <f>+'[43]Trafo 3f Consoliadado'!K162</f>
        <v/>
      </c>
      <c r="M1881" s="49" t="str">
        <f>+'[43]Trafo 3f Consoliadado'!L162</f>
        <v/>
      </c>
      <c r="N1881" s="49" t="str">
        <f>+'[43]Trafo 3f Consoliadado'!M162</f>
        <v/>
      </c>
      <c r="O1881" s="49" t="str">
        <f>+'[43]Trafo 3f Consoliadado'!N162</f>
        <v>Estimado</v>
      </c>
      <c r="P1881" s="49" t="str">
        <f>+'[43]Trafo 3f Consoliadado'!O162</f>
        <v/>
      </c>
      <c r="Q1881" s="49" t="str">
        <f>+'[43]Trafo 3f Consoliadado'!P162</f>
        <v>E</v>
      </c>
      <c r="R1881" s="51">
        <f t="shared" si="120"/>
        <v>8.3385782391702357E-2</v>
      </c>
      <c r="S1881" s="45" t="str">
        <f t="shared" si="121"/>
        <v>Estimado.rar</v>
      </c>
      <c r="V1881" s="46">
        <f t="shared" si="123"/>
        <v>1</v>
      </c>
    </row>
    <row r="1882" spans="1:22" s="45" customFormat="1" ht="11.25" hidden="1" customHeight="1" x14ac:dyDescent="0.2">
      <c r="A1882" s="47">
        <f t="shared" si="122"/>
        <v>1868</v>
      </c>
      <c r="B1882" s="48" t="str">
        <f>+'[43]Trafo 3f Consoliadado'!B163</f>
        <v>TTV97</v>
      </c>
      <c r="C1882" s="49" t="str">
        <f>+'[43]Trafo 3f Consoliadado'!C163</f>
        <v xml:space="preserve">TRANSFORMADOR DE 1000 KVA TRIFASICO 10/0.44-0.22 KV                                                                                                                                                                                                       </v>
      </c>
      <c r="D1882" s="49">
        <f>+'[43]Trafo 3f Consoliadado'!D163</f>
        <v>23721.43</v>
      </c>
      <c r="E1882" s="53">
        <f>+'[43]Trafo 3f Consoliadado'!E163</f>
        <v>25699.46</v>
      </c>
      <c r="F1882" s="53"/>
      <c r="G1882" s="49" t="str">
        <f>+'[43]Trafo 3f Consoliadado'!F163</f>
        <v>E</v>
      </c>
      <c r="H1882" s="49" t="str">
        <f>+'[43]Trafo 3f Consoliadado'!G163</f>
        <v/>
      </c>
      <c r="I1882" s="49" t="str">
        <f>+'[43]Trafo 3f Consoliadado'!H163</f>
        <v>Estimado</v>
      </c>
      <c r="J1882" s="49" t="str">
        <f>+'[43]Trafo 3f Consoliadado'!I163</f>
        <v/>
      </c>
      <c r="K1882" s="49" t="str">
        <f>+'[43]Trafo 3f Consoliadado'!J163</f>
        <v/>
      </c>
      <c r="L1882" s="49" t="str">
        <f>+'[43]Trafo 3f Consoliadado'!K163</f>
        <v/>
      </c>
      <c r="M1882" s="49" t="str">
        <f>+'[43]Trafo 3f Consoliadado'!L163</f>
        <v/>
      </c>
      <c r="N1882" s="49" t="str">
        <f>+'[43]Trafo 3f Consoliadado'!M163</f>
        <v/>
      </c>
      <c r="O1882" s="49" t="str">
        <f>+'[43]Trafo 3f Consoliadado'!N163</f>
        <v>Estimado</v>
      </c>
      <c r="P1882" s="49" t="str">
        <f>+'[43]Trafo 3f Consoliadado'!O163</f>
        <v/>
      </c>
      <c r="Q1882" s="49" t="str">
        <f>+'[43]Trafo 3f Consoliadado'!P163</f>
        <v>E</v>
      </c>
      <c r="R1882" s="51">
        <f t="shared" si="120"/>
        <v>8.3385782391702357E-2</v>
      </c>
      <c r="S1882" s="45" t="str">
        <f t="shared" si="121"/>
        <v>Estimado.rar</v>
      </c>
      <c r="V1882" s="46">
        <f t="shared" si="123"/>
        <v>1</v>
      </c>
    </row>
    <row r="1883" spans="1:22" s="45" customFormat="1" ht="11.25" hidden="1" customHeight="1" x14ac:dyDescent="0.2">
      <c r="A1883" s="47">
        <f t="shared" si="122"/>
        <v>1869</v>
      </c>
      <c r="B1883" s="48" t="str">
        <f>+'[43]Trafo 3f Consoliadado'!B164</f>
        <v>TTA401</v>
      </c>
      <c r="C1883" s="49" t="str">
        <f>+'[43]Trafo 3f Consoliadado'!C164</f>
        <v xml:space="preserve">TRANSFORMADOR TRIFASICO AEREO  3 KVA; 22.9/0.22 KV.                                                                                                                                                                                                       </v>
      </c>
      <c r="D1883" s="49">
        <f>+'[43]Trafo 3f Consoliadado'!D164</f>
        <v>2009.68</v>
      </c>
      <c r="E1883" s="53">
        <f>+'[43]Trafo 3f Consoliadado'!E164</f>
        <v>764.70499999999993</v>
      </c>
      <c r="F1883" s="53"/>
      <c r="G1883" s="49" t="str">
        <f>+'[43]Trafo 3f Consoliadado'!F164</f>
        <v>E</v>
      </c>
      <c r="H1883" s="49" t="str">
        <f>+'[43]Trafo 3f Consoliadado'!G164</f>
        <v/>
      </c>
      <c r="I1883" s="49" t="str">
        <f>+'[43]Trafo 3f Consoliadado'!H164</f>
        <v>Estimado</v>
      </c>
      <c r="J1883" s="49" t="str">
        <f>+'[43]Trafo 3f Consoliadado'!I164</f>
        <v/>
      </c>
      <c r="K1883" s="49" t="str">
        <f>+'[43]Trafo 3f Consoliadado'!J164</f>
        <v/>
      </c>
      <c r="L1883" s="49" t="str">
        <f>+'[43]Trafo 3f Consoliadado'!K164</f>
        <v/>
      </c>
      <c r="M1883" s="49" t="str">
        <f>+'[43]Trafo 3f Consoliadado'!L164</f>
        <v/>
      </c>
      <c r="N1883" s="49" t="str">
        <f>+'[43]Trafo 3f Consoliadado'!M164</f>
        <v/>
      </c>
      <c r="O1883" s="49" t="str">
        <f>+'[43]Trafo 3f Consoliadado'!N164</f>
        <v>Estimado</v>
      </c>
      <c r="P1883" s="49" t="str">
        <f>+'[43]Trafo 3f Consoliadado'!O164</f>
        <v/>
      </c>
      <c r="Q1883" s="49" t="str">
        <f>+'[43]Trafo 3f Consoliadado'!P164</f>
        <v>E</v>
      </c>
      <c r="R1883" s="51">
        <f t="shared" si="120"/>
        <v>-0.61948917240555712</v>
      </c>
      <c r="S1883" s="45" t="str">
        <f t="shared" si="121"/>
        <v>Estimado.rar</v>
      </c>
      <c r="V1883" s="46">
        <f t="shared" si="123"/>
        <v>1</v>
      </c>
    </row>
    <row r="1884" spans="1:22" s="45" customFormat="1" ht="11.25" hidden="1" customHeight="1" x14ac:dyDescent="0.2">
      <c r="A1884" s="47">
        <f t="shared" si="122"/>
        <v>1870</v>
      </c>
      <c r="B1884" s="48" t="str">
        <f>+'[43]Trafo 3f Consoliadado'!B165</f>
        <v>TTA402</v>
      </c>
      <c r="C1884" s="49" t="str">
        <f>+'[43]Trafo 3f Consoliadado'!C165</f>
        <v xml:space="preserve">TRANSFORMADOR TRIFASICO AEREO  3 KVA; 22.9/0.38-0.22 KV.                                                                                                                                                                                                  </v>
      </c>
      <c r="D1884" s="49">
        <f>+'[43]Trafo 3f Consoliadado'!D165</f>
        <v>2009.68</v>
      </c>
      <c r="E1884" s="53">
        <f>+'[43]Trafo 3f Consoliadado'!E165</f>
        <v>764.70499999999993</v>
      </c>
      <c r="F1884" s="53"/>
      <c r="G1884" s="49" t="str">
        <f>+'[43]Trafo 3f Consoliadado'!F165</f>
        <v>E</v>
      </c>
      <c r="H1884" s="49" t="str">
        <f>+'[43]Trafo 3f Consoliadado'!G165</f>
        <v/>
      </c>
      <c r="I1884" s="49" t="str">
        <f>+'[43]Trafo 3f Consoliadado'!H165</f>
        <v>Estimado</v>
      </c>
      <c r="J1884" s="49" t="str">
        <f>+'[43]Trafo 3f Consoliadado'!I165</f>
        <v/>
      </c>
      <c r="K1884" s="49" t="str">
        <f>+'[43]Trafo 3f Consoliadado'!J165</f>
        <v/>
      </c>
      <c r="L1884" s="49" t="str">
        <f>+'[43]Trafo 3f Consoliadado'!K165</f>
        <v/>
      </c>
      <c r="M1884" s="49" t="str">
        <f>+'[43]Trafo 3f Consoliadado'!L165</f>
        <v/>
      </c>
      <c r="N1884" s="49" t="str">
        <f>+'[43]Trafo 3f Consoliadado'!M165</f>
        <v/>
      </c>
      <c r="O1884" s="49" t="str">
        <f>+'[43]Trafo 3f Consoliadado'!N165</f>
        <v>Estimado</v>
      </c>
      <c r="P1884" s="49" t="str">
        <f>+'[43]Trafo 3f Consoliadado'!O165</f>
        <v/>
      </c>
      <c r="Q1884" s="49" t="str">
        <f>+'[43]Trafo 3f Consoliadado'!P165</f>
        <v>E</v>
      </c>
      <c r="R1884" s="51">
        <f t="shared" si="120"/>
        <v>-0.61948917240555712</v>
      </c>
      <c r="S1884" s="45" t="str">
        <f t="shared" si="121"/>
        <v>Estimado.rar</v>
      </c>
      <c r="V1884" s="46">
        <f t="shared" si="123"/>
        <v>1</v>
      </c>
    </row>
    <row r="1885" spans="1:22" s="45" customFormat="1" ht="11.25" hidden="1" customHeight="1" x14ac:dyDescent="0.2">
      <c r="A1885" s="47">
        <f t="shared" si="122"/>
        <v>1871</v>
      </c>
      <c r="B1885" s="48" t="str">
        <f>+'[43]Trafo 3f Consoliadado'!B166</f>
        <v>TTA397</v>
      </c>
      <c r="C1885" s="49" t="str">
        <f>+'[43]Trafo 3f Consoliadado'!C166</f>
        <v xml:space="preserve">TRANSFORMADOR TRIFASICO AEREO  5 KVA; 22.9/0.22 KV.                                                                                                                                                                                                       </v>
      </c>
      <c r="D1885" s="49">
        <f>+'[43]Trafo 3f Consoliadado'!D166</f>
        <v>2072.4699999999998</v>
      </c>
      <c r="E1885" s="53">
        <f>+'[43]Trafo 3f Consoliadado'!E166</f>
        <v>828.31499999999994</v>
      </c>
      <c r="F1885" s="53"/>
      <c r="G1885" s="49" t="str">
        <f>+'[43]Trafo 3f Consoliadado'!F166</f>
        <v>E</v>
      </c>
      <c r="H1885" s="49" t="str">
        <f>+'[43]Trafo 3f Consoliadado'!G166</f>
        <v/>
      </c>
      <c r="I1885" s="49" t="str">
        <f>+'[43]Trafo 3f Consoliadado'!H166</f>
        <v>Estimado</v>
      </c>
      <c r="J1885" s="49" t="str">
        <f>+'[43]Trafo 3f Consoliadado'!I166</f>
        <v/>
      </c>
      <c r="K1885" s="49" t="str">
        <f>+'[43]Trafo 3f Consoliadado'!J166</f>
        <v/>
      </c>
      <c r="L1885" s="49" t="str">
        <f>+'[43]Trafo 3f Consoliadado'!K166</f>
        <v/>
      </c>
      <c r="M1885" s="49" t="str">
        <f>+'[43]Trafo 3f Consoliadado'!L166</f>
        <v/>
      </c>
      <c r="N1885" s="49" t="str">
        <f>+'[43]Trafo 3f Consoliadado'!M166</f>
        <v/>
      </c>
      <c r="O1885" s="49" t="str">
        <f>+'[43]Trafo 3f Consoliadado'!N166</f>
        <v>Estimado</v>
      </c>
      <c r="P1885" s="49" t="str">
        <f>+'[43]Trafo 3f Consoliadado'!O166</f>
        <v/>
      </c>
      <c r="Q1885" s="49" t="str">
        <f>+'[43]Trafo 3f Consoliadado'!P166</f>
        <v>E</v>
      </c>
      <c r="R1885" s="51">
        <f t="shared" si="120"/>
        <v>-0.6003247332892635</v>
      </c>
      <c r="S1885" s="45" t="str">
        <f t="shared" si="121"/>
        <v>Estimado.rar</v>
      </c>
      <c r="V1885" s="46">
        <f t="shared" si="123"/>
        <v>1</v>
      </c>
    </row>
    <row r="1886" spans="1:22" s="45" customFormat="1" ht="11.25" hidden="1" customHeight="1" x14ac:dyDescent="0.2">
      <c r="A1886" s="47">
        <f t="shared" si="122"/>
        <v>1872</v>
      </c>
      <c r="B1886" s="48" t="str">
        <f>+'[43]Trafo 3f Consoliadado'!B167</f>
        <v>TTA398</v>
      </c>
      <c r="C1886" s="49" t="str">
        <f>+'[43]Trafo 3f Consoliadado'!C167</f>
        <v xml:space="preserve">TRANSFORMADOR TRIFASICO AEREO  5 KVA; 22.9/0.38-0.22 KV.                                                                                                                                                                                                  </v>
      </c>
      <c r="D1886" s="49">
        <f>+'[43]Trafo 3f Consoliadado'!D167</f>
        <v>2072.4699999999998</v>
      </c>
      <c r="E1886" s="53">
        <f>+'[43]Trafo 3f Consoliadado'!E167</f>
        <v>828.31499999999994</v>
      </c>
      <c r="F1886" s="53"/>
      <c r="G1886" s="49" t="str">
        <f>+'[43]Trafo 3f Consoliadado'!F167</f>
        <v>E</v>
      </c>
      <c r="H1886" s="49" t="str">
        <f>+'[43]Trafo 3f Consoliadado'!G167</f>
        <v/>
      </c>
      <c r="I1886" s="49" t="str">
        <f>+'[43]Trafo 3f Consoliadado'!H167</f>
        <v>Estimado</v>
      </c>
      <c r="J1886" s="49" t="str">
        <f>+'[43]Trafo 3f Consoliadado'!I167</f>
        <v/>
      </c>
      <c r="K1886" s="49" t="str">
        <f>+'[43]Trafo 3f Consoliadado'!J167</f>
        <v/>
      </c>
      <c r="L1886" s="49" t="str">
        <f>+'[43]Trafo 3f Consoliadado'!K167</f>
        <v/>
      </c>
      <c r="M1886" s="49" t="str">
        <f>+'[43]Trafo 3f Consoliadado'!L167</f>
        <v/>
      </c>
      <c r="N1886" s="49" t="str">
        <f>+'[43]Trafo 3f Consoliadado'!M167</f>
        <v/>
      </c>
      <c r="O1886" s="49" t="str">
        <f>+'[43]Trafo 3f Consoliadado'!N167</f>
        <v>Estimado</v>
      </c>
      <c r="P1886" s="49" t="str">
        <f>+'[43]Trafo 3f Consoliadado'!O167</f>
        <v/>
      </c>
      <c r="Q1886" s="49" t="str">
        <f>+'[43]Trafo 3f Consoliadado'!P167</f>
        <v>E</v>
      </c>
      <c r="R1886" s="51">
        <f t="shared" si="120"/>
        <v>-0.6003247332892635</v>
      </c>
      <c r="S1886" s="45" t="str">
        <f t="shared" si="121"/>
        <v>Estimado.rar</v>
      </c>
      <c r="V1886" s="46">
        <f t="shared" si="123"/>
        <v>1</v>
      </c>
    </row>
    <row r="1887" spans="1:22" s="45" customFormat="1" ht="11.25" hidden="1" customHeight="1" x14ac:dyDescent="0.2">
      <c r="A1887" s="47">
        <f t="shared" si="122"/>
        <v>1873</v>
      </c>
      <c r="B1887" s="48" t="str">
        <f>+'[43]Trafo 3f Consoliadado'!B168</f>
        <v>TTV81</v>
      </c>
      <c r="C1887" s="49" t="str">
        <f>+'[43]Trafo 3f Consoliadado'!C168</f>
        <v xml:space="preserve">TRANSFORMADOR DE 10 KVA TRIFASICO 22.9/0.38-0.22 KV                                                                                                                                                                                                       </v>
      </c>
      <c r="D1887" s="49">
        <f>+'[43]Trafo 3f Consoliadado'!D168</f>
        <v>2229.44</v>
      </c>
      <c r="E1887" s="53">
        <f>+'[43]Trafo 3f Consoliadado'!E168</f>
        <v>987.33999999999992</v>
      </c>
      <c r="F1887" s="53"/>
      <c r="G1887" s="49" t="str">
        <f>+'[43]Trafo 3f Consoliadado'!F168</f>
        <v>E</v>
      </c>
      <c r="H1887" s="49" t="str">
        <f>+'[43]Trafo 3f Consoliadado'!G168</f>
        <v/>
      </c>
      <c r="I1887" s="49" t="str">
        <f>+'[43]Trafo 3f Consoliadado'!H168</f>
        <v>Estimado</v>
      </c>
      <c r="J1887" s="49" t="str">
        <f>+'[43]Trafo 3f Consoliadado'!I168</f>
        <v/>
      </c>
      <c r="K1887" s="49" t="str">
        <f>+'[43]Trafo 3f Consoliadado'!J168</f>
        <v/>
      </c>
      <c r="L1887" s="49" t="str">
        <f>+'[43]Trafo 3f Consoliadado'!K168</f>
        <v/>
      </c>
      <c r="M1887" s="49" t="str">
        <f>+'[43]Trafo 3f Consoliadado'!L168</f>
        <v/>
      </c>
      <c r="N1887" s="49" t="str">
        <f>+'[43]Trafo 3f Consoliadado'!M168</f>
        <v/>
      </c>
      <c r="O1887" s="49" t="str">
        <f>+'[43]Trafo 3f Consoliadado'!N168</f>
        <v>Estimado</v>
      </c>
      <c r="P1887" s="49" t="str">
        <f>+'[43]Trafo 3f Consoliadado'!O168</f>
        <v/>
      </c>
      <c r="Q1887" s="49" t="str">
        <f>+'[43]Trafo 3f Consoliadado'!P168</f>
        <v>E</v>
      </c>
      <c r="R1887" s="51">
        <f t="shared" si="120"/>
        <v>-0.55713542414238559</v>
      </c>
      <c r="S1887" s="45" t="str">
        <f t="shared" si="121"/>
        <v>Estimado.rar</v>
      </c>
      <c r="V1887" s="46">
        <f t="shared" si="123"/>
        <v>1</v>
      </c>
    </row>
    <row r="1888" spans="1:22" s="45" customFormat="1" ht="11.25" hidden="1" customHeight="1" x14ac:dyDescent="0.2">
      <c r="A1888" s="47">
        <f t="shared" si="122"/>
        <v>1874</v>
      </c>
      <c r="B1888" s="48" t="str">
        <f>+'[43]Trafo 3f Consoliadado'!B169</f>
        <v>TTA04</v>
      </c>
      <c r="C1888" s="49" t="str">
        <f>+'[43]Trafo 3f Consoliadado'!C169</f>
        <v xml:space="preserve">TRANSFORMADOR TRIFASICO AEREO  10 KVA; 22.9/0.22 KV.                                                                                                                                                                                                      </v>
      </c>
      <c r="D1888" s="49">
        <f>+'[43]Trafo 3f Consoliadado'!D169</f>
        <v>2229.44</v>
      </c>
      <c r="E1888" s="53">
        <f>+'[43]Trafo 3f Consoliadado'!E169</f>
        <v>987.33999999999992</v>
      </c>
      <c r="F1888" s="53"/>
      <c r="G1888" s="49" t="str">
        <f>+'[43]Trafo 3f Consoliadado'!F169</f>
        <v>E</v>
      </c>
      <c r="H1888" s="49" t="str">
        <f>+'[43]Trafo 3f Consoliadado'!G169</f>
        <v/>
      </c>
      <c r="I1888" s="49" t="str">
        <f>+'[43]Trafo 3f Consoliadado'!H169</f>
        <v>Estimado</v>
      </c>
      <c r="J1888" s="49" t="str">
        <f>+'[43]Trafo 3f Consoliadado'!I169</f>
        <v/>
      </c>
      <c r="K1888" s="49" t="str">
        <f>+'[43]Trafo 3f Consoliadado'!J169</f>
        <v/>
      </c>
      <c r="L1888" s="49" t="str">
        <f>+'[43]Trafo 3f Consoliadado'!K169</f>
        <v/>
      </c>
      <c r="M1888" s="49" t="str">
        <f>+'[43]Trafo 3f Consoliadado'!L169</f>
        <v/>
      </c>
      <c r="N1888" s="49" t="str">
        <f>+'[43]Trafo 3f Consoliadado'!M169</f>
        <v/>
      </c>
      <c r="O1888" s="49" t="str">
        <f>+'[43]Trafo 3f Consoliadado'!N169</f>
        <v>Estimado</v>
      </c>
      <c r="P1888" s="49" t="str">
        <f>+'[43]Trafo 3f Consoliadado'!O169</f>
        <v/>
      </c>
      <c r="Q1888" s="49" t="str">
        <f>+'[43]Trafo 3f Consoliadado'!P169</f>
        <v>E</v>
      </c>
      <c r="R1888" s="51">
        <f t="shared" si="120"/>
        <v>-0.55713542414238559</v>
      </c>
      <c r="S1888" s="45" t="str">
        <f t="shared" si="121"/>
        <v>Estimado.rar</v>
      </c>
      <c r="V1888" s="46">
        <f t="shared" si="123"/>
        <v>1</v>
      </c>
    </row>
    <row r="1889" spans="1:22" s="45" customFormat="1" ht="11.25" hidden="1" customHeight="1" x14ac:dyDescent="0.2">
      <c r="A1889" s="47">
        <f t="shared" si="122"/>
        <v>1875</v>
      </c>
      <c r="B1889" s="48" t="str">
        <f>+'[43]Trafo 3f Consoliadado'!B170</f>
        <v>TTA05</v>
      </c>
      <c r="C1889" s="49" t="str">
        <f>+'[43]Trafo 3f Consoliadado'!C170</f>
        <v xml:space="preserve">TRANSFORMADOR TRIFASICO AEREO  10 KVA; 22.9/0.38-0.22 KV.                                                                                                                                                                                                 </v>
      </c>
      <c r="D1889" s="49">
        <f>+'[43]Trafo 3f Consoliadado'!D170</f>
        <v>2229.44</v>
      </c>
      <c r="E1889" s="53">
        <f>+'[43]Trafo 3f Consoliadado'!E170</f>
        <v>987.33999999999992</v>
      </c>
      <c r="F1889" s="53"/>
      <c r="G1889" s="49" t="str">
        <f>+'[43]Trafo 3f Consoliadado'!F170</f>
        <v>E</v>
      </c>
      <c r="H1889" s="49" t="str">
        <f>+'[43]Trafo 3f Consoliadado'!G170</f>
        <v/>
      </c>
      <c r="I1889" s="49" t="str">
        <f>+'[43]Trafo 3f Consoliadado'!H170</f>
        <v>Estimado</v>
      </c>
      <c r="J1889" s="49" t="str">
        <f>+'[43]Trafo 3f Consoliadado'!I170</f>
        <v/>
      </c>
      <c r="K1889" s="49" t="str">
        <f>+'[43]Trafo 3f Consoliadado'!J170</f>
        <v/>
      </c>
      <c r="L1889" s="49" t="str">
        <f>+'[43]Trafo 3f Consoliadado'!K170</f>
        <v/>
      </c>
      <c r="M1889" s="49" t="str">
        <f>+'[43]Trafo 3f Consoliadado'!L170</f>
        <v/>
      </c>
      <c r="N1889" s="49" t="str">
        <f>+'[43]Trafo 3f Consoliadado'!M170</f>
        <v/>
      </c>
      <c r="O1889" s="49" t="str">
        <f>+'[43]Trafo 3f Consoliadado'!N170</f>
        <v>Estimado</v>
      </c>
      <c r="P1889" s="49" t="str">
        <f>+'[43]Trafo 3f Consoliadado'!O170</f>
        <v/>
      </c>
      <c r="Q1889" s="49" t="str">
        <f>+'[43]Trafo 3f Consoliadado'!P170</f>
        <v>E</v>
      </c>
      <c r="R1889" s="51">
        <f t="shared" si="120"/>
        <v>-0.55713542414238559</v>
      </c>
      <c r="S1889" s="45" t="str">
        <f t="shared" si="121"/>
        <v>Estimado.rar</v>
      </c>
      <c r="V1889" s="46">
        <f t="shared" si="123"/>
        <v>1</v>
      </c>
    </row>
    <row r="1890" spans="1:22" s="45" customFormat="1" ht="11.25" hidden="1" customHeight="1" x14ac:dyDescent="0.2">
      <c r="A1890" s="47">
        <f t="shared" si="122"/>
        <v>1876</v>
      </c>
      <c r="B1890" s="48" t="str">
        <f>+'[43]Trafo 3f Consoliadado'!B171</f>
        <v>TTA162</v>
      </c>
      <c r="C1890" s="49" t="str">
        <f>+'[43]Trafo 3f Consoliadado'!C171</f>
        <v xml:space="preserve">TRANSFORMADOR TRIFASICO AEREO  10 KVA; 22.9/0.44-0.22 KV.                                                                                                                                                                                                 </v>
      </c>
      <c r="D1890" s="49">
        <f>+'[43]Trafo 3f Consoliadado'!D171</f>
        <v>2229.44</v>
      </c>
      <c r="E1890" s="53">
        <f>+'[43]Trafo 3f Consoliadado'!E171</f>
        <v>987.33999999999992</v>
      </c>
      <c r="F1890" s="53"/>
      <c r="G1890" s="49" t="str">
        <f>+'[43]Trafo 3f Consoliadado'!F171</f>
        <v>E</v>
      </c>
      <c r="H1890" s="49" t="str">
        <f>+'[43]Trafo 3f Consoliadado'!G171</f>
        <v/>
      </c>
      <c r="I1890" s="49" t="str">
        <f>+'[43]Trafo 3f Consoliadado'!H171</f>
        <v>Estimado</v>
      </c>
      <c r="J1890" s="49" t="str">
        <f>+'[43]Trafo 3f Consoliadado'!I171</f>
        <v/>
      </c>
      <c r="K1890" s="49" t="str">
        <f>+'[43]Trafo 3f Consoliadado'!J171</f>
        <v/>
      </c>
      <c r="L1890" s="49" t="str">
        <f>+'[43]Trafo 3f Consoliadado'!K171</f>
        <v/>
      </c>
      <c r="M1890" s="49" t="str">
        <f>+'[43]Trafo 3f Consoliadado'!L171</f>
        <v/>
      </c>
      <c r="N1890" s="49" t="str">
        <f>+'[43]Trafo 3f Consoliadado'!M171</f>
        <v/>
      </c>
      <c r="O1890" s="49" t="str">
        <f>+'[43]Trafo 3f Consoliadado'!N171</f>
        <v>Estimado</v>
      </c>
      <c r="P1890" s="49" t="str">
        <f>+'[43]Trafo 3f Consoliadado'!O171</f>
        <v/>
      </c>
      <c r="Q1890" s="49" t="str">
        <f>+'[43]Trafo 3f Consoliadado'!P171</f>
        <v>E</v>
      </c>
      <c r="R1890" s="51">
        <f t="shared" si="120"/>
        <v>-0.55713542414238559</v>
      </c>
      <c r="S1890" s="45" t="str">
        <f t="shared" si="121"/>
        <v>Estimado.rar</v>
      </c>
      <c r="V1890" s="46">
        <f t="shared" si="123"/>
        <v>1</v>
      </c>
    </row>
    <row r="1891" spans="1:22" s="45" customFormat="1" ht="11.25" hidden="1" customHeight="1" x14ac:dyDescent="0.2">
      <c r="A1891" s="47">
        <f t="shared" si="122"/>
        <v>1877</v>
      </c>
      <c r="B1891" s="48" t="str">
        <f>+'[43]Trafo 3f Consoliadado'!B172</f>
        <v>TTA09</v>
      </c>
      <c r="C1891" s="49" t="str">
        <f>+'[43]Trafo 3f Consoliadado'!C172</f>
        <v xml:space="preserve">TRANSFORMADOR TRIFASICO AEREO  15 KVA; 22.9/0.22 KV.                                                                                                                                                                                                      </v>
      </c>
      <c r="D1891" s="49">
        <f>+'[43]Trafo 3f Consoliadado'!D172</f>
        <v>2386.41</v>
      </c>
      <c r="E1891" s="53">
        <f>+'[43]Trafo 3f Consoliadado'!E172</f>
        <v>1146.365</v>
      </c>
      <c r="F1891" s="53"/>
      <c r="G1891" s="49" t="str">
        <f>+'[43]Trafo 3f Consoliadado'!F172</f>
        <v>E</v>
      </c>
      <c r="H1891" s="49" t="str">
        <f>+'[43]Trafo 3f Consoliadado'!G172</f>
        <v/>
      </c>
      <c r="I1891" s="49" t="str">
        <f>+'[43]Trafo 3f Consoliadado'!H172</f>
        <v>Estimado</v>
      </c>
      <c r="J1891" s="49" t="str">
        <f>+'[43]Trafo 3f Consoliadado'!I172</f>
        <v/>
      </c>
      <c r="K1891" s="49" t="str">
        <f>+'[43]Trafo 3f Consoliadado'!J172</f>
        <v/>
      </c>
      <c r="L1891" s="49" t="str">
        <f>+'[43]Trafo 3f Consoliadado'!K172</f>
        <v/>
      </c>
      <c r="M1891" s="49" t="str">
        <f>+'[43]Trafo 3f Consoliadado'!L172</f>
        <v/>
      </c>
      <c r="N1891" s="49" t="str">
        <f>+'[43]Trafo 3f Consoliadado'!M172</f>
        <v/>
      </c>
      <c r="O1891" s="49" t="str">
        <f>+'[43]Trafo 3f Consoliadado'!N172</f>
        <v>Estimado</v>
      </c>
      <c r="P1891" s="49" t="str">
        <f>+'[43]Trafo 3f Consoliadado'!O172</f>
        <v/>
      </c>
      <c r="Q1891" s="49" t="str">
        <f>+'[43]Trafo 3f Consoliadado'!P172</f>
        <v>E</v>
      </c>
      <c r="R1891" s="51">
        <f t="shared" si="120"/>
        <v>-0.51962780913589868</v>
      </c>
      <c r="S1891" s="45" t="str">
        <f t="shared" si="121"/>
        <v>Estimado.rar</v>
      </c>
      <c r="V1891" s="46">
        <f t="shared" si="123"/>
        <v>1</v>
      </c>
    </row>
    <row r="1892" spans="1:22" s="45" customFormat="1" ht="11.25" hidden="1" customHeight="1" x14ac:dyDescent="0.2">
      <c r="A1892" s="47">
        <f t="shared" si="122"/>
        <v>1878</v>
      </c>
      <c r="B1892" s="48" t="str">
        <f>+'[43]Trafo 3f Consoliadado'!B173</f>
        <v>TTA10</v>
      </c>
      <c r="C1892" s="49" t="str">
        <f>+'[43]Trafo 3f Consoliadado'!C173</f>
        <v xml:space="preserve">TRANSFORMADOR TRIFASICO AEREO  15 KVA; 22.9/0.38-0.22 KV.                                                                                                                                                                                                 </v>
      </c>
      <c r="D1892" s="49">
        <f>+'[43]Trafo 3f Consoliadado'!D173</f>
        <v>2331.42</v>
      </c>
      <c r="E1892" s="53">
        <f>+'[43]Trafo 3f Consoliadado'!E173</f>
        <v>1146.365</v>
      </c>
      <c r="F1892" s="53"/>
      <c r="G1892" s="49" t="str">
        <f>+'[43]Trafo 3f Consoliadado'!F173</f>
        <v>E</v>
      </c>
      <c r="H1892" s="49" t="str">
        <f>+'[43]Trafo 3f Consoliadado'!G173</f>
        <v/>
      </c>
      <c r="I1892" s="49" t="str">
        <f>+'[43]Trafo 3f Consoliadado'!H173</f>
        <v>Estimado</v>
      </c>
      <c r="J1892" s="49" t="str">
        <f>+'[43]Trafo 3f Consoliadado'!I173</f>
        <v/>
      </c>
      <c r="K1892" s="49" t="str">
        <f>+'[43]Trafo 3f Consoliadado'!J173</f>
        <v/>
      </c>
      <c r="L1892" s="49" t="str">
        <f>+'[43]Trafo 3f Consoliadado'!K173</f>
        <v/>
      </c>
      <c r="M1892" s="49" t="str">
        <f>+'[43]Trafo 3f Consoliadado'!L173</f>
        <v/>
      </c>
      <c r="N1892" s="49" t="str">
        <f>+'[43]Trafo 3f Consoliadado'!M173</f>
        <v/>
      </c>
      <c r="O1892" s="49" t="str">
        <f>+'[43]Trafo 3f Consoliadado'!N173</f>
        <v>Estimado</v>
      </c>
      <c r="P1892" s="49" t="str">
        <f>+'[43]Trafo 3f Consoliadado'!O173</f>
        <v/>
      </c>
      <c r="Q1892" s="49" t="str">
        <f>+'[43]Trafo 3f Consoliadado'!P173</f>
        <v>E</v>
      </c>
      <c r="R1892" s="51">
        <f t="shared" si="120"/>
        <v>-0.50829751825067992</v>
      </c>
      <c r="S1892" s="45" t="str">
        <f t="shared" si="121"/>
        <v>Estimado.rar</v>
      </c>
      <c r="V1892" s="46">
        <f t="shared" si="123"/>
        <v>1</v>
      </c>
    </row>
    <row r="1893" spans="1:22" s="45" customFormat="1" ht="11.25" hidden="1" customHeight="1" x14ac:dyDescent="0.2">
      <c r="A1893" s="47">
        <f t="shared" si="122"/>
        <v>1879</v>
      </c>
      <c r="B1893" s="48" t="str">
        <f>+'[43]Trafo 3f Consoliadado'!B174</f>
        <v>TTA167</v>
      </c>
      <c r="C1893" s="49" t="str">
        <f>+'[43]Trafo 3f Consoliadado'!C174</f>
        <v xml:space="preserve">TRANSFORMADOR TRIFASICO AEREO  15 KVA; 22.9/0.44-0.22 KV.                                                                                                                                                                                                 </v>
      </c>
      <c r="D1893" s="49">
        <f>+'[43]Trafo 3f Consoliadado'!D174</f>
        <v>2386.41</v>
      </c>
      <c r="E1893" s="53">
        <f>+'[43]Trafo 3f Consoliadado'!E174</f>
        <v>1146.365</v>
      </c>
      <c r="F1893" s="53"/>
      <c r="G1893" s="49" t="str">
        <f>+'[43]Trafo 3f Consoliadado'!F174</f>
        <v>E</v>
      </c>
      <c r="H1893" s="49" t="str">
        <f>+'[43]Trafo 3f Consoliadado'!G174</f>
        <v/>
      </c>
      <c r="I1893" s="49" t="str">
        <f>+'[43]Trafo 3f Consoliadado'!H174</f>
        <v>Estimado</v>
      </c>
      <c r="J1893" s="49" t="str">
        <f>+'[43]Trafo 3f Consoliadado'!I174</f>
        <v/>
      </c>
      <c r="K1893" s="49" t="str">
        <f>+'[43]Trafo 3f Consoliadado'!J174</f>
        <v/>
      </c>
      <c r="L1893" s="49" t="str">
        <f>+'[43]Trafo 3f Consoliadado'!K174</f>
        <v/>
      </c>
      <c r="M1893" s="49" t="str">
        <f>+'[43]Trafo 3f Consoliadado'!L174</f>
        <v/>
      </c>
      <c r="N1893" s="49" t="str">
        <f>+'[43]Trafo 3f Consoliadado'!M174</f>
        <v/>
      </c>
      <c r="O1893" s="49" t="str">
        <f>+'[43]Trafo 3f Consoliadado'!N174</f>
        <v>Estimado</v>
      </c>
      <c r="P1893" s="49" t="str">
        <f>+'[43]Trafo 3f Consoliadado'!O174</f>
        <v/>
      </c>
      <c r="Q1893" s="49" t="str">
        <f>+'[43]Trafo 3f Consoliadado'!P174</f>
        <v>E</v>
      </c>
      <c r="R1893" s="51">
        <f t="shared" si="120"/>
        <v>-0.51962780913589868</v>
      </c>
      <c r="S1893" s="45" t="str">
        <f t="shared" si="121"/>
        <v>Estimado.rar</v>
      </c>
      <c r="V1893" s="46">
        <f t="shared" si="123"/>
        <v>1</v>
      </c>
    </row>
    <row r="1894" spans="1:22" s="45" customFormat="1" ht="11.25" hidden="1" customHeight="1" x14ac:dyDescent="0.2">
      <c r="A1894" s="47">
        <f t="shared" si="122"/>
        <v>1880</v>
      </c>
      <c r="B1894" s="48" t="str">
        <f>+'[43]Trafo 3f Consoliadado'!B175</f>
        <v>TTA241</v>
      </c>
      <c r="C1894" s="49" t="str">
        <f>+'[43]Trafo 3f Consoliadado'!C175</f>
        <v xml:space="preserve">TRANSFORMADOR TRIFASICO 25 KVA 22.9 /  0.22 KV.                                                                                                                                                                                                           </v>
      </c>
      <c r="D1894" s="49">
        <f>+'[43]Trafo 3f Consoliadado'!D175</f>
        <v>2700.35</v>
      </c>
      <c r="E1894" s="53">
        <f>+'[43]Trafo 3f Consoliadado'!E175</f>
        <v>1536.44</v>
      </c>
      <c r="F1894" s="53"/>
      <c r="G1894" s="49" t="str">
        <f>+'[43]Trafo 3f Consoliadado'!F175</f>
        <v>S</v>
      </c>
      <c r="H1894" s="49">
        <f>+'[43]Trafo 3f Consoliadado'!G175</f>
        <v>50</v>
      </c>
      <c r="I1894" s="49" t="str">
        <f>+'[43]Trafo 3f Consoliadado'!H175</f>
        <v>Contrato AD/LO 017-2017-SEAL</v>
      </c>
      <c r="J1894" s="49" t="str">
        <f>+'[43]Trafo 3f Consoliadado'!I175</f>
        <v>Corporativa</v>
      </c>
      <c r="K1894" s="49" t="str">
        <f>+'[43]Trafo 3f Consoliadado'!J175</f>
        <v>SEAL</v>
      </c>
      <c r="L1894" s="49" t="str">
        <f>+'[43]Trafo 3f Consoliadado'!K175</f>
        <v>EPLI S.A.C.</v>
      </c>
      <c r="M1894" s="49">
        <f>+'[43]Trafo 3f Consoliadado'!L175</f>
        <v>42760</v>
      </c>
      <c r="N1894" s="49">
        <f>+'[43]Trafo 3f Consoliadado'!M175</f>
        <v>50</v>
      </c>
      <c r="O1894" s="49" t="str">
        <f>+'[43]Trafo 3f Consoliadado'!N175</f>
        <v>Sustento</v>
      </c>
      <c r="P1894" s="49">
        <f>+'[43]Trafo 3f Consoliadado'!O175</f>
        <v>50</v>
      </c>
      <c r="Q1894" s="49" t="str">
        <f>+'[43]Trafo 3f Consoliadado'!P175</f>
        <v>S</v>
      </c>
      <c r="R1894" s="51">
        <f t="shared" si="120"/>
        <v>-0.43102190456792633</v>
      </c>
      <c r="S1894" s="45" t="str">
        <f t="shared" si="121"/>
        <v>SEAL: Contrato AD/LO 017-2017-SEAL</v>
      </c>
      <c r="V1894" s="46">
        <f t="shared" si="123"/>
        <v>1</v>
      </c>
    </row>
    <row r="1895" spans="1:22" s="45" customFormat="1" ht="11.25" hidden="1" customHeight="1" x14ac:dyDescent="0.2">
      <c r="A1895" s="47">
        <f t="shared" si="122"/>
        <v>1881</v>
      </c>
      <c r="B1895" s="48" t="str">
        <f>+'[43]Trafo 3f Consoliadado'!B176</f>
        <v>TTA14</v>
      </c>
      <c r="C1895" s="49" t="str">
        <f>+'[43]Trafo 3f Consoliadado'!C176</f>
        <v xml:space="preserve">TRANSFORMADOR TRIFASICO AEREO  25 KVA; 22.9/0.22 KV.                                                                                                                                                                                                      </v>
      </c>
      <c r="D1895" s="49">
        <f>+'[43]Trafo 3f Consoliadado'!D176</f>
        <v>2700.35</v>
      </c>
      <c r="E1895" s="53">
        <f>+'[43]Trafo 3f Consoliadado'!E176</f>
        <v>1464.415</v>
      </c>
      <c r="F1895" s="53"/>
      <c r="G1895" s="49" t="str">
        <f>+'[43]Trafo 3f Consoliadado'!F176</f>
        <v>E</v>
      </c>
      <c r="H1895" s="49" t="str">
        <f>+'[43]Trafo 3f Consoliadado'!G176</f>
        <v/>
      </c>
      <c r="I1895" s="49" t="str">
        <f>+'[43]Trafo 3f Consoliadado'!H176</f>
        <v>Estimado</v>
      </c>
      <c r="J1895" s="49" t="str">
        <f>+'[43]Trafo 3f Consoliadado'!I176</f>
        <v/>
      </c>
      <c r="K1895" s="49" t="str">
        <f>+'[43]Trafo 3f Consoliadado'!J176</f>
        <v/>
      </c>
      <c r="L1895" s="49" t="str">
        <f>+'[43]Trafo 3f Consoliadado'!K176</f>
        <v/>
      </c>
      <c r="M1895" s="49" t="str">
        <f>+'[43]Trafo 3f Consoliadado'!L176</f>
        <v/>
      </c>
      <c r="N1895" s="49" t="str">
        <f>+'[43]Trafo 3f Consoliadado'!M176</f>
        <v/>
      </c>
      <c r="O1895" s="49" t="str">
        <f>+'[43]Trafo 3f Consoliadado'!N176</f>
        <v>Estimado</v>
      </c>
      <c r="P1895" s="49" t="str">
        <f>+'[43]Trafo 3f Consoliadado'!O176</f>
        <v/>
      </c>
      <c r="Q1895" s="49" t="str">
        <f>+'[43]Trafo 3f Consoliadado'!P176</f>
        <v>E</v>
      </c>
      <c r="R1895" s="51">
        <f t="shared" si="120"/>
        <v>-0.45769437295165438</v>
      </c>
      <c r="S1895" s="45" t="str">
        <f t="shared" si="121"/>
        <v>Estimado.rar</v>
      </c>
      <c r="V1895" s="46">
        <f t="shared" si="123"/>
        <v>1</v>
      </c>
    </row>
    <row r="1896" spans="1:22" s="45" customFormat="1" ht="11.25" hidden="1" customHeight="1" x14ac:dyDescent="0.2">
      <c r="A1896" s="47">
        <f t="shared" si="122"/>
        <v>1882</v>
      </c>
      <c r="B1896" s="48" t="str">
        <f>+'[43]Trafo 3f Consoliadado'!B177</f>
        <v>TTA15</v>
      </c>
      <c r="C1896" s="49" t="str">
        <f>+'[43]Trafo 3f Consoliadado'!C177</f>
        <v xml:space="preserve">TRANSFORMADOR TRIFASICO AEREO  25 KVA; 22.9/0.38-0.22 KV.                                                                                                                                                                                                 </v>
      </c>
      <c r="D1896" s="49">
        <f>+'[43]Trafo 3f Consoliadado'!D177</f>
        <v>2700.35</v>
      </c>
      <c r="E1896" s="53">
        <f>+'[43]Trafo 3f Consoliadado'!E177</f>
        <v>1464.415</v>
      </c>
      <c r="F1896" s="53"/>
      <c r="G1896" s="49" t="str">
        <f>+'[43]Trafo 3f Consoliadado'!F177</f>
        <v>E</v>
      </c>
      <c r="H1896" s="49" t="str">
        <f>+'[43]Trafo 3f Consoliadado'!G177</f>
        <v/>
      </c>
      <c r="I1896" s="49" t="str">
        <f>+'[43]Trafo 3f Consoliadado'!H177</f>
        <v>Estimado</v>
      </c>
      <c r="J1896" s="49" t="str">
        <f>+'[43]Trafo 3f Consoliadado'!I177</f>
        <v/>
      </c>
      <c r="K1896" s="49" t="str">
        <f>+'[43]Trafo 3f Consoliadado'!J177</f>
        <v/>
      </c>
      <c r="L1896" s="49" t="str">
        <f>+'[43]Trafo 3f Consoliadado'!K177</f>
        <v/>
      </c>
      <c r="M1896" s="49" t="str">
        <f>+'[43]Trafo 3f Consoliadado'!L177</f>
        <v/>
      </c>
      <c r="N1896" s="49" t="str">
        <f>+'[43]Trafo 3f Consoliadado'!M177</f>
        <v/>
      </c>
      <c r="O1896" s="49" t="str">
        <f>+'[43]Trafo 3f Consoliadado'!N177</f>
        <v>Estimado</v>
      </c>
      <c r="P1896" s="49" t="str">
        <f>+'[43]Trafo 3f Consoliadado'!O177</f>
        <v/>
      </c>
      <c r="Q1896" s="49" t="str">
        <f>+'[43]Trafo 3f Consoliadado'!P177</f>
        <v>E</v>
      </c>
      <c r="R1896" s="51">
        <f t="shared" si="120"/>
        <v>-0.45769437295165438</v>
      </c>
      <c r="S1896" s="45" t="str">
        <f t="shared" si="121"/>
        <v>Estimado.rar</v>
      </c>
      <c r="V1896" s="46">
        <f t="shared" si="123"/>
        <v>1</v>
      </c>
    </row>
    <row r="1897" spans="1:22" s="45" customFormat="1" ht="11.25" hidden="1" customHeight="1" x14ac:dyDescent="0.2">
      <c r="A1897" s="47">
        <f t="shared" si="122"/>
        <v>1883</v>
      </c>
      <c r="B1897" s="48" t="str">
        <f>+'[43]Trafo 3f Consoliadado'!B178</f>
        <v>TTA174</v>
      </c>
      <c r="C1897" s="49" t="str">
        <f>+'[43]Trafo 3f Consoliadado'!C178</f>
        <v xml:space="preserve">TRANSFORMADOR TRIFASICO AEREO  25 KVA; 22.9/0.44-0.22 KV                                                                                                                                                                                                  </v>
      </c>
      <c r="D1897" s="49">
        <f>+'[43]Trafo 3f Consoliadado'!D178</f>
        <v>2700.35</v>
      </c>
      <c r="E1897" s="53">
        <f>+'[43]Trafo 3f Consoliadado'!E178</f>
        <v>1536.44</v>
      </c>
      <c r="F1897" s="53"/>
      <c r="G1897" s="49" t="str">
        <f>+'[43]Trafo 3f Consoliadado'!F178</f>
        <v>S</v>
      </c>
      <c r="H1897" s="49">
        <f>+'[43]Trafo 3f Consoliadado'!G178</f>
        <v>2</v>
      </c>
      <c r="I1897" s="49" t="str">
        <f>+'[43]Trafo 3f Consoliadado'!H178</f>
        <v>Factura F017-0001617</v>
      </c>
      <c r="J1897" s="49" t="str">
        <f>+'[43]Trafo 3f Consoliadado'!I178</f>
        <v>Individual</v>
      </c>
      <c r="K1897" s="49" t="str">
        <f>+'[43]Trafo 3f Consoliadado'!J178</f>
        <v>ELOR</v>
      </c>
      <c r="L1897" s="49" t="str">
        <f>+'[43]Trafo 3f Consoliadado'!K178</f>
        <v>EPLI S.A.C.</v>
      </c>
      <c r="M1897" s="49">
        <f>+'[43]Trafo 3f Consoliadado'!L178</f>
        <v>43000</v>
      </c>
      <c r="N1897" s="49">
        <f>+'[43]Trafo 3f Consoliadado'!M178</f>
        <v>2</v>
      </c>
      <c r="O1897" s="49" t="str">
        <f>+'[43]Trafo 3f Consoliadado'!N178</f>
        <v>Sustento</v>
      </c>
      <c r="P1897" s="49">
        <f>+'[43]Trafo 3f Consoliadado'!O178</f>
        <v>2</v>
      </c>
      <c r="Q1897" s="49" t="str">
        <f>+'[43]Trafo 3f Consoliadado'!P178</f>
        <v>S</v>
      </c>
      <c r="R1897" s="51">
        <f t="shared" si="120"/>
        <v>-0.43102190456792633</v>
      </c>
      <c r="S1897" s="45" t="str">
        <f t="shared" si="121"/>
        <v>ELOR: Factura F017-0001617</v>
      </c>
      <c r="V1897" s="46">
        <f t="shared" si="123"/>
        <v>1</v>
      </c>
    </row>
    <row r="1898" spans="1:22" s="45" customFormat="1" ht="11.25" hidden="1" customHeight="1" x14ac:dyDescent="0.2">
      <c r="A1898" s="47">
        <f t="shared" si="122"/>
        <v>1884</v>
      </c>
      <c r="B1898" s="48" t="str">
        <f>+'[43]Trafo 3f Consoliadado'!B179</f>
        <v>TTA151</v>
      </c>
      <c r="C1898" s="49" t="str">
        <f>+'[43]Trafo 3f Consoliadado'!C179</f>
        <v xml:space="preserve">TRANSFORMADOR TRIFASICO 25 KVA 13.2 - 22.9  / 0.40 - 0.23 KV.                                                                                                                                                                                             </v>
      </c>
      <c r="D1898" s="49">
        <f>+'[43]Trafo 3f Consoliadado'!D179</f>
        <v>2700.35</v>
      </c>
      <c r="E1898" s="53">
        <f>+'[43]Trafo 3f Consoliadado'!E179</f>
        <v>1464.415</v>
      </c>
      <c r="F1898" s="53"/>
      <c r="G1898" s="49" t="str">
        <f>+'[43]Trafo 3f Consoliadado'!F179</f>
        <v>E</v>
      </c>
      <c r="H1898" s="49" t="str">
        <f>+'[43]Trafo 3f Consoliadado'!G179</f>
        <v/>
      </c>
      <c r="I1898" s="49" t="str">
        <f>+'[43]Trafo 3f Consoliadado'!H179</f>
        <v>Estimado</v>
      </c>
      <c r="J1898" s="49" t="str">
        <f>+'[43]Trafo 3f Consoliadado'!I179</f>
        <v/>
      </c>
      <c r="K1898" s="49" t="str">
        <f>+'[43]Trafo 3f Consoliadado'!J179</f>
        <v/>
      </c>
      <c r="L1898" s="49" t="str">
        <f>+'[43]Trafo 3f Consoliadado'!K179</f>
        <v/>
      </c>
      <c r="M1898" s="49" t="str">
        <f>+'[43]Trafo 3f Consoliadado'!L179</f>
        <v/>
      </c>
      <c r="N1898" s="49" t="str">
        <f>+'[43]Trafo 3f Consoliadado'!M179</f>
        <v/>
      </c>
      <c r="O1898" s="49" t="str">
        <f>+'[43]Trafo 3f Consoliadado'!N179</f>
        <v>Estimado</v>
      </c>
      <c r="P1898" s="49" t="str">
        <f>+'[43]Trafo 3f Consoliadado'!O179</f>
        <v/>
      </c>
      <c r="Q1898" s="49" t="str">
        <f>+'[43]Trafo 3f Consoliadado'!P179</f>
        <v>E</v>
      </c>
      <c r="R1898" s="51">
        <f t="shared" si="120"/>
        <v>-0.45769437295165438</v>
      </c>
      <c r="S1898" s="45" t="str">
        <f t="shared" si="121"/>
        <v>Estimado.rar</v>
      </c>
      <c r="V1898" s="46">
        <f t="shared" si="123"/>
        <v>1</v>
      </c>
    </row>
    <row r="1899" spans="1:22" s="45" customFormat="1" ht="11.25" hidden="1" customHeight="1" x14ac:dyDescent="0.2">
      <c r="A1899" s="47">
        <f t="shared" si="122"/>
        <v>1885</v>
      </c>
      <c r="B1899" s="48" t="str">
        <f>+'[43]Trafo 3f Consoliadado'!B180</f>
        <v>TTA150</v>
      </c>
      <c r="C1899" s="49" t="str">
        <f>+'[43]Trafo 3f Consoliadado'!C180</f>
        <v xml:space="preserve">TRANSFORMADOR TRIFASICO 25 KVA 22.9 - 10 / 0.40 - 0.23 KV.                                                                                                                                                                                                </v>
      </c>
      <c r="D1899" s="49">
        <f>+'[43]Trafo 3f Consoliadado'!D180</f>
        <v>2700.35</v>
      </c>
      <c r="E1899" s="53">
        <f>+'[43]Trafo 3f Consoliadado'!E180</f>
        <v>1536.44</v>
      </c>
      <c r="F1899" s="53"/>
      <c r="G1899" s="49" t="str">
        <f>+'[43]Trafo 3f Consoliadado'!F180</f>
        <v>S</v>
      </c>
      <c r="H1899" s="49">
        <f>+'[43]Trafo 3f Consoliadado'!G180</f>
        <v>2</v>
      </c>
      <c r="I1899" s="49" t="str">
        <f>+'[43]Trafo 3f Consoliadado'!H180</f>
        <v>Orden de Compra 3214002228</v>
      </c>
      <c r="J1899" s="49" t="str">
        <f>+'[43]Trafo 3f Consoliadado'!I180</f>
        <v>Individual</v>
      </c>
      <c r="K1899" s="49" t="str">
        <f>+'[43]Trafo 3f Consoliadado'!J180</f>
        <v>ELNM</v>
      </c>
      <c r="L1899" s="49" t="str">
        <f>+'[43]Trafo 3f Consoliadado'!K180</f>
        <v>EPLI S.A.C</v>
      </c>
      <c r="M1899" s="49">
        <f>+'[43]Trafo 3f Consoliadado'!L180</f>
        <v>42842</v>
      </c>
      <c r="N1899" s="49">
        <f>+'[43]Trafo 3f Consoliadado'!M180</f>
        <v>2</v>
      </c>
      <c r="O1899" s="49" t="str">
        <f>+'[43]Trafo 3f Consoliadado'!N180</f>
        <v>Sustento</v>
      </c>
      <c r="P1899" s="49">
        <f>+'[43]Trafo 3f Consoliadado'!O180</f>
        <v>2</v>
      </c>
      <c r="Q1899" s="49" t="str">
        <f>+'[43]Trafo 3f Consoliadado'!P180</f>
        <v>S</v>
      </c>
      <c r="R1899" s="51">
        <f t="shared" si="120"/>
        <v>-0.43102190456792633</v>
      </c>
      <c r="S1899" s="45" t="str">
        <f t="shared" si="121"/>
        <v>ELNM: Orden de Compra 3214002228</v>
      </c>
      <c r="V1899" s="46">
        <f t="shared" si="123"/>
        <v>1</v>
      </c>
    </row>
    <row r="1900" spans="1:22" s="45" customFormat="1" ht="11.25" hidden="1" customHeight="1" x14ac:dyDescent="0.2">
      <c r="A1900" s="47">
        <f t="shared" si="122"/>
        <v>1886</v>
      </c>
      <c r="B1900" s="48" t="str">
        <f>+'[43]Trafo 3f Consoliadado'!B181</f>
        <v>TTA55</v>
      </c>
      <c r="C1900" s="49" t="str">
        <f>+'[43]Trafo 3f Consoliadado'!C181</f>
        <v xml:space="preserve">TRANSFORMADOR TRIFASICO AEREO  30 KVA; 22.9/0.22 KV.                                                                                                                                                                                                      </v>
      </c>
      <c r="D1900" s="49">
        <f>+'[43]Trafo 3f Consoliadado'!D181</f>
        <v>2857.32</v>
      </c>
      <c r="E1900" s="53">
        <f>+'[43]Trafo 3f Consoliadado'!E181</f>
        <v>1623.44</v>
      </c>
      <c r="F1900" s="53"/>
      <c r="G1900" s="49" t="str">
        <f>+'[43]Trafo 3f Consoliadado'!F181</f>
        <v>E</v>
      </c>
      <c r="H1900" s="49" t="str">
        <f>+'[43]Trafo 3f Consoliadado'!G181</f>
        <v/>
      </c>
      <c r="I1900" s="49" t="str">
        <f>+'[43]Trafo 3f Consoliadado'!H181</f>
        <v>Estimado</v>
      </c>
      <c r="J1900" s="49" t="str">
        <f>+'[43]Trafo 3f Consoliadado'!I181</f>
        <v/>
      </c>
      <c r="K1900" s="49" t="str">
        <f>+'[43]Trafo 3f Consoliadado'!J181</f>
        <v/>
      </c>
      <c r="L1900" s="49" t="str">
        <f>+'[43]Trafo 3f Consoliadado'!K181</f>
        <v/>
      </c>
      <c r="M1900" s="49" t="str">
        <f>+'[43]Trafo 3f Consoliadado'!L181</f>
        <v/>
      </c>
      <c r="N1900" s="49" t="str">
        <f>+'[43]Trafo 3f Consoliadado'!M181</f>
        <v/>
      </c>
      <c r="O1900" s="49" t="str">
        <f>+'[43]Trafo 3f Consoliadado'!N181</f>
        <v>Estimado</v>
      </c>
      <c r="P1900" s="49" t="str">
        <f>+'[43]Trafo 3f Consoliadado'!O181</f>
        <v/>
      </c>
      <c r="Q1900" s="49" t="str">
        <f>+'[43]Trafo 3f Consoliadado'!P181</f>
        <v>E</v>
      </c>
      <c r="R1900" s="51">
        <f t="shared" si="120"/>
        <v>-0.43183122646395922</v>
      </c>
      <c r="S1900" s="45" t="str">
        <f t="shared" si="121"/>
        <v>Estimado.rar</v>
      </c>
      <c r="V1900" s="46">
        <f t="shared" si="123"/>
        <v>1</v>
      </c>
    </row>
    <row r="1901" spans="1:22" s="45" customFormat="1" ht="11.25" hidden="1" customHeight="1" x14ac:dyDescent="0.2">
      <c r="A1901" s="47">
        <f t="shared" si="122"/>
        <v>1887</v>
      </c>
      <c r="B1901" s="48" t="str">
        <f>+'[43]Trafo 3f Consoliadado'!B182</f>
        <v>TTA56</v>
      </c>
      <c r="C1901" s="49" t="str">
        <f>+'[43]Trafo 3f Consoliadado'!C182</f>
        <v xml:space="preserve">TRANSFORMADOR TRIFASICO AEREO  30 KVA; 22.9/0.38-0.22 KV.                                                                                                                                                                                                 </v>
      </c>
      <c r="D1901" s="49">
        <f>+'[43]Trafo 3f Consoliadado'!D182</f>
        <v>2857.32</v>
      </c>
      <c r="E1901" s="53">
        <f>+'[43]Trafo 3f Consoliadado'!E182</f>
        <v>1623.44</v>
      </c>
      <c r="F1901" s="53"/>
      <c r="G1901" s="49" t="str">
        <f>+'[43]Trafo 3f Consoliadado'!F182</f>
        <v>E</v>
      </c>
      <c r="H1901" s="49" t="str">
        <f>+'[43]Trafo 3f Consoliadado'!G182</f>
        <v/>
      </c>
      <c r="I1901" s="49" t="str">
        <f>+'[43]Trafo 3f Consoliadado'!H182</f>
        <v>Estimado</v>
      </c>
      <c r="J1901" s="49" t="str">
        <f>+'[43]Trafo 3f Consoliadado'!I182</f>
        <v/>
      </c>
      <c r="K1901" s="49" t="str">
        <f>+'[43]Trafo 3f Consoliadado'!J182</f>
        <v/>
      </c>
      <c r="L1901" s="49" t="str">
        <f>+'[43]Trafo 3f Consoliadado'!K182</f>
        <v/>
      </c>
      <c r="M1901" s="49" t="str">
        <f>+'[43]Trafo 3f Consoliadado'!L182</f>
        <v/>
      </c>
      <c r="N1901" s="49" t="str">
        <f>+'[43]Trafo 3f Consoliadado'!M182</f>
        <v/>
      </c>
      <c r="O1901" s="49" t="str">
        <f>+'[43]Trafo 3f Consoliadado'!N182</f>
        <v>Estimado</v>
      </c>
      <c r="P1901" s="49" t="str">
        <f>+'[43]Trafo 3f Consoliadado'!O182</f>
        <v/>
      </c>
      <c r="Q1901" s="49" t="str">
        <f>+'[43]Trafo 3f Consoliadado'!P182</f>
        <v>E</v>
      </c>
      <c r="R1901" s="51">
        <f t="shared" si="120"/>
        <v>-0.43183122646395922</v>
      </c>
      <c r="S1901" s="45" t="str">
        <f t="shared" si="121"/>
        <v>Estimado.rar</v>
      </c>
      <c r="V1901" s="46">
        <f t="shared" si="123"/>
        <v>1</v>
      </c>
    </row>
    <row r="1902" spans="1:22" s="45" customFormat="1" ht="11.25" hidden="1" customHeight="1" x14ac:dyDescent="0.2">
      <c r="A1902" s="47">
        <f t="shared" si="122"/>
        <v>1888</v>
      </c>
      <c r="B1902" s="48" t="str">
        <f>+'[43]Trafo 3f Consoliadado'!B183</f>
        <v>TTA177</v>
      </c>
      <c r="C1902" s="49" t="str">
        <f>+'[43]Trafo 3f Consoliadado'!C183</f>
        <v xml:space="preserve">TRANSFORMADOR TRIFASICO AEREO  30 KVA; 22.9/0.44-0.22 KV.                                                                                                                                                                                                 </v>
      </c>
      <c r="D1902" s="49">
        <f>+'[43]Trafo 3f Consoliadado'!D183</f>
        <v>2857.32</v>
      </c>
      <c r="E1902" s="53">
        <f>+'[43]Trafo 3f Consoliadado'!E183</f>
        <v>1623.44</v>
      </c>
      <c r="F1902" s="53"/>
      <c r="G1902" s="49" t="str">
        <f>+'[43]Trafo 3f Consoliadado'!F183</f>
        <v>E</v>
      </c>
      <c r="H1902" s="49" t="str">
        <f>+'[43]Trafo 3f Consoliadado'!G183</f>
        <v/>
      </c>
      <c r="I1902" s="49" t="str">
        <f>+'[43]Trafo 3f Consoliadado'!H183</f>
        <v>Estimado</v>
      </c>
      <c r="J1902" s="49" t="str">
        <f>+'[43]Trafo 3f Consoliadado'!I183</f>
        <v/>
      </c>
      <c r="K1902" s="49" t="str">
        <f>+'[43]Trafo 3f Consoliadado'!J183</f>
        <v/>
      </c>
      <c r="L1902" s="49" t="str">
        <f>+'[43]Trafo 3f Consoliadado'!K183</f>
        <v/>
      </c>
      <c r="M1902" s="49" t="str">
        <f>+'[43]Trafo 3f Consoliadado'!L183</f>
        <v/>
      </c>
      <c r="N1902" s="49" t="str">
        <f>+'[43]Trafo 3f Consoliadado'!M183</f>
        <v/>
      </c>
      <c r="O1902" s="49" t="str">
        <f>+'[43]Trafo 3f Consoliadado'!N183</f>
        <v>Estimado</v>
      </c>
      <c r="P1902" s="49" t="str">
        <f>+'[43]Trafo 3f Consoliadado'!O183</f>
        <v/>
      </c>
      <c r="Q1902" s="49" t="str">
        <f>+'[43]Trafo 3f Consoliadado'!P183</f>
        <v>E</v>
      </c>
      <c r="R1902" s="51">
        <f t="shared" si="120"/>
        <v>-0.43183122646395922</v>
      </c>
      <c r="S1902" s="45" t="str">
        <f t="shared" si="121"/>
        <v>Estimado.rar</v>
      </c>
      <c r="V1902" s="46">
        <f t="shared" si="123"/>
        <v>1</v>
      </c>
    </row>
    <row r="1903" spans="1:22" s="45" customFormat="1" ht="11.25" hidden="1" customHeight="1" x14ac:dyDescent="0.2">
      <c r="A1903" s="47">
        <f t="shared" si="122"/>
        <v>1889</v>
      </c>
      <c r="B1903" s="48" t="str">
        <f>+'[43]Trafo 3f Consoliadado'!B184</f>
        <v>TTA60</v>
      </c>
      <c r="C1903" s="49" t="str">
        <f>+'[43]Trafo 3f Consoliadado'!C184</f>
        <v xml:space="preserve">TRANSFORMADOR TRIFASICO AEREO  37 KVA; 22.9/0.22 KV.                                                                                                                                                                                                      </v>
      </c>
      <c r="D1903" s="49">
        <f>+'[43]Trafo 3f Consoliadado'!D184</f>
        <v>3077.08</v>
      </c>
      <c r="E1903" s="53">
        <f>+'[43]Trafo 3f Consoliadado'!E184</f>
        <v>1846.075</v>
      </c>
      <c r="F1903" s="53"/>
      <c r="G1903" s="49" t="str">
        <f>+'[43]Trafo 3f Consoliadado'!F184</f>
        <v>E</v>
      </c>
      <c r="H1903" s="49" t="str">
        <f>+'[43]Trafo 3f Consoliadado'!G184</f>
        <v/>
      </c>
      <c r="I1903" s="49" t="str">
        <f>+'[43]Trafo 3f Consoliadado'!H184</f>
        <v>Estimado</v>
      </c>
      <c r="J1903" s="49" t="str">
        <f>+'[43]Trafo 3f Consoliadado'!I184</f>
        <v/>
      </c>
      <c r="K1903" s="49" t="str">
        <f>+'[43]Trafo 3f Consoliadado'!J184</f>
        <v/>
      </c>
      <c r="L1903" s="49" t="str">
        <f>+'[43]Trafo 3f Consoliadado'!K184</f>
        <v/>
      </c>
      <c r="M1903" s="49" t="str">
        <f>+'[43]Trafo 3f Consoliadado'!L184</f>
        <v/>
      </c>
      <c r="N1903" s="49" t="str">
        <f>+'[43]Trafo 3f Consoliadado'!M184</f>
        <v/>
      </c>
      <c r="O1903" s="49" t="str">
        <f>+'[43]Trafo 3f Consoliadado'!N184</f>
        <v>Estimado</v>
      </c>
      <c r="P1903" s="49" t="str">
        <f>+'[43]Trafo 3f Consoliadado'!O184</f>
        <v/>
      </c>
      <c r="Q1903" s="49" t="str">
        <f>+'[43]Trafo 3f Consoliadado'!P184</f>
        <v>E</v>
      </c>
      <c r="R1903" s="51">
        <f t="shared" si="120"/>
        <v>-0.40005622213267122</v>
      </c>
      <c r="S1903" s="45" t="str">
        <f t="shared" si="121"/>
        <v>Estimado.rar</v>
      </c>
      <c r="V1903" s="46">
        <f t="shared" si="123"/>
        <v>1</v>
      </c>
    </row>
    <row r="1904" spans="1:22" s="45" customFormat="1" ht="11.25" hidden="1" customHeight="1" x14ac:dyDescent="0.2">
      <c r="A1904" s="47">
        <f t="shared" si="122"/>
        <v>1890</v>
      </c>
      <c r="B1904" s="48" t="str">
        <f>+'[43]Trafo 3f Consoliadado'!B185</f>
        <v>TTA61</v>
      </c>
      <c r="C1904" s="49" t="str">
        <f>+'[43]Trafo 3f Consoliadado'!C185</f>
        <v xml:space="preserve">TRANSFORMADOR TRIFASICO AEREO  37 KVA; 22.9/0.38-0.22 KV.                                                                                                                                                                                                 </v>
      </c>
      <c r="D1904" s="49">
        <f>+'[43]Trafo 3f Consoliadado'!D185</f>
        <v>3077.08</v>
      </c>
      <c r="E1904" s="53">
        <f>+'[43]Trafo 3f Consoliadado'!E185</f>
        <v>1846.075</v>
      </c>
      <c r="F1904" s="53"/>
      <c r="G1904" s="49" t="str">
        <f>+'[43]Trafo 3f Consoliadado'!F185</f>
        <v>E</v>
      </c>
      <c r="H1904" s="49" t="str">
        <f>+'[43]Trafo 3f Consoliadado'!G185</f>
        <v/>
      </c>
      <c r="I1904" s="49" t="str">
        <f>+'[43]Trafo 3f Consoliadado'!H185</f>
        <v>Estimado</v>
      </c>
      <c r="J1904" s="49" t="str">
        <f>+'[43]Trafo 3f Consoliadado'!I185</f>
        <v/>
      </c>
      <c r="K1904" s="49" t="str">
        <f>+'[43]Trafo 3f Consoliadado'!J185</f>
        <v/>
      </c>
      <c r="L1904" s="49" t="str">
        <f>+'[43]Trafo 3f Consoliadado'!K185</f>
        <v/>
      </c>
      <c r="M1904" s="49" t="str">
        <f>+'[43]Trafo 3f Consoliadado'!L185</f>
        <v/>
      </c>
      <c r="N1904" s="49" t="str">
        <f>+'[43]Trafo 3f Consoliadado'!M185</f>
        <v/>
      </c>
      <c r="O1904" s="49" t="str">
        <f>+'[43]Trafo 3f Consoliadado'!N185</f>
        <v>Estimado</v>
      </c>
      <c r="P1904" s="49" t="str">
        <f>+'[43]Trafo 3f Consoliadado'!O185</f>
        <v/>
      </c>
      <c r="Q1904" s="49" t="str">
        <f>+'[43]Trafo 3f Consoliadado'!P185</f>
        <v>E</v>
      </c>
      <c r="R1904" s="51">
        <f t="shared" si="120"/>
        <v>-0.40005622213267122</v>
      </c>
      <c r="S1904" s="45" t="str">
        <f t="shared" si="121"/>
        <v>Estimado.rar</v>
      </c>
      <c r="V1904" s="46">
        <f t="shared" si="123"/>
        <v>1</v>
      </c>
    </row>
    <row r="1905" spans="1:22" s="45" customFormat="1" ht="11.25" hidden="1" customHeight="1" x14ac:dyDescent="0.2">
      <c r="A1905" s="47">
        <f t="shared" si="122"/>
        <v>1891</v>
      </c>
      <c r="B1905" s="48" t="str">
        <f>+'[43]Trafo 3f Consoliadado'!B186</f>
        <v>TTA181</v>
      </c>
      <c r="C1905" s="49" t="str">
        <f>+'[43]Trafo 3f Consoliadado'!C186</f>
        <v xml:space="preserve">TRANSFORMADOR TRIFASICO AEREO  37 KVA; 22.9/0.44-0.22 KV.                                                                                                                                                                                                 </v>
      </c>
      <c r="D1905" s="49">
        <f>+'[43]Trafo 3f Consoliadado'!D186</f>
        <v>3077.08</v>
      </c>
      <c r="E1905" s="53">
        <f>+'[43]Trafo 3f Consoliadado'!E186</f>
        <v>1846.075</v>
      </c>
      <c r="F1905" s="53"/>
      <c r="G1905" s="49" t="str">
        <f>+'[43]Trafo 3f Consoliadado'!F186</f>
        <v>E</v>
      </c>
      <c r="H1905" s="49" t="str">
        <f>+'[43]Trafo 3f Consoliadado'!G186</f>
        <v/>
      </c>
      <c r="I1905" s="49" t="str">
        <f>+'[43]Trafo 3f Consoliadado'!H186</f>
        <v>Estimado</v>
      </c>
      <c r="J1905" s="49" t="str">
        <f>+'[43]Trafo 3f Consoliadado'!I186</f>
        <v/>
      </c>
      <c r="K1905" s="49" t="str">
        <f>+'[43]Trafo 3f Consoliadado'!J186</f>
        <v/>
      </c>
      <c r="L1905" s="49" t="str">
        <f>+'[43]Trafo 3f Consoliadado'!K186</f>
        <v/>
      </c>
      <c r="M1905" s="49" t="str">
        <f>+'[43]Trafo 3f Consoliadado'!L186</f>
        <v/>
      </c>
      <c r="N1905" s="49" t="str">
        <f>+'[43]Trafo 3f Consoliadado'!M186</f>
        <v/>
      </c>
      <c r="O1905" s="49" t="str">
        <f>+'[43]Trafo 3f Consoliadado'!N186</f>
        <v>Estimado</v>
      </c>
      <c r="P1905" s="49" t="str">
        <f>+'[43]Trafo 3f Consoliadado'!O186</f>
        <v/>
      </c>
      <c r="Q1905" s="49" t="str">
        <f>+'[43]Trafo 3f Consoliadado'!P186</f>
        <v>E</v>
      </c>
      <c r="R1905" s="51">
        <f t="shared" si="120"/>
        <v>-0.40005622213267122</v>
      </c>
      <c r="S1905" s="45" t="str">
        <f t="shared" si="121"/>
        <v>Estimado.rar</v>
      </c>
      <c r="V1905" s="46">
        <f t="shared" si="123"/>
        <v>1</v>
      </c>
    </row>
    <row r="1906" spans="1:22" s="45" customFormat="1" ht="11.25" hidden="1" customHeight="1" x14ac:dyDescent="0.2">
      <c r="A1906" s="47">
        <f t="shared" si="122"/>
        <v>1892</v>
      </c>
      <c r="B1906" s="48" t="str">
        <f>+'[43]Trafo 3f Consoliadado'!B187</f>
        <v>TTA309</v>
      </c>
      <c r="C1906" s="49" t="str">
        <f>+'[43]Trafo 3f Consoliadado'!C187</f>
        <v xml:space="preserve">TRANSFORMADOR TRIFASICO AEREO  40 KVA, 22.9 KV/220 V                                                                                                                                                                                                      </v>
      </c>
      <c r="D1906" s="49">
        <f>+'[43]Trafo 3f Consoliadado'!D187</f>
        <v>3171.26</v>
      </c>
      <c r="E1906" s="53">
        <f>+'[43]Trafo 3f Consoliadado'!E187</f>
        <v>1941.49</v>
      </c>
      <c r="F1906" s="53"/>
      <c r="G1906" s="49" t="str">
        <f>+'[43]Trafo 3f Consoliadado'!F187</f>
        <v>E</v>
      </c>
      <c r="H1906" s="49" t="str">
        <f>+'[43]Trafo 3f Consoliadado'!G187</f>
        <v/>
      </c>
      <c r="I1906" s="49" t="str">
        <f>+'[43]Trafo 3f Consoliadado'!H187</f>
        <v>Estimado</v>
      </c>
      <c r="J1906" s="49" t="str">
        <f>+'[43]Trafo 3f Consoliadado'!I187</f>
        <v/>
      </c>
      <c r="K1906" s="49" t="str">
        <f>+'[43]Trafo 3f Consoliadado'!J187</f>
        <v/>
      </c>
      <c r="L1906" s="49" t="str">
        <f>+'[43]Trafo 3f Consoliadado'!K187</f>
        <v/>
      </c>
      <c r="M1906" s="49" t="str">
        <f>+'[43]Trafo 3f Consoliadado'!L187</f>
        <v/>
      </c>
      <c r="N1906" s="49" t="str">
        <f>+'[43]Trafo 3f Consoliadado'!M187</f>
        <v/>
      </c>
      <c r="O1906" s="49" t="str">
        <f>+'[43]Trafo 3f Consoliadado'!N187</f>
        <v>Estimado</v>
      </c>
      <c r="P1906" s="49" t="str">
        <f>+'[43]Trafo 3f Consoliadado'!O187</f>
        <v/>
      </c>
      <c r="Q1906" s="49" t="str">
        <f>+'[43]Trafo 3f Consoliadado'!P187</f>
        <v>E</v>
      </c>
      <c r="R1906" s="51">
        <f t="shared" si="120"/>
        <v>-0.38778592736010298</v>
      </c>
      <c r="S1906" s="45" t="str">
        <f t="shared" si="121"/>
        <v>Estimado.rar</v>
      </c>
      <c r="V1906" s="46">
        <f t="shared" si="123"/>
        <v>1</v>
      </c>
    </row>
    <row r="1907" spans="1:22" s="45" customFormat="1" ht="11.25" hidden="1" customHeight="1" x14ac:dyDescent="0.2">
      <c r="A1907" s="47">
        <f t="shared" si="122"/>
        <v>1893</v>
      </c>
      <c r="B1907" s="48" t="str">
        <f>+'[43]Trafo 3f Consoliadado'!B188</f>
        <v>TTA310</v>
      </c>
      <c r="C1907" s="49" t="str">
        <f>+'[43]Trafo 3f Consoliadado'!C188</f>
        <v xml:space="preserve">TRANSFORMADOR TRIFASICO AEREO  40 KVA, 22.9 KV/440/220 V                                                                                                                                                                                                  </v>
      </c>
      <c r="D1907" s="49">
        <f>+'[43]Trafo 3f Consoliadado'!D188</f>
        <v>3171.26</v>
      </c>
      <c r="E1907" s="53">
        <f>+'[43]Trafo 3f Consoliadado'!E188</f>
        <v>1941.49</v>
      </c>
      <c r="F1907" s="53"/>
      <c r="G1907" s="49" t="str">
        <f>+'[43]Trafo 3f Consoliadado'!F188</f>
        <v>E</v>
      </c>
      <c r="H1907" s="49" t="str">
        <f>+'[43]Trafo 3f Consoliadado'!G188</f>
        <v/>
      </c>
      <c r="I1907" s="49" t="str">
        <f>+'[43]Trafo 3f Consoliadado'!H188</f>
        <v>Estimado</v>
      </c>
      <c r="J1907" s="49" t="str">
        <f>+'[43]Trafo 3f Consoliadado'!I188</f>
        <v/>
      </c>
      <c r="K1907" s="49" t="str">
        <f>+'[43]Trafo 3f Consoliadado'!J188</f>
        <v/>
      </c>
      <c r="L1907" s="49" t="str">
        <f>+'[43]Trafo 3f Consoliadado'!K188</f>
        <v/>
      </c>
      <c r="M1907" s="49" t="str">
        <f>+'[43]Trafo 3f Consoliadado'!L188</f>
        <v/>
      </c>
      <c r="N1907" s="49" t="str">
        <f>+'[43]Trafo 3f Consoliadado'!M188</f>
        <v/>
      </c>
      <c r="O1907" s="49" t="str">
        <f>+'[43]Trafo 3f Consoliadado'!N188</f>
        <v>Estimado</v>
      </c>
      <c r="P1907" s="49" t="str">
        <f>+'[43]Trafo 3f Consoliadado'!O188</f>
        <v/>
      </c>
      <c r="Q1907" s="49" t="str">
        <f>+'[43]Trafo 3f Consoliadado'!P188</f>
        <v>E</v>
      </c>
      <c r="R1907" s="51">
        <f t="shared" si="120"/>
        <v>-0.38778592736010298</v>
      </c>
      <c r="S1907" s="45" t="str">
        <f t="shared" si="121"/>
        <v>Estimado.rar</v>
      </c>
      <c r="V1907" s="46">
        <f t="shared" si="123"/>
        <v>1</v>
      </c>
    </row>
    <row r="1908" spans="1:22" s="45" customFormat="1" ht="11.25" hidden="1" customHeight="1" x14ac:dyDescent="0.2">
      <c r="A1908" s="47">
        <f t="shared" si="122"/>
        <v>1894</v>
      </c>
      <c r="B1908" s="48" t="str">
        <f>+'[43]Trafo 3f Consoliadado'!B189</f>
        <v>TTA65</v>
      </c>
      <c r="C1908" s="49" t="str">
        <f>+'[43]Trafo 3f Consoliadado'!C189</f>
        <v xml:space="preserve">TRANSFORMADOR TRIFASICO AEREO  40 KVA; 22.9/0.22 KV.                                                                                                                                                                                                      </v>
      </c>
      <c r="D1908" s="49">
        <f>+'[43]Trafo 3f Consoliadado'!D189</f>
        <v>3171.26</v>
      </c>
      <c r="E1908" s="53">
        <f>+'[43]Trafo 3f Consoliadado'!E189</f>
        <v>1941.49</v>
      </c>
      <c r="F1908" s="53"/>
      <c r="G1908" s="49" t="str">
        <f>+'[43]Trafo 3f Consoliadado'!F189</f>
        <v>E</v>
      </c>
      <c r="H1908" s="49" t="str">
        <f>+'[43]Trafo 3f Consoliadado'!G189</f>
        <v/>
      </c>
      <c r="I1908" s="49" t="str">
        <f>+'[43]Trafo 3f Consoliadado'!H189</f>
        <v>Estimado</v>
      </c>
      <c r="J1908" s="49" t="str">
        <f>+'[43]Trafo 3f Consoliadado'!I189</f>
        <v/>
      </c>
      <c r="K1908" s="49" t="str">
        <f>+'[43]Trafo 3f Consoliadado'!J189</f>
        <v/>
      </c>
      <c r="L1908" s="49" t="str">
        <f>+'[43]Trafo 3f Consoliadado'!K189</f>
        <v/>
      </c>
      <c r="M1908" s="49" t="str">
        <f>+'[43]Trafo 3f Consoliadado'!L189</f>
        <v/>
      </c>
      <c r="N1908" s="49" t="str">
        <f>+'[43]Trafo 3f Consoliadado'!M189</f>
        <v/>
      </c>
      <c r="O1908" s="49" t="str">
        <f>+'[43]Trafo 3f Consoliadado'!N189</f>
        <v>Estimado</v>
      </c>
      <c r="P1908" s="49" t="str">
        <f>+'[43]Trafo 3f Consoliadado'!O189</f>
        <v/>
      </c>
      <c r="Q1908" s="49" t="str">
        <f>+'[43]Trafo 3f Consoliadado'!P189</f>
        <v>E</v>
      </c>
      <c r="R1908" s="51">
        <f t="shared" si="120"/>
        <v>-0.38778592736010298</v>
      </c>
      <c r="S1908" s="45" t="str">
        <f t="shared" si="121"/>
        <v>Estimado.rar</v>
      </c>
      <c r="V1908" s="46">
        <f t="shared" si="123"/>
        <v>1</v>
      </c>
    </row>
    <row r="1909" spans="1:22" s="45" customFormat="1" ht="11.25" hidden="1" customHeight="1" x14ac:dyDescent="0.2">
      <c r="A1909" s="47">
        <f t="shared" si="122"/>
        <v>1895</v>
      </c>
      <c r="B1909" s="48" t="str">
        <f>+'[43]Trafo 3f Consoliadado'!B190</f>
        <v>TTA66</v>
      </c>
      <c r="C1909" s="49" t="str">
        <f>+'[43]Trafo 3f Consoliadado'!C190</f>
        <v xml:space="preserve">TRANSFORMADOR TRIFASICO AEREO  40 KVA; 22.9/0.38-0.22 KV.                                                                                                                                                                                                 </v>
      </c>
      <c r="D1909" s="49">
        <f>+'[43]Trafo 3f Consoliadado'!D190</f>
        <v>3171.26</v>
      </c>
      <c r="E1909" s="53">
        <f>+'[43]Trafo 3f Consoliadado'!E190</f>
        <v>1941.49</v>
      </c>
      <c r="F1909" s="53"/>
      <c r="G1909" s="49" t="str">
        <f>+'[43]Trafo 3f Consoliadado'!F190</f>
        <v>E</v>
      </c>
      <c r="H1909" s="49" t="str">
        <f>+'[43]Trafo 3f Consoliadado'!G190</f>
        <v/>
      </c>
      <c r="I1909" s="49" t="str">
        <f>+'[43]Trafo 3f Consoliadado'!H190</f>
        <v>Estimado</v>
      </c>
      <c r="J1909" s="49" t="str">
        <f>+'[43]Trafo 3f Consoliadado'!I190</f>
        <v/>
      </c>
      <c r="K1909" s="49" t="str">
        <f>+'[43]Trafo 3f Consoliadado'!J190</f>
        <v/>
      </c>
      <c r="L1909" s="49" t="str">
        <f>+'[43]Trafo 3f Consoliadado'!K190</f>
        <v/>
      </c>
      <c r="M1909" s="49" t="str">
        <f>+'[43]Trafo 3f Consoliadado'!L190</f>
        <v/>
      </c>
      <c r="N1909" s="49" t="str">
        <f>+'[43]Trafo 3f Consoliadado'!M190</f>
        <v/>
      </c>
      <c r="O1909" s="49" t="str">
        <f>+'[43]Trafo 3f Consoliadado'!N190</f>
        <v>Estimado</v>
      </c>
      <c r="P1909" s="49" t="str">
        <f>+'[43]Trafo 3f Consoliadado'!O190</f>
        <v/>
      </c>
      <c r="Q1909" s="49" t="str">
        <f>+'[43]Trafo 3f Consoliadado'!P190</f>
        <v>E</v>
      </c>
      <c r="R1909" s="51">
        <f t="shared" si="120"/>
        <v>-0.38778592736010298</v>
      </c>
      <c r="S1909" s="45" t="str">
        <f t="shared" si="121"/>
        <v>Estimado.rar</v>
      </c>
      <c r="V1909" s="46">
        <f t="shared" si="123"/>
        <v>1</v>
      </c>
    </row>
    <row r="1910" spans="1:22" s="45" customFormat="1" ht="11.25" hidden="1" customHeight="1" x14ac:dyDescent="0.2">
      <c r="A1910" s="47">
        <f t="shared" si="122"/>
        <v>1896</v>
      </c>
      <c r="B1910" s="48" t="str">
        <f>+'[43]Trafo 3f Consoliadado'!B191</f>
        <v>TTA246</v>
      </c>
      <c r="C1910" s="49" t="str">
        <f>+'[43]Trafo 3f Consoliadado'!C191</f>
        <v xml:space="preserve">TRANSFORMADOR TRIFASICO 50 KVA 22.9 /  0.38-0.22 KV.                                                                                                                                                                                                      </v>
      </c>
      <c r="D1910" s="49">
        <f>+'[43]Trafo 3f Consoliadado'!D191</f>
        <v>3485.2</v>
      </c>
      <c r="E1910" s="53">
        <f>+'[43]Trafo 3f Consoliadado'!E191</f>
        <v>2430</v>
      </c>
      <c r="F1910" s="53"/>
      <c r="G1910" s="49" t="str">
        <f>+'[43]Trafo 3f Consoliadado'!F191</f>
        <v>S</v>
      </c>
      <c r="H1910" s="49">
        <f>+'[43]Trafo 3f Consoliadado'!G191</f>
        <v>3</v>
      </c>
      <c r="I1910" s="49" t="str">
        <f>+'[43]Trafo 3f Consoliadado'!H191</f>
        <v>Orden de Compra OC-304077</v>
      </c>
      <c r="J1910" s="49" t="str">
        <f>+'[43]Trafo 3f Consoliadado'!I191</f>
        <v>Individual</v>
      </c>
      <c r="K1910" s="49" t="str">
        <f>+'[43]Trafo 3f Consoliadado'!J191</f>
        <v>ELDU</v>
      </c>
      <c r="L1910" s="49" t="str">
        <f>+'[43]Trafo 3f Consoliadado'!K191</f>
        <v>I &amp; T ELECTRIC S.A.C</v>
      </c>
      <c r="M1910" s="49">
        <f>+'[43]Trafo 3f Consoliadado'!L191</f>
        <v>42985</v>
      </c>
      <c r="N1910" s="49">
        <f>+'[43]Trafo 3f Consoliadado'!M191</f>
        <v>3</v>
      </c>
      <c r="O1910" s="49" t="str">
        <f>+'[43]Trafo 3f Consoliadado'!N191</f>
        <v>Sustento</v>
      </c>
      <c r="P1910" s="49">
        <f>+'[43]Trafo 3f Consoliadado'!O191</f>
        <v>3</v>
      </c>
      <c r="Q1910" s="49" t="str">
        <f>+'[43]Trafo 3f Consoliadado'!P191</f>
        <v>S</v>
      </c>
      <c r="R1910" s="51">
        <f t="shared" si="120"/>
        <v>-0.30276598186617698</v>
      </c>
      <c r="S1910" s="45" t="str">
        <f t="shared" si="121"/>
        <v>ELDU: Orden de Compra OC-304077</v>
      </c>
      <c r="V1910" s="46">
        <f t="shared" si="123"/>
        <v>1</v>
      </c>
    </row>
    <row r="1911" spans="1:22" s="45" customFormat="1" ht="11.25" hidden="1" customHeight="1" x14ac:dyDescent="0.2">
      <c r="A1911" s="47">
        <f t="shared" si="122"/>
        <v>1897</v>
      </c>
      <c r="B1911" s="48" t="str">
        <f>+'[43]Trafo 3f Consoliadado'!B192</f>
        <v>TTA282</v>
      </c>
      <c r="C1911" s="49" t="str">
        <f>+'[43]Trafo 3f Consoliadado'!C192</f>
        <v xml:space="preserve">TRANSFORMADOR TRIFASICO 50 KVA 22.9/0.22 KV                                                                                                                                                                                                               </v>
      </c>
      <c r="D1911" s="49">
        <f>+'[43]Trafo 3f Consoliadado'!D192</f>
        <v>3485.2</v>
      </c>
      <c r="E1911" s="53">
        <f>+'[43]Trafo 3f Consoliadado'!E192</f>
        <v>2259.54</v>
      </c>
      <c r="F1911" s="53"/>
      <c r="G1911" s="49" t="str">
        <f>+'[43]Trafo 3f Consoliadado'!F192</f>
        <v>E</v>
      </c>
      <c r="H1911" s="49" t="str">
        <f>+'[43]Trafo 3f Consoliadado'!G192</f>
        <v/>
      </c>
      <c r="I1911" s="49" t="str">
        <f>+'[43]Trafo 3f Consoliadado'!H192</f>
        <v>Estimado</v>
      </c>
      <c r="J1911" s="49" t="str">
        <f>+'[43]Trafo 3f Consoliadado'!I192</f>
        <v/>
      </c>
      <c r="K1911" s="49" t="str">
        <f>+'[43]Trafo 3f Consoliadado'!J192</f>
        <v/>
      </c>
      <c r="L1911" s="49" t="str">
        <f>+'[43]Trafo 3f Consoliadado'!K192</f>
        <v/>
      </c>
      <c r="M1911" s="49" t="str">
        <f>+'[43]Trafo 3f Consoliadado'!L192</f>
        <v/>
      </c>
      <c r="N1911" s="49" t="str">
        <f>+'[43]Trafo 3f Consoliadado'!M192</f>
        <v/>
      </c>
      <c r="O1911" s="49" t="str">
        <f>+'[43]Trafo 3f Consoliadado'!N192</f>
        <v>Estimado</v>
      </c>
      <c r="P1911" s="49" t="str">
        <f>+'[43]Trafo 3f Consoliadado'!O192</f>
        <v/>
      </c>
      <c r="Q1911" s="49" t="str">
        <f>+'[43]Trafo 3f Consoliadado'!P192</f>
        <v>E</v>
      </c>
      <c r="R1911" s="51">
        <f t="shared" si="120"/>
        <v>-0.35167565706415693</v>
      </c>
      <c r="S1911" s="45" t="str">
        <f t="shared" si="121"/>
        <v>Estimado.rar</v>
      </c>
      <c r="V1911" s="46">
        <f t="shared" si="123"/>
        <v>1</v>
      </c>
    </row>
    <row r="1912" spans="1:22" s="45" customFormat="1" ht="11.25" hidden="1" customHeight="1" x14ac:dyDescent="0.2">
      <c r="A1912" s="47">
        <f t="shared" si="122"/>
        <v>1898</v>
      </c>
      <c r="B1912" s="48" t="str">
        <f>+'[43]Trafo 3f Consoliadado'!B193</f>
        <v>TTA312</v>
      </c>
      <c r="C1912" s="49" t="str">
        <f>+'[43]Trafo 3f Consoliadado'!C193</f>
        <v xml:space="preserve">TRANSFORMADOR TRIFASICO AEREO  50 KVA, 22.9 KV/BT                                                                                                                                                                                                         </v>
      </c>
      <c r="D1912" s="49">
        <f>+'[43]Trafo 3f Consoliadado'!D193</f>
        <v>3485.2</v>
      </c>
      <c r="E1912" s="53">
        <f>+'[43]Trafo 3f Consoliadado'!E193</f>
        <v>2259.54</v>
      </c>
      <c r="F1912" s="53"/>
      <c r="G1912" s="49" t="str">
        <f>+'[43]Trafo 3f Consoliadado'!F193</f>
        <v>E</v>
      </c>
      <c r="H1912" s="49" t="str">
        <f>+'[43]Trafo 3f Consoliadado'!G193</f>
        <v/>
      </c>
      <c r="I1912" s="49" t="str">
        <f>+'[43]Trafo 3f Consoliadado'!H193</f>
        <v>Estimado</v>
      </c>
      <c r="J1912" s="49" t="str">
        <f>+'[43]Trafo 3f Consoliadado'!I193</f>
        <v/>
      </c>
      <c r="K1912" s="49" t="str">
        <f>+'[43]Trafo 3f Consoliadado'!J193</f>
        <v/>
      </c>
      <c r="L1912" s="49" t="str">
        <f>+'[43]Trafo 3f Consoliadado'!K193</f>
        <v/>
      </c>
      <c r="M1912" s="49" t="str">
        <f>+'[43]Trafo 3f Consoliadado'!L193</f>
        <v/>
      </c>
      <c r="N1912" s="49" t="str">
        <f>+'[43]Trafo 3f Consoliadado'!M193</f>
        <v/>
      </c>
      <c r="O1912" s="49" t="str">
        <f>+'[43]Trafo 3f Consoliadado'!N193</f>
        <v>Estimado</v>
      </c>
      <c r="P1912" s="49" t="str">
        <f>+'[43]Trafo 3f Consoliadado'!O193</f>
        <v/>
      </c>
      <c r="Q1912" s="49" t="str">
        <f>+'[43]Trafo 3f Consoliadado'!P193</f>
        <v>E</v>
      </c>
      <c r="R1912" s="51">
        <f t="shared" si="120"/>
        <v>-0.35167565706415693</v>
      </c>
      <c r="S1912" s="45" t="str">
        <f t="shared" si="121"/>
        <v>Estimado.rar</v>
      </c>
      <c r="V1912" s="46">
        <f t="shared" si="123"/>
        <v>1</v>
      </c>
    </row>
    <row r="1913" spans="1:22" s="45" customFormat="1" ht="11.25" hidden="1" customHeight="1" x14ac:dyDescent="0.2">
      <c r="A1913" s="47">
        <f t="shared" si="122"/>
        <v>1899</v>
      </c>
      <c r="B1913" s="48" t="str">
        <f>+'[43]Trafo 3f Consoliadado'!B194</f>
        <v>TTA19</v>
      </c>
      <c r="C1913" s="49" t="str">
        <f>+'[43]Trafo 3f Consoliadado'!C194</f>
        <v xml:space="preserve">TRANSFORMADOR TRIFASICO AEREO  50 KVA; 22.9/0.22 KV.                                                                                                                                                                                                      </v>
      </c>
      <c r="D1913" s="49">
        <f>+'[43]Trafo 3f Consoliadado'!D194</f>
        <v>3204.67</v>
      </c>
      <c r="E1913" s="53">
        <f>+'[43]Trafo 3f Consoliadado'!E194</f>
        <v>2259.54</v>
      </c>
      <c r="F1913" s="53"/>
      <c r="G1913" s="49" t="str">
        <f>+'[43]Trafo 3f Consoliadado'!F194</f>
        <v>E</v>
      </c>
      <c r="H1913" s="49" t="str">
        <f>+'[43]Trafo 3f Consoliadado'!G194</f>
        <v/>
      </c>
      <c r="I1913" s="49" t="str">
        <f>+'[43]Trafo 3f Consoliadado'!H194</f>
        <v>Estimado</v>
      </c>
      <c r="J1913" s="49" t="str">
        <f>+'[43]Trafo 3f Consoliadado'!I194</f>
        <v/>
      </c>
      <c r="K1913" s="49" t="str">
        <f>+'[43]Trafo 3f Consoliadado'!J194</f>
        <v/>
      </c>
      <c r="L1913" s="49" t="str">
        <f>+'[43]Trafo 3f Consoliadado'!K194</f>
        <v/>
      </c>
      <c r="M1913" s="49" t="str">
        <f>+'[43]Trafo 3f Consoliadado'!L194</f>
        <v/>
      </c>
      <c r="N1913" s="49" t="str">
        <f>+'[43]Trafo 3f Consoliadado'!M194</f>
        <v/>
      </c>
      <c r="O1913" s="49" t="str">
        <f>+'[43]Trafo 3f Consoliadado'!N194</f>
        <v>Estimado</v>
      </c>
      <c r="P1913" s="49" t="str">
        <f>+'[43]Trafo 3f Consoliadado'!O194</f>
        <v/>
      </c>
      <c r="Q1913" s="49" t="str">
        <f>+'[43]Trafo 3f Consoliadado'!P194</f>
        <v>E</v>
      </c>
      <c r="R1913" s="51">
        <f t="shared" si="120"/>
        <v>-0.29492272215235893</v>
      </c>
      <c r="S1913" s="45" t="str">
        <f t="shared" si="121"/>
        <v>Estimado.rar</v>
      </c>
      <c r="V1913" s="46">
        <f t="shared" si="123"/>
        <v>1</v>
      </c>
    </row>
    <row r="1914" spans="1:22" s="45" customFormat="1" ht="11.25" hidden="1" customHeight="1" x14ac:dyDescent="0.2">
      <c r="A1914" s="47">
        <f t="shared" si="122"/>
        <v>1900</v>
      </c>
      <c r="B1914" s="48" t="str">
        <f>+'[43]Trafo 3f Consoliadado'!B195</f>
        <v>TTA20</v>
      </c>
      <c r="C1914" s="49" t="str">
        <f>+'[43]Trafo 3f Consoliadado'!C195</f>
        <v xml:space="preserve">TRANSFORMADOR TRIFASICO AEREO  50 KVA; 22.9/0.38-0.22 KV.                                                                                                                                                                                                 </v>
      </c>
      <c r="D1914" s="49">
        <f>+'[43]Trafo 3f Consoliadado'!D195</f>
        <v>3485.2</v>
      </c>
      <c r="E1914" s="53">
        <f>+'[43]Trafo 3f Consoliadado'!E195</f>
        <v>2259.54</v>
      </c>
      <c r="F1914" s="53"/>
      <c r="G1914" s="49" t="str">
        <f>+'[43]Trafo 3f Consoliadado'!F195</f>
        <v>E</v>
      </c>
      <c r="H1914" s="49" t="str">
        <f>+'[43]Trafo 3f Consoliadado'!G195</f>
        <v/>
      </c>
      <c r="I1914" s="49" t="str">
        <f>+'[43]Trafo 3f Consoliadado'!H195</f>
        <v>Estimado</v>
      </c>
      <c r="J1914" s="49" t="str">
        <f>+'[43]Trafo 3f Consoliadado'!I195</f>
        <v/>
      </c>
      <c r="K1914" s="49" t="str">
        <f>+'[43]Trafo 3f Consoliadado'!J195</f>
        <v/>
      </c>
      <c r="L1914" s="49" t="str">
        <f>+'[43]Trafo 3f Consoliadado'!K195</f>
        <v/>
      </c>
      <c r="M1914" s="49" t="str">
        <f>+'[43]Trafo 3f Consoliadado'!L195</f>
        <v/>
      </c>
      <c r="N1914" s="49" t="str">
        <f>+'[43]Trafo 3f Consoliadado'!M195</f>
        <v/>
      </c>
      <c r="O1914" s="49" t="str">
        <f>+'[43]Trafo 3f Consoliadado'!N195</f>
        <v>Estimado</v>
      </c>
      <c r="P1914" s="49" t="str">
        <f>+'[43]Trafo 3f Consoliadado'!O195</f>
        <v/>
      </c>
      <c r="Q1914" s="49" t="str">
        <f>+'[43]Trafo 3f Consoliadado'!P195</f>
        <v>E</v>
      </c>
      <c r="R1914" s="51">
        <f t="shared" si="120"/>
        <v>-0.35167565706415693</v>
      </c>
      <c r="S1914" s="45" t="str">
        <f t="shared" si="121"/>
        <v>Estimado.rar</v>
      </c>
      <c r="V1914" s="46">
        <f t="shared" si="123"/>
        <v>1</v>
      </c>
    </row>
    <row r="1915" spans="1:22" s="45" customFormat="1" ht="11.25" hidden="1" customHeight="1" x14ac:dyDescent="0.2">
      <c r="A1915" s="47">
        <f t="shared" si="122"/>
        <v>1901</v>
      </c>
      <c r="B1915" s="48" t="str">
        <f>+'[43]Trafo 3f Consoliadado'!B196</f>
        <v>TTA187</v>
      </c>
      <c r="C1915" s="49" t="str">
        <f>+'[43]Trafo 3f Consoliadado'!C196</f>
        <v xml:space="preserve">TRANSFORMADOR TRIFASICO AEREO  50 KVA; 22.9/0.44-0.22 KV.                                                                                                                                                                                                 </v>
      </c>
      <c r="D1915" s="49">
        <f>+'[43]Trafo 3f Consoliadado'!D196</f>
        <v>3485.2</v>
      </c>
      <c r="E1915" s="53">
        <f>+'[43]Trafo 3f Consoliadado'!E196</f>
        <v>2259.54</v>
      </c>
      <c r="F1915" s="53"/>
      <c r="G1915" s="49" t="str">
        <f>+'[43]Trafo 3f Consoliadado'!F196</f>
        <v>E</v>
      </c>
      <c r="H1915" s="49" t="str">
        <f>+'[43]Trafo 3f Consoliadado'!G196</f>
        <v/>
      </c>
      <c r="I1915" s="49" t="str">
        <f>+'[43]Trafo 3f Consoliadado'!H196</f>
        <v>Estimado</v>
      </c>
      <c r="J1915" s="49" t="str">
        <f>+'[43]Trafo 3f Consoliadado'!I196</f>
        <v/>
      </c>
      <c r="K1915" s="49" t="str">
        <f>+'[43]Trafo 3f Consoliadado'!J196</f>
        <v/>
      </c>
      <c r="L1915" s="49" t="str">
        <f>+'[43]Trafo 3f Consoliadado'!K196</f>
        <v/>
      </c>
      <c r="M1915" s="49" t="str">
        <f>+'[43]Trafo 3f Consoliadado'!L196</f>
        <v/>
      </c>
      <c r="N1915" s="49" t="str">
        <f>+'[43]Trafo 3f Consoliadado'!M196</f>
        <v/>
      </c>
      <c r="O1915" s="49" t="str">
        <f>+'[43]Trafo 3f Consoliadado'!N196</f>
        <v>Estimado</v>
      </c>
      <c r="P1915" s="49" t="str">
        <f>+'[43]Trafo 3f Consoliadado'!O196</f>
        <v/>
      </c>
      <c r="Q1915" s="49" t="str">
        <f>+'[43]Trafo 3f Consoliadado'!P196</f>
        <v>E</v>
      </c>
      <c r="R1915" s="51">
        <f t="shared" si="120"/>
        <v>-0.35167565706415693</v>
      </c>
      <c r="S1915" s="45" t="str">
        <f t="shared" si="121"/>
        <v>Estimado.rar</v>
      </c>
      <c r="V1915" s="46">
        <f t="shared" si="123"/>
        <v>1</v>
      </c>
    </row>
    <row r="1916" spans="1:22" s="45" customFormat="1" ht="11.25" hidden="1" customHeight="1" x14ac:dyDescent="0.2">
      <c r="A1916" s="47">
        <f t="shared" si="122"/>
        <v>1902</v>
      </c>
      <c r="B1916" s="48" t="str">
        <f>+'[43]Trafo 3f Consoliadado'!B197</f>
        <v>TTA148</v>
      </c>
      <c r="C1916" s="49" t="str">
        <f>+'[43]Trafo 3f Consoliadado'!C197</f>
        <v xml:space="preserve">TRANSFORMADOR TRIFASICO 50 KVA 13.2 - 22.9  / 0.40 - 0.23 KV.                                                                                                                                                                                             </v>
      </c>
      <c r="D1916" s="49">
        <f>+'[43]Trafo 3f Consoliadado'!D197</f>
        <v>3485.2</v>
      </c>
      <c r="E1916" s="53">
        <f>+'[43]Trafo 3f Consoliadado'!E197</f>
        <v>2259.54</v>
      </c>
      <c r="F1916" s="53"/>
      <c r="G1916" s="49" t="str">
        <f>+'[43]Trafo 3f Consoliadado'!F197</f>
        <v>E</v>
      </c>
      <c r="H1916" s="49" t="str">
        <f>+'[43]Trafo 3f Consoliadado'!G197</f>
        <v/>
      </c>
      <c r="I1916" s="49" t="str">
        <f>+'[43]Trafo 3f Consoliadado'!H197</f>
        <v>Estimado</v>
      </c>
      <c r="J1916" s="49" t="str">
        <f>+'[43]Trafo 3f Consoliadado'!I197</f>
        <v/>
      </c>
      <c r="K1916" s="49" t="str">
        <f>+'[43]Trafo 3f Consoliadado'!J197</f>
        <v/>
      </c>
      <c r="L1916" s="49" t="str">
        <f>+'[43]Trafo 3f Consoliadado'!K197</f>
        <v/>
      </c>
      <c r="M1916" s="49" t="str">
        <f>+'[43]Trafo 3f Consoliadado'!L197</f>
        <v/>
      </c>
      <c r="N1916" s="49" t="str">
        <f>+'[43]Trafo 3f Consoliadado'!M197</f>
        <v/>
      </c>
      <c r="O1916" s="49" t="str">
        <f>+'[43]Trafo 3f Consoliadado'!N197</f>
        <v>Estimado</v>
      </c>
      <c r="P1916" s="49" t="str">
        <f>+'[43]Trafo 3f Consoliadado'!O197</f>
        <v/>
      </c>
      <c r="Q1916" s="49" t="str">
        <f>+'[43]Trafo 3f Consoliadado'!P197</f>
        <v>E</v>
      </c>
      <c r="R1916" s="51">
        <f t="shared" si="120"/>
        <v>-0.35167565706415693</v>
      </c>
      <c r="S1916" s="45" t="str">
        <f t="shared" si="121"/>
        <v>Estimado.rar</v>
      </c>
      <c r="V1916" s="46">
        <f t="shared" si="123"/>
        <v>1</v>
      </c>
    </row>
    <row r="1917" spans="1:22" s="45" customFormat="1" ht="11.25" hidden="1" customHeight="1" x14ac:dyDescent="0.2">
      <c r="A1917" s="47">
        <f t="shared" si="122"/>
        <v>1903</v>
      </c>
      <c r="B1917" s="48" t="str">
        <f>+'[43]Trafo 3f Consoliadado'!B198</f>
        <v>TTA147</v>
      </c>
      <c r="C1917" s="49" t="str">
        <f>+'[43]Trafo 3f Consoliadado'!C198</f>
        <v xml:space="preserve">TRANSFORMADOR TRIFASICO 50 KVA 22.9 - 10 / 0.40 - 0.23 KV.                                                                                                                                                                                                </v>
      </c>
      <c r="D1917" s="49">
        <f>+'[43]Trafo 3f Consoliadado'!D198</f>
        <v>3485.2</v>
      </c>
      <c r="E1917" s="53">
        <f>+'[43]Trafo 3f Consoliadado'!E198</f>
        <v>2259.54</v>
      </c>
      <c r="F1917" s="53"/>
      <c r="G1917" s="49" t="str">
        <f>+'[43]Trafo 3f Consoliadado'!F198</f>
        <v>E</v>
      </c>
      <c r="H1917" s="49" t="str">
        <f>+'[43]Trafo 3f Consoliadado'!G198</f>
        <v/>
      </c>
      <c r="I1917" s="49" t="str">
        <f>+'[43]Trafo 3f Consoliadado'!H198</f>
        <v>Estimado</v>
      </c>
      <c r="J1917" s="49" t="str">
        <f>+'[43]Trafo 3f Consoliadado'!I198</f>
        <v/>
      </c>
      <c r="K1917" s="49" t="str">
        <f>+'[43]Trafo 3f Consoliadado'!J198</f>
        <v/>
      </c>
      <c r="L1917" s="49" t="str">
        <f>+'[43]Trafo 3f Consoliadado'!K198</f>
        <v/>
      </c>
      <c r="M1917" s="49" t="str">
        <f>+'[43]Trafo 3f Consoliadado'!L198</f>
        <v/>
      </c>
      <c r="N1917" s="49" t="str">
        <f>+'[43]Trafo 3f Consoliadado'!M198</f>
        <v/>
      </c>
      <c r="O1917" s="49" t="str">
        <f>+'[43]Trafo 3f Consoliadado'!N198</f>
        <v>Estimado</v>
      </c>
      <c r="P1917" s="49" t="str">
        <f>+'[43]Trafo 3f Consoliadado'!O198</f>
        <v/>
      </c>
      <c r="Q1917" s="49" t="str">
        <f>+'[43]Trafo 3f Consoliadado'!P198</f>
        <v>E</v>
      </c>
      <c r="R1917" s="51">
        <f t="shared" si="120"/>
        <v>-0.35167565706415693</v>
      </c>
      <c r="S1917" s="45" t="str">
        <f t="shared" si="121"/>
        <v>Estimado.rar</v>
      </c>
      <c r="V1917" s="46">
        <f t="shared" si="123"/>
        <v>1</v>
      </c>
    </row>
    <row r="1918" spans="1:22" s="45" customFormat="1" ht="11.25" hidden="1" customHeight="1" x14ac:dyDescent="0.2">
      <c r="A1918" s="47">
        <f t="shared" si="122"/>
        <v>1904</v>
      </c>
      <c r="B1918" s="48" t="str">
        <f>+'[43]Trafo 3f Consoliadado'!B199</f>
        <v>TTA24</v>
      </c>
      <c r="C1918" s="49" t="str">
        <f>+'[43]Trafo 3f Consoliadado'!C199</f>
        <v xml:space="preserve">TRANSFORMADOR TRIFASICO AEREO  75 KVA; 22.9/0.22 KV.                                                                                                                                                                                                      </v>
      </c>
      <c r="D1918" s="49">
        <f>+'[43]Trafo 3f Consoliadado'!D199</f>
        <v>4270.05</v>
      </c>
      <c r="E1918" s="53">
        <f>+'[43]Trafo 3f Consoliadado'!E199</f>
        <v>3054.665</v>
      </c>
      <c r="F1918" s="53"/>
      <c r="G1918" s="49" t="str">
        <f>+'[43]Trafo 3f Consoliadado'!F199</f>
        <v>E</v>
      </c>
      <c r="H1918" s="49" t="str">
        <f>+'[43]Trafo 3f Consoliadado'!G199</f>
        <v/>
      </c>
      <c r="I1918" s="49" t="str">
        <f>+'[43]Trafo 3f Consoliadado'!H199</f>
        <v>Estimado</v>
      </c>
      <c r="J1918" s="49" t="str">
        <f>+'[43]Trafo 3f Consoliadado'!I199</f>
        <v/>
      </c>
      <c r="K1918" s="49" t="str">
        <f>+'[43]Trafo 3f Consoliadado'!J199</f>
        <v/>
      </c>
      <c r="L1918" s="49" t="str">
        <f>+'[43]Trafo 3f Consoliadado'!K199</f>
        <v/>
      </c>
      <c r="M1918" s="49" t="str">
        <f>+'[43]Trafo 3f Consoliadado'!L199</f>
        <v/>
      </c>
      <c r="N1918" s="49" t="str">
        <f>+'[43]Trafo 3f Consoliadado'!M199</f>
        <v/>
      </c>
      <c r="O1918" s="49" t="str">
        <f>+'[43]Trafo 3f Consoliadado'!N199</f>
        <v>Estimado</v>
      </c>
      <c r="P1918" s="49" t="str">
        <f>+'[43]Trafo 3f Consoliadado'!O199</f>
        <v/>
      </c>
      <c r="Q1918" s="49" t="str">
        <f>+'[43]Trafo 3f Consoliadado'!P199</f>
        <v>E</v>
      </c>
      <c r="R1918" s="51">
        <f t="shared" si="120"/>
        <v>-0.28463015655554391</v>
      </c>
      <c r="S1918" s="45" t="str">
        <f t="shared" si="121"/>
        <v>Estimado.rar</v>
      </c>
      <c r="V1918" s="46">
        <f t="shared" si="123"/>
        <v>1</v>
      </c>
    </row>
    <row r="1919" spans="1:22" s="45" customFormat="1" ht="11.25" hidden="1" customHeight="1" x14ac:dyDescent="0.2">
      <c r="A1919" s="47">
        <f t="shared" si="122"/>
        <v>1905</v>
      </c>
      <c r="B1919" s="48" t="str">
        <f>+'[43]Trafo 3f Consoliadado'!B200</f>
        <v>TTA25</v>
      </c>
      <c r="C1919" s="49" t="str">
        <f>+'[43]Trafo 3f Consoliadado'!C200</f>
        <v xml:space="preserve">TRANSFORMADOR TRIFASICO AEREO  75 KVA; 22.9/0.38-0.22 KV.                                                                                                                                                                                                 </v>
      </c>
      <c r="D1919" s="49">
        <f>+'[43]Trafo 3f Consoliadado'!D200</f>
        <v>4270.05</v>
      </c>
      <c r="E1919" s="53">
        <f>+'[43]Trafo 3f Consoliadado'!E200</f>
        <v>3054.665</v>
      </c>
      <c r="F1919" s="53"/>
      <c r="G1919" s="49" t="str">
        <f>+'[43]Trafo 3f Consoliadado'!F200</f>
        <v>E</v>
      </c>
      <c r="H1919" s="49" t="str">
        <f>+'[43]Trafo 3f Consoliadado'!G200</f>
        <v/>
      </c>
      <c r="I1919" s="49" t="str">
        <f>+'[43]Trafo 3f Consoliadado'!H200</f>
        <v>Estimado</v>
      </c>
      <c r="J1919" s="49" t="str">
        <f>+'[43]Trafo 3f Consoliadado'!I200</f>
        <v/>
      </c>
      <c r="K1919" s="49" t="str">
        <f>+'[43]Trafo 3f Consoliadado'!J200</f>
        <v/>
      </c>
      <c r="L1919" s="49" t="str">
        <f>+'[43]Trafo 3f Consoliadado'!K200</f>
        <v/>
      </c>
      <c r="M1919" s="49" t="str">
        <f>+'[43]Trafo 3f Consoliadado'!L200</f>
        <v/>
      </c>
      <c r="N1919" s="49" t="str">
        <f>+'[43]Trafo 3f Consoliadado'!M200</f>
        <v/>
      </c>
      <c r="O1919" s="49" t="str">
        <f>+'[43]Trafo 3f Consoliadado'!N200</f>
        <v>Estimado</v>
      </c>
      <c r="P1919" s="49" t="str">
        <f>+'[43]Trafo 3f Consoliadado'!O200</f>
        <v/>
      </c>
      <c r="Q1919" s="49" t="str">
        <f>+'[43]Trafo 3f Consoliadado'!P200</f>
        <v>E</v>
      </c>
      <c r="R1919" s="51">
        <f t="shared" si="120"/>
        <v>-0.28463015655554391</v>
      </c>
      <c r="S1919" s="45" t="str">
        <f t="shared" si="121"/>
        <v>Estimado.rar</v>
      </c>
      <c r="V1919" s="46">
        <f t="shared" si="123"/>
        <v>1</v>
      </c>
    </row>
    <row r="1920" spans="1:22" s="45" customFormat="1" ht="11.25" hidden="1" customHeight="1" x14ac:dyDescent="0.2">
      <c r="A1920" s="47">
        <f t="shared" si="122"/>
        <v>1906</v>
      </c>
      <c r="B1920" s="48" t="str">
        <f>+'[43]Trafo 3f Consoliadado'!B201</f>
        <v>TTA194</v>
      </c>
      <c r="C1920" s="49" t="str">
        <f>+'[43]Trafo 3f Consoliadado'!C201</f>
        <v xml:space="preserve">TRANSFORMADOR TRIFASICO AEREO  75 KVA; 22.9/0.44-0.22 KV.                                                                                                                                                                                                 </v>
      </c>
      <c r="D1920" s="49">
        <f>+'[43]Trafo 3f Consoliadado'!D201</f>
        <v>4270.05</v>
      </c>
      <c r="E1920" s="53">
        <f>+'[43]Trafo 3f Consoliadado'!E201</f>
        <v>3054.665</v>
      </c>
      <c r="F1920" s="53"/>
      <c r="G1920" s="49" t="str">
        <f>+'[43]Trafo 3f Consoliadado'!F201</f>
        <v>E</v>
      </c>
      <c r="H1920" s="49" t="str">
        <f>+'[43]Trafo 3f Consoliadado'!G201</f>
        <v/>
      </c>
      <c r="I1920" s="49" t="str">
        <f>+'[43]Trafo 3f Consoliadado'!H201</f>
        <v>Estimado</v>
      </c>
      <c r="J1920" s="49" t="str">
        <f>+'[43]Trafo 3f Consoliadado'!I201</f>
        <v/>
      </c>
      <c r="K1920" s="49" t="str">
        <f>+'[43]Trafo 3f Consoliadado'!J201</f>
        <v/>
      </c>
      <c r="L1920" s="49" t="str">
        <f>+'[43]Trafo 3f Consoliadado'!K201</f>
        <v/>
      </c>
      <c r="M1920" s="49" t="str">
        <f>+'[43]Trafo 3f Consoliadado'!L201</f>
        <v/>
      </c>
      <c r="N1920" s="49" t="str">
        <f>+'[43]Trafo 3f Consoliadado'!M201</f>
        <v/>
      </c>
      <c r="O1920" s="49" t="str">
        <f>+'[43]Trafo 3f Consoliadado'!N201</f>
        <v>Estimado</v>
      </c>
      <c r="P1920" s="49" t="str">
        <f>+'[43]Trafo 3f Consoliadado'!O201</f>
        <v/>
      </c>
      <c r="Q1920" s="49" t="str">
        <f>+'[43]Trafo 3f Consoliadado'!P201</f>
        <v>E</v>
      </c>
      <c r="R1920" s="51">
        <f t="shared" si="120"/>
        <v>-0.28463015655554391</v>
      </c>
      <c r="S1920" s="45" t="str">
        <f t="shared" si="121"/>
        <v>Estimado.rar</v>
      </c>
      <c r="V1920" s="46">
        <f t="shared" si="123"/>
        <v>1</v>
      </c>
    </row>
    <row r="1921" spans="1:22" s="45" customFormat="1" ht="11.25" hidden="1" customHeight="1" x14ac:dyDescent="0.2">
      <c r="A1921" s="47">
        <f t="shared" si="122"/>
        <v>1907</v>
      </c>
      <c r="B1921" s="48" t="str">
        <f>+'[43]Trafo 3f Consoliadado'!B202</f>
        <v>TTA70</v>
      </c>
      <c r="C1921" s="49" t="str">
        <f>+'[43]Trafo 3f Consoliadado'!C202</f>
        <v xml:space="preserve">TRANSFORMADOR TRIFASICO AEREO  80 KVA; 22.9/0.22 KV.                                                                                                                                                                                                      </v>
      </c>
      <c r="D1921" s="49">
        <f>+'[43]Trafo 3f Consoliadado'!D202</f>
        <v>4427.0200000000004</v>
      </c>
      <c r="E1921" s="53">
        <f>+'[43]Trafo 3f Consoliadado'!E202</f>
        <v>3213.69</v>
      </c>
      <c r="F1921" s="53"/>
      <c r="G1921" s="49" t="str">
        <f>+'[43]Trafo 3f Consoliadado'!F202</f>
        <v>E</v>
      </c>
      <c r="H1921" s="49" t="str">
        <f>+'[43]Trafo 3f Consoliadado'!G202</f>
        <v/>
      </c>
      <c r="I1921" s="49" t="str">
        <f>+'[43]Trafo 3f Consoliadado'!H202</f>
        <v>Estimado</v>
      </c>
      <c r="J1921" s="49" t="str">
        <f>+'[43]Trafo 3f Consoliadado'!I202</f>
        <v/>
      </c>
      <c r="K1921" s="49" t="str">
        <f>+'[43]Trafo 3f Consoliadado'!J202</f>
        <v/>
      </c>
      <c r="L1921" s="49" t="str">
        <f>+'[43]Trafo 3f Consoliadado'!K202</f>
        <v/>
      </c>
      <c r="M1921" s="49" t="str">
        <f>+'[43]Trafo 3f Consoliadado'!L202</f>
        <v/>
      </c>
      <c r="N1921" s="49" t="str">
        <f>+'[43]Trafo 3f Consoliadado'!M202</f>
        <v/>
      </c>
      <c r="O1921" s="49" t="str">
        <f>+'[43]Trafo 3f Consoliadado'!N202</f>
        <v>Estimado</v>
      </c>
      <c r="P1921" s="49" t="str">
        <f>+'[43]Trafo 3f Consoliadado'!O202</f>
        <v/>
      </c>
      <c r="Q1921" s="49" t="str">
        <f>+'[43]Trafo 3f Consoliadado'!P202</f>
        <v>E</v>
      </c>
      <c r="R1921" s="51">
        <f t="shared" si="120"/>
        <v>-0.27407375616102936</v>
      </c>
      <c r="S1921" s="45" t="str">
        <f t="shared" si="121"/>
        <v>Estimado.rar</v>
      </c>
      <c r="V1921" s="46">
        <f t="shared" si="123"/>
        <v>1</v>
      </c>
    </row>
    <row r="1922" spans="1:22" s="45" customFormat="1" ht="11.25" hidden="1" customHeight="1" x14ac:dyDescent="0.2">
      <c r="A1922" s="47">
        <f t="shared" si="122"/>
        <v>1908</v>
      </c>
      <c r="B1922" s="48" t="str">
        <f>+'[43]Trafo 3f Consoliadado'!B203</f>
        <v>TTA71</v>
      </c>
      <c r="C1922" s="49" t="str">
        <f>+'[43]Trafo 3f Consoliadado'!C203</f>
        <v xml:space="preserve">TRANSFORMADOR TRIFASICO AEREO  80 KVA; 22.9/0.38-0.22 KV.                                                                                                                                                                                                 </v>
      </c>
      <c r="D1922" s="49">
        <f>+'[43]Trafo 3f Consoliadado'!D203</f>
        <v>4427.0200000000004</v>
      </c>
      <c r="E1922" s="53">
        <f>+'[43]Trafo 3f Consoliadado'!E203</f>
        <v>3360</v>
      </c>
      <c r="F1922" s="53"/>
      <c r="G1922" s="49" t="str">
        <f>+'[43]Trafo 3f Consoliadado'!F203</f>
        <v>S</v>
      </c>
      <c r="H1922" s="49">
        <f>+'[43]Trafo 3f Consoliadado'!G203</f>
        <v>1</v>
      </c>
      <c r="I1922" s="49" t="str">
        <f>+'[43]Trafo 3f Consoliadado'!H203</f>
        <v>Orden de Compra OC-1201</v>
      </c>
      <c r="J1922" s="49" t="str">
        <f>+'[43]Trafo 3f Consoliadado'!I203</f>
        <v>Individual</v>
      </c>
      <c r="K1922" s="49" t="str">
        <f>+'[43]Trafo 3f Consoliadado'!J203</f>
        <v>ELDU</v>
      </c>
      <c r="L1922" s="49" t="str">
        <f>+'[43]Trafo 3f Consoliadado'!K203</f>
        <v>I &amp; T ELECTRIC S.A.C</v>
      </c>
      <c r="M1922" s="49">
        <f>+'[43]Trafo 3f Consoliadado'!L203</f>
        <v>42565</v>
      </c>
      <c r="N1922" s="49">
        <f>+'[43]Trafo 3f Consoliadado'!M203</f>
        <v>1</v>
      </c>
      <c r="O1922" s="49" t="str">
        <f>+'[43]Trafo 3f Consoliadado'!N203</f>
        <v>Sustento</v>
      </c>
      <c r="P1922" s="49">
        <f>+'[43]Trafo 3f Consoliadado'!O203</f>
        <v>1</v>
      </c>
      <c r="Q1922" s="49" t="str">
        <f>+'[43]Trafo 3f Consoliadado'!P203</f>
        <v>S</v>
      </c>
      <c r="R1922" s="51">
        <f t="shared" si="120"/>
        <v>-0.24102443630252413</v>
      </c>
      <c r="S1922" s="45" t="str">
        <f t="shared" si="121"/>
        <v>ELDU: Orden de Compra OC-1201</v>
      </c>
      <c r="V1922" s="46">
        <f t="shared" si="123"/>
        <v>1</v>
      </c>
    </row>
    <row r="1923" spans="1:22" s="45" customFormat="1" ht="11.25" hidden="1" customHeight="1" x14ac:dyDescent="0.2">
      <c r="A1923" s="47">
        <f t="shared" si="122"/>
        <v>1909</v>
      </c>
      <c r="B1923" s="48" t="str">
        <f>+'[43]Trafo 3f Consoliadado'!B204</f>
        <v>TTA199</v>
      </c>
      <c r="C1923" s="49" t="str">
        <f>+'[43]Trafo 3f Consoliadado'!C204</f>
        <v xml:space="preserve">TRANSFORMADOR TRIFASICO AEREO  80 KVA; 22.9/0.44-0.22 KV.                                                                                                                                                                                                 </v>
      </c>
      <c r="D1923" s="49">
        <f>+'[43]Trafo 3f Consoliadado'!D204</f>
        <v>4427.0200000000004</v>
      </c>
      <c r="E1923" s="53">
        <f>+'[43]Trafo 3f Consoliadado'!E204</f>
        <v>3213.69</v>
      </c>
      <c r="F1923" s="53"/>
      <c r="G1923" s="49" t="str">
        <f>+'[43]Trafo 3f Consoliadado'!F204</f>
        <v>E</v>
      </c>
      <c r="H1923" s="49" t="str">
        <f>+'[43]Trafo 3f Consoliadado'!G204</f>
        <v/>
      </c>
      <c r="I1923" s="49" t="str">
        <f>+'[43]Trafo 3f Consoliadado'!H204</f>
        <v>Estimado</v>
      </c>
      <c r="J1923" s="49" t="str">
        <f>+'[43]Trafo 3f Consoliadado'!I204</f>
        <v/>
      </c>
      <c r="K1923" s="49" t="str">
        <f>+'[43]Trafo 3f Consoliadado'!J204</f>
        <v/>
      </c>
      <c r="L1923" s="49" t="str">
        <f>+'[43]Trafo 3f Consoliadado'!K204</f>
        <v/>
      </c>
      <c r="M1923" s="49" t="str">
        <f>+'[43]Trafo 3f Consoliadado'!L204</f>
        <v/>
      </c>
      <c r="N1923" s="49" t="str">
        <f>+'[43]Trafo 3f Consoliadado'!M204</f>
        <v/>
      </c>
      <c r="O1923" s="49" t="str">
        <f>+'[43]Trafo 3f Consoliadado'!N204</f>
        <v>Estimado</v>
      </c>
      <c r="P1923" s="49" t="str">
        <f>+'[43]Trafo 3f Consoliadado'!O204</f>
        <v/>
      </c>
      <c r="Q1923" s="49" t="str">
        <f>+'[43]Trafo 3f Consoliadado'!P204</f>
        <v>E</v>
      </c>
      <c r="R1923" s="51">
        <f t="shared" ref="R1923:R1986" si="124">+IFERROR(E1923/D1923-1,"")</f>
        <v>-0.27407375616102936</v>
      </c>
      <c r="S1923" s="45" t="str">
        <f t="shared" ref="S1923:S1986" si="125">+IF(O1923="Sustento",K1923&amp;": "&amp;I1923,IF(O1923="Precio regulado 2012",O1923,IF(O1923="Estimado","Estimado.rar",O1923)))</f>
        <v>Estimado.rar</v>
      </c>
      <c r="V1923" s="46">
        <f t="shared" si="123"/>
        <v>1</v>
      </c>
    </row>
    <row r="1924" spans="1:22" s="45" customFormat="1" ht="11.25" hidden="1" customHeight="1" x14ac:dyDescent="0.2">
      <c r="A1924" s="47">
        <f t="shared" si="122"/>
        <v>1910</v>
      </c>
      <c r="B1924" s="48" t="str">
        <f>+'[43]Trafo 3f Consoliadado'!B205</f>
        <v>TTA75</v>
      </c>
      <c r="C1924" s="49" t="str">
        <f>+'[43]Trafo 3f Consoliadado'!C205</f>
        <v xml:space="preserve">TRANSFORMADOR TRIFASICO AEREO  90 KVA; 22.9/0.22 KV.                                                                                                                                                                                                      </v>
      </c>
      <c r="D1924" s="49">
        <f>+'[43]Trafo 3f Consoliadado'!D205</f>
        <v>4740.96</v>
      </c>
      <c r="E1924" s="53">
        <f>+'[43]Trafo 3f Consoliadado'!E205</f>
        <v>3531.74</v>
      </c>
      <c r="F1924" s="53"/>
      <c r="G1924" s="49" t="str">
        <f>+'[43]Trafo 3f Consoliadado'!F205</f>
        <v>E</v>
      </c>
      <c r="H1924" s="49" t="str">
        <f>+'[43]Trafo 3f Consoliadado'!G205</f>
        <v/>
      </c>
      <c r="I1924" s="49" t="str">
        <f>+'[43]Trafo 3f Consoliadado'!H205</f>
        <v>Estimado</v>
      </c>
      <c r="J1924" s="49" t="str">
        <f>+'[43]Trafo 3f Consoliadado'!I205</f>
        <v/>
      </c>
      <c r="K1924" s="49" t="str">
        <f>+'[43]Trafo 3f Consoliadado'!J205</f>
        <v/>
      </c>
      <c r="L1924" s="49" t="str">
        <f>+'[43]Trafo 3f Consoliadado'!K205</f>
        <v/>
      </c>
      <c r="M1924" s="49" t="str">
        <f>+'[43]Trafo 3f Consoliadado'!L205</f>
        <v/>
      </c>
      <c r="N1924" s="49" t="str">
        <f>+'[43]Trafo 3f Consoliadado'!M205</f>
        <v/>
      </c>
      <c r="O1924" s="49" t="str">
        <f>+'[43]Trafo 3f Consoliadado'!N205</f>
        <v>Estimado</v>
      </c>
      <c r="P1924" s="49" t="str">
        <f>+'[43]Trafo 3f Consoliadado'!O205</f>
        <v/>
      </c>
      <c r="Q1924" s="49" t="str">
        <f>+'[43]Trafo 3f Consoliadado'!P205</f>
        <v>E</v>
      </c>
      <c r="R1924" s="51">
        <f t="shared" si="124"/>
        <v>-0.25505804731531168</v>
      </c>
      <c r="S1924" s="45" t="str">
        <f t="shared" si="125"/>
        <v>Estimado.rar</v>
      </c>
      <c r="V1924" s="46">
        <f t="shared" si="123"/>
        <v>1</v>
      </c>
    </row>
    <row r="1925" spans="1:22" s="45" customFormat="1" ht="11.25" hidden="1" customHeight="1" x14ac:dyDescent="0.2">
      <c r="A1925" s="47">
        <f t="shared" si="122"/>
        <v>1911</v>
      </c>
      <c r="B1925" s="48" t="str">
        <f>+'[43]Trafo 3f Consoliadado'!B206</f>
        <v>TTA76</v>
      </c>
      <c r="C1925" s="49" t="str">
        <f>+'[43]Trafo 3f Consoliadado'!C206</f>
        <v xml:space="preserve">TRANSFORMADOR TRIFASICO AEREO  90 KVA; 22.9/0.38-0.22 KV.                                                                                                                                                                                                 </v>
      </c>
      <c r="D1925" s="49">
        <f>+'[43]Trafo 3f Consoliadado'!D206</f>
        <v>4740.96</v>
      </c>
      <c r="E1925" s="53">
        <f>+'[43]Trafo 3f Consoliadado'!E206</f>
        <v>3531.74</v>
      </c>
      <c r="F1925" s="53"/>
      <c r="G1925" s="49" t="str">
        <f>+'[43]Trafo 3f Consoliadado'!F206</f>
        <v>E</v>
      </c>
      <c r="H1925" s="49" t="str">
        <f>+'[43]Trafo 3f Consoliadado'!G206</f>
        <v/>
      </c>
      <c r="I1925" s="49" t="str">
        <f>+'[43]Trafo 3f Consoliadado'!H206</f>
        <v>Estimado</v>
      </c>
      <c r="J1925" s="49" t="str">
        <f>+'[43]Trafo 3f Consoliadado'!I206</f>
        <v/>
      </c>
      <c r="K1925" s="49" t="str">
        <f>+'[43]Trafo 3f Consoliadado'!J206</f>
        <v/>
      </c>
      <c r="L1925" s="49" t="str">
        <f>+'[43]Trafo 3f Consoliadado'!K206</f>
        <v/>
      </c>
      <c r="M1925" s="49" t="str">
        <f>+'[43]Trafo 3f Consoliadado'!L206</f>
        <v/>
      </c>
      <c r="N1925" s="49" t="str">
        <f>+'[43]Trafo 3f Consoliadado'!M206</f>
        <v/>
      </c>
      <c r="O1925" s="49" t="str">
        <f>+'[43]Trafo 3f Consoliadado'!N206</f>
        <v>Estimado</v>
      </c>
      <c r="P1925" s="49" t="str">
        <f>+'[43]Trafo 3f Consoliadado'!O206</f>
        <v/>
      </c>
      <c r="Q1925" s="49" t="str">
        <f>+'[43]Trafo 3f Consoliadado'!P206</f>
        <v>E</v>
      </c>
      <c r="R1925" s="51">
        <f t="shared" si="124"/>
        <v>-0.25505804731531168</v>
      </c>
      <c r="S1925" s="45" t="str">
        <f t="shared" si="125"/>
        <v>Estimado.rar</v>
      </c>
      <c r="V1925" s="46">
        <f t="shared" si="123"/>
        <v>1</v>
      </c>
    </row>
    <row r="1926" spans="1:22" s="45" customFormat="1" ht="11.25" hidden="1" customHeight="1" x14ac:dyDescent="0.2">
      <c r="A1926" s="47">
        <f t="shared" si="122"/>
        <v>1912</v>
      </c>
      <c r="B1926" s="48" t="str">
        <f>+'[43]Trafo 3f Consoliadado'!B207</f>
        <v>TTA204</v>
      </c>
      <c r="C1926" s="49" t="str">
        <f>+'[43]Trafo 3f Consoliadado'!C207</f>
        <v xml:space="preserve">TRANSFORMADOR TRIFASICO AEREO  90 KVA; 22.9/0.44-0.22 KV.                                                                                                                                                                                                 </v>
      </c>
      <c r="D1926" s="49">
        <f>+'[43]Trafo 3f Consoliadado'!D207</f>
        <v>4740.96</v>
      </c>
      <c r="E1926" s="53">
        <f>+'[43]Trafo 3f Consoliadado'!E207</f>
        <v>3531.74</v>
      </c>
      <c r="F1926" s="53"/>
      <c r="G1926" s="49" t="str">
        <f>+'[43]Trafo 3f Consoliadado'!F207</f>
        <v>E</v>
      </c>
      <c r="H1926" s="49" t="str">
        <f>+'[43]Trafo 3f Consoliadado'!G207</f>
        <v/>
      </c>
      <c r="I1926" s="49" t="str">
        <f>+'[43]Trafo 3f Consoliadado'!H207</f>
        <v>Estimado</v>
      </c>
      <c r="J1926" s="49" t="str">
        <f>+'[43]Trafo 3f Consoliadado'!I207</f>
        <v/>
      </c>
      <c r="K1926" s="49" t="str">
        <f>+'[43]Trafo 3f Consoliadado'!J207</f>
        <v/>
      </c>
      <c r="L1926" s="49" t="str">
        <f>+'[43]Trafo 3f Consoliadado'!K207</f>
        <v/>
      </c>
      <c r="M1926" s="49" t="str">
        <f>+'[43]Trafo 3f Consoliadado'!L207</f>
        <v/>
      </c>
      <c r="N1926" s="49" t="str">
        <f>+'[43]Trafo 3f Consoliadado'!M207</f>
        <v/>
      </c>
      <c r="O1926" s="49" t="str">
        <f>+'[43]Trafo 3f Consoliadado'!N207</f>
        <v>Estimado</v>
      </c>
      <c r="P1926" s="49" t="str">
        <f>+'[43]Trafo 3f Consoliadado'!O207</f>
        <v/>
      </c>
      <c r="Q1926" s="49" t="str">
        <f>+'[43]Trafo 3f Consoliadado'!P207</f>
        <v>E</v>
      </c>
      <c r="R1926" s="51">
        <f t="shared" si="124"/>
        <v>-0.25505804731531168</v>
      </c>
      <c r="S1926" s="45" t="str">
        <f t="shared" si="125"/>
        <v>Estimado.rar</v>
      </c>
      <c r="V1926" s="46">
        <f t="shared" si="123"/>
        <v>1</v>
      </c>
    </row>
    <row r="1927" spans="1:22" s="45" customFormat="1" ht="11.25" hidden="1" customHeight="1" x14ac:dyDescent="0.2">
      <c r="A1927" s="47">
        <f t="shared" si="122"/>
        <v>1913</v>
      </c>
      <c r="B1927" s="48" t="str">
        <f>+'[43]Trafo 3f Consoliadado'!B208</f>
        <v>TTA248</v>
      </c>
      <c r="C1927" s="49" t="str">
        <f>+'[43]Trafo 3f Consoliadado'!C208</f>
        <v xml:space="preserve">TRANSFORMADOR TRIFASICO 100 KVA 22.9 /  0.22 KV.                                                                                                                                                                                                          </v>
      </c>
      <c r="D1927" s="49">
        <f>+'[43]Trafo 3f Consoliadado'!D208</f>
        <v>5054.8999999999996</v>
      </c>
      <c r="E1927" s="53">
        <f>+'[43]Trafo 3f Consoliadado'!E208</f>
        <v>3849.79</v>
      </c>
      <c r="F1927" s="53"/>
      <c r="G1927" s="49" t="str">
        <f>+'[43]Trafo 3f Consoliadado'!F208</f>
        <v>E</v>
      </c>
      <c r="H1927" s="49" t="str">
        <f>+'[43]Trafo 3f Consoliadado'!G208</f>
        <v/>
      </c>
      <c r="I1927" s="49" t="str">
        <f>+'[43]Trafo 3f Consoliadado'!H208</f>
        <v>Estimado</v>
      </c>
      <c r="J1927" s="49" t="str">
        <f>+'[43]Trafo 3f Consoliadado'!I208</f>
        <v/>
      </c>
      <c r="K1927" s="49" t="str">
        <f>+'[43]Trafo 3f Consoliadado'!J208</f>
        <v/>
      </c>
      <c r="L1927" s="49" t="str">
        <f>+'[43]Trafo 3f Consoliadado'!K208</f>
        <v/>
      </c>
      <c r="M1927" s="49" t="str">
        <f>+'[43]Trafo 3f Consoliadado'!L208</f>
        <v/>
      </c>
      <c r="N1927" s="49" t="str">
        <f>+'[43]Trafo 3f Consoliadado'!M208</f>
        <v/>
      </c>
      <c r="O1927" s="49" t="str">
        <f>+'[43]Trafo 3f Consoliadado'!N208</f>
        <v>Estimado</v>
      </c>
      <c r="P1927" s="49" t="str">
        <f>+'[43]Trafo 3f Consoliadado'!O208</f>
        <v/>
      </c>
      <c r="Q1927" s="49" t="str">
        <f>+'[43]Trafo 3f Consoliadado'!P208</f>
        <v>E</v>
      </c>
      <c r="R1927" s="51">
        <f t="shared" si="124"/>
        <v>-0.23840432056024841</v>
      </c>
      <c r="S1927" s="45" t="str">
        <f t="shared" si="125"/>
        <v>Estimado.rar</v>
      </c>
      <c r="V1927" s="46">
        <f t="shared" si="123"/>
        <v>1</v>
      </c>
    </row>
    <row r="1928" spans="1:22" s="45" customFormat="1" ht="11.25" hidden="1" customHeight="1" x14ac:dyDescent="0.2">
      <c r="A1928" s="47">
        <f t="shared" si="122"/>
        <v>1914</v>
      </c>
      <c r="B1928" s="48" t="str">
        <f>+'[43]Trafo 3f Consoliadado'!B209</f>
        <v>TTA249</v>
      </c>
      <c r="C1928" s="49" t="str">
        <f>+'[43]Trafo 3f Consoliadado'!C209</f>
        <v xml:space="preserve">TRANSFORMADOR TRIFASICO 100 KVA 22.9 /  0.38-0.22 KV.                                                                                                                                                                                                     </v>
      </c>
      <c r="D1928" s="49">
        <f>+'[43]Trafo 3f Consoliadado'!D209</f>
        <v>5054.8999999999996</v>
      </c>
      <c r="E1928" s="53">
        <f>+'[43]Trafo 3f Consoliadado'!E209</f>
        <v>3849.79</v>
      </c>
      <c r="F1928" s="53"/>
      <c r="G1928" s="49" t="str">
        <f>+'[43]Trafo 3f Consoliadado'!F209</f>
        <v>E</v>
      </c>
      <c r="H1928" s="49" t="str">
        <f>+'[43]Trafo 3f Consoliadado'!G209</f>
        <v/>
      </c>
      <c r="I1928" s="49" t="str">
        <f>+'[43]Trafo 3f Consoliadado'!H209</f>
        <v>Estimado</v>
      </c>
      <c r="J1928" s="49" t="str">
        <f>+'[43]Trafo 3f Consoliadado'!I209</f>
        <v/>
      </c>
      <c r="K1928" s="49" t="str">
        <f>+'[43]Trafo 3f Consoliadado'!J209</f>
        <v/>
      </c>
      <c r="L1928" s="49" t="str">
        <f>+'[43]Trafo 3f Consoliadado'!K209</f>
        <v/>
      </c>
      <c r="M1928" s="49" t="str">
        <f>+'[43]Trafo 3f Consoliadado'!L209</f>
        <v/>
      </c>
      <c r="N1928" s="49" t="str">
        <f>+'[43]Trafo 3f Consoliadado'!M209</f>
        <v/>
      </c>
      <c r="O1928" s="49" t="str">
        <f>+'[43]Trafo 3f Consoliadado'!N209</f>
        <v>Estimado</v>
      </c>
      <c r="P1928" s="49" t="str">
        <f>+'[43]Trafo 3f Consoliadado'!O209</f>
        <v/>
      </c>
      <c r="Q1928" s="49" t="str">
        <f>+'[43]Trafo 3f Consoliadado'!P209</f>
        <v>E</v>
      </c>
      <c r="R1928" s="51">
        <f t="shared" si="124"/>
        <v>-0.23840432056024841</v>
      </c>
      <c r="S1928" s="45" t="str">
        <f t="shared" si="125"/>
        <v>Estimado.rar</v>
      </c>
      <c r="V1928" s="46">
        <f t="shared" si="123"/>
        <v>1</v>
      </c>
    </row>
    <row r="1929" spans="1:22" s="45" customFormat="1" ht="11.25" hidden="1" customHeight="1" x14ac:dyDescent="0.2">
      <c r="A1929" s="47">
        <f t="shared" si="122"/>
        <v>1915</v>
      </c>
      <c r="B1929" s="48" t="str">
        <f>+'[43]Trafo 3f Consoliadado'!B210</f>
        <v>TTA265</v>
      </c>
      <c r="C1929" s="49" t="str">
        <f>+'[43]Trafo 3f Consoliadado'!C210</f>
        <v xml:space="preserve">TRANSFORMADOR TRIFASICO 100 KVA 22.9/0.44-0.22 KV.                                                                                                                                                                                                        </v>
      </c>
      <c r="D1929" s="49">
        <f>+'[43]Trafo 3f Consoliadado'!D210</f>
        <v>5054.8999999999996</v>
      </c>
      <c r="E1929" s="53">
        <f>+'[43]Trafo 3f Consoliadado'!E210</f>
        <v>3849.79</v>
      </c>
      <c r="F1929" s="53"/>
      <c r="G1929" s="49" t="str">
        <f>+'[43]Trafo 3f Consoliadado'!F210</f>
        <v>E</v>
      </c>
      <c r="H1929" s="49" t="str">
        <f>+'[43]Trafo 3f Consoliadado'!G210</f>
        <v/>
      </c>
      <c r="I1929" s="49" t="str">
        <f>+'[43]Trafo 3f Consoliadado'!H210</f>
        <v>Estimado</v>
      </c>
      <c r="J1929" s="49" t="str">
        <f>+'[43]Trafo 3f Consoliadado'!I210</f>
        <v/>
      </c>
      <c r="K1929" s="49" t="str">
        <f>+'[43]Trafo 3f Consoliadado'!J210</f>
        <v/>
      </c>
      <c r="L1929" s="49" t="str">
        <f>+'[43]Trafo 3f Consoliadado'!K210</f>
        <v/>
      </c>
      <c r="M1929" s="49" t="str">
        <f>+'[43]Trafo 3f Consoliadado'!L210</f>
        <v/>
      </c>
      <c r="N1929" s="49" t="str">
        <f>+'[43]Trafo 3f Consoliadado'!M210</f>
        <v/>
      </c>
      <c r="O1929" s="49" t="str">
        <f>+'[43]Trafo 3f Consoliadado'!N210</f>
        <v>Estimado</v>
      </c>
      <c r="P1929" s="49" t="str">
        <f>+'[43]Trafo 3f Consoliadado'!O210</f>
        <v/>
      </c>
      <c r="Q1929" s="49" t="str">
        <f>+'[43]Trafo 3f Consoliadado'!P210</f>
        <v>E</v>
      </c>
      <c r="R1929" s="51">
        <f t="shared" si="124"/>
        <v>-0.23840432056024841</v>
      </c>
      <c r="S1929" s="45" t="str">
        <f t="shared" si="125"/>
        <v>Estimado.rar</v>
      </c>
      <c r="V1929" s="46">
        <f t="shared" si="123"/>
        <v>1</v>
      </c>
    </row>
    <row r="1930" spans="1:22" s="45" customFormat="1" ht="11.25" hidden="1" customHeight="1" x14ac:dyDescent="0.2">
      <c r="A1930" s="47">
        <f t="shared" si="122"/>
        <v>1916</v>
      </c>
      <c r="B1930" s="48" t="str">
        <f>+'[43]Trafo 3f Consoliadado'!B211</f>
        <v>TTA209</v>
      </c>
      <c r="C1930" s="49" t="str">
        <f>+'[43]Trafo 3f Consoliadado'!C211</f>
        <v xml:space="preserve">TRANSFORMADOR TRIFASICO AEREO  100 KVA;  22.9/0.44-0.22 KV.                                                                                                                                                                                               </v>
      </c>
      <c r="D1930" s="49">
        <f>+'[43]Trafo 3f Consoliadado'!D211</f>
        <v>5054.8999999999996</v>
      </c>
      <c r="E1930" s="53">
        <f>+'[43]Trafo 3f Consoliadado'!E211</f>
        <v>3849.79</v>
      </c>
      <c r="F1930" s="53"/>
      <c r="G1930" s="49" t="str">
        <f>+'[43]Trafo 3f Consoliadado'!F211</f>
        <v>E</v>
      </c>
      <c r="H1930" s="49" t="str">
        <f>+'[43]Trafo 3f Consoliadado'!G211</f>
        <v/>
      </c>
      <c r="I1930" s="49" t="str">
        <f>+'[43]Trafo 3f Consoliadado'!H211</f>
        <v>Estimado</v>
      </c>
      <c r="J1930" s="49" t="str">
        <f>+'[43]Trafo 3f Consoliadado'!I211</f>
        <v/>
      </c>
      <c r="K1930" s="49" t="str">
        <f>+'[43]Trafo 3f Consoliadado'!J211</f>
        <v/>
      </c>
      <c r="L1930" s="49" t="str">
        <f>+'[43]Trafo 3f Consoliadado'!K211</f>
        <v/>
      </c>
      <c r="M1930" s="49" t="str">
        <f>+'[43]Trafo 3f Consoliadado'!L211</f>
        <v/>
      </c>
      <c r="N1930" s="49" t="str">
        <f>+'[43]Trafo 3f Consoliadado'!M211</f>
        <v/>
      </c>
      <c r="O1930" s="49" t="str">
        <f>+'[43]Trafo 3f Consoliadado'!N211</f>
        <v>Estimado</v>
      </c>
      <c r="P1930" s="49" t="str">
        <f>+'[43]Trafo 3f Consoliadado'!O211</f>
        <v/>
      </c>
      <c r="Q1930" s="49" t="str">
        <f>+'[43]Trafo 3f Consoliadado'!P211</f>
        <v>E</v>
      </c>
      <c r="R1930" s="51">
        <f t="shared" si="124"/>
        <v>-0.23840432056024841</v>
      </c>
      <c r="S1930" s="45" t="str">
        <f t="shared" si="125"/>
        <v>Estimado.rar</v>
      </c>
      <c r="V1930" s="46">
        <f t="shared" si="123"/>
        <v>1</v>
      </c>
    </row>
    <row r="1931" spans="1:22" s="45" customFormat="1" ht="11.25" hidden="1" customHeight="1" x14ac:dyDescent="0.2">
      <c r="A1931" s="47">
        <f t="shared" si="122"/>
        <v>1917</v>
      </c>
      <c r="B1931" s="48" t="str">
        <f>+'[43]Trafo 3f Consoliadado'!B212</f>
        <v>TTA325</v>
      </c>
      <c r="C1931" s="49" t="str">
        <f>+'[43]Trafo 3f Consoliadado'!C212</f>
        <v xml:space="preserve">TRANSFORMADOR TRIFASICO AEREO 100 KVA, 22.9 KV/BT                                                                                                                                                                                                         </v>
      </c>
      <c r="D1931" s="49">
        <f>+'[43]Trafo 3f Consoliadado'!D212</f>
        <v>5054.8999999999996</v>
      </c>
      <c r="E1931" s="53">
        <f>+'[43]Trafo 3f Consoliadado'!E212</f>
        <v>3849.79</v>
      </c>
      <c r="F1931" s="53"/>
      <c r="G1931" s="49" t="str">
        <f>+'[43]Trafo 3f Consoliadado'!F212</f>
        <v>E</v>
      </c>
      <c r="H1931" s="49" t="str">
        <f>+'[43]Trafo 3f Consoliadado'!G212</f>
        <v/>
      </c>
      <c r="I1931" s="49" t="str">
        <f>+'[43]Trafo 3f Consoliadado'!H212</f>
        <v>Estimado</v>
      </c>
      <c r="J1931" s="49" t="str">
        <f>+'[43]Trafo 3f Consoliadado'!I212</f>
        <v/>
      </c>
      <c r="K1931" s="49" t="str">
        <f>+'[43]Trafo 3f Consoliadado'!J212</f>
        <v/>
      </c>
      <c r="L1931" s="49" t="str">
        <f>+'[43]Trafo 3f Consoliadado'!K212</f>
        <v/>
      </c>
      <c r="M1931" s="49" t="str">
        <f>+'[43]Trafo 3f Consoliadado'!L212</f>
        <v/>
      </c>
      <c r="N1931" s="49" t="str">
        <f>+'[43]Trafo 3f Consoliadado'!M212</f>
        <v/>
      </c>
      <c r="O1931" s="49" t="str">
        <f>+'[43]Trafo 3f Consoliadado'!N212</f>
        <v>Estimado</v>
      </c>
      <c r="P1931" s="49" t="str">
        <f>+'[43]Trafo 3f Consoliadado'!O212</f>
        <v/>
      </c>
      <c r="Q1931" s="49" t="str">
        <f>+'[43]Trafo 3f Consoliadado'!P212</f>
        <v>E</v>
      </c>
      <c r="R1931" s="51">
        <f t="shared" si="124"/>
        <v>-0.23840432056024841</v>
      </c>
      <c r="S1931" s="45" t="str">
        <f t="shared" si="125"/>
        <v>Estimado.rar</v>
      </c>
      <c r="V1931" s="46">
        <f t="shared" si="123"/>
        <v>1</v>
      </c>
    </row>
    <row r="1932" spans="1:22" s="45" customFormat="1" ht="11.25" hidden="1" customHeight="1" x14ac:dyDescent="0.2">
      <c r="A1932" s="47">
        <f t="shared" ref="A1932:A1995" si="126">+A1931+1</f>
        <v>1918</v>
      </c>
      <c r="B1932" s="48" t="str">
        <f>+'[43]Trafo 3f Consoliadado'!B213</f>
        <v>TTA29</v>
      </c>
      <c r="C1932" s="49" t="str">
        <f>+'[43]Trafo 3f Consoliadado'!C213</f>
        <v xml:space="preserve">TRANSFORMADOR TRIFASICO AEREO 100 KVA; 22.9/0.22 KV.                                                                                                                                                                                                      </v>
      </c>
      <c r="D1932" s="49">
        <f>+'[43]Trafo 3f Consoliadado'!D213</f>
        <v>5054.8999999999996</v>
      </c>
      <c r="E1932" s="53">
        <f>+'[43]Trafo 3f Consoliadado'!E213</f>
        <v>3849.79</v>
      </c>
      <c r="F1932" s="53"/>
      <c r="G1932" s="49" t="str">
        <f>+'[43]Trafo 3f Consoliadado'!F213</f>
        <v>E</v>
      </c>
      <c r="H1932" s="49" t="str">
        <f>+'[43]Trafo 3f Consoliadado'!G213</f>
        <v/>
      </c>
      <c r="I1932" s="49" t="str">
        <f>+'[43]Trafo 3f Consoliadado'!H213</f>
        <v>Estimado</v>
      </c>
      <c r="J1932" s="49" t="str">
        <f>+'[43]Trafo 3f Consoliadado'!I213</f>
        <v/>
      </c>
      <c r="K1932" s="49" t="str">
        <f>+'[43]Trafo 3f Consoliadado'!J213</f>
        <v/>
      </c>
      <c r="L1932" s="49" t="str">
        <f>+'[43]Trafo 3f Consoliadado'!K213</f>
        <v/>
      </c>
      <c r="M1932" s="49" t="str">
        <f>+'[43]Trafo 3f Consoliadado'!L213</f>
        <v/>
      </c>
      <c r="N1932" s="49" t="str">
        <f>+'[43]Trafo 3f Consoliadado'!M213</f>
        <v/>
      </c>
      <c r="O1932" s="49" t="str">
        <f>+'[43]Trafo 3f Consoliadado'!N213</f>
        <v>Estimado</v>
      </c>
      <c r="P1932" s="49" t="str">
        <f>+'[43]Trafo 3f Consoliadado'!O213</f>
        <v/>
      </c>
      <c r="Q1932" s="49" t="str">
        <f>+'[43]Trafo 3f Consoliadado'!P213</f>
        <v>E</v>
      </c>
      <c r="R1932" s="51">
        <f t="shared" si="124"/>
        <v>-0.23840432056024841</v>
      </c>
      <c r="S1932" s="45" t="str">
        <f t="shared" si="125"/>
        <v>Estimado.rar</v>
      </c>
      <c r="V1932" s="46">
        <f t="shared" si="123"/>
        <v>1</v>
      </c>
    </row>
    <row r="1933" spans="1:22" s="45" customFormat="1" ht="11.25" hidden="1" customHeight="1" x14ac:dyDescent="0.2">
      <c r="A1933" s="47">
        <f t="shared" si="126"/>
        <v>1919</v>
      </c>
      <c r="B1933" s="48" t="str">
        <f>+'[43]Trafo 3f Consoliadado'!B214</f>
        <v>TTA30</v>
      </c>
      <c r="C1933" s="49" t="str">
        <f>+'[43]Trafo 3f Consoliadado'!C214</f>
        <v xml:space="preserve">TRANSFORMADOR TRIFASICO AEREO 100 KVA; 22.9/0.38-0.22 KV.                                                                                                                                                                                                 </v>
      </c>
      <c r="D1933" s="49">
        <f>+'[43]Trafo 3f Consoliadado'!D214</f>
        <v>5054.8999999999996</v>
      </c>
      <c r="E1933" s="53">
        <f>+'[43]Trafo 3f Consoliadado'!E214</f>
        <v>3849.79</v>
      </c>
      <c r="F1933" s="53"/>
      <c r="G1933" s="49" t="str">
        <f>+'[43]Trafo 3f Consoliadado'!F214</f>
        <v>E</v>
      </c>
      <c r="H1933" s="49" t="str">
        <f>+'[43]Trafo 3f Consoliadado'!G214</f>
        <v/>
      </c>
      <c r="I1933" s="49" t="str">
        <f>+'[43]Trafo 3f Consoliadado'!H214</f>
        <v>Estimado</v>
      </c>
      <c r="J1933" s="49" t="str">
        <f>+'[43]Trafo 3f Consoliadado'!I214</f>
        <v/>
      </c>
      <c r="K1933" s="49" t="str">
        <f>+'[43]Trafo 3f Consoliadado'!J214</f>
        <v/>
      </c>
      <c r="L1933" s="49" t="str">
        <f>+'[43]Trafo 3f Consoliadado'!K214</f>
        <v/>
      </c>
      <c r="M1933" s="49" t="str">
        <f>+'[43]Trafo 3f Consoliadado'!L214</f>
        <v/>
      </c>
      <c r="N1933" s="49" t="str">
        <f>+'[43]Trafo 3f Consoliadado'!M214</f>
        <v/>
      </c>
      <c r="O1933" s="49" t="str">
        <f>+'[43]Trafo 3f Consoliadado'!N214</f>
        <v>Estimado</v>
      </c>
      <c r="P1933" s="49" t="str">
        <f>+'[43]Trafo 3f Consoliadado'!O214</f>
        <v/>
      </c>
      <c r="Q1933" s="49" t="str">
        <f>+'[43]Trafo 3f Consoliadado'!P214</f>
        <v>E</v>
      </c>
      <c r="R1933" s="51">
        <f t="shared" si="124"/>
        <v>-0.23840432056024841</v>
      </c>
      <c r="S1933" s="45" t="str">
        <f t="shared" si="125"/>
        <v>Estimado.rar</v>
      </c>
      <c r="V1933" s="46">
        <f t="shared" si="123"/>
        <v>1</v>
      </c>
    </row>
    <row r="1934" spans="1:22" s="45" customFormat="1" ht="11.25" hidden="1" customHeight="1" x14ac:dyDescent="0.2">
      <c r="A1934" s="47">
        <f t="shared" si="126"/>
        <v>1920</v>
      </c>
      <c r="B1934" s="48" t="str">
        <f>+'[43]Trafo 3f Consoliadado'!B215</f>
        <v>TTA145</v>
      </c>
      <c r="C1934" s="49" t="str">
        <f>+'[43]Trafo 3f Consoliadado'!C215</f>
        <v xml:space="preserve">TRANSFORMADOR TRIFASICO 100 KVA 13.2 - 22.9  / 0.40 - 0.23 KV.                                                                                                                                                                                            </v>
      </c>
      <c r="D1934" s="49">
        <f>+'[43]Trafo 3f Consoliadado'!D215</f>
        <v>5054.8999999999996</v>
      </c>
      <c r="E1934" s="53">
        <f>+'[43]Trafo 3f Consoliadado'!E215</f>
        <v>3849.79</v>
      </c>
      <c r="F1934" s="53"/>
      <c r="G1934" s="49" t="str">
        <f>+'[43]Trafo 3f Consoliadado'!F215</f>
        <v>E</v>
      </c>
      <c r="H1934" s="49" t="str">
        <f>+'[43]Trafo 3f Consoliadado'!G215</f>
        <v/>
      </c>
      <c r="I1934" s="49" t="str">
        <f>+'[43]Trafo 3f Consoliadado'!H215</f>
        <v>Estimado</v>
      </c>
      <c r="J1934" s="49" t="str">
        <f>+'[43]Trafo 3f Consoliadado'!I215</f>
        <v/>
      </c>
      <c r="K1934" s="49" t="str">
        <f>+'[43]Trafo 3f Consoliadado'!J215</f>
        <v/>
      </c>
      <c r="L1934" s="49" t="str">
        <f>+'[43]Trafo 3f Consoliadado'!K215</f>
        <v/>
      </c>
      <c r="M1934" s="49" t="str">
        <f>+'[43]Trafo 3f Consoliadado'!L215</f>
        <v/>
      </c>
      <c r="N1934" s="49" t="str">
        <f>+'[43]Trafo 3f Consoliadado'!M215</f>
        <v/>
      </c>
      <c r="O1934" s="49" t="str">
        <f>+'[43]Trafo 3f Consoliadado'!N215</f>
        <v>Estimado</v>
      </c>
      <c r="P1934" s="49" t="str">
        <f>+'[43]Trafo 3f Consoliadado'!O215</f>
        <v/>
      </c>
      <c r="Q1934" s="49" t="str">
        <f>+'[43]Trafo 3f Consoliadado'!P215</f>
        <v>E</v>
      </c>
      <c r="R1934" s="51">
        <f t="shared" si="124"/>
        <v>-0.23840432056024841</v>
      </c>
      <c r="S1934" s="45" t="str">
        <f t="shared" si="125"/>
        <v>Estimado.rar</v>
      </c>
      <c r="V1934" s="46">
        <f t="shared" si="123"/>
        <v>1</v>
      </c>
    </row>
    <row r="1935" spans="1:22" s="45" customFormat="1" ht="11.25" hidden="1" customHeight="1" x14ac:dyDescent="0.2">
      <c r="A1935" s="47">
        <f t="shared" si="126"/>
        <v>1921</v>
      </c>
      <c r="B1935" s="48" t="str">
        <f>+'[43]Trafo 3f Consoliadado'!B216</f>
        <v>TTA144</v>
      </c>
      <c r="C1935" s="49" t="str">
        <f>+'[43]Trafo 3f Consoliadado'!C216</f>
        <v xml:space="preserve">TRANSFORMADOR TRIFASICO 100 KVA 22.9 - 10 / 0.40 - 0.23 KV.                                                                                                                                                                                               </v>
      </c>
      <c r="D1935" s="49">
        <f>+'[43]Trafo 3f Consoliadado'!D216</f>
        <v>5054.8999999999996</v>
      </c>
      <c r="E1935" s="53">
        <f>+'[43]Trafo 3f Consoliadado'!E216</f>
        <v>3849.79</v>
      </c>
      <c r="F1935" s="53"/>
      <c r="G1935" s="49" t="str">
        <f>+'[43]Trafo 3f Consoliadado'!F216</f>
        <v>E</v>
      </c>
      <c r="H1935" s="49" t="str">
        <f>+'[43]Trafo 3f Consoliadado'!G216</f>
        <v/>
      </c>
      <c r="I1935" s="49" t="str">
        <f>+'[43]Trafo 3f Consoliadado'!H216</f>
        <v>Estimado</v>
      </c>
      <c r="J1935" s="49" t="str">
        <f>+'[43]Trafo 3f Consoliadado'!I216</f>
        <v/>
      </c>
      <c r="K1935" s="49" t="str">
        <f>+'[43]Trafo 3f Consoliadado'!J216</f>
        <v/>
      </c>
      <c r="L1935" s="49" t="str">
        <f>+'[43]Trafo 3f Consoliadado'!K216</f>
        <v/>
      </c>
      <c r="M1935" s="49" t="str">
        <f>+'[43]Trafo 3f Consoliadado'!L216</f>
        <v/>
      </c>
      <c r="N1935" s="49" t="str">
        <f>+'[43]Trafo 3f Consoliadado'!M216</f>
        <v/>
      </c>
      <c r="O1935" s="49" t="str">
        <f>+'[43]Trafo 3f Consoliadado'!N216</f>
        <v>Estimado</v>
      </c>
      <c r="P1935" s="49" t="str">
        <f>+'[43]Trafo 3f Consoliadado'!O216</f>
        <v/>
      </c>
      <c r="Q1935" s="49" t="str">
        <f>+'[43]Trafo 3f Consoliadado'!P216</f>
        <v>E</v>
      </c>
      <c r="R1935" s="51">
        <f t="shared" si="124"/>
        <v>-0.23840432056024841</v>
      </c>
      <c r="S1935" s="45" t="str">
        <f t="shared" si="125"/>
        <v>Estimado.rar</v>
      </c>
      <c r="V1935" s="46">
        <f t="shared" si="123"/>
        <v>1</v>
      </c>
    </row>
    <row r="1936" spans="1:22" s="45" customFormat="1" ht="11.25" hidden="1" customHeight="1" x14ac:dyDescent="0.2">
      <c r="A1936" s="47">
        <f t="shared" si="126"/>
        <v>1922</v>
      </c>
      <c r="B1936" s="48" t="str">
        <f>+'[43]Trafo 3f Consoliadado'!B217</f>
        <v>TTA80</v>
      </c>
      <c r="C1936" s="49" t="str">
        <f>+'[43]Trafo 3f Consoliadado'!C217</f>
        <v xml:space="preserve">TRANSFORMADOR TRIFASICO AEREO  125 KVA; 22.9/0.22 KV.                                                                                                                                                                                                     </v>
      </c>
      <c r="D1936" s="49">
        <f>+'[43]Trafo 3f Consoliadado'!D217</f>
        <v>5839.75</v>
      </c>
      <c r="E1936" s="53">
        <f>+'[43]Trafo 3f Consoliadado'!E217</f>
        <v>4644.915</v>
      </c>
      <c r="F1936" s="53"/>
      <c r="G1936" s="49" t="str">
        <f>+'[43]Trafo 3f Consoliadado'!F217</f>
        <v>E</v>
      </c>
      <c r="H1936" s="49" t="str">
        <f>+'[43]Trafo 3f Consoliadado'!G217</f>
        <v/>
      </c>
      <c r="I1936" s="49" t="str">
        <f>+'[43]Trafo 3f Consoliadado'!H217</f>
        <v>Estimado</v>
      </c>
      <c r="J1936" s="49" t="str">
        <f>+'[43]Trafo 3f Consoliadado'!I217</f>
        <v/>
      </c>
      <c r="K1936" s="49" t="str">
        <f>+'[43]Trafo 3f Consoliadado'!J217</f>
        <v/>
      </c>
      <c r="L1936" s="49" t="str">
        <f>+'[43]Trafo 3f Consoliadado'!K217</f>
        <v/>
      </c>
      <c r="M1936" s="49" t="str">
        <f>+'[43]Trafo 3f Consoliadado'!L217</f>
        <v/>
      </c>
      <c r="N1936" s="49" t="str">
        <f>+'[43]Trafo 3f Consoliadado'!M217</f>
        <v/>
      </c>
      <c r="O1936" s="49" t="str">
        <f>+'[43]Trafo 3f Consoliadado'!N217</f>
        <v>Estimado</v>
      </c>
      <c r="P1936" s="49" t="str">
        <f>+'[43]Trafo 3f Consoliadado'!O217</f>
        <v/>
      </c>
      <c r="Q1936" s="49" t="str">
        <f>+'[43]Trafo 3f Consoliadado'!P217</f>
        <v>E</v>
      </c>
      <c r="R1936" s="51">
        <f t="shared" si="124"/>
        <v>-0.2046037929705895</v>
      </c>
      <c r="S1936" s="45" t="str">
        <f t="shared" si="125"/>
        <v>Estimado.rar</v>
      </c>
      <c r="V1936" s="46">
        <f t="shared" si="123"/>
        <v>1</v>
      </c>
    </row>
    <row r="1937" spans="1:22" s="45" customFormat="1" ht="11.25" hidden="1" customHeight="1" x14ac:dyDescent="0.2">
      <c r="A1937" s="47">
        <f t="shared" si="126"/>
        <v>1923</v>
      </c>
      <c r="B1937" s="48" t="str">
        <f>+'[43]Trafo 3f Consoliadado'!B218</f>
        <v>TTA81</v>
      </c>
      <c r="C1937" s="49" t="str">
        <f>+'[43]Trafo 3f Consoliadado'!C218</f>
        <v xml:space="preserve">TRANSFORMADOR TRIFASICO AEREO  125 KVA; 22.9/0.38-0.22 KV.                                                                                                                                                                                                </v>
      </c>
      <c r="D1937" s="49">
        <f>+'[43]Trafo 3f Consoliadado'!D218</f>
        <v>5839.75</v>
      </c>
      <c r="E1937" s="53">
        <f>+'[43]Trafo 3f Consoliadado'!E218</f>
        <v>4644.915</v>
      </c>
      <c r="F1937" s="53"/>
      <c r="G1937" s="49" t="str">
        <f>+'[43]Trafo 3f Consoliadado'!F218</f>
        <v>E</v>
      </c>
      <c r="H1937" s="49" t="str">
        <f>+'[43]Trafo 3f Consoliadado'!G218</f>
        <v/>
      </c>
      <c r="I1937" s="49" t="str">
        <f>+'[43]Trafo 3f Consoliadado'!H218</f>
        <v>Estimado</v>
      </c>
      <c r="J1937" s="49" t="str">
        <f>+'[43]Trafo 3f Consoliadado'!I218</f>
        <v/>
      </c>
      <c r="K1937" s="49" t="str">
        <f>+'[43]Trafo 3f Consoliadado'!J218</f>
        <v/>
      </c>
      <c r="L1937" s="49" t="str">
        <f>+'[43]Trafo 3f Consoliadado'!K218</f>
        <v/>
      </c>
      <c r="M1937" s="49" t="str">
        <f>+'[43]Trafo 3f Consoliadado'!L218</f>
        <v/>
      </c>
      <c r="N1937" s="49" t="str">
        <f>+'[43]Trafo 3f Consoliadado'!M218</f>
        <v/>
      </c>
      <c r="O1937" s="49" t="str">
        <f>+'[43]Trafo 3f Consoliadado'!N218</f>
        <v>Estimado</v>
      </c>
      <c r="P1937" s="49" t="str">
        <f>+'[43]Trafo 3f Consoliadado'!O218</f>
        <v/>
      </c>
      <c r="Q1937" s="49" t="str">
        <f>+'[43]Trafo 3f Consoliadado'!P218</f>
        <v>E</v>
      </c>
      <c r="R1937" s="51">
        <f t="shared" si="124"/>
        <v>-0.2046037929705895</v>
      </c>
      <c r="S1937" s="45" t="str">
        <f t="shared" si="125"/>
        <v>Estimado.rar</v>
      </c>
      <c r="V1937" s="46">
        <f t="shared" si="123"/>
        <v>1</v>
      </c>
    </row>
    <row r="1938" spans="1:22" s="45" customFormat="1" ht="11.25" hidden="1" customHeight="1" x14ac:dyDescent="0.2">
      <c r="A1938" s="47">
        <f t="shared" si="126"/>
        <v>1924</v>
      </c>
      <c r="B1938" s="48" t="str">
        <f>+'[43]Trafo 3f Consoliadado'!B219</f>
        <v>TTA214</v>
      </c>
      <c r="C1938" s="49" t="str">
        <f>+'[43]Trafo 3f Consoliadado'!C219</f>
        <v xml:space="preserve">TRANSFORMADOR TRIFASICO AEREO  125 KVA; 22.9/0.44-0.22 KV.                                                                                                                                                                                                </v>
      </c>
      <c r="D1938" s="49">
        <f>+'[43]Trafo 3f Consoliadado'!D219</f>
        <v>5839.75</v>
      </c>
      <c r="E1938" s="53">
        <f>+'[43]Trafo 3f Consoliadado'!E219</f>
        <v>4644.915</v>
      </c>
      <c r="F1938" s="53"/>
      <c r="G1938" s="49" t="str">
        <f>+'[43]Trafo 3f Consoliadado'!F219</f>
        <v>E</v>
      </c>
      <c r="H1938" s="49" t="str">
        <f>+'[43]Trafo 3f Consoliadado'!G219</f>
        <v/>
      </c>
      <c r="I1938" s="49" t="str">
        <f>+'[43]Trafo 3f Consoliadado'!H219</f>
        <v>Estimado</v>
      </c>
      <c r="J1938" s="49" t="str">
        <f>+'[43]Trafo 3f Consoliadado'!I219</f>
        <v/>
      </c>
      <c r="K1938" s="49" t="str">
        <f>+'[43]Trafo 3f Consoliadado'!J219</f>
        <v/>
      </c>
      <c r="L1938" s="49" t="str">
        <f>+'[43]Trafo 3f Consoliadado'!K219</f>
        <v/>
      </c>
      <c r="M1938" s="49" t="str">
        <f>+'[43]Trafo 3f Consoliadado'!L219</f>
        <v/>
      </c>
      <c r="N1938" s="49" t="str">
        <f>+'[43]Trafo 3f Consoliadado'!M219</f>
        <v/>
      </c>
      <c r="O1938" s="49" t="str">
        <f>+'[43]Trafo 3f Consoliadado'!N219</f>
        <v>Estimado</v>
      </c>
      <c r="P1938" s="49" t="str">
        <f>+'[43]Trafo 3f Consoliadado'!O219</f>
        <v/>
      </c>
      <c r="Q1938" s="49" t="str">
        <f>+'[43]Trafo 3f Consoliadado'!P219</f>
        <v>E</v>
      </c>
      <c r="R1938" s="51">
        <f t="shared" si="124"/>
        <v>-0.2046037929705895</v>
      </c>
      <c r="S1938" s="45" t="str">
        <f t="shared" si="125"/>
        <v>Estimado.rar</v>
      </c>
      <c r="V1938" s="46">
        <f t="shared" si="123"/>
        <v>1</v>
      </c>
    </row>
    <row r="1939" spans="1:22" s="45" customFormat="1" ht="11.25" hidden="1" customHeight="1" x14ac:dyDescent="0.2">
      <c r="A1939" s="47">
        <f t="shared" si="126"/>
        <v>1925</v>
      </c>
      <c r="B1939" s="48" t="str">
        <f>+'[43]Trafo 3f Consoliadado'!B220</f>
        <v>TTA85</v>
      </c>
      <c r="C1939" s="49" t="str">
        <f>+'[43]Trafo 3f Consoliadado'!C220</f>
        <v xml:space="preserve">TRANSFORMADOR TRIFASICO AEREO  150 KVA; 22.9/0.22 KV.                                                                                                                                                                                                     </v>
      </c>
      <c r="D1939" s="49">
        <f>+'[43]Trafo 3f Consoliadado'!D220</f>
        <v>6624.6</v>
      </c>
      <c r="E1939" s="53">
        <f>+'[43]Trafo 3f Consoliadado'!E220</f>
        <v>5440.04</v>
      </c>
      <c r="F1939" s="53"/>
      <c r="G1939" s="49" t="str">
        <f>+'[43]Trafo 3f Consoliadado'!F220</f>
        <v>E</v>
      </c>
      <c r="H1939" s="49" t="str">
        <f>+'[43]Trafo 3f Consoliadado'!G220</f>
        <v/>
      </c>
      <c r="I1939" s="49" t="str">
        <f>+'[43]Trafo 3f Consoliadado'!H220</f>
        <v>Estimado</v>
      </c>
      <c r="J1939" s="49" t="str">
        <f>+'[43]Trafo 3f Consoliadado'!I220</f>
        <v/>
      </c>
      <c r="K1939" s="49" t="str">
        <f>+'[43]Trafo 3f Consoliadado'!J220</f>
        <v/>
      </c>
      <c r="L1939" s="49" t="str">
        <f>+'[43]Trafo 3f Consoliadado'!K220</f>
        <v/>
      </c>
      <c r="M1939" s="49" t="str">
        <f>+'[43]Trafo 3f Consoliadado'!L220</f>
        <v/>
      </c>
      <c r="N1939" s="49" t="str">
        <f>+'[43]Trafo 3f Consoliadado'!M220</f>
        <v/>
      </c>
      <c r="O1939" s="49" t="str">
        <f>+'[43]Trafo 3f Consoliadado'!N220</f>
        <v>Estimado</v>
      </c>
      <c r="P1939" s="49" t="str">
        <f>+'[43]Trafo 3f Consoliadado'!O220</f>
        <v/>
      </c>
      <c r="Q1939" s="49" t="str">
        <f>+'[43]Trafo 3f Consoliadado'!P220</f>
        <v>E</v>
      </c>
      <c r="R1939" s="51">
        <f t="shared" si="124"/>
        <v>-0.17881230564864303</v>
      </c>
      <c r="S1939" s="45" t="str">
        <f t="shared" si="125"/>
        <v>Estimado.rar</v>
      </c>
      <c r="V1939" s="46">
        <f t="shared" si="123"/>
        <v>1</v>
      </c>
    </row>
    <row r="1940" spans="1:22" s="45" customFormat="1" ht="11.25" hidden="1" customHeight="1" x14ac:dyDescent="0.2">
      <c r="A1940" s="47">
        <f t="shared" si="126"/>
        <v>1926</v>
      </c>
      <c r="B1940" s="48" t="str">
        <f>+'[43]Trafo 3f Consoliadado'!B221</f>
        <v>TTA86</v>
      </c>
      <c r="C1940" s="49" t="str">
        <f>+'[43]Trafo 3f Consoliadado'!C221</f>
        <v xml:space="preserve">TRANSFORMADOR TRIFASICO AEREO  150 KVA; 22.9/0.38-0.22 KV.                                                                                                                                                                                                </v>
      </c>
      <c r="D1940" s="49">
        <f>+'[43]Trafo 3f Consoliadado'!D221</f>
        <v>6624.6</v>
      </c>
      <c r="E1940" s="53">
        <f>+'[43]Trafo 3f Consoliadado'!E221</f>
        <v>5440.04</v>
      </c>
      <c r="F1940" s="53"/>
      <c r="G1940" s="49" t="str">
        <f>+'[43]Trafo 3f Consoliadado'!F221</f>
        <v>E</v>
      </c>
      <c r="H1940" s="49" t="str">
        <f>+'[43]Trafo 3f Consoliadado'!G221</f>
        <v/>
      </c>
      <c r="I1940" s="49" t="str">
        <f>+'[43]Trafo 3f Consoliadado'!H221</f>
        <v>Estimado</v>
      </c>
      <c r="J1940" s="49" t="str">
        <f>+'[43]Trafo 3f Consoliadado'!I221</f>
        <v/>
      </c>
      <c r="K1940" s="49" t="str">
        <f>+'[43]Trafo 3f Consoliadado'!J221</f>
        <v/>
      </c>
      <c r="L1940" s="49" t="str">
        <f>+'[43]Trafo 3f Consoliadado'!K221</f>
        <v/>
      </c>
      <c r="M1940" s="49" t="str">
        <f>+'[43]Trafo 3f Consoliadado'!L221</f>
        <v/>
      </c>
      <c r="N1940" s="49" t="str">
        <f>+'[43]Trafo 3f Consoliadado'!M221</f>
        <v/>
      </c>
      <c r="O1940" s="49" t="str">
        <f>+'[43]Trafo 3f Consoliadado'!N221</f>
        <v>Estimado</v>
      </c>
      <c r="P1940" s="49" t="str">
        <f>+'[43]Trafo 3f Consoliadado'!O221</f>
        <v/>
      </c>
      <c r="Q1940" s="49" t="str">
        <f>+'[43]Trafo 3f Consoliadado'!P221</f>
        <v>E</v>
      </c>
      <c r="R1940" s="51">
        <f t="shared" si="124"/>
        <v>-0.17881230564864303</v>
      </c>
      <c r="S1940" s="45" t="str">
        <f t="shared" si="125"/>
        <v>Estimado.rar</v>
      </c>
      <c r="V1940" s="46">
        <f t="shared" si="123"/>
        <v>1</v>
      </c>
    </row>
    <row r="1941" spans="1:22" s="45" customFormat="1" ht="11.25" hidden="1" customHeight="1" x14ac:dyDescent="0.2">
      <c r="A1941" s="47">
        <f t="shared" si="126"/>
        <v>1927</v>
      </c>
      <c r="B1941" s="48" t="str">
        <f>+'[43]Trafo 3f Consoliadado'!B222</f>
        <v>TTA217</v>
      </c>
      <c r="C1941" s="49" t="str">
        <f>+'[43]Trafo 3f Consoliadado'!C222</f>
        <v xml:space="preserve">TRANSFORMADOR TRIFASICO AEREO  150 KVA; 22.9/0.44-0.22 KV.                                                                                                                                                                                                </v>
      </c>
      <c r="D1941" s="49">
        <f>+'[43]Trafo 3f Consoliadado'!D222</f>
        <v>6624.6</v>
      </c>
      <c r="E1941" s="53">
        <f>+'[43]Trafo 3f Consoliadado'!E222</f>
        <v>5440.04</v>
      </c>
      <c r="F1941" s="53"/>
      <c r="G1941" s="49" t="str">
        <f>+'[43]Trafo 3f Consoliadado'!F222</f>
        <v>E</v>
      </c>
      <c r="H1941" s="49" t="str">
        <f>+'[43]Trafo 3f Consoliadado'!G222</f>
        <v/>
      </c>
      <c r="I1941" s="49" t="str">
        <f>+'[43]Trafo 3f Consoliadado'!H222</f>
        <v>Estimado</v>
      </c>
      <c r="J1941" s="49" t="str">
        <f>+'[43]Trafo 3f Consoliadado'!I222</f>
        <v/>
      </c>
      <c r="K1941" s="49" t="str">
        <f>+'[43]Trafo 3f Consoliadado'!J222</f>
        <v/>
      </c>
      <c r="L1941" s="49" t="str">
        <f>+'[43]Trafo 3f Consoliadado'!K222</f>
        <v/>
      </c>
      <c r="M1941" s="49" t="str">
        <f>+'[43]Trafo 3f Consoliadado'!L222</f>
        <v/>
      </c>
      <c r="N1941" s="49" t="str">
        <f>+'[43]Trafo 3f Consoliadado'!M222</f>
        <v/>
      </c>
      <c r="O1941" s="49" t="str">
        <f>+'[43]Trafo 3f Consoliadado'!N222</f>
        <v>Estimado</v>
      </c>
      <c r="P1941" s="49" t="str">
        <f>+'[43]Trafo 3f Consoliadado'!O222</f>
        <v/>
      </c>
      <c r="Q1941" s="49" t="str">
        <f>+'[43]Trafo 3f Consoliadado'!P222</f>
        <v>E</v>
      </c>
      <c r="R1941" s="51">
        <f t="shared" si="124"/>
        <v>-0.17881230564864303</v>
      </c>
      <c r="S1941" s="45" t="str">
        <f t="shared" si="125"/>
        <v>Estimado.rar</v>
      </c>
      <c r="V1941" s="46">
        <f t="shared" si="123"/>
        <v>1</v>
      </c>
    </row>
    <row r="1942" spans="1:22" s="45" customFormat="1" ht="11.25" hidden="1" customHeight="1" x14ac:dyDescent="0.2">
      <c r="A1942" s="47">
        <f t="shared" si="126"/>
        <v>1928</v>
      </c>
      <c r="B1942" s="48" t="str">
        <f>+'[43]Trafo 3f Consoliadado'!B223</f>
        <v>TTA254</v>
      </c>
      <c r="C1942" s="49" t="str">
        <f>+'[43]Trafo 3f Consoliadado'!C223</f>
        <v xml:space="preserve">TRANSFORMADOR TRIFASICO 160 KVA 22.9 /  0.22 KV.                                                                                                                                                                                                          </v>
      </c>
      <c r="D1942" s="49">
        <f>+'[43]Trafo 3f Consoliadado'!D223</f>
        <v>6938.54</v>
      </c>
      <c r="E1942" s="53">
        <f>+'[43]Trafo 3f Consoliadado'!E223</f>
        <v>5758.09</v>
      </c>
      <c r="F1942" s="53"/>
      <c r="G1942" s="49" t="str">
        <f>+'[43]Trafo 3f Consoliadado'!F223</f>
        <v>E</v>
      </c>
      <c r="H1942" s="49" t="str">
        <f>+'[43]Trafo 3f Consoliadado'!G223</f>
        <v/>
      </c>
      <c r="I1942" s="49" t="str">
        <f>+'[43]Trafo 3f Consoliadado'!H223</f>
        <v>Estimado</v>
      </c>
      <c r="J1942" s="49" t="str">
        <f>+'[43]Trafo 3f Consoliadado'!I223</f>
        <v/>
      </c>
      <c r="K1942" s="49" t="str">
        <f>+'[43]Trafo 3f Consoliadado'!J223</f>
        <v/>
      </c>
      <c r="L1942" s="49" t="str">
        <f>+'[43]Trafo 3f Consoliadado'!K223</f>
        <v/>
      </c>
      <c r="M1942" s="49" t="str">
        <f>+'[43]Trafo 3f Consoliadado'!L223</f>
        <v/>
      </c>
      <c r="N1942" s="49" t="str">
        <f>+'[43]Trafo 3f Consoliadado'!M223</f>
        <v/>
      </c>
      <c r="O1942" s="49" t="str">
        <f>+'[43]Trafo 3f Consoliadado'!N223</f>
        <v>Estimado</v>
      </c>
      <c r="P1942" s="49" t="str">
        <f>+'[43]Trafo 3f Consoliadado'!O223</f>
        <v/>
      </c>
      <c r="Q1942" s="49" t="str">
        <f>+'[43]Trafo 3f Consoliadado'!P223</f>
        <v>E</v>
      </c>
      <c r="R1942" s="51">
        <f t="shared" si="124"/>
        <v>-0.17012945086430287</v>
      </c>
      <c r="S1942" s="45" t="str">
        <f t="shared" si="125"/>
        <v>Estimado.rar</v>
      </c>
      <c r="V1942" s="46">
        <f t="shared" si="123"/>
        <v>1</v>
      </c>
    </row>
    <row r="1943" spans="1:22" s="45" customFormat="1" ht="11.25" hidden="1" customHeight="1" x14ac:dyDescent="0.2">
      <c r="A1943" s="47">
        <f t="shared" si="126"/>
        <v>1929</v>
      </c>
      <c r="B1943" s="48" t="str">
        <f>+'[43]Trafo 3f Consoliadado'!B224</f>
        <v>TTA222</v>
      </c>
      <c r="C1943" s="49" t="str">
        <f>+'[43]Trafo 3f Consoliadado'!C224</f>
        <v xml:space="preserve">TRANSFORMADOR TRIFASICO AEREO  160 KVA; 22.9/0.44-0.22 KV.                                                                                                                                                                                                </v>
      </c>
      <c r="D1943" s="49">
        <f>+'[43]Trafo 3f Consoliadado'!D224</f>
        <v>6938.54</v>
      </c>
      <c r="E1943" s="53">
        <f>+'[43]Trafo 3f Consoliadado'!E224</f>
        <v>5758.09</v>
      </c>
      <c r="F1943" s="53"/>
      <c r="G1943" s="49" t="str">
        <f>+'[43]Trafo 3f Consoliadado'!F224</f>
        <v>E</v>
      </c>
      <c r="H1943" s="49" t="str">
        <f>+'[43]Trafo 3f Consoliadado'!G224</f>
        <v/>
      </c>
      <c r="I1943" s="49" t="str">
        <f>+'[43]Trafo 3f Consoliadado'!H224</f>
        <v>Estimado</v>
      </c>
      <c r="J1943" s="49" t="str">
        <f>+'[43]Trafo 3f Consoliadado'!I224</f>
        <v/>
      </c>
      <c r="K1943" s="49" t="str">
        <f>+'[43]Trafo 3f Consoliadado'!J224</f>
        <v/>
      </c>
      <c r="L1943" s="49" t="str">
        <f>+'[43]Trafo 3f Consoliadado'!K224</f>
        <v/>
      </c>
      <c r="M1943" s="49" t="str">
        <f>+'[43]Trafo 3f Consoliadado'!L224</f>
        <v/>
      </c>
      <c r="N1943" s="49" t="str">
        <f>+'[43]Trafo 3f Consoliadado'!M224</f>
        <v/>
      </c>
      <c r="O1943" s="49" t="str">
        <f>+'[43]Trafo 3f Consoliadado'!N224</f>
        <v>Estimado</v>
      </c>
      <c r="P1943" s="49" t="str">
        <f>+'[43]Trafo 3f Consoliadado'!O224</f>
        <v/>
      </c>
      <c r="Q1943" s="49" t="str">
        <f>+'[43]Trafo 3f Consoliadado'!P224</f>
        <v>E</v>
      </c>
      <c r="R1943" s="51">
        <f t="shared" si="124"/>
        <v>-0.17012945086430287</v>
      </c>
      <c r="S1943" s="45" t="str">
        <f t="shared" si="125"/>
        <v>Estimado.rar</v>
      </c>
      <c r="V1943" s="46">
        <f t="shared" si="123"/>
        <v>1</v>
      </c>
    </row>
    <row r="1944" spans="1:22" s="45" customFormat="1" ht="11.25" hidden="1" customHeight="1" x14ac:dyDescent="0.2">
      <c r="A1944" s="47">
        <f t="shared" si="126"/>
        <v>1930</v>
      </c>
      <c r="B1944" s="48" t="str">
        <f>+'[43]Trafo 3f Consoliadado'!B225</f>
        <v>TTA34</v>
      </c>
      <c r="C1944" s="49" t="str">
        <f>+'[43]Trafo 3f Consoliadado'!C225</f>
        <v xml:space="preserve">TRANSFORMADOR TRIFASICO AEREO 160 KVA; 22.9/0.22 KV.                                                                                                                                                                                                      </v>
      </c>
      <c r="D1944" s="49">
        <f>+'[43]Trafo 3f Consoliadado'!D225</f>
        <v>6938.54</v>
      </c>
      <c r="E1944" s="53">
        <f>+'[43]Trafo 3f Consoliadado'!E225</f>
        <v>5758.09</v>
      </c>
      <c r="F1944" s="53"/>
      <c r="G1944" s="49" t="str">
        <f>+'[43]Trafo 3f Consoliadado'!F225</f>
        <v>E</v>
      </c>
      <c r="H1944" s="49" t="str">
        <f>+'[43]Trafo 3f Consoliadado'!G225</f>
        <v/>
      </c>
      <c r="I1944" s="49" t="str">
        <f>+'[43]Trafo 3f Consoliadado'!H225</f>
        <v>Estimado</v>
      </c>
      <c r="J1944" s="49" t="str">
        <f>+'[43]Trafo 3f Consoliadado'!I225</f>
        <v/>
      </c>
      <c r="K1944" s="49" t="str">
        <f>+'[43]Trafo 3f Consoliadado'!J225</f>
        <v/>
      </c>
      <c r="L1944" s="49" t="str">
        <f>+'[43]Trafo 3f Consoliadado'!K225</f>
        <v/>
      </c>
      <c r="M1944" s="49" t="str">
        <f>+'[43]Trafo 3f Consoliadado'!L225</f>
        <v/>
      </c>
      <c r="N1944" s="49" t="str">
        <f>+'[43]Trafo 3f Consoliadado'!M225</f>
        <v/>
      </c>
      <c r="O1944" s="49" t="str">
        <f>+'[43]Trafo 3f Consoliadado'!N225</f>
        <v>Estimado</v>
      </c>
      <c r="P1944" s="49" t="str">
        <f>+'[43]Trafo 3f Consoliadado'!O225</f>
        <v/>
      </c>
      <c r="Q1944" s="49" t="str">
        <f>+'[43]Trafo 3f Consoliadado'!P225</f>
        <v>E</v>
      </c>
      <c r="R1944" s="51">
        <f t="shared" si="124"/>
        <v>-0.17012945086430287</v>
      </c>
      <c r="S1944" s="45" t="str">
        <f t="shared" si="125"/>
        <v>Estimado.rar</v>
      </c>
      <c r="V1944" s="46">
        <f t="shared" ref="V1944:V2007" si="127">+COUNTIF($B$3:$B$2619,B1944)</f>
        <v>1</v>
      </c>
    </row>
    <row r="1945" spans="1:22" s="45" customFormat="1" ht="11.25" hidden="1" customHeight="1" x14ac:dyDescent="0.2">
      <c r="A1945" s="47">
        <f t="shared" si="126"/>
        <v>1931</v>
      </c>
      <c r="B1945" s="48" t="str">
        <f>+'[43]Trafo 3f Consoliadado'!B226</f>
        <v>TTA35</v>
      </c>
      <c r="C1945" s="49" t="str">
        <f>+'[43]Trafo 3f Consoliadado'!C226</f>
        <v xml:space="preserve">TRANSFORMADOR TRIFASICO AEREO 160 KVA; 22.9/0.38-0.22 KV.                                                                                                                                                                                                 </v>
      </c>
      <c r="D1945" s="49">
        <f>+'[43]Trafo 3f Consoliadado'!D226</f>
        <v>6938.54</v>
      </c>
      <c r="E1945" s="53">
        <f>+'[43]Trafo 3f Consoliadado'!E226</f>
        <v>5355.04</v>
      </c>
      <c r="F1945" s="53"/>
      <c r="G1945" s="49" t="str">
        <f>+'[43]Trafo 3f Consoliadado'!F226</f>
        <v>S</v>
      </c>
      <c r="H1945" s="49" t="str">
        <f>+'[43]Trafo 3f Consoliadado'!G226</f>
        <v>DGER/MEM</v>
      </c>
      <c r="I1945" s="49" t="str">
        <f>+'[43]Trafo 3f Consoliadado'!H226</f>
        <v xml:space="preserve">DGER/MEM </v>
      </c>
      <c r="J1945" s="49" t="str">
        <f>+'[43]Trafo 3f Consoliadado'!I226</f>
        <v>DGER/MEM</v>
      </c>
      <c r="K1945" s="49" t="str">
        <f>+'[43]Trafo 3f Consoliadado'!J226</f>
        <v>DGER/MEM</v>
      </c>
      <c r="L1945" s="49" t="str">
        <f>+'[43]Trafo 3f Consoliadado'!K226</f>
        <v>DGER/MEM</v>
      </c>
      <c r="M1945" s="49">
        <f>+'[43]Trafo 3f Consoliadado'!L226</f>
        <v>43038</v>
      </c>
      <c r="N1945" s="49" t="str">
        <f>+'[43]Trafo 3f Consoliadado'!M226</f>
        <v>DGER/MEM</v>
      </c>
      <c r="O1945" s="49" t="str">
        <f>+'[43]Trafo 3f Consoliadado'!N226</f>
        <v>Sustento</v>
      </c>
      <c r="P1945" s="49" t="str">
        <f>+'[43]Trafo 3f Consoliadado'!O226</f>
        <v>DGER/MEM</v>
      </c>
      <c r="Q1945" s="49" t="str">
        <f>+'[43]Trafo 3f Consoliadado'!P226</f>
        <v>S</v>
      </c>
      <c r="R1945" s="51">
        <f t="shared" si="124"/>
        <v>-0.22821804010642011</v>
      </c>
      <c r="S1945" s="45" t="str">
        <f t="shared" si="125"/>
        <v xml:space="preserve">DGER/MEM: DGER/MEM </v>
      </c>
      <c r="V1945" s="46">
        <f t="shared" si="127"/>
        <v>1</v>
      </c>
    </row>
    <row r="1946" spans="1:22" s="45" customFormat="1" ht="11.25" hidden="1" customHeight="1" x14ac:dyDescent="0.2">
      <c r="A1946" s="47">
        <f t="shared" si="126"/>
        <v>1932</v>
      </c>
      <c r="B1946" s="48" t="str">
        <f>+'[43]Trafo 3f Consoliadado'!B227</f>
        <v>TTA142</v>
      </c>
      <c r="C1946" s="49" t="str">
        <f>+'[43]Trafo 3f Consoliadado'!C227</f>
        <v xml:space="preserve">TRANSFORMADOR TRIFASICO 160 KVA 13.2 - 22.9  / 0.40 - 0.23 KV.                                                                                                                                                                                            </v>
      </c>
      <c r="D1946" s="49">
        <f>+'[43]Trafo 3f Consoliadado'!D227</f>
        <v>6938.54</v>
      </c>
      <c r="E1946" s="53">
        <f>+'[43]Trafo 3f Consoliadado'!E227</f>
        <v>5758.09</v>
      </c>
      <c r="F1946" s="53"/>
      <c r="G1946" s="49" t="str">
        <f>+'[43]Trafo 3f Consoliadado'!F227</f>
        <v>E</v>
      </c>
      <c r="H1946" s="49" t="str">
        <f>+'[43]Trafo 3f Consoliadado'!G227</f>
        <v/>
      </c>
      <c r="I1946" s="49" t="str">
        <f>+'[43]Trafo 3f Consoliadado'!H227</f>
        <v>Estimado</v>
      </c>
      <c r="J1946" s="49" t="str">
        <f>+'[43]Trafo 3f Consoliadado'!I227</f>
        <v/>
      </c>
      <c r="K1946" s="49" t="str">
        <f>+'[43]Trafo 3f Consoliadado'!J227</f>
        <v/>
      </c>
      <c r="L1946" s="49" t="str">
        <f>+'[43]Trafo 3f Consoliadado'!K227</f>
        <v/>
      </c>
      <c r="M1946" s="49" t="str">
        <f>+'[43]Trafo 3f Consoliadado'!L227</f>
        <v/>
      </c>
      <c r="N1946" s="49" t="str">
        <f>+'[43]Trafo 3f Consoliadado'!M227</f>
        <v/>
      </c>
      <c r="O1946" s="49" t="str">
        <f>+'[43]Trafo 3f Consoliadado'!N227</f>
        <v>Estimado</v>
      </c>
      <c r="P1946" s="49" t="str">
        <f>+'[43]Trafo 3f Consoliadado'!O227</f>
        <v/>
      </c>
      <c r="Q1946" s="49" t="str">
        <f>+'[43]Trafo 3f Consoliadado'!P227</f>
        <v>E</v>
      </c>
      <c r="R1946" s="51">
        <f t="shared" si="124"/>
        <v>-0.17012945086430287</v>
      </c>
      <c r="S1946" s="45" t="str">
        <f t="shared" si="125"/>
        <v>Estimado.rar</v>
      </c>
      <c r="V1946" s="46">
        <f t="shared" si="127"/>
        <v>1</v>
      </c>
    </row>
    <row r="1947" spans="1:22" s="45" customFormat="1" ht="11.25" hidden="1" customHeight="1" x14ac:dyDescent="0.2">
      <c r="A1947" s="47">
        <f t="shared" si="126"/>
        <v>1933</v>
      </c>
      <c r="B1947" s="48" t="str">
        <f>+'[43]Trafo 3f Consoliadado'!B228</f>
        <v>TTA141</v>
      </c>
      <c r="C1947" s="49" t="str">
        <f>+'[43]Trafo 3f Consoliadado'!C228</f>
        <v xml:space="preserve">TRANSFORMADOR TRIFASICO 160 KVA 22.9 - 10 / 0.40 - 0.23 KV.                                                                                                                                                                                               </v>
      </c>
      <c r="D1947" s="49">
        <f>+'[43]Trafo 3f Consoliadado'!D228</f>
        <v>6938.54</v>
      </c>
      <c r="E1947" s="53">
        <f>+'[43]Trafo 3f Consoliadado'!E228</f>
        <v>5758.09</v>
      </c>
      <c r="F1947" s="53"/>
      <c r="G1947" s="49" t="str">
        <f>+'[43]Trafo 3f Consoliadado'!F228</f>
        <v>E</v>
      </c>
      <c r="H1947" s="49" t="str">
        <f>+'[43]Trafo 3f Consoliadado'!G228</f>
        <v/>
      </c>
      <c r="I1947" s="49" t="str">
        <f>+'[43]Trafo 3f Consoliadado'!H228</f>
        <v>Estimado</v>
      </c>
      <c r="J1947" s="49" t="str">
        <f>+'[43]Trafo 3f Consoliadado'!I228</f>
        <v/>
      </c>
      <c r="K1947" s="49" t="str">
        <f>+'[43]Trafo 3f Consoliadado'!J228</f>
        <v/>
      </c>
      <c r="L1947" s="49" t="str">
        <f>+'[43]Trafo 3f Consoliadado'!K228</f>
        <v/>
      </c>
      <c r="M1947" s="49" t="str">
        <f>+'[43]Trafo 3f Consoliadado'!L228</f>
        <v/>
      </c>
      <c r="N1947" s="49" t="str">
        <f>+'[43]Trafo 3f Consoliadado'!M228</f>
        <v/>
      </c>
      <c r="O1947" s="49" t="str">
        <f>+'[43]Trafo 3f Consoliadado'!N228</f>
        <v>Estimado</v>
      </c>
      <c r="P1947" s="49" t="str">
        <f>+'[43]Trafo 3f Consoliadado'!O228</f>
        <v/>
      </c>
      <c r="Q1947" s="49" t="str">
        <f>+'[43]Trafo 3f Consoliadado'!P228</f>
        <v>E</v>
      </c>
      <c r="R1947" s="51">
        <f t="shared" si="124"/>
        <v>-0.17012945086430287</v>
      </c>
      <c r="S1947" s="45" t="str">
        <f t="shared" si="125"/>
        <v>Estimado.rar</v>
      </c>
      <c r="V1947" s="46">
        <f t="shared" si="127"/>
        <v>1</v>
      </c>
    </row>
    <row r="1948" spans="1:22" s="45" customFormat="1" ht="11.25" hidden="1" customHeight="1" x14ac:dyDescent="0.2">
      <c r="A1948" s="47">
        <f t="shared" si="126"/>
        <v>1934</v>
      </c>
      <c r="B1948" s="48" t="str">
        <f>+'[43]Trafo 3f Consoliadado'!B229</f>
        <v>TTA90</v>
      </c>
      <c r="C1948" s="49" t="str">
        <f>+'[43]Trafo 3f Consoliadado'!C229</f>
        <v xml:space="preserve">TRANSFORMADOR TRIFASICO AEREO  175 KVA; 22.9/0.22 KV.                                                                                                                                                                                                     </v>
      </c>
      <c r="D1948" s="49">
        <f>+'[43]Trafo 3f Consoliadado'!D229</f>
        <v>7409.45</v>
      </c>
      <c r="E1948" s="53">
        <f>+'[43]Trafo 3f Consoliadado'!E229</f>
        <v>6235.165</v>
      </c>
      <c r="F1948" s="53"/>
      <c r="G1948" s="49" t="str">
        <f>+'[43]Trafo 3f Consoliadado'!F229</f>
        <v>E</v>
      </c>
      <c r="H1948" s="49" t="str">
        <f>+'[43]Trafo 3f Consoliadado'!G229</f>
        <v/>
      </c>
      <c r="I1948" s="49" t="str">
        <f>+'[43]Trafo 3f Consoliadado'!H229</f>
        <v>Estimado</v>
      </c>
      <c r="J1948" s="49" t="str">
        <f>+'[43]Trafo 3f Consoliadado'!I229</f>
        <v/>
      </c>
      <c r="K1948" s="49" t="str">
        <f>+'[43]Trafo 3f Consoliadado'!J229</f>
        <v/>
      </c>
      <c r="L1948" s="49" t="str">
        <f>+'[43]Trafo 3f Consoliadado'!K229</f>
        <v/>
      </c>
      <c r="M1948" s="49" t="str">
        <f>+'[43]Trafo 3f Consoliadado'!L229</f>
        <v/>
      </c>
      <c r="N1948" s="49" t="str">
        <f>+'[43]Trafo 3f Consoliadado'!M229</f>
        <v/>
      </c>
      <c r="O1948" s="49" t="str">
        <f>+'[43]Trafo 3f Consoliadado'!N229</f>
        <v>Estimado</v>
      </c>
      <c r="P1948" s="49" t="str">
        <f>+'[43]Trafo 3f Consoliadado'!O229</f>
        <v/>
      </c>
      <c r="Q1948" s="49" t="str">
        <f>+'[43]Trafo 3f Consoliadado'!P229</f>
        <v>E</v>
      </c>
      <c r="R1948" s="51">
        <f t="shared" si="124"/>
        <v>-0.15848477282389384</v>
      </c>
      <c r="S1948" s="45" t="str">
        <f t="shared" si="125"/>
        <v>Estimado.rar</v>
      </c>
      <c r="V1948" s="46">
        <f t="shared" si="127"/>
        <v>1</v>
      </c>
    </row>
    <row r="1949" spans="1:22" s="45" customFormat="1" ht="11.25" hidden="1" customHeight="1" x14ac:dyDescent="0.2">
      <c r="A1949" s="47">
        <f t="shared" si="126"/>
        <v>1935</v>
      </c>
      <c r="B1949" s="48" t="str">
        <f>+'[43]Trafo 3f Consoliadado'!B230</f>
        <v>TTA91</v>
      </c>
      <c r="C1949" s="49" t="str">
        <f>+'[43]Trafo 3f Consoliadado'!C230</f>
        <v xml:space="preserve">TRANSFORMADOR TRIFASICO AEREO  175 KVA; 22.9/0.38-0.22 KV.                                                                                                                                                                                                </v>
      </c>
      <c r="D1949" s="49">
        <f>+'[43]Trafo 3f Consoliadado'!D230</f>
        <v>7409.45</v>
      </c>
      <c r="E1949" s="53">
        <f>+'[43]Trafo 3f Consoliadado'!E230</f>
        <v>6235.165</v>
      </c>
      <c r="F1949" s="53"/>
      <c r="G1949" s="49" t="str">
        <f>+'[43]Trafo 3f Consoliadado'!F230</f>
        <v>E</v>
      </c>
      <c r="H1949" s="49" t="str">
        <f>+'[43]Trafo 3f Consoliadado'!G230</f>
        <v/>
      </c>
      <c r="I1949" s="49" t="str">
        <f>+'[43]Trafo 3f Consoliadado'!H230</f>
        <v>Estimado</v>
      </c>
      <c r="J1949" s="49" t="str">
        <f>+'[43]Trafo 3f Consoliadado'!I230</f>
        <v/>
      </c>
      <c r="K1949" s="49" t="str">
        <f>+'[43]Trafo 3f Consoliadado'!J230</f>
        <v/>
      </c>
      <c r="L1949" s="49" t="str">
        <f>+'[43]Trafo 3f Consoliadado'!K230</f>
        <v/>
      </c>
      <c r="M1949" s="49" t="str">
        <f>+'[43]Trafo 3f Consoliadado'!L230</f>
        <v/>
      </c>
      <c r="N1949" s="49" t="str">
        <f>+'[43]Trafo 3f Consoliadado'!M230</f>
        <v/>
      </c>
      <c r="O1949" s="49" t="str">
        <f>+'[43]Trafo 3f Consoliadado'!N230</f>
        <v>Estimado</v>
      </c>
      <c r="P1949" s="49" t="str">
        <f>+'[43]Trafo 3f Consoliadado'!O230</f>
        <v/>
      </c>
      <c r="Q1949" s="49" t="str">
        <f>+'[43]Trafo 3f Consoliadado'!P230</f>
        <v>E</v>
      </c>
      <c r="R1949" s="51">
        <f t="shared" si="124"/>
        <v>-0.15848477282389384</v>
      </c>
      <c r="S1949" s="45" t="str">
        <f t="shared" si="125"/>
        <v>Estimado.rar</v>
      </c>
      <c r="V1949" s="46">
        <f t="shared" si="127"/>
        <v>1</v>
      </c>
    </row>
    <row r="1950" spans="1:22" s="45" customFormat="1" ht="11.25" hidden="1" customHeight="1" x14ac:dyDescent="0.2">
      <c r="A1950" s="47">
        <f t="shared" si="126"/>
        <v>1936</v>
      </c>
      <c r="B1950" s="48" t="str">
        <f>+'[43]Trafo 3f Consoliadado'!B231</f>
        <v>TTV65</v>
      </c>
      <c r="C1950" s="49" t="str">
        <f>+'[43]Trafo 3f Consoliadado'!C231</f>
        <v xml:space="preserve">TRANSFORMADOR DE 200 KVA TRIFASICO  22.9 / 0.38-0.22 KV                                                                                                                                                                                                   </v>
      </c>
      <c r="D1950" s="49">
        <f>+'[43]Trafo 3f Consoliadado'!D231</f>
        <v>8194.2999999999993</v>
      </c>
      <c r="E1950" s="53">
        <f>+'[43]Trafo 3f Consoliadado'!E231</f>
        <v>7030.29</v>
      </c>
      <c r="F1950" s="53"/>
      <c r="G1950" s="49" t="str">
        <f>+'[43]Trafo 3f Consoliadado'!F231</f>
        <v>E</v>
      </c>
      <c r="H1950" s="49" t="str">
        <f>+'[43]Trafo 3f Consoliadado'!G231</f>
        <v/>
      </c>
      <c r="I1950" s="49" t="str">
        <f>+'[43]Trafo 3f Consoliadado'!H231</f>
        <v>Estimado</v>
      </c>
      <c r="J1950" s="49" t="str">
        <f>+'[43]Trafo 3f Consoliadado'!I231</f>
        <v/>
      </c>
      <c r="K1950" s="49" t="str">
        <f>+'[43]Trafo 3f Consoliadado'!J231</f>
        <v/>
      </c>
      <c r="L1950" s="49" t="str">
        <f>+'[43]Trafo 3f Consoliadado'!K231</f>
        <v/>
      </c>
      <c r="M1950" s="49" t="str">
        <f>+'[43]Trafo 3f Consoliadado'!L231</f>
        <v/>
      </c>
      <c r="N1950" s="49" t="str">
        <f>+'[43]Trafo 3f Consoliadado'!M231</f>
        <v/>
      </c>
      <c r="O1950" s="49" t="str">
        <f>+'[43]Trafo 3f Consoliadado'!N231</f>
        <v>Estimado</v>
      </c>
      <c r="P1950" s="49" t="str">
        <f>+'[43]Trafo 3f Consoliadado'!O231</f>
        <v/>
      </c>
      <c r="Q1950" s="49" t="str">
        <f>+'[43]Trafo 3f Consoliadado'!P231</f>
        <v>E</v>
      </c>
      <c r="R1950" s="51">
        <f t="shared" si="124"/>
        <v>-0.14205118191913879</v>
      </c>
      <c r="S1950" s="45" t="str">
        <f t="shared" si="125"/>
        <v>Estimado.rar</v>
      </c>
      <c r="V1950" s="46">
        <f t="shared" si="127"/>
        <v>1</v>
      </c>
    </row>
    <row r="1951" spans="1:22" s="45" customFormat="1" ht="11.25" hidden="1" customHeight="1" x14ac:dyDescent="0.2">
      <c r="A1951" s="47">
        <f t="shared" si="126"/>
        <v>1937</v>
      </c>
      <c r="B1951" s="48" t="str">
        <f>+'[43]Trafo 3f Consoliadado'!B232</f>
        <v>TTA95</v>
      </c>
      <c r="C1951" s="49" t="str">
        <f>+'[43]Trafo 3f Consoliadado'!C232</f>
        <v xml:space="preserve">TRANSFORMADOR TRIFASICO AEREO  200 KVA; 22.9/0.22 KV.                                                                                                                                                                                                     </v>
      </c>
      <c r="D1951" s="49">
        <f>+'[43]Trafo 3f Consoliadado'!D232</f>
        <v>8194.2999999999993</v>
      </c>
      <c r="E1951" s="53">
        <f>+'[43]Trafo 3f Consoliadado'!E232</f>
        <v>7030.29</v>
      </c>
      <c r="F1951" s="53"/>
      <c r="G1951" s="49" t="str">
        <f>+'[43]Trafo 3f Consoliadado'!F232</f>
        <v>E</v>
      </c>
      <c r="H1951" s="49" t="str">
        <f>+'[43]Trafo 3f Consoliadado'!G232</f>
        <v/>
      </c>
      <c r="I1951" s="49" t="str">
        <f>+'[43]Trafo 3f Consoliadado'!H232</f>
        <v>Estimado</v>
      </c>
      <c r="J1951" s="49" t="str">
        <f>+'[43]Trafo 3f Consoliadado'!I232</f>
        <v/>
      </c>
      <c r="K1951" s="49" t="str">
        <f>+'[43]Trafo 3f Consoliadado'!J232</f>
        <v/>
      </c>
      <c r="L1951" s="49" t="str">
        <f>+'[43]Trafo 3f Consoliadado'!K232</f>
        <v/>
      </c>
      <c r="M1951" s="49" t="str">
        <f>+'[43]Trafo 3f Consoliadado'!L232</f>
        <v/>
      </c>
      <c r="N1951" s="49" t="str">
        <f>+'[43]Trafo 3f Consoliadado'!M232</f>
        <v/>
      </c>
      <c r="O1951" s="49" t="str">
        <f>+'[43]Trafo 3f Consoliadado'!N232</f>
        <v>Estimado</v>
      </c>
      <c r="P1951" s="49" t="str">
        <f>+'[43]Trafo 3f Consoliadado'!O232</f>
        <v/>
      </c>
      <c r="Q1951" s="49" t="str">
        <f>+'[43]Trafo 3f Consoliadado'!P232</f>
        <v>E</v>
      </c>
      <c r="R1951" s="51">
        <f t="shared" si="124"/>
        <v>-0.14205118191913879</v>
      </c>
      <c r="S1951" s="45" t="str">
        <f t="shared" si="125"/>
        <v>Estimado.rar</v>
      </c>
      <c r="V1951" s="46">
        <f t="shared" si="127"/>
        <v>1</v>
      </c>
    </row>
    <row r="1952" spans="1:22" s="45" customFormat="1" ht="11.25" hidden="1" customHeight="1" x14ac:dyDescent="0.2">
      <c r="A1952" s="47">
        <f t="shared" si="126"/>
        <v>1938</v>
      </c>
      <c r="B1952" s="48" t="str">
        <f>+'[43]Trafo 3f Consoliadado'!B233</f>
        <v>TTA96</v>
      </c>
      <c r="C1952" s="49" t="str">
        <f>+'[43]Trafo 3f Consoliadado'!C233</f>
        <v xml:space="preserve">TRANSFORMADOR TRIFASICO AEREO  200 KVA; 22.9/0.38-0.22 KV.                                                                                                                                                                                                </v>
      </c>
      <c r="D1952" s="49">
        <f>+'[43]Trafo 3f Consoliadado'!D233</f>
        <v>8194.2999999999993</v>
      </c>
      <c r="E1952" s="53">
        <f>+'[43]Trafo 3f Consoliadado'!E233</f>
        <v>7030.29</v>
      </c>
      <c r="F1952" s="53"/>
      <c r="G1952" s="49" t="str">
        <f>+'[43]Trafo 3f Consoliadado'!F233</f>
        <v>E</v>
      </c>
      <c r="H1952" s="49" t="str">
        <f>+'[43]Trafo 3f Consoliadado'!G233</f>
        <v/>
      </c>
      <c r="I1952" s="49" t="str">
        <f>+'[43]Trafo 3f Consoliadado'!H233</f>
        <v>Estimado</v>
      </c>
      <c r="J1952" s="49" t="str">
        <f>+'[43]Trafo 3f Consoliadado'!I233</f>
        <v/>
      </c>
      <c r="K1952" s="49" t="str">
        <f>+'[43]Trafo 3f Consoliadado'!J233</f>
        <v/>
      </c>
      <c r="L1952" s="49" t="str">
        <f>+'[43]Trafo 3f Consoliadado'!K233</f>
        <v/>
      </c>
      <c r="M1952" s="49" t="str">
        <f>+'[43]Trafo 3f Consoliadado'!L233</f>
        <v/>
      </c>
      <c r="N1952" s="49" t="str">
        <f>+'[43]Trafo 3f Consoliadado'!M233</f>
        <v/>
      </c>
      <c r="O1952" s="49" t="str">
        <f>+'[43]Trafo 3f Consoliadado'!N233</f>
        <v>Estimado</v>
      </c>
      <c r="P1952" s="49" t="str">
        <f>+'[43]Trafo 3f Consoliadado'!O233</f>
        <v/>
      </c>
      <c r="Q1952" s="49" t="str">
        <f>+'[43]Trafo 3f Consoliadado'!P233</f>
        <v>E</v>
      </c>
      <c r="R1952" s="51">
        <f t="shared" si="124"/>
        <v>-0.14205118191913879</v>
      </c>
      <c r="S1952" s="45" t="str">
        <f t="shared" si="125"/>
        <v>Estimado.rar</v>
      </c>
      <c r="V1952" s="46">
        <f t="shared" si="127"/>
        <v>1</v>
      </c>
    </row>
    <row r="1953" spans="1:22" s="45" customFormat="1" ht="11.25" hidden="1" customHeight="1" x14ac:dyDescent="0.2">
      <c r="A1953" s="47">
        <f t="shared" si="126"/>
        <v>1939</v>
      </c>
      <c r="B1953" s="48" t="str">
        <f>+'[43]Trafo 3f Consoliadado'!B234</f>
        <v>TTA298</v>
      </c>
      <c r="C1953" s="49" t="str">
        <f>+'[43]Trafo 3f Consoliadado'!C234</f>
        <v xml:space="preserve">TRANSFORMADOR TRIFASICO AEREO  200 KVA; 22.9/0.44-0.22 KV.                                                                                                                                                                                                </v>
      </c>
      <c r="D1953" s="49">
        <f>+'[43]Trafo 3f Consoliadado'!D234</f>
        <v>8194.2999999999993</v>
      </c>
      <c r="E1953" s="53">
        <f>+'[43]Trafo 3f Consoliadado'!E234</f>
        <v>7030.29</v>
      </c>
      <c r="F1953" s="53"/>
      <c r="G1953" s="49" t="str">
        <f>+'[43]Trafo 3f Consoliadado'!F234</f>
        <v>E</v>
      </c>
      <c r="H1953" s="49" t="str">
        <f>+'[43]Trafo 3f Consoliadado'!G234</f>
        <v/>
      </c>
      <c r="I1953" s="49" t="str">
        <f>+'[43]Trafo 3f Consoliadado'!H234</f>
        <v>Estimado</v>
      </c>
      <c r="J1953" s="49" t="str">
        <f>+'[43]Trafo 3f Consoliadado'!I234</f>
        <v/>
      </c>
      <c r="K1953" s="49" t="str">
        <f>+'[43]Trafo 3f Consoliadado'!J234</f>
        <v/>
      </c>
      <c r="L1953" s="49" t="str">
        <f>+'[43]Trafo 3f Consoliadado'!K234</f>
        <v/>
      </c>
      <c r="M1953" s="49" t="str">
        <f>+'[43]Trafo 3f Consoliadado'!L234</f>
        <v/>
      </c>
      <c r="N1953" s="49" t="str">
        <f>+'[43]Trafo 3f Consoliadado'!M234</f>
        <v/>
      </c>
      <c r="O1953" s="49" t="str">
        <f>+'[43]Trafo 3f Consoliadado'!N234</f>
        <v>Estimado</v>
      </c>
      <c r="P1953" s="49" t="str">
        <f>+'[43]Trafo 3f Consoliadado'!O234</f>
        <v/>
      </c>
      <c r="Q1953" s="49" t="str">
        <f>+'[43]Trafo 3f Consoliadado'!P234</f>
        <v>E</v>
      </c>
      <c r="R1953" s="51">
        <f t="shared" si="124"/>
        <v>-0.14205118191913879</v>
      </c>
      <c r="S1953" s="45" t="str">
        <f t="shared" si="125"/>
        <v>Estimado.rar</v>
      </c>
      <c r="V1953" s="46">
        <f t="shared" si="127"/>
        <v>1</v>
      </c>
    </row>
    <row r="1954" spans="1:22" s="45" customFormat="1" ht="11.25" hidden="1" customHeight="1" x14ac:dyDescent="0.2">
      <c r="A1954" s="47">
        <f t="shared" si="126"/>
        <v>1940</v>
      </c>
      <c r="B1954" s="48" t="str">
        <f>+'[43]Trafo 3f Consoliadado'!B235</f>
        <v>TTA100</v>
      </c>
      <c r="C1954" s="49" t="str">
        <f>+'[43]Trafo 3f Consoliadado'!C235</f>
        <v xml:space="preserve">TRANSFORMADOR TRIFASICO AEREO  220 KVA; 22.9/0.22 KV.                                                                                                                                                                                                     </v>
      </c>
      <c r="D1954" s="49">
        <f>+'[43]Trafo 3f Consoliadado'!D235</f>
        <v>8822.18</v>
      </c>
      <c r="E1954" s="53">
        <f>+'[43]Trafo 3f Consoliadado'!E235</f>
        <v>7666.39</v>
      </c>
      <c r="F1954" s="53"/>
      <c r="G1954" s="49" t="str">
        <f>+'[43]Trafo 3f Consoliadado'!F235</f>
        <v>E</v>
      </c>
      <c r="H1954" s="49" t="str">
        <f>+'[43]Trafo 3f Consoliadado'!G235</f>
        <v/>
      </c>
      <c r="I1954" s="49" t="str">
        <f>+'[43]Trafo 3f Consoliadado'!H235</f>
        <v>Estimado</v>
      </c>
      <c r="J1954" s="49" t="str">
        <f>+'[43]Trafo 3f Consoliadado'!I235</f>
        <v/>
      </c>
      <c r="K1954" s="49" t="str">
        <f>+'[43]Trafo 3f Consoliadado'!J235</f>
        <v/>
      </c>
      <c r="L1954" s="49" t="str">
        <f>+'[43]Trafo 3f Consoliadado'!K235</f>
        <v/>
      </c>
      <c r="M1954" s="49" t="str">
        <f>+'[43]Trafo 3f Consoliadado'!L235</f>
        <v/>
      </c>
      <c r="N1954" s="49" t="str">
        <f>+'[43]Trafo 3f Consoliadado'!M235</f>
        <v/>
      </c>
      <c r="O1954" s="49" t="str">
        <f>+'[43]Trafo 3f Consoliadado'!N235</f>
        <v>Estimado</v>
      </c>
      <c r="P1954" s="49" t="str">
        <f>+'[43]Trafo 3f Consoliadado'!O235</f>
        <v/>
      </c>
      <c r="Q1954" s="49" t="str">
        <f>+'[43]Trafo 3f Consoliadado'!P235</f>
        <v>E</v>
      </c>
      <c r="R1954" s="51">
        <f t="shared" si="124"/>
        <v>-0.13100956906342875</v>
      </c>
      <c r="S1954" s="45" t="str">
        <f t="shared" si="125"/>
        <v>Estimado.rar</v>
      </c>
      <c r="V1954" s="46">
        <f t="shared" si="127"/>
        <v>1</v>
      </c>
    </row>
    <row r="1955" spans="1:22" s="45" customFormat="1" ht="11.25" hidden="1" customHeight="1" x14ac:dyDescent="0.2">
      <c r="A1955" s="47">
        <f t="shared" si="126"/>
        <v>1941</v>
      </c>
      <c r="B1955" s="48" t="str">
        <f>+'[43]Trafo 3f Consoliadado'!B236</f>
        <v>TTA101</v>
      </c>
      <c r="C1955" s="49" t="str">
        <f>+'[43]Trafo 3f Consoliadado'!C236</f>
        <v xml:space="preserve">TRANSFORMADOR TRIFASICO AEREO  220 KVA; 22.9/0.38-0.22 KV.                                                                                                                                                                                                </v>
      </c>
      <c r="D1955" s="49">
        <f>+'[43]Trafo 3f Consoliadado'!D236</f>
        <v>8822.18</v>
      </c>
      <c r="E1955" s="53">
        <f>+'[43]Trafo 3f Consoliadado'!E236</f>
        <v>7666.39</v>
      </c>
      <c r="F1955" s="53"/>
      <c r="G1955" s="49" t="str">
        <f>+'[43]Trafo 3f Consoliadado'!F236</f>
        <v>E</v>
      </c>
      <c r="H1955" s="49" t="str">
        <f>+'[43]Trafo 3f Consoliadado'!G236</f>
        <v/>
      </c>
      <c r="I1955" s="49" t="str">
        <f>+'[43]Trafo 3f Consoliadado'!H236</f>
        <v>Estimado</v>
      </c>
      <c r="J1955" s="49" t="str">
        <f>+'[43]Trafo 3f Consoliadado'!I236</f>
        <v/>
      </c>
      <c r="K1955" s="49" t="str">
        <f>+'[43]Trafo 3f Consoliadado'!J236</f>
        <v/>
      </c>
      <c r="L1955" s="49" t="str">
        <f>+'[43]Trafo 3f Consoliadado'!K236</f>
        <v/>
      </c>
      <c r="M1955" s="49" t="str">
        <f>+'[43]Trafo 3f Consoliadado'!L236</f>
        <v/>
      </c>
      <c r="N1955" s="49" t="str">
        <f>+'[43]Trafo 3f Consoliadado'!M236</f>
        <v/>
      </c>
      <c r="O1955" s="49" t="str">
        <f>+'[43]Trafo 3f Consoliadado'!N236</f>
        <v>Estimado</v>
      </c>
      <c r="P1955" s="49" t="str">
        <f>+'[43]Trafo 3f Consoliadado'!O236</f>
        <v/>
      </c>
      <c r="Q1955" s="49" t="str">
        <f>+'[43]Trafo 3f Consoliadado'!P236</f>
        <v>E</v>
      </c>
      <c r="R1955" s="51">
        <f t="shared" si="124"/>
        <v>-0.13100956906342875</v>
      </c>
      <c r="S1955" s="45" t="str">
        <f t="shared" si="125"/>
        <v>Estimado.rar</v>
      </c>
      <c r="V1955" s="46">
        <f t="shared" si="127"/>
        <v>1</v>
      </c>
    </row>
    <row r="1956" spans="1:22" s="45" customFormat="1" ht="11.25" hidden="1" customHeight="1" x14ac:dyDescent="0.2">
      <c r="A1956" s="47">
        <f t="shared" si="126"/>
        <v>1942</v>
      </c>
      <c r="B1956" s="48" t="str">
        <f>+'[43]Trafo 3f Consoliadado'!B237</f>
        <v>TTA105</v>
      </c>
      <c r="C1956" s="49" t="str">
        <f>+'[43]Trafo 3f Consoliadado'!C237</f>
        <v xml:space="preserve">TRANSFORMADOR TRIFASICO AEREO  225 KVA; 22.9/0.22 KV.                                                                                                                                                                                                     </v>
      </c>
      <c r="D1956" s="49">
        <f>+'[43]Trafo 3f Consoliadado'!D237</f>
        <v>8979.15</v>
      </c>
      <c r="E1956" s="53">
        <f>+'[43]Trafo 3f Consoliadado'!E237</f>
        <v>7825.415</v>
      </c>
      <c r="F1956" s="53"/>
      <c r="G1956" s="49" t="str">
        <f>+'[43]Trafo 3f Consoliadado'!F237</f>
        <v>E</v>
      </c>
      <c r="H1956" s="49" t="str">
        <f>+'[43]Trafo 3f Consoliadado'!G237</f>
        <v/>
      </c>
      <c r="I1956" s="49" t="str">
        <f>+'[43]Trafo 3f Consoliadado'!H237</f>
        <v>Estimado</v>
      </c>
      <c r="J1956" s="49" t="str">
        <f>+'[43]Trafo 3f Consoliadado'!I237</f>
        <v/>
      </c>
      <c r="K1956" s="49" t="str">
        <f>+'[43]Trafo 3f Consoliadado'!J237</f>
        <v/>
      </c>
      <c r="L1956" s="49" t="str">
        <f>+'[43]Trafo 3f Consoliadado'!K237</f>
        <v/>
      </c>
      <c r="M1956" s="49" t="str">
        <f>+'[43]Trafo 3f Consoliadado'!L237</f>
        <v/>
      </c>
      <c r="N1956" s="49" t="str">
        <f>+'[43]Trafo 3f Consoliadado'!M237</f>
        <v/>
      </c>
      <c r="O1956" s="49" t="str">
        <f>+'[43]Trafo 3f Consoliadado'!N237</f>
        <v>Estimado</v>
      </c>
      <c r="P1956" s="49" t="str">
        <f>+'[43]Trafo 3f Consoliadado'!O237</f>
        <v/>
      </c>
      <c r="Q1956" s="49" t="str">
        <f>+'[43]Trafo 3f Consoliadado'!P237</f>
        <v>E</v>
      </c>
      <c r="R1956" s="51">
        <f t="shared" si="124"/>
        <v>-0.12849044731405534</v>
      </c>
      <c r="S1956" s="45" t="str">
        <f t="shared" si="125"/>
        <v>Estimado.rar</v>
      </c>
      <c r="V1956" s="46">
        <f t="shared" si="127"/>
        <v>1</v>
      </c>
    </row>
    <row r="1957" spans="1:22" s="45" customFormat="1" ht="11.25" hidden="1" customHeight="1" x14ac:dyDescent="0.2">
      <c r="A1957" s="47">
        <f t="shared" si="126"/>
        <v>1943</v>
      </c>
      <c r="B1957" s="48" t="str">
        <f>+'[43]Trafo 3f Consoliadado'!B238</f>
        <v>TTA106</v>
      </c>
      <c r="C1957" s="49" t="str">
        <f>+'[43]Trafo 3f Consoliadado'!C238</f>
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</c>
      <c r="D1957" s="49">
        <f>+'[43]Trafo 3f Consoliadado'!D238</f>
        <v>8979.15</v>
      </c>
      <c r="E1957" s="53">
        <f>+'[43]Trafo 3f Consoliadado'!E238</f>
        <v>7825.415</v>
      </c>
      <c r="F1957" s="53"/>
      <c r="G1957" s="49" t="str">
        <f>+'[43]Trafo 3f Consoliadado'!F238</f>
        <v>E</v>
      </c>
      <c r="H1957" s="49" t="str">
        <f>+'[43]Trafo 3f Consoliadado'!G238</f>
        <v/>
      </c>
      <c r="I1957" s="49" t="str">
        <f>+'[43]Trafo 3f Consoliadado'!H238</f>
        <v>Estimado</v>
      </c>
      <c r="J1957" s="49" t="str">
        <f>+'[43]Trafo 3f Consoliadado'!I238</f>
        <v/>
      </c>
      <c r="K1957" s="49" t="str">
        <f>+'[43]Trafo 3f Consoliadado'!J238</f>
        <v/>
      </c>
      <c r="L1957" s="49" t="str">
        <f>+'[43]Trafo 3f Consoliadado'!K238</f>
        <v/>
      </c>
      <c r="M1957" s="49" t="str">
        <f>+'[43]Trafo 3f Consoliadado'!L238</f>
        <v/>
      </c>
      <c r="N1957" s="49" t="str">
        <f>+'[43]Trafo 3f Consoliadado'!M238</f>
        <v/>
      </c>
      <c r="O1957" s="49" t="str">
        <f>+'[43]Trafo 3f Consoliadado'!N238</f>
        <v>Estimado</v>
      </c>
      <c r="P1957" s="49" t="str">
        <f>+'[43]Trafo 3f Consoliadado'!O238</f>
        <v/>
      </c>
      <c r="Q1957" s="49" t="str">
        <f>+'[43]Trafo 3f Consoliadado'!P238</f>
        <v>E</v>
      </c>
      <c r="R1957" s="51">
        <f t="shared" si="124"/>
        <v>-0.12849044731405534</v>
      </c>
      <c r="S1957" s="45" t="str">
        <f t="shared" si="125"/>
        <v>Estimado.rar</v>
      </c>
      <c r="V1957" s="46">
        <f t="shared" si="127"/>
        <v>1</v>
      </c>
    </row>
    <row r="1958" spans="1:22" s="45" customFormat="1" ht="11.25" hidden="1" customHeight="1" x14ac:dyDescent="0.2">
      <c r="A1958" s="47">
        <f t="shared" si="126"/>
        <v>1944</v>
      </c>
      <c r="B1958" s="48" t="str">
        <f>+'[43]Trafo 3f Consoliadado'!B239</f>
        <v>TTA300</v>
      </c>
      <c r="C1958" s="49" t="str">
        <f>+'[43]Trafo 3f Consoliadado'!C239</f>
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</c>
      <c r="D1958" s="49">
        <f>+'[43]Trafo 3f Consoliadado'!D239</f>
        <v>8979.15</v>
      </c>
      <c r="E1958" s="53">
        <f>+'[43]Trafo 3f Consoliadado'!E239</f>
        <v>7825.415</v>
      </c>
      <c r="F1958" s="53"/>
      <c r="G1958" s="49" t="str">
        <f>+'[43]Trafo 3f Consoliadado'!F239</f>
        <v>E</v>
      </c>
      <c r="H1958" s="49" t="str">
        <f>+'[43]Trafo 3f Consoliadado'!G239</f>
        <v/>
      </c>
      <c r="I1958" s="49" t="str">
        <f>+'[43]Trafo 3f Consoliadado'!H239</f>
        <v>Estimado</v>
      </c>
      <c r="J1958" s="49" t="str">
        <f>+'[43]Trafo 3f Consoliadado'!I239</f>
        <v/>
      </c>
      <c r="K1958" s="49" t="str">
        <f>+'[43]Trafo 3f Consoliadado'!J239</f>
        <v/>
      </c>
      <c r="L1958" s="49" t="str">
        <f>+'[43]Trafo 3f Consoliadado'!K239</f>
        <v/>
      </c>
      <c r="M1958" s="49" t="str">
        <f>+'[43]Trafo 3f Consoliadado'!L239</f>
        <v/>
      </c>
      <c r="N1958" s="49" t="str">
        <f>+'[43]Trafo 3f Consoliadado'!M239</f>
        <v/>
      </c>
      <c r="O1958" s="49" t="str">
        <f>+'[43]Trafo 3f Consoliadado'!N239</f>
        <v>Estimado</v>
      </c>
      <c r="P1958" s="49" t="str">
        <f>+'[43]Trafo 3f Consoliadado'!O239</f>
        <v/>
      </c>
      <c r="Q1958" s="49" t="str">
        <f>+'[43]Trafo 3f Consoliadado'!P239</f>
        <v>E</v>
      </c>
      <c r="R1958" s="51">
        <f t="shared" si="124"/>
        <v>-0.12849044731405534</v>
      </c>
      <c r="S1958" s="45" t="str">
        <f t="shared" si="125"/>
        <v>Estimado.rar</v>
      </c>
      <c r="V1958" s="46">
        <f t="shared" si="127"/>
        <v>1</v>
      </c>
    </row>
    <row r="1959" spans="1:22" s="45" customFormat="1" ht="11.25" hidden="1" customHeight="1" x14ac:dyDescent="0.2">
      <c r="A1959" s="47">
        <f t="shared" si="126"/>
        <v>1945</v>
      </c>
      <c r="B1959" s="48" t="str">
        <f>+'[43]Trafo 3f Consoliadado'!B240</f>
        <v>TTV67</v>
      </c>
      <c r="C1959" s="49" t="str">
        <f>+'[43]Trafo 3f Consoliadado'!C240</f>
        <v xml:space="preserve">TRANSFORMADOR DE 250 KVA TRIFASICO  22.9 / 0.38-0.22 KV                                                                                                                                                                                                   </v>
      </c>
      <c r="D1959" s="49">
        <f>+'[43]Trafo 3f Consoliadado'!D240</f>
        <v>9764</v>
      </c>
      <c r="E1959" s="53">
        <f>+'[43]Trafo 3f Consoliadado'!E240</f>
        <v>8620.5400000000009</v>
      </c>
      <c r="F1959" s="53"/>
      <c r="G1959" s="49" t="str">
        <f>+'[43]Trafo 3f Consoliadado'!F240</f>
        <v>E</v>
      </c>
      <c r="H1959" s="49" t="str">
        <f>+'[43]Trafo 3f Consoliadado'!G240</f>
        <v/>
      </c>
      <c r="I1959" s="49" t="str">
        <f>+'[43]Trafo 3f Consoliadado'!H240</f>
        <v>Estimado</v>
      </c>
      <c r="J1959" s="49" t="str">
        <f>+'[43]Trafo 3f Consoliadado'!I240</f>
        <v/>
      </c>
      <c r="K1959" s="49" t="str">
        <f>+'[43]Trafo 3f Consoliadado'!J240</f>
        <v/>
      </c>
      <c r="L1959" s="49" t="str">
        <f>+'[43]Trafo 3f Consoliadado'!K240</f>
        <v/>
      </c>
      <c r="M1959" s="49" t="str">
        <f>+'[43]Trafo 3f Consoliadado'!L240</f>
        <v/>
      </c>
      <c r="N1959" s="49" t="str">
        <f>+'[43]Trafo 3f Consoliadado'!M240</f>
        <v/>
      </c>
      <c r="O1959" s="49" t="str">
        <f>+'[43]Trafo 3f Consoliadado'!N240</f>
        <v>Estimado</v>
      </c>
      <c r="P1959" s="49" t="str">
        <f>+'[43]Trafo 3f Consoliadado'!O240</f>
        <v/>
      </c>
      <c r="Q1959" s="49" t="str">
        <f>+'[43]Trafo 3f Consoliadado'!P240</f>
        <v>E</v>
      </c>
      <c r="R1959" s="51">
        <f t="shared" si="124"/>
        <v>-0.1171097910692338</v>
      </c>
      <c r="S1959" s="45" t="str">
        <f t="shared" si="125"/>
        <v>Estimado.rar</v>
      </c>
      <c r="V1959" s="46">
        <f t="shared" si="127"/>
        <v>1</v>
      </c>
    </row>
    <row r="1960" spans="1:22" s="45" customFormat="1" ht="11.25" hidden="1" customHeight="1" x14ac:dyDescent="0.2">
      <c r="A1960" s="47">
        <f t="shared" si="126"/>
        <v>1946</v>
      </c>
      <c r="B1960" s="48" t="str">
        <f>+'[43]Trafo 3f Consoliadado'!B241</f>
        <v>TTA275</v>
      </c>
      <c r="C1960" s="49" t="str">
        <f>+'[43]Trafo 3f Consoliadado'!C241</f>
        <v xml:space="preserve">TRANSFORMADOR TRIFASICO 250 KVA 22.9/0.22 KV                                                                                                                                                                                                              </v>
      </c>
      <c r="D1960" s="49">
        <f>+'[43]Trafo 3f Consoliadado'!D241</f>
        <v>9764</v>
      </c>
      <c r="E1960" s="53">
        <f>+'[43]Trafo 3f Consoliadado'!E241</f>
        <v>8620.5400000000009</v>
      </c>
      <c r="F1960" s="53"/>
      <c r="G1960" s="49" t="str">
        <f>+'[43]Trafo 3f Consoliadado'!F241</f>
        <v>E</v>
      </c>
      <c r="H1960" s="49" t="str">
        <f>+'[43]Trafo 3f Consoliadado'!G241</f>
        <v/>
      </c>
      <c r="I1960" s="49" t="str">
        <f>+'[43]Trafo 3f Consoliadado'!H241</f>
        <v>Estimado</v>
      </c>
      <c r="J1960" s="49" t="str">
        <f>+'[43]Trafo 3f Consoliadado'!I241</f>
        <v/>
      </c>
      <c r="K1960" s="49" t="str">
        <f>+'[43]Trafo 3f Consoliadado'!J241</f>
        <v/>
      </c>
      <c r="L1960" s="49" t="str">
        <f>+'[43]Trafo 3f Consoliadado'!K241</f>
        <v/>
      </c>
      <c r="M1960" s="49" t="str">
        <f>+'[43]Trafo 3f Consoliadado'!L241</f>
        <v/>
      </c>
      <c r="N1960" s="49" t="str">
        <f>+'[43]Trafo 3f Consoliadado'!M241</f>
        <v/>
      </c>
      <c r="O1960" s="49" t="str">
        <f>+'[43]Trafo 3f Consoliadado'!N241</f>
        <v>Estimado</v>
      </c>
      <c r="P1960" s="49" t="str">
        <f>+'[43]Trafo 3f Consoliadado'!O241</f>
        <v/>
      </c>
      <c r="Q1960" s="49" t="str">
        <f>+'[43]Trafo 3f Consoliadado'!P241</f>
        <v>E</v>
      </c>
      <c r="R1960" s="51">
        <f t="shared" si="124"/>
        <v>-0.1171097910692338</v>
      </c>
      <c r="S1960" s="45" t="str">
        <f t="shared" si="125"/>
        <v>Estimado.rar</v>
      </c>
      <c r="V1960" s="46">
        <f t="shared" si="127"/>
        <v>1</v>
      </c>
    </row>
    <row r="1961" spans="1:22" s="45" customFormat="1" ht="11.25" hidden="1" customHeight="1" x14ac:dyDescent="0.2">
      <c r="A1961" s="47">
        <f t="shared" si="126"/>
        <v>1947</v>
      </c>
      <c r="B1961" s="48" t="str">
        <f>+'[43]Trafo 3f Consoliadado'!B242</f>
        <v>TTA234</v>
      </c>
      <c r="C1961" s="49" t="str">
        <f>+'[43]Trafo 3f Consoliadado'!C242</f>
        <v xml:space="preserve">TRANSFORMADOR TRIFASICO AEREO  250 KVA; 22.9/0.38-0.22 KV.                                                                                                                                                                                                </v>
      </c>
      <c r="D1961" s="49">
        <f>+'[43]Trafo 3f Consoliadado'!D242</f>
        <v>9764</v>
      </c>
      <c r="E1961" s="53">
        <f>+'[43]Trafo 3f Consoliadado'!E242</f>
        <v>8620.5400000000009</v>
      </c>
      <c r="F1961" s="53"/>
      <c r="G1961" s="49" t="str">
        <f>+'[43]Trafo 3f Consoliadado'!F242</f>
        <v>E</v>
      </c>
      <c r="H1961" s="49" t="str">
        <f>+'[43]Trafo 3f Consoliadado'!G242</f>
        <v/>
      </c>
      <c r="I1961" s="49" t="str">
        <f>+'[43]Trafo 3f Consoliadado'!H242</f>
        <v>Estimado</v>
      </c>
      <c r="J1961" s="49" t="str">
        <f>+'[43]Trafo 3f Consoliadado'!I242</f>
        <v/>
      </c>
      <c r="K1961" s="49" t="str">
        <f>+'[43]Trafo 3f Consoliadado'!J242</f>
        <v/>
      </c>
      <c r="L1961" s="49" t="str">
        <f>+'[43]Trafo 3f Consoliadado'!K242</f>
        <v/>
      </c>
      <c r="M1961" s="49" t="str">
        <f>+'[43]Trafo 3f Consoliadado'!L242</f>
        <v/>
      </c>
      <c r="N1961" s="49" t="str">
        <f>+'[43]Trafo 3f Consoliadado'!M242</f>
        <v/>
      </c>
      <c r="O1961" s="49" t="str">
        <f>+'[43]Trafo 3f Consoliadado'!N242</f>
        <v>Estimado</v>
      </c>
      <c r="P1961" s="49" t="str">
        <f>+'[43]Trafo 3f Consoliadado'!O242</f>
        <v/>
      </c>
      <c r="Q1961" s="49" t="str">
        <f>+'[43]Trafo 3f Consoliadado'!P242</f>
        <v>E</v>
      </c>
      <c r="R1961" s="51">
        <f t="shared" si="124"/>
        <v>-0.1171097910692338</v>
      </c>
      <c r="S1961" s="45" t="str">
        <f t="shared" si="125"/>
        <v>Estimado.rar</v>
      </c>
      <c r="V1961" s="46">
        <f t="shared" si="127"/>
        <v>1</v>
      </c>
    </row>
    <row r="1962" spans="1:22" s="45" customFormat="1" ht="11.25" hidden="1" customHeight="1" x14ac:dyDescent="0.2">
      <c r="A1962" s="47">
        <f t="shared" si="126"/>
        <v>1948</v>
      </c>
      <c r="B1962" s="48" t="str">
        <f>+'[43]Trafo 3f Consoliadado'!B243</f>
        <v>TTA39</v>
      </c>
      <c r="C1962" s="49" t="str">
        <f>+'[43]Trafo 3f Consoliadado'!C243</f>
        <v xml:space="preserve">TRANSFORMADOR TRIFASICO AEREO 250 KVA; 22.9/0.22 KV.                                                                                                                                                                                                      </v>
      </c>
      <c r="D1962" s="49">
        <f>+'[43]Trafo 3f Consoliadado'!D243</f>
        <v>9764</v>
      </c>
      <c r="E1962" s="53">
        <f>+'[43]Trafo 3f Consoliadado'!E243</f>
        <v>8620.5400000000009</v>
      </c>
      <c r="F1962" s="53"/>
      <c r="G1962" s="49" t="str">
        <f>+'[43]Trafo 3f Consoliadado'!F243</f>
        <v>E</v>
      </c>
      <c r="H1962" s="49" t="str">
        <f>+'[43]Trafo 3f Consoliadado'!G243</f>
        <v/>
      </c>
      <c r="I1962" s="49" t="str">
        <f>+'[43]Trafo 3f Consoliadado'!H243</f>
        <v>Estimado</v>
      </c>
      <c r="J1962" s="49" t="str">
        <f>+'[43]Trafo 3f Consoliadado'!I243</f>
        <v/>
      </c>
      <c r="K1962" s="49" t="str">
        <f>+'[43]Trafo 3f Consoliadado'!J243</f>
        <v/>
      </c>
      <c r="L1962" s="49" t="str">
        <f>+'[43]Trafo 3f Consoliadado'!K243</f>
        <v/>
      </c>
      <c r="M1962" s="49" t="str">
        <f>+'[43]Trafo 3f Consoliadado'!L243</f>
        <v/>
      </c>
      <c r="N1962" s="49" t="str">
        <f>+'[43]Trafo 3f Consoliadado'!M243</f>
        <v/>
      </c>
      <c r="O1962" s="49" t="str">
        <f>+'[43]Trafo 3f Consoliadado'!N243</f>
        <v>Estimado</v>
      </c>
      <c r="P1962" s="49" t="str">
        <f>+'[43]Trafo 3f Consoliadado'!O243</f>
        <v/>
      </c>
      <c r="Q1962" s="49" t="str">
        <f>+'[43]Trafo 3f Consoliadado'!P243</f>
        <v>E</v>
      </c>
      <c r="R1962" s="51">
        <f t="shared" si="124"/>
        <v>-0.1171097910692338</v>
      </c>
      <c r="S1962" s="45" t="str">
        <f t="shared" si="125"/>
        <v>Estimado.rar</v>
      </c>
      <c r="V1962" s="46">
        <f t="shared" si="127"/>
        <v>1</v>
      </c>
    </row>
    <row r="1963" spans="1:22" s="45" customFormat="1" ht="11.25" hidden="1" customHeight="1" x14ac:dyDescent="0.2">
      <c r="A1963" s="47">
        <f t="shared" si="126"/>
        <v>1949</v>
      </c>
      <c r="B1963" s="48" t="str">
        <f>+'[43]Trafo 3f Consoliadado'!B244</f>
        <v>TTA40</v>
      </c>
      <c r="C1963" s="49" t="str">
        <f>+'[43]Trafo 3f Consoliadado'!C244</f>
        <v xml:space="preserve">TRANSFORMADOR TRIFASICO AEREO 250 KVA; 22.9/0.38 KV.                                                                                                                                                                                                      </v>
      </c>
      <c r="D1963" s="49">
        <f>+'[43]Trafo 3f Consoliadado'!D244</f>
        <v>9764</v>
      </c>
      <c r="E1963" s="53">
        <f>+'[43]Trafo 3f Consoliadado'!E244</f>
        <v>8620.5400000000009</v>
      </c>
      <c r="F1963" s="53"/>
      <c r="G1963" s="49" t="str">
        <f>+'[43]Trafo 3f Consoliadado'!F244</f>
        <v>E</v>
      </c>
      <c r="H1963" s="49" t="str">
        <f>+'[43]Trafo 3f Consoliadado'!G244</f>
        <v/>
      </c>
      <c r="I1963" s="49" t="str">
        <f>+'[43]Trafo 3f Consoliadado'!H244</f>
        <v>Estimado</v>
      </c>
      <c r="J1963" s="49" t="str">
        <f>+'[43]Trafo 3f Consoliadado'!I244</f>
        <v/>
      </c>
      <c r="K1963" s="49" t="str">
        <f>+'[43]Trafo 3f Consoliadado'!J244</f>
        <v/>
      </c>
      <c r="L1963" s="49" t="str">
        <f>+'[43]Trafo 3f Consoliadado'!K244</f>
        <v/>
      </c>
      <c r="M1963" s="49" t="str">
        <f>+'[43]Trafo 3f Consoliadado'!L244</f>
        <v/>
      </c>
      <c r="N1963" s="49" t="str">
        <f>+'[43]Trafo 3f Consoliadado'!M244</f>
        <v/>
      </c>
      <c r="O1963" s="49" t="str">
        <f>+'[43]Trafo 3f Consoliadado'!N244</f>
        <v>Estimado</v>
      </c>
      <c r="P1963" s="49" t="str">
        <f>+'[43]Trafo 3f Consoliadado'!O244</f>
        <v/>
      </c>
      <c r="Q1963" s="49" t="str">
        <f>+'[43]Trafo 3f Consoliadado'!P244</f>
        <v>E</v>
      </c>
      <c r="R1963" s="51">
        <f t="shared" si="124"/>
        <v>-0.1171097910692338</v>
      </c>
      <c r="S1963" s="45" t="str">
        <f t="shared" si="125"/>
        <v>Estimado.rar</v>
      </c>
      <c r="V1963" s="46">
        <f t="shared" si="127"/>
        <v>1</v>
      </c>
    </row>
    <row r="1964" spans="1:22" s="45" customFormat="1" ht="11.25" hidden="1" customHeight="1" x14ac:dyDescent="0.2">
      <c r="A1964" s="47">
        <f t="shared" si="126"/>
        <v>1950</v>
      </c>
      <c r="B1964" s="48" t="str">
        <f>+'[43]Trafo 3f Consoliadado'!B245</f>
        <v>TTA258</v>
      </c>
      <c r="C1964" s="49" t="str">
        <f>+'[43]Trafo 3f Consoliadado'!C245</f>
        <v xml:space="preserve">TRANSFORMADOR TRIFASICO 275 KVA 22.9 /  0.22 KV.                                                                                                                                                                                                          </v>
      </c>
      <c r="D1964" s="49">
        <f>+'[43]Trafo 3f Consoliadado'!D245</f>
        <v>10548.85</v>
      </c>
      <c r="E1964" s="53">
        <f>+'[43]Trafo 3f Consoliadado'!E245</f>
        <v>9415.6650000000009</v>
      </c>
      <c r="F1964" s="53"/>
      <c r="G1964" s="49" t="str">
        <f>+'[43]Trafo 3f Consoliadado'!F245</f>
        <v>E</v>
      </c>
      <c r="H1964" s="49" t="str">
        <f>+'[43]Trafo 3f Consoliadado'!G245</f>
        <v/>
      </c>
      <c r="I1964" s="49" t="str">
        <f>+'[43]Trafo 3f Consoliadado'!H245</f>
        <v>Estimado</v>
      </c>
      <c r="J1964" s="49" t="str">
        <f>+'[43]Trafo 3f Consoliadado'!I245</f>
        <v/>
      </c>
      <c r="K1964" s="49" t="str">
        <f>+'[43]Trafo 3f Consoliadado'!J245</f>
        <v/>
      </c>
      <c r="L1964" s="49" t="str">
        <f>+'[43]Trafo 3f Consoliadado'!K245</f>
        <v/>
      </c>
      <c r="M1964" s="49" t="str">
        <f>+'[43]Trafo 3f Consoliadado'!L245</f>
        <v/>
      </c>
      <c r="N1964" s="49" t="str">
        <f>+'[43]Trafo 3f Consoliadado'!M245</f>
        <v/>
      </c>
      <c r="O1964" s="49" t="str">
        <f>+'[43]Trafo 3f Consoliadado'!N245</f>
        <v>Estimado</v>
      </c>
      <c r="P1964" s="49" t="str">
        <f>+'[43]Trafo 3f Consoliadado'!O245</f>
        <v/>
      </c>
      <c r="Q1964" s="49" t="str">
        <f>+'[43]Trafo 3f Consoliadado'!P245</f>
        <v>E</v>
      </c>
      <c r="R1964" s="51">
        <f t="shared" si="124"/>
        <v>-0.10742261004754072</v>
      </c>
      <c r="S1964" s="45" t="str">
        <f t="shared" si="125"/>
        <v>Estimado.rar</v>
      </c>
      <c r="V1964" s="46">
        <f t="shared" si="127"/>
        <v>1</v>
      </c>
    </row>
    <row r="1965" spans="1:22" s="45" customFormat="1" ht="11.25" hidden="1" customHeight="1" x14ac:dyDescent="0.2">
      <c r="A1965" s="47">
        <f t="shared" si="126"/>
        <v>1951</v>
      </c>
      <c r="B1965" s="48" t="str">
        <f>+'[43]Trafo 3f Consoliadado'!B246</f>
        <v>TTA110</v>
      </c>
      <c r="C1965" s="49" t="str">
        <f>+'[43]Trafo 3f Consoliadado'!C246</f>
        <v xml:space="preserve">TRANSFORMADOR TRIFASICO AEREO  275 KVA; 22.9/0.22 KV.                                                                                                                                                                                                     </v>
      </c>
      <c r="D1965" s="49">
        <f>+'[43]Trafo 3f Consoliadado'!D246</f>
        <v>10548.85</v>
      </c>
      <c r="E1965" s="53">
        <f>+'[43]Trafo 3f Consoliadado'!E246</f>
        <v>9415.6650000000009</v>
      </c>
      <c r="F1965" s="53"/>
      <c r="G1965" s="49" t="str">
        <f>+'[43]Trafo 3f Consoliadado'!F246</f>
        <v>E</v>
      </c>
      <c r="H1965" s="49" t="str">
        <f>+'[43]Trafo 3f Consoliadado'!G246</f>
        <v/>
      </c>
      <c r="I1965" s="49" t="str">
        <f>+'[43]Trafo 3f Consoliadado'!H246</f>
        <v>Estimado</v>
      </c>
      <c r="J1965" s="49" t="str">
        <f>+'[43]Trafo 3f Consoliadado'!I246</f>
        <v/>
      </c>
      <c r="K1965" s="49" t="str">
        <f>+'[43]Trafo 3f Consoliadado'!J246</f>
        <v/>
      </c>
      <c r="L1965" s="49" t="str">
        <f>+'[43]Trafo 3f Consoliadado'!K246</f>
        <v/>
      </c>
      <c r="M1965" s="49" t="str">
        <f>+'[43]Trafo 3f Consoliadado'!L246</f>
        <v/>
      </c>
      <c r="N1965" s="49" t="str">
        <f>+'[43]Trafo 3f Consoliadado'!M246</f>
        <v/>
      </c>
      <c r="O1965" s="49" t="str">
        <f>+'[43]Trafo 3f Consoliadado'!N246</f>
        <v>Estimado</v>
      </c>
      <c r="P1965" s="49" t="str">
        <f>+'[43]Trafo 3f Consoliadado'!O246</f>
        <v/>
      </c>
      <c r="Q1965" s="49" t="str">
        <f>+'[43]Trafo 3f Consoliadado'!P246</f>
        <v>E</v>
      </c>
      <c r="R1965" s="51">
        <f t="shared" si="124"/>
        <v>-0.10742261004754072</v>
      </c>
      <c r="S1965" s="45" t="str">
        <f t="shared" si="125"/>
        <v>Estimado.rar</v>
      </c>
      <c r="V1965" s="46">
        <f t="shared" si="127"/>
        <v>1</v>
      </c>
    </row>
    <row r="1966" spans="1:22" s="45" customFormat="1" ht="11.25" hidden="1" customHeight="1" x14ac:dyDescent="0.2">
      <c r="A1966" s="47">
        <f t="shared" si="126"/>
        <v>1952</v>
      </c>
      <c r="B1966" s="48" t="str">
        <f>+'[43]Trafo 3f Consoliadado'!B247</f>
        <v>TTA111</v>
      </c>
      <c r="C1966" s="49" t="str">
        <f>+'[43]Trafo 3f Consoliadado'!C247</f>
        <v xml:space="preserve">TRANSFORMADOR TRIFASICO AEREO  275 KVA; 22.9/0.38-0.22 KV.                                                                                                                                                                                                </v>
      </c>
      <c r="D1966" s="49">
        <f>+'[43]Trafo 3f Consoliadado'!D247</f>
        <v>10548.85</v>
      </c>
      <c r="E1966" s="53">
        <f>+'[43]Trafo 3f Consoliadado'!E247</f>
        <v>9415.6650000000009</v>
      </c>
      <c r="F1966" s="53"/>
      <c r="G1966" s="49" t="str">
        <f>+'[43]Trafo 3f Consoliadado'!F247</f>
        <v>E</v>
      </c>
      <c r="H1966" s="49" t="str">
        <f>+'[43]Trafo 3f Consoliadado'!G247</f>
        <v/>
      </c>
      <c r="I1966" s="49" t="str">
        <f>+'[43]Trafo 3f Consoliadado'!H247</f>
        <v>Estimado</v>
      </c>
      <c r="J1966" s="49" t="str">
        <f>+'[43]Trafo 3f Consoliadado'!I247</f>
        <v/>
      </c>
      <c r="K1966" s="49" t="str">
        <f>+'[43]Trafo 3f Consoliadado'!J247</f>
        <v/>
      </c>
      <c r="L1966" s="49" t="str">
        <f>+'[43]Trafo 3f Consoliadado'!K247</f>
        <v/>
      </c>
      <c r="M1966" s="49" t="str">
        <f>+'[43]Trafo 3f Consoliadado'!L247</f>
        <v/>
      </c>
      <c r="N1966" s="49" t="str">
        <f>+'[43]Trafo 3f Consoliadado'!M247</f>
        <v/>
      </c>
      <c r="O1966" s="49" t="str">
        <f>+'[43]Trafo 3f Consoliadado'!N247</f>
        <v>Estimado</v>
      </c>
      <c r="P1966" s="49" t="str">
        <f>+'[43]Trafo 3f Consoliadado'!O247</f>
        <v/>
      </c>
      <c r="Q1966" s="49" t="str">
        <f>+'[43]Trafo 3f Consoliadado'!P247</f>
        <v>E</v>
      </c>
      <c r="R1966" s="51">
        <f t="shared" si="124"/>
        <v>-0.10742261004754072</v>
      </c>
      <c r="S1966" s="45" t="str">
        <f t="shared" si="125"/>
        <v>Estimado.rar</v>
      </c>
      <c r="V1966" s="46">
        <f t="shared" si="127"/>
        <v>1</v>
      </c>
    </row>
    <row r="1967" spans="1:22" s="45" customFormat="1" ht="11.25" hidden="1" customHeight="1" x14ac:dyDescent="0.2">
      <c r="A1967" s="47">
        <f t="shared" si="126"/>
        <v>1953</v>
      </c>
      <c r="B1967" s="48" t="str">
        <f>+'[43]Trafo 3f Consoliadado'!B248</f>
        <v>TTA115</v>
      </c>
      <c r="C1967" s="49" t="str">
        <f>+'[43]Trafo 3f Consoliadado'!C248</f>
        <v xml:space="preserve">TRANSFORMADOR TRIFASICO AEREO  300 KVA; 22.9/0.22 KV.                                                                                                                                                                                                     </v>
      </c>
      <c r="D1967" s="49">
        <f>+'[43]Trafo 3f Consoliadado'!D248</f>
        <v>11333.7</v>
      </c>
      <c r="E1967" s="53">
        <f>+'[43]Trafo 3f Consoliadado'!E248</f>
        <v>10210.790000000001</v>
      </c>
      <c r="F1967" s="53"/>
      <c r="G1967" s="49" t="str">
        <f>+'[43]Trafo 3f Consoliadado'!F248</f>
        <v>E</v>
      </c>
      <c r="H1967" s="49" t="str">
        <f>+'[43]Trafo 3f Consoliadado'!G248</f>
        <v/>
      </c>
      <c r="I1967" s="49" t="str">
        <f>+'[43]Trafo 3f Consoliadado'!H248</f>
        <v>Estimado</v>
      </c>
      <c r="J1967" s="49" t="str">
        <f>+'[43]Trafo 3f Consoliadado'!I248</f>
        <v/>
      </c>
      <c r="K1967" s="49" t="str">
        <f>+'[43]Trafo 3f Consoliadado'!J248</f>
        <v/>
      </c>
      <c r="L1967" s="49" t="str">
        <f>+'[43]Trafo 3f Consoliadado'!K248</f>
        <v/>
      </c>
      <c r="M1967" s="49" t="str">
        <f>+'[43]Trafo 3f Consoliadado'!L248</f>
        <v/>
      </c>
      <c r="N1967" s="49" t="str">
        <f>+'[43]Trafo 3f Consoliadado'!M248</f>
        <v/>
      </c>
      <c r="O1967" s="49" t="str">
        <f>+'[43]Trafo 3f Consoliadado'!N248</f>
        <v>Estimado</v>
      </c>
      <c r="P1967" s="49" t="str">
        <f>+'[43]Trafo 3f Consoliadado'!O248</f>
        <v/>
      </c>
      <c r="Q1967" s="49" t="str">
        <f>+'[43]Trafo 3f Consoliadado'!P248</f>
        <v>E</v>
      </c>
      <c r="R1967" s="51">
        <f t="shared" si="124"/>
        <v>-9.907708868242493E-2</v>
      </c>
      <c r="S1967" s="45" t="str">
        <f t="shared" si="125"/>
        <v>Estimado.rar</v>
      </c>
      <c r="V1967" s="46">
        <f t="shared" si="127"/>
        <v>1</v>
      </c>
    </row>
    <row r="1968" spans="1:22" s="45" customFormat="1" ht="11.25" hidden="1" customHeight="1" x14ac:dyDescent="0.2">
      <c r="A1968" s="47">
        <f t="shared" si="126"/>
        <v>1954</v>
      </c>
      <c r="B1968" s="48" t="str">
        <f>+'[43]Trafo 3f Consoliadado'!B249</f>
        <v>TTA116</v>
      </c>
      <c r="C1968" s="49" t="str">
        <f>+'[43]Trafo 3f Consoliadado'!C249</f>
        <v xml:space="preserve">TRANSFORMADOR TRIFASICO AEREO  300 KVA; 22.9/0.38-0.22 KV.                                                                                                                                                                                                </v>
      </c>
      <c r="D1968" s="49">
        <f>+'[43]Trafo 3f Consoliadado'!D249</f>
        <v>11333.7</v>
      </c>
      <c r="E1968" s="53">
        <f>+'[43]Trafo 3f Consoliadado'!E249</f>
        <v>10210.790000000001</v>
      </c>
      <c r="F1968" s="53"/>
      <c r="G1968" s="49" t="str">
        <f>+'[43]Trafo 3f Consoliadado'!F249</f>
        <v>E</v>
      </c>
      <c r="H1968" s="49" t="str">
        <f>+'[43]Trafo 3f Consoliadado'!G249</f>
        <v/>
      </c>
      <c r="I1968" s="49" t="str">
        <f>+'[43]Trafo 3f Consoliadado'!H249</f>
        <v>Estimado</v>
      </c>
      <c r="J1968" s="49" t="str">
        <f>+'[43]Trafo 3f Consoliadado'!I249</f>
        <v/>
      </c>
      <c r="K1968" s="49" t="str">
        <f>+'[43]Trafo 3f Consoliadado'!J249</f>
        <v/>
      </c>
      <c r="L1968" s="49" t="str">
        <f>+'[43]Trafo 3f Consoliadado'!K249</f>
        <v/>
      </c>
      <c r="M1968" s="49" t="str">
        <f>+'[43]Trafo 3f Consoliadado'!L249</f>
        <v/>
      </c>
      <c r="N1968" s="49" t="str">
        <f>+'[43]Trafo 3f Consoliadado'!M249</f>
        <v/>
      </c>
      <c r="O1968" s="49" t="str">
        <f>+'[43]Trafo 3f Consoliadado'!N249</f>
        <v>Estimado</v>
      </c>
      <c r="P1968" s="49" t="str">
        <f>+'[43]Trafo 3f Consoliadado'!O249</f>
        <v/>
      </c>
      <c r="Q1968" s="49" t="str">
        <f>+'[43]Trafo 3f Consoliadado'!P249</f>
        <v>E</v>
      </c>
      <c r="R1968" s="51">
        <f t="shared" si="124"/>
        <v>-9.907708868242493E-2</v>
      </c>
      <c r="S1968" s="45" t="str">
        <f t="shared" si="125"/>
        <v>Estimado.rar</v>
      </c>
      <c r="V1968" s="46">
        <f t="shared" si="127"/>
        <v>1</v>
      </c>
    </row>
    <row r="1969" spans="1:22" s="45" customFormat="1" ht="11.25" hidden="1" customHeight="1" x14ac:dyDescent="0.2">
      <c r="A1969" s="47">
        <f t="shared" si="126"/>
        <v>1955</v>
      </c>
      <c r="B1969" s="48" t="str">
        <f>+'[43]Trafo 3f Consoliadado'!B250</f>
        <v>TTA120</v>
      </c>
      <c r="C1969" s="49" t="str">
        <f>+'[43]Trafo 3f Consoliadado'!C250</f>
        <v xml:space="preserve">TRANSFORMADOR TRIFASICO AEREO  315 KVA; 22.9/0.22 KV.                                                                                                                                                                                                     </v>
      </c>
      <c r="D1969" s="49">
        <f>+'[43]Trafo 3f Consoliadado'!D250</f>
        <v>11804.61</v>
      </c>
      <c r="E1969" s="53">
        <f>+'[43]Trafo 3f Consoliadado'!E250</f>
        <v>10687.865000000002</v>
      </c>
      <c r="F1969" s="53"/>
      <c r="G1969" s="49" t="str">
        <f>+'[43]Trafo 3f Consoliadado'!F250</f>
        <v>E</v>
      </c>
      <c r="H1969" s="49" t="str">
        <f>+'[43]Trafo 3f Consoliadado'!G250</f>
        <v/>
      </c>
      <c r="I1969" s="49" t="str">
        <f>+'[43]Trafo 3f Consoliadado'!H250</f>
        <v>Estimado</v>
      </c>
      <c r="J1969" s="49" t="str">
        <f>+'[43]Trafo 3f Consoliadado'!I250</f>
        <v/>
      </c>
      <c r="K1969" s="49" t="str">
        <f>+'[43]Trafo 3f Consoliadado'!J250</f>
        <v/>
      </c>
      <c r="L1969" s="49" t="str">
        <f>+'[43]Trafo 3f Consoliadado'!K250</f>
        <v/>
      </c>
      <c r="M1969" s="49" t="str">
        <f>+'[43]Trafo 3f Consoliadado'!L250</f>
        <v/>
      </c>
      <c r="N1969" s="49" t="str">
        <f>+'[43]Trafo 3f Consoliadado'!M250</f>
        <v/>
      </c>
      <c r="O1969" s="49" t="str">
        <f>+'[43]Trafo 3f Consoliadado'!N250</f>
        <v>Estimado</v>
      </c>
      <c r="P1969" s="49" t="str">
        <f>+'[43]Trafo 3f Consoliadado'!O250</f>
        <v/>
      </c>
      <c r="Q1969" s="49" t="str">
        <f>+'[43]Trafo 3f Consoliadado'!P250</f>
        <v>E</v>
      </c>
      <c r="R1969" s="51">
        <f t="shared" si="124"/>
        <v>-9.460244768781001E-2</v>
      </c>
      <c r="S1969" s="45" t="str">
        <f t="shared" si="125"/>
        <v>Estimado.rar</v>
      </c>
      <c r="V1969" s="46">
        <f t="shared" si="127"/>
        <v>1</v>
      </c>
    </row>
    <row r="1970" spans="1:22" s="45" customFormat="1" ht="11.25" hidden="1" customHeight="1" x14ac:dyDescent="0.2">
      <c r="A1970" s="47">
        <f t="shared" si="126"/>
        <v>1956</v>
      </c>
      <c r="B1970" s="48" t="str">
        <f>+'[43]Trafo 3f Consoliadado'!B251</f>
        <v>TTA121</v>
      </c>
      <c r="C1970" s="49" t="str">
        <f>+'[43]Trafo 3f Consoliadado'!C251</f>
        <v xml:space="preserve">TRANSFORMADOR TRIFASICO AEREO  315 KVA; 22.9/0.38-0.22 KV.                                                                                                                                                                                                </v>
      </c>
      <c r="D1970" s="49">
        <f>+'[43]Trafo 3f Consoliadado'!D251</f>
        <v>11804.61</v>
      </c>
      <c r="E1970" s="53">
        <f>+'[43]Trafo 3f Consoliadado'!E251</f>
        <v>10687.865000000002</v>
      </c>
      <c r="F1970" s="53"/>
      <c r="G1970" s="49" t="str">
        <f>+'[43]Trafo 3f Consoliadado'!F251</f>
        <v>E</v>
      </c>
      <c r="H1970" s="49" t="str">
        <f>+'[43]Trafo 3f Consoliadado'!G251</f>
        <v/>
      </c>
      <c r="I1970" s="49" t="str">
        <f>+'[43]Trafo 3f Consoliadado'!H251</f>
        <v>Estimado</v>
      </c>
      <c r="J1970" s="49" t="str">
        <f>+'[43]Trafo 3f Consoliadado'!I251</f>
        <v/>
      </c>
      <c r="K1970" s="49" t="str">
        <f>+'[43]Trafo 3f Consoliadado'!J251</f>
        <v/>
      </c>
      <c r="L1970" s="49" t="str">
        <f>+'[43]Trafo 3f Consoliadado'!K251</f>
        <v/>
      </c>
      <c r="M1970" s="49" t="str">
        <f>+'[43]Trafo 3f Consoliadado'!L251</f>
        <v/>
      </c>
      <c r="N1970" s="49" t="str">
        <f>+'[43]Trafo 3f Consoliadado'!M251</f>
        <v/>
      </c>
      <c r="O1970" s="49" t="str">
        <f>+'[43]Trafo 3f Consoliadado'!N251</f>
        <v>Estimado</v>
      </c>
      <c r="P1970" s="49" t="str">
        <f>+'[43]Trafo 3f Consoliadado'!O251</f>
        <v/>
      </c>
      <c r="Q1970" s="49" t="str">
        <f>+'[43]Trafo 3f Consoliadado'!P251</f>
        <v>E</v>
      </c>
      <c r="R1970" s="51">
        <f t="shared" si="124"/>
        <v>-9.460244768781001E-2</v>
      </c>
      <c r="S1970" s="45" t="str">
        <f t="shared" si="125"/>
        <v>Estimado.rar</v>
      </c>
      <c r="V1970" s="46">
        <f t="shared" si="127"/>
        <v>1</v>
      </c>
    </row>
    <row r="1971" spans="1:22" s="45" customFormat="1" ht="11.25" hidden="1" customHeight="1" x14ac:dyDescent="0.2">
      <c r="A1971" s="47">
        <f t="shared" si="126"/>
        <v>1957</v>
      </c>
      <c r="B1971" s="48" t="str">
        <f>+'[43]Trafo 3f Consoliadado'!B252</f>
        <v>TTV69</v>
      </c>
      <c r="C1971" s="49" t="str">
        <f>+'[43]Trafo 3f Consoliadado'!C252</f>
        <v xml:space="preserve">TRANSFORMADOR DE 320 KVA TRIFASICO  22.9 / 0.22 KV                                                                                                                                                                                                        </v>
      </c>
      <c r="D1971" s="49">
        <f>+'[43]Trafo 3f Consoliadado'!D252</f>
        <v>11961.58</v>
      </c>
      <c r="E1971" s="53">
        <f>+'[43]Trafo 3f Consoliadado'!E252</f>
        <v>10846.89</v>
      </c>
      <c r="F1971" s="53"/>
      <c r="G1971" s="49" t="str">
        <f>+'[43]Trafo 3f Consoliadado'!F252</f>
        <v>E</v>
      </c>
      <c r="H1971" s="49" t="str">
        <f>+'[43]Trafo 3f Consoliadado'!G252</f>
        <v/>
      </c>
      <c r="I1971" s="49" t="str">
        <f>+'[43]Trafo 3f Consoliadado'!H252</f>
        <v>Estimado</v>
      </c>
      <c r="J1971" s="49" t="str">
        <f>+'[43]Trafo 3f Consoliadado'!I252</f>
        <v/>
      </c>
      <c r="K1971" s="49" t="str">
        <f>+'[43]Trafo 3f Consoliadado'!J252</f>
        <v/>
      </c>
      <c r="L1971" s="49" t="str">
        <f>+'[43]Trafo 3f Consoliadado'!K252</f>
        <v/>
      </c>
      <c r="M1971" s="49" t="str">
        <f>+'[43]Trafo 3f Consoliadado'!L252</f>
        <v/>
      </c>
      <c r="N1971" s="49" t="str">
        <f>+'[43]Trafo 3f Consoliadado'!M252</f>
        <v/>
      </c>
      <c r="O1971" s="49" t="str">
        <f>+'[43]Trafo 3f Consoliadado'!N252</f>
        <v>Estimado</v>
      </c>
      <c r="P1971" s="49" t="str">
        <f>+'[43]Trafo 3f Consoliadado'!O252</f>
        <v/>
      </c>
      <c r="Q1971" s="49" t="str">
        <f>+'[43]Trafo 3f Consoliadado'!P252</f>
        <v>E</v>
      </c>
      <c r="R1971" s="51">
        <f t="shared" si="124"/>
        <v>-9.3189194069679848E-2</v>
      </c>
      <c r="S1971" s="45" t="str">
        <f t="shared" si="125"/>
        <v>Estimado.rar</v>
      </c>
      <c r="V1971" s="46">
        <f t="shared" si="127"/>
        <v>1</v>
      </c>
    </row>
    <row r="1972" spans="1:22" s="45" customFormat="1" ht="11.25" hidden="1" customHeight="1" x14ac:dyDescent="0.2">
      <c r="A1972" s="47">
        <f t="shared" si="126"/>
        <v>1958</v>
      </c>
      <c r="B1972" s="48" t="str">
        <f>+'[43]Trafo 3f Consoliadado'!B253</f>
        <v>TTA125</v>
      </c>
      <c r="C1972" s="49" t="str">
        <f>+'[43]Trafo 3f Consoliadado'!C253</f>
        <v xml:space="preserve">TRANSFORMADOR TRIFASICO AEREO  320 KVA; 22.9/0.22 KV.                                                                                                                                                                                                     </v>
      </c>
      <c r="D1972" s="49">
        <f>+'[43]Trafo 3f Consoliadado'!D253</f>
        <v>11961.58</v>
      </c>
      <c r="E1972" s="53">
        <f>+'[43]Trafo 3f Consoliadado'!E253</f>
        <v>10846.89</v>
      </c>
      <c r="F1972" s="53"/>
      <c r="G1972" s="49" t="str">
        <f>+'[43]Trafo 3f Consoliadado'!F253</f>
        <v>E</v>
      </c>
      <c r="H1972" s="49" t="str">
        <f>+'[43]Trafo 3f Consoliadado'!G253</f>
        <v/>
      </c>
      <c r="I1972" s="49" t="str">
        <f>+'[43]Trafo 3f Consoliadado'!H253</f>
        <v>Estimado</v>
      </c>
      <c r="J1972" s="49" t="str">
        <f>+'[43]Trafo 3f Consoliadado'!I253</f>
        <v/>
      </c>
      <c r="K1972" s="49" t="str">
        <f>+'[43]Trafo 3f Consoliadado'!J253</f>
        <v/>
      </c>
      <c r="L1972" s="49" t="str">
        <f>+'[43]Trafo 3f Consoliadado'!K253</f>
        <v/>
      </c>
      <c r="M1972" s="49" t="str">
        <f>+'[43]Trafo 3f Consoliadado'!L253</f>
        <v/>
      </c>
      <c r="N1972" s="49" t="str">
        <f>+'[43]Trafo 3f Consoliadado'!M253</f>
        <v/>
      </c>
      <c r="O1972" s="49" t="str">
        <f>+'[43]Trafo 3f Consoliadado'!N253</f>
        <v>Estimado</v>
      </c>
      <c r="P1972" s="49" t="str">
        <f>+'[43]Trafo 3f Consoliadado'!O253</f>
        <v/>
      </c>
      <c r="Q1972" s="49" t="str">
        <f>+'[43]Trafo 3f Consoliadado'!P253</f>
        <v>E</v>
      </c>
      <c r="R1972" s="51">
        <f t="shared" si="124"/>
        <v>-9.3189194069679848E-2</v>
      </c>
      <c r="S1972" s="45" t="str">
        <f t="shared" si="125"/>
        <v>Estimado.rar</v>
      </c>
      <c r="V1972" s="46">
        <f t="shared" si="127"/>
        <v>1</v>
      </c>
    </row>
    <row r="1973" spans="1:22" s="45" customFormat="1" ht="11.25" hidden="1" customHeight="1" x14ac:dyDescent="0.2">
      <c r="A1973" s="47">
        <f t="shared" si="126"/>
        <v>1959</v>
      </c>
      <c r="B1973" s="48" t="str">
        <f>+'[43]Trafo 3f Consoliadado'!B254</f>
        <v>TTA126</v>
      </c>
      <c r="C1973" s="49" t="str">
        <f>+'[43]Trafo 3f Consoliadado'!C254</f>
        <v xml:space="preserve">TRANSFORMADOR TRIFASICO AEREO  320 KVA; 22.9/0.38-0.22 KV.                                                                                                                                                                                                </v>
      </c>
      <c r="D1973" s="49">
        <f>+'[43]Trafo 3f Consoliadado'!D254</f>
        <v>11961.58</v>
      </c>
      <c r="E1973" s="53">
        <f>+'[43]Trafo 3f Consoliadado'!E254</f>
        <v>10846.89</v>
      </c>
      <c r="F1973" s="53"/>
      <c r="G1973" s="49" t="str">
        <f>+'[43]Trafo 3f Consoliadado'!F254</f>
        <v>E</v>
      </c>
      <c r="H1973" s="49" t="str">
        <f>+'[43]Trafo 3f Consoliadado'!G254</f>
        <v/>
      </c>
      <c r="I1973" s="49" t="str">
        <f>+'[43]Trafo 3f Consoliadado'!H254</f>
        <v>Estimado</v>
      </c>
      <c r="J1973" s="49" t="str">
        <f>+'[43]Trafo 3f Consoliadado'!I254</f>
        <v/>
      </c>
      <c r="K1973" s="49" t="str">
        <f>+'[43]Trafo 3f Consoliadado'!J254</f>
        <v/>
      </c>
      <c r="L1973" s="49" t="str">
        <f>+'[43]Trafo 3f Consoliadado'!K254</f>
        <v/>
      </c>
      <c r="M1973" s="49" t="str">
        <f>+'[43]Trafo 3f Consoliadado'!L254</f>
        <v/>
      </c>
      <c r="N1973" s="49" t="str">
        <f>+'[43]Trafo 3f Consoliadado'!M254</f>
        <v/>
      </c>
      <c r="O1973" s="49" t="str">
        <f>+'[43]Trafo 3f Consoliadado'!N254</f>
        <v>Estimado</v>
      </c>
      <c r="P1973" s="49" t="str">
        <f>+'[43]Trafo 3f Consoliadado'!O254</f>
        <v/>
      </c>
      <c r="Q1973" s="49" t="str">
        <f>+'[43]Trafo 3f Consoliadado'!P254</f>
        <v>E</v>
      </c>
      <c r="R1973" s="51">
        <f t="shared" si="124"/>
        <v>-9.3189194069679848E-2</v>
      </c>
      <c r="S1973" s="45" t="str">
        <f t="shared" si="125"/>
        <v>Estimado.rar</v>
      </c>
      <c r="V1973" s="46">
        <f t="shared" si="127"/>
        <v>1</v>
      </c>
    </row>
    <row r="1974" spans="1:22" s="45" customFormat="1" ht="11.25" hidden="1" customHeight="1" x14ac:dyDescent="0.2">
      <c r="A1974" s="47">
        <f t="shared" si="126"/>
        <v>1960</v>
      </c>
      <c r="B1974" s="48" t="str">
        <f>+'[43]Trafo 3f Consoliadado'!B255</f>
        <v>TTV70</v>
      </c>
      <c r="C1974" s="49" t="str">
        <f>+'[43]Trafo 3f Consoliadado'!C255</f>
        <v xml:space="preserve">TRANSFORMADOR DE 350 KVA TRIFASICO  22.9 / 0.22 KV                                                                                                                                                                                                        </v>
      </c>
      <c r="D1974" s="49">
        <f>+'[43]Trafo 3f Consoliadado'!D255</f>
        <v>12903.4</v>
      </c>
      <c r="E1974" s="53">
        <f>+'[43]Trafo 3f Consoliadado'!E255</f>
        <v>11801.04</v>
      </c>
      <c r="F1974" s="53"/>
      <c r="G1974" s="49" t="str">
        <f>+'[43]Trafo 3f Consoliadado'!F255</f>
        <v>E</v>
      </c>
      <c r="H1974" s="49" t="str">
        <f>+'[43]Trafo 3f Consoliadado'!G255</f>
        <v/>
      </c>
      <c r="I1974" s="49" t="str">
        <f>+'[43]Trafo 3f Consoliadado'!H255</f>
        <v>Estimado</v>
      </c>
      <c r="J1974" s="49" t="str">
        <f>+'[43]Trafo 3f Consoliadado'!I255</f>
        <v/>
      </c>
      <c r="K1974" s="49" t="str">
        <f>+'[43]Trafo 3f Consoliadado'!J255</f>
        <v/>
      </c>
      <c r="L1974" s="49" t="str">
        <f>+'[43]Trafo 3f Consoliadado'!K255</f>
        <v/>
      </c>
      <c r="M1974" s="49" t="str">
        <f>+'[43]Trafo 3f Consoliadado'!L255</f>
        <v/>
      </c>
      <c r="N1974" s="49" t="str">
        <f>+'[43]Trafo 3f Consoliadado'!M255</f>
        <v/>
      </c>
      <c r="O1974" s="49" t="str">
        <f>+'[43]Trafo 3f Consoliadado'!N255</f>
        <v>Estimado</v>
      </c>
      <c r="P1974" s="49" t="str">
        <f>+'[43]Trafo 3f Consoliadado'!O255</f>
        <v/>
      </c>
      <c r="Q1974" s="49" t="str">
        <f>+'[43]Trafo 3f Consoliadado'!P255</f>
        <v>E</v>
      </c>
      <c r="R1974" s="51">
        <f t="shared" si="124"/>
        <v>-8.5431746671419839E-2</v>
      </c>
      <c r="S1974" s="45" t="str">
        <f t="shared" si="125"/>
        <v>Estimado.rar</v>
      </c>
      <c r="V1974" s="46">
        <f t="shared" si="127"/>
        <v>1</v>
      </c>
    </row>
    <row r="1975" spans="1:22" s="45" customFormat="1" ht="11.25" hidden="1" customHeight="1" x14ac:dyDescent="0.2">
      <c r="A1975" s="47">
        <f t="shared" si="126"/>
        <v>1961</v>
      </c>
      <c r="B1975" s="48" t="str">
        <f>+'[43]Trafo 3f Consoliadado'!B256</f>
        <v>TTA130</v>
      </c>
      <c r="C1975" s="49" t="str">
        <f>+'[43]Trafo 3f Consoliadado'!C256</f>
        <v xml:space="preserve">TRANSFORMADOR TRIFASICO AEREO  375 KVA; 22.9/0.22 KV.                                                                                                                                                                                                     </v>
      </c>
      <c r="D1975" s="49">
        <f>+'[43]Trafo 3f Consoliadado'!D256</f>
        <v>13688.25</v>
      </c>
      <c r="E1975" s="53">
        <f>+'[43]Trafo 3f Consoliadado'!E256</f>
        <v>12596.165000000001</v>
      </c>
      <c r="F1975" s="53"/>
      <c r="G1975" s="49" t="str">
        <f>+'[43]Trafo 3f Consoliadado'!F256</f>
        <v>E</v>
      </c>
      <c r="H1975" s="49" t="str">
        <f>+'[43]Trafo 3f Consoliadado'!G256</f>
        <v/>
      </c>
      <c r="I1975" s="49" t="str">
        <f>+'[43]Trafo 3f Consoliadado'!H256</f>
        <v>Estimado</v>
      </c>
      <c r="J1975" s="49" t="str">
        <f>+'[43]Trafo 3f Consoliadado'!I256</f>
        <v/>
      </c>
      <c r="K1975" s="49" t="str">
        <f>+'[43]Trafo 3f Consoliadado'!J256</f>
        <v/>
      </c>
      <c r="L1975" s="49" t="str">
        <f>+'[43]Trafo 3f Consoliadado'!K256</f>
        <v/>
      </c>
      <c r="M1975" s="49" t="str">
        <f>+'[43]Trafo 3f Consoliadado'!L256</f>
        <v/>
      </c>
      <c r="N1975" s="49" t="str">
        <f>+'[43]Trafo 3f Consoliadado'!M256</f>
        <v/>
      </c>
      <c r="O1975" s="49" t="str">
        <f>+'[43]Trafo 3f Consoliadado'!N256</f>
        <v>Estimado</v>
      </c>
      <c r="P1975" s="49" t="str">
        <f>+'[43]Trafo 3f Consoliadado'!O256</f>
        <v/>
      </c>
      <c r="Q1975" s="49" t="str">
        <f>+'[43]Trafo 3f Consoliadado'!P256</f>
        <v>E</v>
      </c>
      <c r="R1975" s="51">
        <f t="shared" si="124"/>
        <v>-7.9782660310850462E-2</v>
      </c>
      <c r="S1975" s="45" t="str">
        <f t="shared" si="125"/>
        <v>Estimado.rar</v>
      </c>
      <c r="V1975" s="46">
        <f t="shared" si="127"/>
        <v>1</v>
      </c>
    </row>
    <row r="1976" spans="1:22" s="45" customFormat="1" ht="11.25" hidden="1" customHeight="1" x14ac:dyDescent="0.2">
      <c r="A1976" s="47">
        <f t="shared" si="126"/>
        <v>1962</v>
      </c>
      <c r="B1976" s="48" t="str">
        <f>+'[43]Trafo 3f Consoliadado'!B257</f>
        <v>TTA131</v>
      </c>
      <c r="C1976" s="49" t="str">
        <f>+'[43]Trafo 3f Consoliadado'!C257</f>
        <v xml:space="preserve">TRANSFORMADOR TRIFASICO AEREO  375 KVA; 22.9/0.38-0.22 KV.                                                                                                                                                                                                </v>
      </c>
      <c r="D1976" s="49">
        <f>+'[43]Trafo 3f Consoliadado'!D257</f>
        <v>13688.25</v>
      </c>
      <c r="E1976" s="53">
        <f>+'[43]Trafo 3f Consoliadado'!E257</f>
        <v>12596.165000000001</v>
      </c>
      <c r="F1976" s="53"/>
      <c r="G1976" s="49" t="str">
        <f>+'[43]Trafo 3f Consoliadado'!F257</f>
        <v>E</v>
      </c>
      <c r="H1976" s="49" t="str">
        <f>+'[43]Trafo 3f Consoliadado'!G257</f>
        <v/>
      </c>
      <c r="I1976" s="49" t="str">
        <f>+'[43]Trafo 3f Consoliadado'!H257</f>
        <v>Estimado</v>
      </c>
      <c r="J1976" s="49" t="str">
        <f>+'[43]Trafo 3f Consoliadado'!I257</f>
        <v/>
      </c>
      <c r="K1976" s="49" t="str">
        <f>+'[43]Trafo 3f Consoliadado'!J257</f>
        <v/>
      </c>
      <c r="L1976" s="49" t="str">
        <f>+'[43]Trafo 3f Consoliadado'!K257</f>
        <v/>
      </c>
      <c r="M1976" s="49" t="str">
        <f>+'[43]Trafo 3f Consoliadado'!L257</f>
        <v/>
      </c>
      <c r="N1976" s="49" t="str">
        <f>+'[43]Trafo 3f Consoliadado'!M257</f>
        <v/>
      </c>
      <c r="O1976" s="49" t="str">
        <f>+'[43]Trafo 3f Consoliadado'!N257</f>
        <v>Estimado</v>
      </c>
      <c r="P1976" s="49" t="str">
        <f>+'[43]Trafo 3f Consoliadado'!O257</f>
        <v/>
      </c>
      <c r="Q1976" s="49" t="str">
        <f>+'[43]Trafo 3f Consoliadado'!P257</f>
        <v>E</v>
      </c>
      <c r="R1976" s="51">
        <f t="shared" si="124"/>
        <v>-7.9782660310850462E-2</v>
      </c>
      <c r="S1976" s="45" t="str">
        <f t="shared" si="125"/>
        <v>Estimado.rar</v>
      </c>
      <c r="V1976" s="46">
        <f t="shared" si="127"/>
        <v>1</v>
      </c>
    </row>
    <row r="1977" spans="1:22" s="45" customFormat="1" ht="11.25" hidden="1" customHeight="1" x14ac:dyDescent="0.2">
      <c r="A1977" s="47">
        <f t="shared" si="126"/>
        <v>1963</v>
      </c>
      <c r="B1977" s="48" t="str">
        <f>+'[43]Trafo 3f Consoliadado'!B258</f>
        <v>TTA406</v>
      </c>
      <c r="C1977" s="49" t="str">
        <f>+'[43]Trafo 3f Consoliadado'!C258</f>
        <v xml:space="preserve">TRANSFORMADOR TRIFASICO AEREO 375 KVA; 22.9/0.44-0.22 KV.                                                                                                                                                                                                 </v>
      </c>
      <c r="D1977" s="49">
        <f>+'[43]Trafo 3f Consoliadado'!D258</f>
        <v>13688.25</v>
      </c>
      <c r="E1977" s="53">
        <f>+'[43]Trafo 3f Consoliadado'!E258</f>
        <v>12596.165000000001</v>
      </c>
      <c r="F1977" s="53"/>
      <c r="G1977" s="49" t="str">
        <f>+'[43]Trafo 3f Consoliadado'!F258</f>
        <v>E</v>
      </c>
      <c r="H1977" s="49" t="str">
        <f>+'[43]Trafo 3f Consoliadado'!G258</f>
        <v/>
      </c>
      <c r="I1977" s="49" t="str">
        <f>+'[43]Trafo 3f Consoliadado'!H258</f>
        <v>Estimado</v>
      </c>
      <c r="J1977" s="49" t="str">
        <f>+'[43]Trafo 3f Consoliadado'!I258</f>
        <v/>
      </c>
      <c r="K1977" s="49" t="str">
        <f>+'[43]Trafo 3f Consoliadado'!J258</f>
        <v/>
      </c>
      <c r="L1977" s="49" t="str">
        <f>+'[43]Trafo 3f Consoliadado'!K258</f>
        <v/>
      </c>
      <c r="M1977" s="49" t="str">
        <f>+'[43]Trafo 3f Consoliadado'!L258</f>
        <v/>
      </c>
      <c r="N1977" s="49" t="str">
        <f>+'[43]Trafo 3f Consoliadado'!M258</f>
        <v/>
      </c>
      <c r="O1977" s="49" t="str">
        <f>+'[43]Trafo 3f Consoliadado'!N258</f>
        <v>Estimado</v>
      </c>
      <c r="P1977" s="49" t="str">
        <f>+'[43]Trafo 3f Consoliadado'!O258</f>
        <v/>
      </c>
      <c r="Q1977" s="49" t="str">
        <f>+'[43]Trafo 3f Consoliadado'!P258</f>
        <v>E</v>
      </c>
      <c r="R1977" s="51">
        <f t="shared" si="124"/>
        <v>-7.9782660310850462E-2</v>
      </c>
      <c r="S1977" s="45" t="str">
        <f t="shared" si="125"/>
        <v>Estimado.rar</v>
      </c>
      <c r="V1977" s="46">
        <f t="shared" si="127"/>
        <v>1</v>
      </c>
    </row>
    <row r="1978" spans="1:22" s="45" customFormat="1" ht="11.25" hidden="1" customHeight="1" x14ac:dyDescent="0.2">
      <c r="A1978" s="47">
        <f t="shared" si="126"/>
        <v>1964</v>
      </c>
      <c r="B1978" s="48" t="str">
        <f>+'[43]Trafo 3f Consoliadado'!B259</f>
        <v>TTV72</v>
      </c>
      <c r="C1978" s="49" t="str">
        <f>+'[43]Trafo 3f Consoliadado'!C259</f>
        <v xml:space="preserve">TRANSFORMADOR DE 400 KVA TRIFASICO  22.9 / BT KV                                                                                                                                                                                                          </v>
      </c>
      <c r="D1978" s="49">
        <f>+'[43]Trafo 3f Consoliadado'!D259</f>
        <v>14473.1</v>
      </c>
      <c r="E1978" s="53">
        <f>+'[43]Trafo 3f Consoliadado'!E259</f>
        <v>13391.29</v>
      </c>
      <c r="F1978" s="53"/>
      <c r="G1978" s="49" t="str">
        <f>+'[43]Trafo 3f Consoliadado'!F259</f>
        <v>E</v>
      </c>
      <c r="H1978" s="49" t="str">
        <f>+'[43]Trafo 3f Consoliadado'!G259</f>
        <v/>
      </c>
      <c r="I1978" s="49" t="str">
        <f>+'[43]Trafo 3f Consoliadado'!H259</f>
        <v>Estimado</v>
      </c>
      <c r="J1978" s="49" t="str">
        <f>+'[43]Trafo 3f Consoliadado'!I259</f>
        <v/>
      </c>
      <c r="K1978" s="49" t="str">
        <f>+'[43]Trafo 3f Consoliadado'!J259</f>
        <v/>
      </c>
      <c r="L1978" s="49" t="str">
        <f>+'[43]Trafo 3f Consoliadado'!K259</f>
        <v/>
      </c>
      <c r="M1978" s="49" t="str">
        <f>+'[43]Trafo 3f Consoliadado'!L259</f>
        <v/>
      </c>
      <c r="N1978" s="49" t="str">
        <f>+'[43]Trafo 3f Consoliadado'!M259</f>
        <v/>
      </c>
      <c r="O1978" s="49" t="str">
        <f>+'[43]Trafo 3f Consoliadado'!N259</f>
        <v>Estimado</v>
      </c>
      <c r="P1978" s="49" t="str">
        <f>+'[43]Trafo 3f Consoliadado'!O259</f>
        <v/>
      </c>
      <c r="Q1978" s="49" t="str">
        <f>+'[43]Trafo 3f Consoliadado'!P259</f>
        <v>E</v>
      </c>
      <c r="R1978" s="51">
        <f t="shared" si="124"/>
        <v>-7.4746253394227913E-2</v>
      </c>
      <c r="S1978" s="45" t="str">
        <f t="shared" si="125"/>
        <v>Estimado.rar</v>
      </c>
      <c r="V1978" s="46">
        <f t="shared" si="127"/>
        <v>1</v>
      </c>
    </row>
    <row r="1979" spans="1:22" s="45" customFormat="1" ht="11.25" hidden="1" customHeight="1" x14ac:dyDescent="0.2">
      <c r="A1979" s="47">
        <f t="shared" si="126"/>
        <v>1965</v>
      </c>
      <c r="B1979" s="48" t="str">
        <f>+'[43]Trafo 3f Consoliadado'!B260</f>
        <v>TTA44</v>
      </c>
      <c r="C1979" s="49" t="str">
        <f>+'[43]Trafo 3f Consoliadado'!C260</f>
        <v xml:space="preserve">TRANSFORMADOR TRIFASICO AEREO 400 KVA; 22.9/0.22 KV.                                                                                                                                                                                                      </v>
      </c>
      <c r="D1979" s="49">
        <f>+'[43]Trafo 3f Consoliadado'!D260</f>
        <v>14473.1</v>
      </c>
      <c r="E1979" s="53">
        <f>+'[43]Trafo 3f Consoliadado'!E260</f>
        <v>13391.29</v>
      </c>
      <c r="F1979" s="53"/>
      <c r="G1979" s="49" t="str">
        <f>+'[43]Trafo 3f Consoliadado'!F260</f>
        <v>E</v>
      </c>
      <c r="H1979" s="49" t="str">
        <f>+'[43]Trafo 3f Consoliadado'!G260</f>
        <v/>
      </c>
      <c r="I1979" s="49" t="str">
        <f>+'[43]Trafo 3f Consoliadado'!H260</f>
        <v>Estimado</v>
      </c>
      <c r="J1979" s="49" t="str">
        <f>+'[43]Trafo 3f Consoliadado'!I260</f>
        <v/>
      </c>
      <c r="K1979" s="49" t="str">
        <f>+'[43]Trafo 3f Consoliadado'!J260</f>
        <v/>
      </c>
      <c r="L1979" s="49" t="str">
        <f>+'[43]Trafo 3f Consoliadado'!K260</f>
        <v/>
      </c>
      <c r="M1979" s="49" t="str">
        <f>+'[43]Trafo 3f Consoliadado'!L260</f>
        <v/>
      </c>
      <c r="N1979" s="49" t="str">
        <f>+'[43]Trafo 3f Consoliadado'!M260</f>
        <v/>
      </c>
      <c r="O1979" s="49" t="str">
        <f>+'[43]Trafo 3f Consoliadado'!N260</f>
        <v>Estimado</v>
      </c>
      <c r="P1979" s="49" t="str">
        <f>+'[43]Trafo 3f Consoliadado'!O260</f>
        <v/>
      </c>
      <c r="Q1979" s="49" t="str">
        <f>+'[43]Trafo 3f Consoliadado'!P260</f>
        <v>E</v>
      </c>
      <c r="R1979" s="51">
        <f t="shared" si="124"/>
        <v>-7.4746253394227913E-2</v>
      </c>
      <c r="S1979" s="45" t="str">
        <f t="shared" si="125"/>
        <v>Estimado.rar</v>
      </c>
      <c r="V1979" s="46">
        <f t="shared" si="127"/>
        <v>1</v>
      </c>
    </row>
    <row r="1980" spans="1:22" s="45" customFormat="1" ht="11.25" hidden="1" customHeight="1" x14ac:dyDescent="0.2">
      <c r="A1980" s="47">
        <f t="shared" si="126"/>
        <v>1966</v>
      </c>
      <c r="B1980" s="48" t="str">
        <f>+'[43]Trafo 3f Consoliadado'!B261</f>
        <v>TTA45</v>
      </c>
      <c r="C1980" s="49" t="str">
        <f>+'[43]Trafo 3f Consoliadado'!C261</f>
        <v xml:space="preserve">TRANSFORMADOR TRIFASICO AEREO 400 KVA; 22.9/0.38 KV.                                                                                                                                                                                                      </v>
      </c>
      <c r="D1980" s="49">
        <f>+'[43]Trafo 3f Consoliadado'!D261</f>
        <v>14473.1</v>
      </c>
      <c r="E1980" s="53">
        <f>+'[43]Trafo 3f Consoliadado'!E261</f>
        <v>13391.29</v>
      </c>
      <c r="F1980" s="53"/>
      <c r="G1980" s="49" t="str">
        <f>+'[43]Trafo 3f Consoliadado'!F261</f>
        <v>E</v>
      </c>
      <c r="H1980" s="49" t="str">
        <f>+'[43]Trafo 3f Consoliadado'!G261</f>
        <v/>
      </c>
      <c r="I1980" s="49" t="str">
        <f>+'[43]Trafo 3f Consoliadado'!H261</f>
        <v>Estimado</v>
      </c>
      <c r="J1980" s="49" t="str">
        <f>+'[43]Trafo 3f Consoliadado'!I261</f>
        <v/>
      </c>
      <c r="K1980" s="49" t="str">
        <f>+'[43]Trafo 3f Consoliadado'!J261</f>
        <v/>
      </c>
      <c r="L1980" s="49" t="str">
        <f>+'[43]Trafo 3f Consoliadado'!K261</f>
        <v/>
      </c>
      <c r="M1980" s="49" t="str">
        <f>+'[43]Trafo 3f Consoliadado'!L261</f>
        <v/>
      </c>
      <c r="N1980" s="49" t="str">
        <f>+'[43]Trafo 3f Consoliadado'!M261</f>
        <v/>
      </c>
      <c r="O1980" s="49" t="str">
        <f>+'[43]Trafo 3f Consoliadado'!N261</f>
        <v>Estimado</v>
      </c>
      <c r="P1980" s="49" t="str">
        <f>+'[43]Trafo 3f Consoliadado'!O261</f>
        <v/>
      </c>
      <c r="Q1980" s="49" t="str">
        <f>+'[43]Trafo 3f Consoliadado'!P261</f>
        <v>E</v>
      </c>
      <c r="R1980" s="51">
        <f t="shared" si="124"/>
        <v>-7.4746253394227913E-2</v>
      </c>
      <c r="S1980" s="45" t="str">
        <f t="shared" si="125"/>
        <v>Estimado.rar</v>
      </c>
      <c r="V1980" s="46">
        <f t="shared" si="127"/>
        <v>1</v>
      </c>
    </row>
    <row r="1981" spans="1:22" s="45" customFormat="1" ht="11.25" hidden="1" customHeight="1" x14ac:dyDescent="0.2">
      <c r="A1981" s="47">
        <f t="shared" si="126"/>
        <v>1967</v>
      </c>
      <c r="B1981" s="48" t="str">
        <f>+'[43]Trafo 3f Consoliadado'!B262</f>
        <v>TTA408</v>
      </c>
      <c r="C1981" s="49" t="str">
        <f>+'[43]Trafo 3f Consoliadado'!C262</f>
        <v xml:space="preserve">TRANSFORMADOR TRIFASICO AEREO 400 KVA; 22.9/0.44-0.22 KV.                                                                                                                                                                                                 </v>
      </c>
      <c r="D1981" s="49">
        <f>+'[43]Trafo 3f Consoliadado'!D262</f>
        <v>14473.1</v>
      </c>
      <c r="E1981" s="53">
        <f>+'[43]Trafo 3f Consoliadado'!E262</f>
        <v>13391.29</v>
      </c>
      <c r="F1981" s="53"/>
      <c r="G1981" s="49" t="str">
        <f>+'[43]Trafo 3f Consoliadado'!F262</f>
        <v>E</v>
      </c>
      <c r="H1981" s="49" t="str">
        <f>+'[43]Trafo 3f Consoliadado'!G262</f>
        <v/>
      </c>
      <c r="I1981" s="49" t="str">
        <f>+'[43]Trafo 3f Consoliadado'!H262</f>
        <v>Estimado</v>
      </c>
      <c r="J1981" s="49" t="str">
        <f>+'[43]Trafo 3f Consoliadado'!I262</f>
        <v/>
      </c>
      <c r="K1981" s="49" t="str">
        <f>+'[43]Trafo 3f Consoliadado'!J262</f>
        <v/>
      </c>
      <c r="L1981" s="49" t="str">
        <f>+'[43]Trafo 3f Consoliadado'!K262</f>
        <v/>
      </c>
      <c r="M1981" s="49" t="str">
        <f>+'[43]Trafo 3f Consoliadado'!L262</f>
        <v/>
      </c>
      <c r="N1981" s="49" t="str">
        <f>+'[43]Trafo 3f Consoliadado'!M262</f>
        <v/>
      </c>
      <c r="O1981" s="49" t="str">
        <f>+'[43]Trafo 3f Consoliadado'!N262</f>
        <v>Estimado</v>
      </c>
      <c r="P1981" s="49" t="str">
        <f>+'[43]Trafo 3f Consoliadado'!O262</f>
        <v/>
      </c>
      <c r="Q1981" s="49" t="str">
        <f>+'[43]Trafo 3f Consoliadado'!P262</f>
        <v>E</v>
      </c>
      <c r="R1981" s="51">
        <f t="shared" si="124"/>
        <v>-7.4746253394227913E-2</v>
      </c>
      <c r="S1981" s="45" t="str">
        <f t="shared" si="125"/>
        <v>Estimado.rar</v>
      </c>
      <c r="V1981" s="46">
        <f t="shared" si="127"/>
        <v>1</v>
      </c>
    </row>
    <row r="1982" spans="1:22" s="45" customFormat="1" ht="11.25" hidden="1" customHeight="1" x14ac:dyDescent="0.2">
      <c r="A1982" s="47">
        <f t="shared" si="126"/>
        <v>1968</v>
      </c>
      <c r="B1982" s="48" t="str">
        <f>+'[43]Trafo 3f Consoliadado'!B263</f>
        <v>TTV73</v>
      </c>
      <c r="C1982" s="49" t="str">
        <f>+'[43]Trafo 3f Consoliadado'!C263</f>
        <v xml:space="preserve">TRANSFORMADOR DE 500 KVA TRIFASICO  22.9 / 0.22 KV                                                                                                                                                                                                        </v>
      </c>
      <c r="D1982" s="49">
        <f>+'[43]Trafo 3f Consoliadado'!D263</f>
        <v>17612.5</v>
      </c>
      <c r="E1982" s="53">
        <f>+'[43]Trafo 3f Consoliadado'!E263</f>
        <v>16571.79</v>
      </c>
      <c r="F1982" s="53"/>
      <c r="G1982" s="49" t="str">
        <f>+'[43]Trafo 3f Consoliadado'!F263</f>
        <v>E</v>
      </c>
      <c r="H1982" s="49" t="str">
        <f>+'[43]Trafo 3f Consoliadado'!G263</f>
        <v/>
      </c>
      <c r="I1982" s="49" t="str">
        <f>+'[43]Trafo 3f Consoliadado'!H263</f>
        <v>Estimado</v>
      </c>
      <c r="J1982" s="49" t="str">
        <f>+'[43]Trafo 3f Consoliadado'!I263</f>
        <v/>
      </c>
      <c r="K1982" s="49" t="str">
        <f>+'[43]Trafo 3f Consoliadado'!J263</f>
        <v/>
      </c>
      <c r="L1982" s="49" t="str">
        <f>+'[43]Trafo 3f Consoliadado'!K263</f>
        <v/>
      </c>
      <c r="M1982" s="49" t="str">
        <f>+'[43]Trafo 3f Consoliadado'!L263</f>
        <v/>
      </c>
      <c r="N1982" s="49" t="str">
        <f>+'[43]Trafo 3f Consoliadado'!M263</f>
        <v/>
      </c>
      <c r="O1982" s="49" t="str">
        <f>+'[43]Trafo 3f Consoliadado'!N263</f>
        <v>Estimado</v>
      </c>
      <c r="P1982" s="49" t="str">
        <f>+'[43]Trafo 3f Consoliadado'!O263</f>
        <v/>
      </c>
      <c r="Q1982" s="49" t="str">
        <f>+'[43]Trafo 3f Consoliadado'!P263</f>
        <v>E</v>
      </c>
      <c r="R1982" s="51">
        <f t="shared" si="124"/>
        <v>-5.908928317955997E-2</v>
      </c>
      <c r="S1982" s="45" t="str">
        <f t="shared" si="125"/>
        <v>Estimado.rar</v>
      </c>
      <c r="V1982" s="46">
        <f t="shared" si="127"/>
        <v>1</v>
      </c>
    </row>
    <row r="1983" spans="1:22" s="45" customFormat="1" ht="11.25" hidden="1" customHeight="1" x14ac:dyDescent="0.2">
      <c r="A1983" s="47">
        <f t="shared" si="126"/>
        <v>1969</v>
      </c>
      <c r="B1983" s="48" t="str">
        <f>+'[43]Trafo 3f Consoliadado'!B264</f>
        <v>TTA411</v>
      </c>
      <c r="C1983" s="49" t="str">
        <f>+'[43]Trafo 3f Consoliadado'!C264</f>
        <v xml:space="preserve">TRANSFORMADOR TRIFASICO AEREO 500 KVA; 22.9/0.44-0.22 KV.                                                                                                                                                                                                 </v>
      </c>
      <c r="D1983" s="49">
        <f>+'[43]Trafo 3f Consoliadado'!D264</f>
        <v>17612.5</v>
      </c>
      <c r="E1983" s="53">
        <f>+'[43]Trafo 3f Consoliadado'!E264</f>
        <v>16571.79</v>
      </c>
      <c r="F1983" s="53"/>
      <c r="G1983" s="49" t="str">
        <f>+'[43]Trafo 3f Consoliadado'!F264</f>
        <v>E</v>
      </c>
      <c r="H1983" s="49" t="str">
        <f>+'[43]Trafo 3f Consoliadado'!G264</f>
        <v/>
      </c>
      <c r="I1983" s="49" t="str">
        <f>+'[43]Trafo 3f Consoliadado'!H264</f>
        <v>Estimado</v>
      </c>
      <c r="J1983" s="49" t="str">
        <f>+'[43]Trafo 3f Consoliadado'!I264</f>
        <v/>
      </c>
      <c r="K1983" s="49" t="str">
        <f>+'[43]Trafo 3f Consoliadado'!J264</f>
        <v/>
      </c>
      <c r="L1983" s="49" t="str">
        <f>+'[43]Trafo 3f Consoliadado'!K264</f>
        <v/>
      </c>
      <c r="M1983" s="49" t="str">
        <f>+'[43]Trafo 3f Consoliadado'!L264</f>
        <v/>
      </c>
      <c r="N1983" s="49" t="str">
        <f>+'[43]Trafo 3f Consoliadado'!M264</f>
        <v/>
      </c>
      <c r="O1983" s="49" t="str">
        <f>+'[43]Trafo 3f Consoliadado'!N264</f>
        <v>Estimado</v>
      </c>
      <c r="P1983" s="49" t="str">
        <f>+'[43]Trafo 3f Consoliadado'!O264</f>
        <v/>
      </c>
      <c r="Q1983" s="49" t="str">
        <f>+'[43]Trafo 3f Consoliadado'!P264</f>
        <v>E</v>
      </c>
      <c r="R1983" s="51">
        <f t="shared" si="124"/>
        <v>-5.908928317955997E-2</v>
      </c>
      <c r="S1983" s="45" t="str">
        <f t="shared" si="125"/>
        <v>Estimado.rar</v>
      </c>
      <c r="V1983" s="46">
        <f t="shared" si="127"/>
        <v>1</v>
      </c>
    </row>
    <row r="1984" spans="1:22" s="45" customFormat="1" ht="11.25" hidden="1" customHeight="1" x14ac:dyDescent="0.2">
      <c r="A1984" s="47">
        <f t="shared" si="126"/>
        <v>1970</v>
      </c>
      <c r="B1984" s="48" t="str">
        <f>+'[43]Trafo 3f Consoliadado'!B265</f>
        <v>TTV74</v>
      </c>
      <c r="C1984" s="49" t="str">
        <f>+'[43]Trafo 3f Consoliadado'!C265</f>
        <v xml:space="preserve">TRANSFORMADOR DE 550 KVA TRIFASICO  22.9 / BT KV                                                                                                                                                                                                          </v>
      </c>
      <c r="D1984" s="49">
        <f>+'[43]Trafo 3f Consoliadado'!D265</f>
        <v>19182.2</v>
      </c>
      <c r="E1984" s="53">
        <f>+'[43]Trafo 3f Consoliadado'!E265</f>
        <v>18162.04</v>
      </c>
      <c r="F1984" s="53"/>
      <c r="G1984" s="49" t="str">
        <f>+'[43]Trafo 3f Consoliadado'!F265</f>
        <v>E</v>
      </c>
      <c r="H1984" s="49" t="str">
        <f>+'[43]Trafo 3f Consoliadado'!G265</f>
        <v/>
      </c>
      <c r="I1984" s="49" t="str">
        <f>+'[43]Trafo 3f Consoliadado'!H265</f>
        <v>Estimado</v>
      </c>
      <c r="J1984" s="49" t="str">
        <f>+'[43]Trafo 3f Consoliadado'!I265</f>
        <v/>
      </c>
      <c r="K1984" s="49" t="str">
        <f>+'[43]Trafo 3f Consoliadado'!J265</f>
        <v/>
      </c>
      <c r="L1984" s="49" t="str">
        <f>+'[43]Trafo 3f Consoliadado'!K265</f>
        <v/>
      </c>
      <c r="M1984" s="49" t="str">
        <f>+'[43]Trafo 3f Consoliadado'!L265</f>
        <v/>
      </c>
      <c r="N1984" s="49" t="str">
        <f>+'[43]Trafo 3f Consoliadado'!M265</f>
        <v/>
      </c>
      <c r="O1984" s="49" t="str">
        <f>+'[43]Trafo 3f Consoliadado'!N265</f>
        <v>Estimado</v>
      </c>
      <c r="P1984" s="49" t="str">
        <f>+'[43]Trafo 3f Consoliadado'!O265</f>
        <v/>
      </c>
      <c r="Q1984" s="49" t="str">
        <f>+'[43]Trafo 3f Consoliadado'!P265</f>
        <v>E</v>
      </c>
      <c r="R1984" s="51">
        <f t="shared" si="124"/>
        <v>-5.318263807071133E-2</v>
      </c>
      <c r="S1984" s="45" t="str">
        <f t="shared" si="125"/>
        <v>Estimado.rar</v>
      </c>
      <c r="V1984" s="46">
        <f t="shared" si="127"/>
        <v>1</v>
      </c>
    </row>
    <row r="1985" spans="1:22" s="45" customFormat="1" ht="11.25" hidden="1" customHeight="1" x14ac:dyDescent="0.2">
      <c r="A1985" s="47">
        <f t="shared" si="126"/>
        <v>1971</v>
      </c>
      <c r="B1985" s="48" t="str">
        <f>+'[43]Trafo 3f Consoliadado'!B266</f>
        <v>TTV88</v>
      </c>
      <c r="C1985" s="49" t="str">
        <f>+'[43]Trafo 3f Consoliadado'!C266</f>
        <v xml:space="preserve">TRANSFORMADOR DE 630 KVA TRIFASICO 22.9/0.44-0.22 KV                                                                                                                                                                                                      </v>
      </c>
      <c r="D1985" s="49">
        <f>+'[43]Trafo 3f Consoliadado'!D266</f>
        <v>21693.72</v>
      </c>
      <c r="E1985" s="53">
        <f>+'[43]Trafo 3f Consoliadado'!E266</f>
        <v>20706.440000000002</v>
      </c>
      <c r="F1985" s="53"/>
      <c r="G1985" s="49" t="str">
        <f>+'[43]Trafo 3f Consoliadado'!F266</f>
        <v>E</v>
      </c>
      <c r="H1985" s="49" t="str">
        <f>+'[43]Trafo 3f Consoliadado'!G266</f>
        <v/>
      </c>
      <c r="I1985" s="49" t="str">
        <f>+'[43]Trafo 3f Consoliadado'!H266</f>
        <v>Estimado</v>
      </c>
      <c r="J1985" s="49" t="str">
        <f>+'[43]Trafo 3f Consoliadado'!I266</f>
        <v/>
      </c>
      <c r="K1985" s="49" t="str">
        <f>+'[43]Trafo 3f Consoliadado'!J266</f>
        <v/>
      </c>
      <c r="L1985" s="49" t="str">
        <f>+'[43]Trafo 3f Consoliadado'!K266</f>
        <v/>
      </c>
      <c r="M1985" s="49" t="str">
        <f>+'[43]Trafo 3f Consoliadado'!L266</f>
        <v/>
      </c>
      <c r="N1985" s="49" t="str">
        <f>+'[43]Trafo 3f Consoliadado'!M266</f>
        <v/>
      </c>
      <c r="O1985" s="49" t="str">
        <f>+'[43]Trafo 3f Consoliadado'!N266</f>
        <v>Estimado</v>
      </c>
      <c r="P1985" s="49" t="str">
        <f>+'[43]Trafo 3f Consoliadado'!O266</f>
        <v/>
      </c>
      <c r="Q1985" s="49" t="str">
        <f>+'[43]Trafo 3f Consoliadado'!P266</f>
        <v>E</v>
      </c>
      <c r="R1985" s="51">
        <f t="shared" si="124"/>
        <v>-4.5509944813521996E-2</v>
      </c>
      <c r="S1985" s="45" t="str">
        <f t="shared" si="125"/>
        <v>Estimado.rar</v>
      </c>
      <c r="V1985" s="46">
        <f t="shared" si="127"/>
        <v>1</v>
      </c>
    </row>
    <row r="1986" spans="1:22" s="45" customFormat="1" ht="11.25" hidden="1" customHeight="1" x14ac:dyDescent="0.2">
      <c r="A1986" s="47">
        <f t="shared" si="126"/>
        <v>1972</v>
      </c>
      <c r="B1986" s="48" t="str">
        <f>+'[43]Trafo 3f Consoliadado'!B267</f>
        <v>TTA410</v>
      </c>
      <c r="C1986" s="49" t="str">
        <f>+'[43]Trafo 3f Consoliadado'!C267</f>
        <v xml:space="preserve">TRANSFORMADOR TRIFASICO AEREO 630 KVA; 22.9/0.44-0.22 KV.                                                                                                                                                                                                 </v>
      </c>
      <c r="D1986" s="49">
        <f>+'[43]Trafo 3f Consoliadado'!D267</f>
        <v>21693.72</v>
      </c>
      <c r="E1986" s="53">
        <f>+'[43]Trafo 3f Consoliadado'!E267</f>
        <v>20706.440000000002</v>
      </c>
      <c r="F1986" s="53"/>
      <c r="G1986" s="49" t="str">
        <f>+'[43]Trafo 3f Consoliadado'!F267</f>
        <v>E</v>
      </c>
      <c r="H1986" s="49" t="str">
        <f>+'[43]Trafo 3f Consoliadado'!G267</f>
        <v/>
      </c>
      <c r="I1986" s="49" t="str">
        <f>+'[43]Trafo 3f Consoliadado'!H267</f>
        <v>Estimado</v>
      </c>
      <c r="J1986" s="49" t="str">
        <f>+'[43]Trafo 3f Consoliadado'!I267</f>
        <v/>
      </c>
      <c r="K1986" s="49" t="str">
        <f>+'[43]Trafo 3f Consoliadado'!J267</f>
        <v/>
      </c>
      <c r="L1986" s="49" t="str">
        <f>+'[43]Trafo 3f Consoliadado'!K267</f>
        <v/>
      </c>
      <c r="M1986" s="49" t="str">
        <f>+'[43]Trafo 3f Consoliadado'!L267</f>
        <v/>
      </c>
      <c r="N1986" s="49" t="str">
        <f>+'[43]Trafo 3f Consoliadado'!M267</f>
        <v/>
      </c>
      <c r="O1986" s="49" t="str">
        <f>+'[43]Trafo 3f Consoliadado'!N267</f>
        <v>Estimado</v>
      </c>
      <c r="P1986" s="49" t="str">
        <f>+'[43]Trafo 3f Consoliadado'!O267</f>
        <v/>
      </c>
      <c r="Q1986" s="49" t="str">
        <f>+'[43]Trafo 3f Consoliadado'!P267</f>
        <v>E</v>
      </c>
      <c r="R1986" s="51">
        <f t="shared" si="124"/>
        <v>-4.5509944813521996E-2</v>
      </c>
      <c r="S1986" s="45" t="str">
        <f t="shared" si="125"/>
        <v>Estimado.rar</v>
      </c>
      <c r="V1986" s="46">
        <f t="shared" si="127"/>
        <v>1</v>
      </c>
    </row>
    <row r="1987" spans="1:22" s="45" customFormat="1" ht="11.25" hidden="1" customHeight="1" x14ac:dyDescent="0.2">
      <c r="A1987" s="47">
        <f t="shared" si="126"/>
        <v>1973</v>
      </c>
      <c r="B1987" s="48" t="str">
        <f>+'[43]Trafo 3f Consoliadado'!B268</f>
        <v>TTA50</v>
      </c>
      <c r="C1987" s="49" t="str">
        <f>+'[43]Trafo 3f Consoliadado'!C268</f>
        <v xml:space="preserve">TRANSFORMADOR TRIFASICO AEREO 630 KVA; 22.92/0.22 KV.                                                                                                                                                                                                     </v>
      </c>
      <c r="D1987" s="49">
        <f>+'[43]Trafo 3f Consoliadado'!D268</f>
        <v>21693.72</v>
      </c>
      <c r="E1987" s="53">
        <f>+'[43]Trafo 3f Consoliadado'!E268</f>
        <v>20706.440000000002</v>
      </c>
      <c r="F1987" s="53"/>
      <c r="G1987" s="49" t="str">
        <f>+'[43]Trafo 3f Consoliadado'!F268</f>
        <v>E</v>
      </c>
      <c r="H1987" s="49" t="str">
        <f>+'[43]Trafo 3f Consoliadado'!G268</f>
        <v/>
      </c>
      <c r="I1987" s="49" t="str">
        <f>+'[43]Trafo 3f Consoliadado'!H268</f>
        <v>Estimado</v>
      </c>
      <c r="J1987" s="49" t="str">
        <f>+'[43]Trafo 3f Consoliadado'!I268</f>
        <v/>
      </c>
      <c r="K1987" s="49" t="str">
        <f>+'[43]Trafo 3f Consoliadado'!J268</f>
        <v/>
      </c>
      <c r="L1987" s="49" t="str">
        <f>+'[43]Trafo 3f Consoliadado'!K268</f>
        <v/>
      </c>
      <c r="M1987" s="49" t="str">
        <f>+'[43]Trafo 3f Consoliadado'!L268</f>
        <v/>
      </c>
      <c r="N1987" s="49" t="str">
        <f>+'[43]Trafo 3f Consoliadado'!M268</f>
        <v/>
      </c>
      <c r="O1987" s="49" t="str">
        <f>+'[43]Trafo 3f Consoliadado'!N268</f>
        <v>Estimado</v>
      </c>
      <c r="P1987" s="49" t="str">
        <f>+'[43]Trafo 3f Consoliadado'!O268</f>
        <v/>
      </c>
      <c r="Q1987" s="49" t="str">
        <f>+'[43]Trafo 3f Consoliadado'!P268</f>
        <v>E</v>
      </c>
      <c r="R1987" s="51">
        <f t="shared" ref="R1987:R2050" si="128">+IFERROR(E1987/D1987-1,"")</f>
        <v>-4.5509944813521996E-2</v>
      </c>
      <c r="S1987" s="45" t="str">
        <f t="shared" ref="S1987:S2050" si="129">+IF(O1987="Sustento",K1987&amp;": "&amp;I1987,IF(O1987="Precio regulado 2012",O1987,IF(O1987="Estimado","Estimado.rar",O1987)))</f>
        <v>Estimado.rar</v>
      </c>
      <c r="V1987" s="46">
        <f t="shared" si="127"/>
        <v>1</v>
      </c>
    </row>
    <row r="1988" spans="1:22" s="45" customFormat="1" ht="11.25" hidden="1" customHeight="1" x14ac:dyDescent="0.2">
      <c r="A1988" s="47">
        <f t="shared" si="126"/>
        <v>1974</v>
      </c>
      <c r="B1988" s="48" t="str">
        <f>+'[43]Trafo 3f Consoliadado'!B269</f>
        <v>TTA51</v>
      </c>
      <c r="C1988" s="49" t="str">
        <f>+'[43]Trafo 3f Consoliadado'!C269</f>
        <v xml:space="preserve">TRANSFORMADOR TRIFASICO AEREO 630 KVA; 22.92/0.38 KV.                                                                                                                                                                                                     </v>
      </c>
      <c r="D1988" s="49">
        <f>+'[43]Trafo 3f Consoliadado'!D269</f>
        <v>21693.72</v>
      </c>
      <c r="E1988" s="53">
        <f>+'[43]Trafo 3f Consoliadado'!E269</f>
        <v>20706.440000000002</v>
      </c>
      <c r="F1988" s="53"/>
      <c r="G1988" s="49" t="str">
        <f>+'[43]Trafo 3f Consoliadado'!F269</f>
        <v>E</v>
      </c>
      <c r="H1988" s="49" t="str">
        <f>+'[43]Trafo 3f Consoliadado'!G269</f>
        <v/>
      </c>
      <c r="I1988" s="49" t="str">
        <f>+'[43]Trafo 3f Consoliadado'!H269</f>
        <v>Estimado</v>
      </c>
      <c r="J1988" s="49" t="str">
        <f>+'[43]Trafo 3f Consoliadado'!I269</f>
        <v/>
      </c>
      <c r="K1988" s="49" t="str">
        <f>+'[43]Trafo 3f Consoliadado'!J269</f>
        <v/>
      </c>
      <c r="L1988" s="49" t="str">
        <f>+'[43]Trafo 3f Consoliadado'!K269</f>
        <v/>
      </c>
      <c r="M1988" s="49" t="str">
        <f>+'[43]Trafo 3f Consoliadado'!L269</f>
        <v/>
      </c>
      <c r="N1988" s="49" t="str">
        <f>+'[43]Trafo 3f Consoliadado'!M269</f>
        <v/>
      </c>
      <c r="O1988" s="49" t="str">
        <f>+'[43]Trafo 3f Consoliadado'!N269</f>
        <v>Estimado</v>
      </c>
      <c r="P1988" s="49" t="str">
        <f>+'[43]Trafo 3f Consoliadado'!O269</f>
        <v/>
      </c>
      <c r="Q1988" s="49" t="str">
        <f>+'[43]Trafo 3f Consoliadado'!P269</f>
        <v>E</v>
      </c>
      <c r="R1988" s="51">
        <f t="shared" si="128"/>
        <v>-4.5509944813521996E-2</v>
      </c>
      <c r="S1988" s="45" t="str">
        <f t="shared" si="129"/>
        <v>Estimado.rar</v>
      </c>
      <c r="V1988" s="46">
        <f t="shared" si="127"/>
        <v>1</v>
      </c>
    </row>
    <row r="1989" spans="1:22" s="45" customFormat="1" ht="11.25" hidden="1" customHeight="1" x14ac:dyDescent="0.2">
      <c r="A1989" s="47">
        <f t="shared" si="126"/>
        <v>1975</v>
      </c>
      <c r="B1989" s="48" t="str">
        <f>+'[43]Trafo 3f Consoliadado'!B270</f>
        <v>TTV79</v>
      </c>
      <c r="C1989" s="49" t="str">
        <f>+'[43]Trafo 3f Consoliadado'!C270</f>
        <v xml:space="preserve">TRANSFORMADOR DE 700 KVA TRIFASICO 22.9 / BT KV                                                                                                                                                                                                           </v>
      </c>
      <c r="D1989" s="49">
        <f>+'[43]Trafo 3f Consoliadado'!D270</f>
        <v>23891.3</v>
      </c>
      <c r="E1989" s="53">
        <f>+'[43]Trafo 3f Consoliadado'!E270</f>
        <v>22932.79</v>
      </c>
      <c r="F1989" s="53"/>
      <c r="G1989" s="49" t="str">
        <f>+'[43]Trafo 3f Consoliadado'!F270</f>
        <v>E</v>
      </c>
      <c r="H1989" s="49" t="str">
        <f>+'[43]Trafo 3f Consoliadado'!G270</f>
        <v/>
      </c>
      <c r="I1989" s="49" t="str">
        <f>+'[43]Trafo 3f Consoliadado'!H270</f>
        <v>Estimado</v>
      </c>
      <c r="J1989" s="49" t="str">
        <f>+'[43]Trafo 3f Consoliadado'!I270</f>
        <v/>
      </c>
      <c r="K1989" s="49" t="str">
        <f>+'[43]Trafo 3f Consoliadado'!J270</f>
        <v/>
      </c>
      <c r="L1989" s="49" t="str">
        <f>+'[43]Trafo 3f Consoliadado'!K270</f>
        <v/>
      </c>
      <c r="M1989" s="49" t="str">
        <f>+'[43]Trafo 3f Consoliadado'!L270</f>
        <v/>
      </c>
      <c r="N1989" s="49" t="str">
        <f>+'[43]Trafo 3f Consoliadado'!M270</f>
        <v/>
      </c>
      <c r="O1989" s="49" t="str">
        <f>+'[43]Trafo 3f Consoliadado'!N270</f>
        <v>Estimado</v>
      </c>
      <c r="P1989" s="49" t="str">
        <f>+'[43]Trafo 3f Consoliadado'!O270</f>
        <v/>
      </c>
      <c r="Q1989" s="49" t="str">
        <f>+'[43]Trafo 3f Consoliadado'!P270</f>
        <v>E</v>
      </c>
      <c r="R1989" s="51">
        <f t="shared" si="128"/>
        <v>-4.0119625135509485E-2</v>
      </c>
      <c r="S1989" s="45" t="str">
        <f t="shared" si="129"/>
        <v>Estimado.rar</v>
      </c>
      <c r="V1989" s="46">
        <f t="shared" si="127"/>
        <v>1</v>
      </c>
    </row>
    <row r="1990" spans="1:22" s="45" customFormat="1" ht="11.25" hidden="1" customHeight="1" x14ac:dyDescent="0.2">
      <c r="A1990" s="47">
        <f t="shared" si="126"/>
        <v>1976</v>
      </c>
      <c r="B1990" s="48" t="str">
        <f>+'[43]Trafo 3f Consoliadado'!B271</f>
        <v>TTE03</v>
      </c>
      <c r="C1990" s="49" t="str">
        <f>+'[43]Trafo 3f Consoliadado'!C271</f>
        <v xml:space="preserve">TRANSFORMADOR DE 3 MVA TRIFASICO 10KV/22,9KV                                                                                                                                                                                                              </v>
      </c>
      <c r="D1990" s="49">
        <f>+'[43]Trafo 3f Consoliadado'!D271</f>
        <v>96097.5</v>
      </c>
      <c r="E1990" s="53">
        <f>+'[43]Trafo 3f Consoliadado'!E271</f>
        <v>96084.29</v>
      </c>
      <c r="F1990" s="53"/>
      <c r="G1990" s="49" t="str">
        <f>+'[43]Trafo 3f Consoliadado'!F271</f>
        <v>E</v>
      </c>
      <c r="H1990" s="49" t="str">
        <f>+'[43]Trafo 3f Consoliadado'!G271</f>
        <v/>
      </c>
      <c r="I1990" s="49" t="str">
        <f>+'[43]Trafo 3f Consoliadado'!H271</f>
        <v>Estimado</v>
      </c>
      <c r="J1990" s="49" t="str">
        <f>+'[43]Trafo 3f Consoliadado'!I271</f>
        <v/>
      </c>
      <c r="K1990" s="49" t="str">
        <f>+'[43]Trafo 3f Consoliadado'!J271</f>
        <v/>
      </c>
      <c r="L1990" s="49" t="str">
        <f>+'[43]Trafo 3f Consoliadado'!K271</f>
        <v/>
      </c>
      <c r="M1990" s="49" t="str">
        <f>+'[43]Trafo 3f Consoliadado'!L271</f>
        <v/>
      </c>
      <c r="N1990" s="49" t="str">
        <f>+'[43]Trafo 3f Consoliadado'!M271</f>
        <v/>
      </c>
      <c r="O1990" s="49" t="str">
        <f>+'[43]Trafo 3f Consoliadado'!N271</f>
        <v>Estimado</v>
      </c>
      <c r="P1990" s="49" t="str">
        <f>+'[43]Trafo 3f Consoliadado'!O271</f>
        <v/>
      </c>
      <c r="Q1990" s="49" t="str">
        <f>+'[43]Trafo 3f Consoliadado'!P271</f>
        <v>E</v>
      </c>
      <c r="R1990" s="51">
        <f t="shared" si="128"/>
        <v>-1.3746455422880555E-4</v>
      </c>
      <c r="S1990" s="45" t="str">
        <f t="shared" si="129"/>
        <v>Estimado.rar</v>
      </c>
      <c r="V1990" s="46">
        <f t="shared" si="127"/>
        <v>1</v>
      </c>
    </row>
    <row r="1991" spans="1:22" s="45" customFormat="1" ht="11.25" hidden="1" customHeight="1" x14ac:dyDescent="0.2">
      <c r="A1991" s="47">
        <f t="shared" si="126"/>
        <v>1977</v>
      </c>
      <c r="B1991" s="48" t="str">
        <f>+'[43]Trafo 3f Consoliadado'!B272</f>
        <v>TTV80</v>
      </c>
      <c r="C1991" s="49" t="str">
        <f>+'[43]Trafo 3f Consoliadado'!C272</f>
        <v xml:space="preserve">TRANSFORMADOR DE 3000 KVA TRIFASICO 22.9 / 10 KV                                                                                                                                                                                                          </v>
      </c>
      <c r="D1991" s="49">
        <f>+'[43]Trafo 3f Consoliadado'!D272</f>
        <v>96097.5</v>
      </c>
      <c r="E1991" s="53">
        <f>+'[43]Trafo 3f Consoliadado'!E272</f>
        <v>96084.29</v>
      </c>
      <c r="F1991" s="53"/>
      <c r="G1991" s="49" t="str">
        <f>+'[43]Trafo 3f Consoliadado'!F272</f>
        <v>E</v>
      </c>
      <c r="H1991" s="49" t="str">
        <f>+'[43]Trafo 3f Consoliadado'!G272</f>
        <v/>
      </c>
      <c r="I1991" s="49" t="str">
        <f>+'[43]Trafo 3f Consoliadado'!H272</f>
        <v>Estimado</v>
      </c>
      <c r="J1991" s="49" t="str">
        <f>+'[43]Trafo 3f Consoliadado'!I272</f>
        <v/>
      </c>
      <c r="K1991" s="49" t="str">
        <f>+'[43]Trafo 3f Consoliadado'!J272</f>
        <v/>
      </c>
      <c r="L1991" s="49" t="str">
        <f>+'[43]Trafo 3f Consoliadado'!K272</f>
        <v/>
      </c>
      <c r="M1991" s="49" t="str">
        <f>+'[43]Trafo 3f Consoliadado'!L272</f>
        <v/>
      </c>
      <c r="N1991" s="49" t="str">
        <f>+'[43]Trafo 3f Consoliadado'!M272</f>
        <v/>
      </c>
      <c r="O1991" s="49" t="str">
        <f>+'[43]Trafo 3f Consoliadado'!N272</f>
        <v>Estimado</v>
      </c>
      <c r="P1991" s="49" t="str">
        <f>+'[43]Trafo 3f Consoliadado'!O272</f>
        <v/>
      </c>
      <c r="Q1991" s="49" t="str">
        <f>+'[43]Trafo 3f Consoliadado'!P272</f>
        <v>E</v>
      </c>
      <c r="R1991" s="51">
        <f t="shared" si="128"/>
        <v>-1.3746455422880555E-4</v>
      </c>
      <c r="S1991" s="45" t="str">
        <f t="shared" si="129"/>
        <v>Estimado.rar</v>
      </c>
      <c r="V1991" s="46">
        <f t="shared" si="127"/>
        <v>1</v>
      </c>
    </row>
    <row r="1992" spans="1:22" s="45" customFormat="1" ht="11.25" hidden="1" customHeight="1" x14ac:dyDescent="0.2">
      <c r="A1992" s="47">
        <f t="shared" si="126"/>
        <v>1978</v>
      </c>
      <c r="B1992" s="48" t="str">
        <f>+'[43]Trafo 3f Consoliadado'!B273</f>
        <v>TTA158</v>
      </c>
      <c r="C1992" s="49" t="str">
        <f>+'[43]Trafo 3f Consoliadado'!C273</f>
        <v xml:space="preserve">TRANSFORMADOR TRIFASICO AEREO  10 KVA; 12/0.38-0.22 KV.                                                                                                                                                                                                   </v>
      </c>
      <c r="D1992" s="49">
        <f>+'[43]Trafo 3f Consoliadado'!D273</f>
        <v>2044.51</v>
      </c>
      <c r="E1992" s="53">
        <f>+'[43]Trafo 3f Consoliadado'!E273</f>
        <v>552.97997904104136</v>
      </c>
      <c r="F1992" s="53"/>
      <c r="G1992" s="49" t="str">
        <f>+'[43]Trafo 3f Consoliadado'!F273</f>
        <v>E</v>
      </c>
      <c r="H1992" s="49" t="str">
        <f>+'[43]Trafo 3f Consoliadado'!G273</f>
        <v/>
      </c>
      <c r="I1992" s="49" t="str">
        <f>+'[43]Trafo 3f Consoliadado'!H273</f>
        <v>Estimado</v>
      </c>
      <c r="J1992" s="49" t="str">
        <f>+'[43]Trafo 3f Consoliadado'!I273</f>
        <v/>
      </c>
      <c r="K1992" s="49" t="str">
        <f>+'[43]Trafo 3f Consoliadado'!J273</f>
        <v/>
      </c>
      <c r="L1992" s="49" t="str">
        <f>+'[43]Trafo 3f Consoliadado'!K273</f>
        <v/>
      </c>
      <c r="M1992" s="49" t="str">
        <f>+'[43]Trafo 3f Consoliadado'!L273</f>
        <v/>
      </c>
      <c r="N1992" s="49" t="str">
        <f>+'[43]Trafo 3f Consoliadado'!M273</f>
        <v/>
      </c>
      <c r="O1992" s="49" t="str">
        <f>+'[43]Trafo 3f Consoliadado'!N273</f>
        <v>Estimado</v>
      </c>
      <c r="P1992" s="49" t="str">
        <f>+'[43]Trafo 3f Consoliadado'!O273</f>
        <v/>
      </c>
      <c r="Q1992" s="49" t="str">
        <f>+'[43]Trafo 3f Consoliadado'!P273</f>
        <v>E</v>
      </c>
      <c r="R1992" s="51">
        <f t="shared" si="128"/>
        <v>-0.72952933512624474</v>
      </c>
      <c r="S1992" s="45" t="str">
        <f t="shared" si="129"/>
        <v>Estimado.rar</v>
      </c>
      <c r="V1992" s="46">
        <f t="shared" si="127"/>
        <v>1</v>
      </c>
    </row>
    <row r="1993" spans="1:22" s="45" customFormat="1" ht="11.25" hidden="1" customHeight="1" x14ac:dyDescent="0.2">
      <c r="A1993" s="47">
        <f t="shared" si="126"/>
        <v>1979</v>
      </c>
      <c r="B1993" s="48" t="str">
        <f>+'[43]Trafo 3f Consoliadado'!B274</f>
        <v>TTA159</v>
      </c>
      <c r="C1993" s="49" t="str">
        <f>+'[43]Trafo 3f Consoliadado'!C274</f>
        <v xml:space="preserve">TRANSFORMADOR TRIFASICO AEREO  10 KVA; 12/0.44-0.22 KV.                                                                                                                                                                                                   </v>
      </c>
      <c r="D1993" s="49">
        <f>+'[43]Trafo 3f Consoliadado'!D274</f>
        <v>2044.51</v>
      </c>
      <c r="E1993" s="53">
        <f>+'[43]Trafo 3f Consoliadado'!E274</f>
        <v>552.97997904104136</v>
      </c>
      <c r="F1993" s="53"/>
      <c r="G1993" s="49" t="str">
        <f>+'[43]Trafo 3f Consoliadado'!F274</f>
        <v>E</v>
      </c>
      <c r="H1993" s="49" t="str">
        <f>+'[43]Trafo 3f Consoliadado'!G274</f>
        <v/>
      </c>
      <c r="I1993" s="49" t="str">
        <f>+'[43]Trafo 3f Consoliadado'!H274</f>
        <v>Estimado</v>
      </c>
      <c r="J1993" s="49" t="str">
        <f>+'[43]Trafo 3f Consoliadado'!I274</f>
        <v/>
      </c>
      <c r="K1993" s="49" t="str">
        <f>+'[43]Trafo 3f Consoliadado'!J274</f>
        <v/>
      </c>
      <c r="L1993" s="49" t="str">
        <f>+'[43]Trafo 3f Consoliadado'!K274</f>
        <v/>
      </c>
      <c r="M1993" s="49" t="str">
        <f>+'[43]Trafo 3f Consoliadado'!L274</f>
        <v/>
      </c>
      <c r="N1993" s="49" t="str">
        <f>+'[43]Trafo 3f Consoliadado'!M274</f>
        <v/>
      </c>
      <c r="O1993" s="49" t="str">
        <f>+'[43]Trafo 3f Consoliadado'!N274</f>
        <v>Estimado</v>
      </c>
      <c r="P1993" s="49" t="str">
        <f>+'[43]Trafo 3f Consoliadado'!O274</f>
        <v/>
      </c>
      <c r="Q1993" s="49" t="str">
        <f>+'[43]Trafo 3f Consoliadado'!P274</f>
        <v>E</v>
      </c>
      <c r="R1993" s="51">
        <f t="shared" si="128"/>
        <v>-0.72952933512624474</v>
      </c>
      <c r="S1993" s="45" t="str">
        <f t="shared" si="129"/>
        <v>Estimado.rar</v>
      </c>
      <c r="V1993" s="46">
        <f t="shared" si="127"/>
        <v>1</v>
      </c>
    </row>
    <row r="1994" spans="1:22" s="45" customFormat="1" ht="11.25" hidden="1" customHeight="1" x14ac:dyDescent="0.2">
      <c r="A1994" s="47">
        <f t="shared" si="126"/>
        <v>1980</v>
      </c>
      <c r="B1994" s="48" t="str">
        <f>+'[43]Trafo 3f Consoliadado'!B275</f>
        <v>TTA02</v>
      </c>
      <c r="C1994" s="49" t="str">
        <f>+'[43]Trafo 3f Consoliadado'!C275</f>
        <v xml:space="preserve">TRANSFORMADOR TRIFASICO AEREO  10 KVA; 13.2/0.22 KV.                                                                                                                                                                                                      </v>
      </c>
      <c r="D1994" s="49">
        <f>+'[43]Trafo 3f Consoliadado'!D275</f>
        <v>2044.51</v>
      </c>
      <c r="E1994" s="53">
        <f>+'[43]Trafo 3f Consoliadado'!E275</f>
        <v>552.97997904104136</v>
      </c>
      <c r="F1994" s="53"/>
      <c r="G1994" s="49" t="str">
        <f>+'[43]Trafo 3f Consoliadado'!F275</f>
        <v>E</v>
      </c>
      <c r="H1994" s="49" t="str">
        <f>+'[43]Trafo 3f Consoliadado'!G275</f>
        <v/>
      </c>
      <c r="I1994" s="49" t="str">
        <f>+'[43]Trafo 3f Consoliadado'!H275</f>
        <v>Estimado</v>
      </c>
      <c r="J1994" s="49" t="str">
        <f>+'[43]Trafo 3f Consoliadado'!I275</f>
        <v/>
      </c>
      <c r="K1994" s="49" t="str">
        <f>+'[43]Trafo 3f Consoliadado'!J275</f>
        <v/>
      </c>
      <c r="L1994" s="49" t="str">
        <f>+'[43]Trafo 3f Consoliadado'!K275</f>
        <v/>
      </c>
      <c r="M1994" s="49" t="str">
        <f>+'[43]Trafo 3f Consoliadado'!L275</f>
        <v/>
      </c>
      <c r="N1994" s="49" t="str">
        <f>+'[43]Trafo 3f Consoliadado'!M275</f>
        <v/>
      </c>
      <c r="O1994" s="49" t="str">
        <f>+'[43]Trafo 3f Consoliadado'!N275</f>
        <v>Estimado</v>
      </c>
      <c r="P1994" s="49" t="str">
        <f>+'[43]Trafo 3f Consoliadado'!O275</f>
        <v/>
      </c>
      <c r="Q1994" s="49" t="str">
        <f>+'[43]Trafo 3f Consoliadado'!P275</f>
        <v>E</v>
      </c>
      <c r="R1994" s="51">
        <f t="shared" si="128"/>
        <v>-0.72952933512624474</v>
      </c>
      <c r="S1994" s="45" t="str">
        <f t="shared" si="129"/>
        <v>Estimado.rar</v>
      </c>
      <c r="V1994" s="46">
        <f t="shared" si="127"/>
        <v>1</v>
      </c>
    </row>
    <row r="1995" spans="1:22" s="45" customFormat="1" ht="11.25" hidden="1" customHeight="1" x14ac:dyDescent="0.2">
      <c r="A1995" s="47">
        <f t="shared" si="126"/>
        <v>1981</v>
      </c>
      <c r="B1995" s="48" t="str">
        <f>+'[43]Trafo 3f Consoliadado'!B276</f>
        <v>TTA03</v>
      </c>
      <c r="C1995" s="49" t="str">
        <f>+'[43]Trafo 3f Consoliadado'!C276</f>
        <v xml:space="preserve">TRANSFORMADOR TRIFASICO AEREO  10 KVA; 13.2/0.38 KV.                                                                                                                                                                                                      </v>
      </c>
      <c r="D1995" s="49">
        <f>+'[43]Trafo 3f Consoliadado'!D276</f>
        <v>2044.51</v>
      </c>
      <c r="E1995" s="53">
        <f>+'[43]Trafo 3f Consoliadado'!E276</f>
        <v>552.97997904104136</v>
      </c>
      <c r="F1995" s="53"/>
      <c r="G1995" s="49" t="str">
        <f>+'[43]Trafo 3f Consoliadado'!F276</f>
        <v>E</v>
      </c>
      <c r="H1995" s="49" t="str">
        <f>+'[43]Trafo 3f Consoliadado'!G276</f>
        <v/>
      </c>
      <c r="I1995" s="49" t="str">
        <f>+'[43]Trafo 3f Consoliadado'!H276</f>
        <v>Estimado</v>
      </c>
      <c r="J1995" s="49" t="str">
        <f>+'[43]Trafo 3f Consoliadado'!I276</f>
        <v/>
      </c>
      <c r="K1995" s="49" t="str">
        <f>+'[43]Trafo 3f Consoliadado'!J276</f>
        <v/>
      </c>
      <c r="L1995" s="49" t="str">
        <f>+'[43]Trafo 3f Consoliadado'!K276</f>
        <v/>
      </c>
      <c r="M1995" s="49" t="str">
        <f>+'[43]Trafo 3f Consoliadado'!L276</f>
        <v/>
      </c>
      <c r="N1995" s="49" t="str">
        <f>+'[43]Trafo 3f Consoliadado'!M276</f>
        <v/>
      </c>
      <c r="O1995" s="49" t="str">
        <f>+'[43]Trafo 3f Consoliadado'!N276</f>
        <v>Estimado</v>
      </c>
      <c r="P1995" s="49" t="str">
        <f>+'[43]Trafo 3f Consoliadado'!O276</f>
        <v/>
      </c>
      <c r="Q1995" s="49" t="str">
        <f>+'[43]Trafo 3f Consoliadado'!P276</f>
        <v>E</v>
      </c>
      <c r="R1995" s="51">
        <f t="shared" si="128"/>
        <v>-0.72952933512624474</v>
      </c>
      <c r="S1995" s="45" t="str">
        <f t="shared" si="129"/>
        <v>Estimado.rar</v>
      </c>
      <c r="V1995" s="46">
        <f t="shared" si="127"/>
        <v>1</v>
      </c>
    </row>
    <row r="1996" spans="1:22" s="45" customFormat="1" ht="11.25" hidden="1" customHeight="1" x14ac:dyDescent="0.2">
      <c r="A1996" s="47">
        <f t="shared" ref="A1996:A2059" si="130">+A1995+1</f>
        <v>1982</v>
      </c>
      <c r="B1996" s="48" t="str">
        <f>+'[43]Trafo 3f Consoliadado'!B277</f>
        <v>TTA160</v>
      </c>
      <c r="C1996" s="49" t="str">
        <f>+'[43]Trafo 3f Consoliadado'!C277</f>
        <v xml:space="preserve">TRANSFORMADOR TRIFASICO AEREO  10 KVA; 13.2/0.38-0.22 KV.                                                                                                                                                                                                 </v>
      </c>
      <c r="D1996" s="49">
        <f>+'[43]Trafo 3f Consoliadado'!D277</f>
        <v>2044.51</v>
      </c>
      <c r="E1996" s="53">
        <f>+'[43]Trafo 3f Consoliadado'!E277</f>
        <v>552.97997904104136</v>
      </c>
      <c r="F1996" s="53"/>
      <c r="G1996" s="49" t="str">
        <f>+'[43]Trafo 3f Consoliadado'!F277</f>
        <v>E</v>
      </c>
      <c r="H1996" s="49" t="str">
        <f>+'[43]Trafo 3f Consoliadado'!G277</f>
        <v/>
      </c>
      <c r="I1996" s="49" t="str">
        <f>+'[43]Trafo 3f Consoliadado'!H277</f>
        <v>Estimado</v>
      </c>
      <c r="J1996" s="49" t="str">
        <f>+'[43]Trafo 3f Consoliadado'!I277</f>
        <v/>
      </c>
      <c r="K1996" s="49" t="str">
        <f>+'[43]Trafo 3f Consoliadado'!J277</f>
        <v/>
      </c>
      <c r="L1996" s="49" t="str">
        <f>+'[43]Trafo 3f Consoliadado'!K277</f>
        <v/>
      </c>
      <c r="M1996" s="49" t="str">
        <f>+'[43]Trafo 3f Consoliadado'!L277</f>
        <v/>
      </c>
      <c r="N1996" s="49" t="str">
        <f>+'[43]Trafo 3f Consoliadado'!M277</f>
        <v/>
      </c>
      <c r="O1996" s="49" t="str">
        <f>+'[43]Trafo 3f Consoliadado'!N277</f>
        <v>Estimado</v>
      </c>
      <c r="P1996" s="49" t="str">
        <f>+'[43]Trafo 3f Consoliadado'!O277</f>
        <v/>
      </c>
      <c r="Q1996" s="49" t="str">
        <f>+'[43]Trafo 3f Consoliadado'!P277</f>
        <v>E</v>
      </c>
      <c r="R1996" s="51">
        <f t="shared" si="128"/>
        <v>-0.72952933512624474</v>
      </c>
      <c r="S1996" s="45" t="str">
        <f t="shared" si="129"/>
        <v>Estimado.rar</v>
      </c>
      <c r="V1996" s="46">
        <f t="shared" si="127"/>
        <v>1</v>
      </c>
    </row>
    <row r="1997" spans="1:22" s="45" customFormat="1" ht="11.25" hidden="1" customHeight="1" x14ac:dyDescent="0.2">
      <c r="A1997" s="47">
        <f t="shared" si="130"/>
        <v>1983</v>
      </c>
      <c r="B1997" s="48" t="str">
        <f>+'[43]Trafo 3f Consoliadado'!B278</f>
        <v>TTA161</v>
      </c>
      <c r="C1997" s="49" t="str">
        <f>+'[43]Trafo 3f Consoliadado'!C278</f>
        <v xml:space="preserve">TRANSFORMADOR TRIFASICO AEREO  10 KVA; 13.2/0.44-0.22 KV.                                                                                                                                                                                                 </v>
      </c>
      <c r="D1997" s="49">
        <f>+'[43]Trafo 3f Consoliadado'!D278</f>
        <v>2044.51</v>
      </c>
      <c r="E1997" s="53">
        <f>+'[43]Trafo 3f Consoliadado'!E278</f>
        <v>552.97997904104136</v>
      </c>
      <c r="F1997" s="53"/>
      <c r="G1997" s="49" t="str">
        <f>+'[43]Trafo 3f Consoliadado'!F278</f>
        <v>E</v>
      </c>
      <c r="H1997" s="49" t="str">
        <f>+'[43]Trafo 3f Consoliadado'!G278</f>
        <v/>
      </c>
      <c r="I1997" s="49" t="str">
        <f>+'[43]Trafo 3f Consoliadado'!H278</f>
        <v>Estimado</v>
      </c>
      <c r="J1997" s="49" t="str">
        <f>+'[43]Trafo 3f Consoliadado'!I278</f>
        <v/>
      </c>
      <c r="K1997" s="49" t="str">
        <f>+'[43]Trafo 3f Consoliadado'!J278</f>
        <v/>
      </c>
      <c r="L1997" s="49" t="str">
        <f>+'[43]Trafo 3f Consoliadado'!K278</f>
        <v/>
      </c>
      <c r="M1997" s="49" t="str">
        <f>+'[43]Trafo 3f Consoliadado'!L278</f>
        <v/>
      </c>
      <c r="N1997" s="49" t="str">
        <f>+'[43]Trafo 3f Consoliadado'!M278</f>
        <v/>
      </c>
      <c r="O1997" s="49" t="str">
        <f>+'[43]Trafo 3f Consoliadado'!N278</f>
        <v>Estimado</v>
      </c>
      <c r="P1997" s="49" t="str">
        <f>+'[43]Trafo 3f Consoliadado'!O278</f>
        <v/>
      </c>
      <c r="Q1997" s="49" t="str">
        <f>+'[43]Trafo 3f Consoliadado'!P278</f>
        <v>E</v>
      </c>
      <c r="R1997" s="51">
        <f t="shared" si="128"/>
        <v>-0.72952933512624474</v>
      </c>
      <c r="S1997" s="45" t="str">
        <f t="shared" si="129"/>
        <v>Estimado.rar</v>
      </c>
      <c r="V1997" s="46">
        <f t="shared" si="127"/>
        <v>1</v>
      </c>
    </row>
    <row r="1998" spans="1:22" s="45" customFormat="1" ht="11.25" hidden="1" customHeight="1" x14ac:dyDescent="0.2">
      <c r="A1998" s="47">
        <f t="shared" si="130"/>
        <v>1984</v>
      </c>
      <c r="B1998" s="48" t="str">
        <f>+'[43]Trafo 3f Consoliadado'!B279</f>
        <v>TTC132</v>
      </c>
      <c r="C1998" s="49" t="str">
        <f>+'[43]Trafo 3f Consoliadado'!C279</f>
        <v xml:space="preserve">TRANSFORMADOR TRIFASICO AEREO  15 KVA 13.2 / 0.38-0.22 KV                                                                                                                                                                                                 </v>
      </c>
      <c r="D1998" s="49">
        <f>+'[43]Trafo 3f Consoliadado'!D279</f>
        <v>2579.2199999999998</v>
      </c>
      <c r="E1998" s="53">
        <f>+'[43]Trafo 3f Consoliadado'!E279</f>
        <v>755.21526302766154</v>
      </c>
      <c r="F1998" s="53"/>
      <c r="G1998" s="49" t="str">
        <f>+'[43]Trafo 3f Consoliadado'!F279</f>
        <v>E</v>
      </c>
      <c r="H1998" s="49" t="str">
        <f>+'[43]Trafo 3f Consoliadado'!G279</f>
        <v/>
      </c>
      <c r="I1998" s="49" t="str">
        <f>+'[43]Trafo 3f Consoliadado'!H279</f>
        <v>Estimado</v>
      </c>
      <c r="J1998" s="49" t="str">
        <f>+'[43]Trafo 3f Consoliadado'!I279</f>
        <v/>
      </c>
      <c r="K1998" s="49" t="str">
        <f>+'[43]Trafo 3f Consoliadado'!J279</f>
        <v/>
      </c>
      <c r="L1998" s="49" t="str">
        <f>+'[43]Trafo 3f Consoliadado'!K279</f>
        <v/>
      </c>
      <c r="M1998" s="49" t="str">
        <f>+'[43]Trafo 3f Consoliadado'!L279</f>
        <v/>
      </c>
      <c r="N1998" s="49" t="str">
        <f>+'[43]Trafo 3f Consoliadado'!M279</f>
        <v/>
      </c>
      <c r="O1998" s="49" t="str">
        <f>+'[43]Trafo 3f Consoliadado'!N279</f>
        <v>Estimado</v>
      </c>
      <c r="P1998" s="49" t="str">
        <f>+'[43]Trafo 3f Consoliadado'!O279</f>
        <v/>
      </c>
      <c r="Q1998" s="49" t="str">
        <f>+'[43]Trafo 3f Consoliadado'!P279</f>
        <v>E</v>
      </c>
      <c r="R1998" s="51">
        <f t="shared" si="128"/>
        <v>-0.70719238257005546</v>
      </c>
      <c r="S1998" s="45" t="str">
        <f t="shared" si="129"/>
        <v>Estimado.rar</v>
      </c>
      <c r="V1998" s="46">
        <f t="shared" si="127"/>
        <v>1</v>
      </c>
    </row>
    <row r="1999" spans="1:22" s="45" customFormat="1" ht="11.25" hidden="1" customHeight="1" x14ac:dyDescent="0.2">
      <c r="A1999" s="47">
        <f t="shared" si="130"/>
        <v>1985</v>
      </c>
      <c r="B1999" s="48" t="str">
        <f>+'[43]Trafo 3f Consoliadado'!B280</f>
        <v>TTC133</v>
      </c>
      <c r="C1999" s="49" t="str">
        <f>+'[43]Trafo 3f Consoliadado'!C280</f>
        <v xml:space="preserve">TRANSFORMADOR TRIFASICO AEREO  15 KVA 13.2 / 0.44-0.22 KV                                                                                                                                                                                                 </v>
      </c>
      <c r="D1999" s="49">
        <f>+'[43]Trafo 3f Consoliadado'!D280</f>
        <v>2579.2199999999998</v>
      </c>
      <c r="E1999" s="53">
        <f>+'[43]Trafo 3f Consoliadado'!E280</f>
        <v>755.21526302766154</v>
      </c>
      <c r="F1999" s="53"/>
      <c r="G1999" s="49" t="str">
        <f>+'[43]Trafo 3f Consoliadado'!F280</f>
        <v>E</v>
      </c>
      <c r="H1999" s="49" t="str">
        <f>+'[43]Trafo 3f Consoliadado'!G280</f>
        <v/>
      </c>
      <c r="I1999" s="49" t="str">
        <f>+'[43]Trafo 3f Consoliadado'!H280</f>
        <v>Estimado</v>
      </c>
      <c r="J1999" s="49" t="str">
        <f>+'[43]Trafo 3f Consoliadado'!I280</f>
        <v/>
      </c>
      <c r="K1999" s="49" t="str">
        <f>+'[43]Trafo 3f Consoliadado'!J280</f>
        <v/>
      </c>
      <c r="L1999" s="49" t="str">
        <f>+'[43]Trafo 3f Consoliadado'!K280</f>
        <v/>
      </c>
      <c r="M1999" s="49" t="str">
        <f>+'[43]Trafo 3f Consoliadado'!L280</f>
        <v/>
      </c>
      <c r="N1999" s="49" t="str">
        <f>+'[43]Trafo 3f Consoliadado'!M280</f>
        <v/>
      </c>
      <c r="O1999" s="49" t="str">
        <f>+'[43]Trafo 3f Consoliadado'!N280</f>
        <v>Estimado</v>
      </c>
      <c r="P1999" s="49" t="str">
        <f>+'[43]Trafo 3f Consoliadado'!O280</f>
        <v/>
      </c>
      <c r="Q1999" s="49" t="str">
        <f>+'[43]Trafo 3f Consoliadado'!P280</f>
        <v>E</v>
      </c>
      <c r="R1999" s="51">
        <f t="shared" si="128"/>
        <v>-0.70719238257005546</v>
      </c>
      <c r="S1999" s="45" t="str">
        <f t="shared" si="129"/>
        <v>Estimado.rar</v>
      </c>
      <c r="V1999" s="46">
        <f t="shared" si="127"/>
        <v>1</v>
      </c>
    </row>
    <row r="2000" spans="1:22" s="45" customFormat="1" ht="11.25" hidden="1" customHeight="1" x14ac:dyDescent="0.2">
      <c r="A2000" s="47">
        <f t="shared" si="130"/>
        <v>1986</v>
      </c>
      <c r="B2000" s="48" t="str">
        <f>+'[43]Trafo 3f Consoliadado'!B281</f>
        <v>TTA07</v>
      </c>
      <c r="C2000" s="49" t="str">
        <f>+'[43]Trafo 3f Consoliadado'!C281</f>
        <v xml:space="preserve">TRANSFORMADOR TRIFASICO AEREO  15 KVA; 13.2/0.22 KV.                                                                                                                                                                                                      </v>
      </c>
      <c r="D2000" s="49">
        <f>+'[43]Trafo 3f Consoliadado'!D281</f>
        <v>2579.2199999999998</v>
      </c>
      <c r="E2000" s="53">
        <f>+'[43]Trafo 3f Consoliadado'!E281</f>
        <v>755.21526302766154</v>
      </c>
      <c r="F2000" s="53"/>
      <c r="G2000" s="49" t="str">
        <f>+'[43]Trafo 3f Consoliadado'!F281</f>
        <v>E</v>
      </c>
      <c r="H2000" s="49" t="str">
        <f>+'[43]Trafo 3f Consoliadado'!G281</f>
        <v/>
      </c>
      <c r="I2000" s="49" t="str">
        <f>+'[43]Trafo 3f Consoliadado'!H281</f>
        <v>Estimado</v>
      </c>
      <c r="J2000" s="49" t="str">
        <f>+'[43]Trafo 3f Consoliadado'!I281</f>
        <v/>
      </c>
      <c r="K2000" s="49" t="str">
        <f>+'[43]Trafo 3f Consoliadado'!J281</f>
        <v/>
      </c>
      <c r="L2000" s="49" t="str">
        <f>+'[43]Trafo 3f Consoliadado'!K281</f>
        <v/>
      </c>
      <c r="M2000" s="49" t="str">
        <f>+'[43]Trafo 3f Consoliadado'!L281</f>
        <v/>
      </c>
      <c r="N2000" s="49" t="str">
        <f>+'[43]Trafo 3f Consoliadado'!M281</f>
        <v/>
      </c>
      <c r="O2000" s="49" t="str">
        <f>+'[43]Trafo 3f Consoliadado'!N281</f>
        <v>Estimado</v>
      </c>
      <c r="P2000" s="49" t="str">
        <f>+'[43]Trafo 3f Consoliadado'!O281</f>
        <v/>
      </c>
      <c r="Q2000" s="49" t="str">
        <f>+'[43]Trafo 3f Consoliadado'!P281</f>
        <v>E</v>
      </c>
      <c r="R2000" s="51">
        <f t="shared" si="128"/>
        <v>-0.70719238257005546</v>
      </c>
      <c r="S2000" s="45" t="str">
        <f t="shared" si="129"/>
        <v>Estimado.rar</v>
      </c>
      <c r="V2000" s="46">
        <f t="shared" si="127"/>
        <v>1</v>
      </c>
    </row>
    <row r="2001" spans="1:22" s="45" customFormat="1" ht="11.25" hidden="1" customHeight="1" x14ac:dyDescent="0.2">
      <c r="A2001" s="47">
        <f t="shared" si="130"/>
        <v>1987</v>
      </c>
      <c r="B2001" s="48" t="str">
        <f>+'[43]Trafo 3f Consoliadado'!B282</f>
        <v>TTA08</v>
      </c>
      <c r="C2001" s="49" t="str">
        <f>+'[43]Trafo 3f Consoliadado'!C282</f>
        <v xml:space="preserve">TRANSFORMADOR TRIFASICO AEREO  15 KVA; 13.2/0.38 KV.                                                                                                                                                                                                      </v>
      </c>
      <c r="D2001" s="49">
        <f>+'[43]Trafo 3f Consoliadado'!D282</f>
        <v>2579.2199999999998</v>
      </c>
      <c r="E2001" s="53">
        <f>+'[43]Trafo 3f Consoliadado'!E282</f>
        <v>755.21526302766154</v>
      </c>
      <c r="F2001" s="53"/>
      <c r="G2001" s="49" t="str">
        <f>+'[43]Trafo 3f Consoliadado'!F282</f>
        <v>E</v>
      </c>
      <c r="H2001" s="49" t="str">
        <f>+'[43]Trafo 3f Consoliadado'!G282</f>
        <v/>
      </c>
      <c r="I2001" s="49" t="str">
        <f>+'[43]Trafo 3f Consoliadado'!H282</f>
        <v>Estimado</v>
      </c>
      <c r="J2001" s="49" t="str">
        <f>+'[43]Trafo 3f Consoliadado'!I282</f>
        <v/>
      </c>
      <c r="K2001" s="49" t="str">
        <f>+'[43]Trafo 3f Consoliadado'!J282</f>
        <v/>
      </c>
      <c r="L2001" s="49" t="str">
        <f>+'[43]Trafo 3f Consoliadado'!K282</f>
        <v/>
      </c>
      <c r="M2001" s="49" t="str">
        <f>+'[43]Trafo 3f Consoliadado'!L282</f>
        <v/>
      </c>
      <c r="N2001" s="49" t="str">
        <f>+'[43]Trafo 3f Consoliadado'!M282</f>
        <v/>
      </c>
      <c r="O2001" s="49" t="str">
        <f>+'[43]Trafo 3f Consoliadado'!N282</f>
        <v>Estimado</v>
      </c>
      <c r="P2001" s="49" t="str">
        <f>+'[43]Trafo 3f Consoliadado'!O282</f>
        <v/>
      </c>
      <c r="Q2001" s="49" t="str">
        <f>+'[43]Trafo 3f Consoliadado'!P282</f>
        <v>E</v>
      </c>
      <c r="R2001" s="51">
        <f t="shared" si="128"/>
        <v>-0.70719238257005546</v>
      </c>
      <c r="S2001" s="45" t="str">
        <f t="shared" si="129"/>
        <v>Estimado.rar</v>
      </c>
      <c r="V2001" s="46">
        <f t="shared" si="127"/>
        <v>1</v>
      </c>
    </row>
    <row r="2002" spans="1:22" s="45" customFormat="1" ht="11.25" hidden="1" customHeight="1" x14ac:dyDescent="0.2">
      <c r="A2002" s="47">
        <f t="shared" si="130"/>
        <v>1988</v>
      </c>
      <c r="B2002" s="48" t="str">
        <f>+'[43]Trafo 3f Consoliadado'!B283</f>
        <v>TTA172</v>
      </c>
      <c r="C2002" s="49" t="str">
        <f>+'[43]Trafo 3f Consoliadado'!C283</f>
        <v xml:space="preserve">TRANSFORMADOR TRIFASICO AEREO  25 KVA; 12/0.22 KV                                                                                                                                                                                                         </v>
      </c>
      <c r="D2002" s="49">
        <f>+'[43]Trafo 3f Consoliadado'!D283</f>
        <v>3242.05</v>
      </c>
      <c r="E2002" s="53">
        <f>+'[43]Trafo 3f Consoliadado'!E283</f>
        <v>1118.4224920479342</v>
      </c>
      <c r="F2002" s="53"/>
      <c r="G2002" s="49" t="str">
        <f>+'[43]Trafo 3f Consoliadado'!F283</f>
        <v>E</v>
      </c>
      <c r="H2002" s="49" t="str">
        <f>+'[43]Trafo 3f Consoliadado'!G283</f>
        <v/>
      </c>
      <c r="I2002" s="49" t="str">
        <f>+'[43]Trafo 3f Consoliadado'!H283</f>
        <v>Estimado</v>
      </c>
      <c r="J2002" s="49" t="str">
        <f>+'[43]Trafo 3f Consoliadado'!I283</f>
        <v/>
      </c>
      <c r="K2002" s="49" t="str">
        <f>+'[43]Trafo 3f Consoliadado'!J283</f>
        <v/>
      </c>
      <c r="L2002" s="49" t="str">
        <f>+'[43]Trafo 3f Consoliadado'!K283</f>
        <v/>
      </c>
      <c r="M2002" s="49" t="str">
        <f>+'[43]Trafo 3f Consoliadado'!L283</f>
        <v/>
      </c>
      <c r="N2002" s="49" t="str">
        <f>+'[43]Trafo 3f Consoliadado'!M283</f>
        <v/>
      </c>
      <c r="O2002" s="49" t="str">
        <f>+'[43]Trafo 3f Consoliadado'!N283</f>
        <v>Estimado</v>
      </c>
      <c r="P2002" s="49" t="str">
        <f>+'[43]Trafo 3f Consoliadado'!O283</f>
        <v/>
      </c>
      <c r="Q2002" s="49" t="str">
        <f>+'[43]Trafo 3f Consoliadado'!P283</f>
        <v>E</v>
      </c>
      <c r="R2002" s="51">
        <f t="shared" si="128"/>
        <v>-0.65502614332045028</v>
      </c>
      <c r="S2002" s="45" t="str">
        <f t="shared" si="129"/>
        <v>Estimado.rar</v>
      </c>
      <c r="V2002" s="46">
        <f t="shared" si="127"/>
        <v>1</v>
      </c>
    </row>
    <row r="2003" spans="1:22" s="45" customFormat="1" ht="11.25" hidden="1" customHeight="1" x14ac:dyDescent="0.2">
      <c r="A2003" s="47">
        <f t="shared" si="130"/>
        <v>1989</v>
      </c>
      <c r="B2003" s="48" t="str">
        <f>+'[43]Trafo 3f Consoliadado'!B284</f>
        <v>TTA173</v>
      </c>
      <c r="C2003" s="49" t="str">
        <f>+'[43]Trafo 3f Consoliadado'!C284</f>
        <v xml:space="preserve">TRANSFORMADOR TRIFASICO AEREO  25 KVA; 12/0.44-0.22 KV                                                                                                                                                                                                    </v>
      </c>
      <c r="D2003" s="49">
        <f>+'[43]Trafo 3f Consoliadado'!D284</f>
        <v>3242.05</v>
      </c>
      <c r="E2003" s="53">
        <f>+'[43]Trafo 3f Consoliadado'!E284</f>
        <v>1118.4224920479342</v>
      </c>
      <c r="F2003" s="53"/>
      <c r="G2003" s="49" t="str">
        <f>+'[43]Trafo 3f Consoliadado'!F284</f>
        <v>E</v>
      </c>
      <c r="H2003" s="49" t="str">
        <f>+'[43]Trafo 3f Consoliadado'!G284</f>
        <v/>
      </c>
      <c r="I2003" s="49" t="str">
        <f>+'[43]Trafo 3f Consoliadado'!H284</f>
        <v>Estimado</v>
      </c>
      <c r="J2003" s="49" t="str">
        <f>+'[43]Trafo 3f Consoliadado'!I284</f>
        <v/>
      </c>
      <c r="K2003" s="49" t="str">
        <f>+'[43]Trafo 3f Consoliadado'!J284</f>
        <v/>
      </c>
      <c r="L2003" s="49" t="str">
        <f>+'[43]Trafo 3f Consoliadado'!K284</f>
        <v/>
      </c>
      <c r="M2003" s="49" t="str">
        <f>+'[43]Trafo 3f Consoliadado'!L284</f>
        <v/>
      </c>
      <c r="N2003" s="49" t="str">
        <f>+'[43]Trafo 3f Consoliadado'!M284</f>
        <v/>
      </c>
      <c r="O2003" s="49" t="str">
        <f>+'[43]Trafo 3f Consoliadado'!N284</f>
        <v>Estimado</v>
      </c>
      <c r="P2003" s="49" t="str">
        <f>+'[43]Trafo 3f Consoliadado'!O284</f>
        <v/>
      </c>
      <c r="Q2003" s="49" t="str">
        <f>+'[43]Trafo 3f Consoliadado'!P284</f>
        <v>E</v>
      </c>
      <c r="R2003" s="51">
        <f t="shared" si="128"/>
        <v>-0.65502614332045028</v>
      </c>
      <c r="S2003" s="45" t="str">
        <f t="shared" si="129"/>
        <v>Estimado.rar</v>
      </c>
      <c r="V2003" s="46">
        <f t="shared" si="127"/>
        <v>1</v>
      </c>
    </row>
    <row r="2004" spans="1:22" s="45" customFormat="1" ht="11.25" hidden="1" customHeight="1" x14ac:dyDescent="0.2">
      <c r="A2004" s="47">
        <f t="shared" si="130"/>
        <v>1990</v>
      </c>
      <c r="B2004" s="48" t="str">
        <f>+'[43]Trafo 3f Consoliadado'!B285</f>
        <v>TTA239</v>
      </c>
      <c r="C2004" s="49" t="str">
        <f>+'[43]Trafo 3f Consoliadado'!C285</f>
        <v xml:space="preserve">TRANSFORMADOR TRIFASICO 25 KVA 13.2 /  0.22 KV.                                                                                                                                                                                                           </v>
      </c>
      <c r="D2004" s="49">
        <f>+'[43]Trafo 3f Consoliadado'!D285</f>
        <v>3242.05</v>
      </c>
      <c r="E2004" s="53">
        <f>+'[43]Trafo 3f Consoliadado'!E285</f>
        <v>1118.4224920479342</v>
      </c>
      <c r="F2004" s="53"/>
      <c r="G2004" s="49" t="str">
        <f>+'[43]Trafo 3f Consoliadado'!F285</f>
        <v>E</v>
      </c>
      <c r="H2004" s="49" t="str">
        <f>+'[43]Trafo 3f Consoliadado'!G285</f>
        <v/>
      </c>
      <c r="I2004" s="49" t="str">
        <f>+'[43]Trafo 3f Consoliadado'!H285</f>
        <v>Estimado</v>
      </c>
      <c r="J2004" s="49" t="str">
        <f>+'[43]Trafo 3f Consoliadado'!I285</f>
        <v/>
      </c>
      <c r="K2004" s="49" t="str">
        <f>+'[43]Trafo 3f Consoliadado'!J285</f>
        <v/>
      </c>
      <c r="L2004" s="49" t="str">
        <f>+'[43]Trafo 3f Consoliadado'!K285</f>
        <v/>
      </c>
      <c r="M2004" s="49" t="str">
        <f>+'[43]Trafo 3f Consoliadado'!L285</f>
        <v/>
      </c>
      <c r="N2004" s="49" t="str">
        <f>+'[43]Trafo 3f Consoliadado'!M285</f>
        <v/>
      </c>
      <c r="O2004" s="49" t="str">
        <f>+'[43]Trafo 3f Consoliadado'!N285</f>
        <v>Estimado</v>
      </c>
      <c r="P2004" s="49" t="str">
        <f>+'[43]Trafo 3f Consoliadado'!O285</f>
        <v/>
      </c>
      <c r="Q2004" s="49" t="str">
        <f>+'[43]Trafo 3f Consoliadado'!P285</f>
        <v>E</v>
      </c>
      <c r="R2004" s="51">
        <f t="shared" si="128"/>
        <v>-0.65502614332045028</v>
      </c>
      <c r="S2004" s="45" t="str">
        <f t="shared" si="129"/>
        <v>Estimado.rar</v>
      </c>
      <c r="V2004" s="46">
        <f t="shared" si="127"/>
        <v>1</v>
      </c>
    </row>
    <row r="2005" spans="1:22" s="45" customFormat="1" ht="11.25" hidden="1" customHeight="1" x14ac:dyDescent="0.2">
      <c r="A2005" s="47">
        <f t="shared" si="130"/>
        <v>1991</v>
      </c>
      <c r="B2005" s="48" t="str">
        <f>+'[43]Trafo 3f Consoliadado'!B286</f>
        <v>TTA240</v>
      </c>
      <c r="C2005" s="49" t="str">
        <f>+'[43]Trafo 3f Consoliadado'!C286</f>
        <v xml:space="preserve">TRANSFORMADOR TRIFASICO 25 KVA 13.2 /  0.38-0.22 KV.                                                                                                                                                                                                      </v>
      </c>
      <c r="D2005" s="49">
        <f>+'[43]Trafo 3f Consoliadado'!D286</f>
        <v>3242.05</v>
      </c>
      <c r="E2005" s="53">
        <f>+'[43]Trafo 3f Consoliadado'!E286</f>
        <v>1118.4224920479342</v>
      </c>
      <c r="F2005" s="53"/>
      <c r="G2005" s="49" t="str">
        <f>+'[43]Trafo 3f Consoliadado'!F286</f>
        <v>E</v>
      </c>
      <c r="H2005" s="49" t="str">
        <f>+'[43]Trafo 3f Consoliadado'!G286</f>
        <v/>
      </c>
      <c r="I2005" s="49" t="str">
        <f>+'[43]Trafo 3f Consoliadado'!H286</f>
        <v>Estimado</v>
      </c>
      <c r="J2005" s="49" t="str">
        <f>+'[43]Trafo 3f Consoliadado'!I286</f>
        <v/>
      </c>
      <c r="K2005" s="49" t="str">
        <f>+'[43]Trafo 3f Consoliadado'!J286</f>
        <v/>
      </c>
      <c r="L2005" s="49" t="str">
        <f>+'[43]Trafo 3f Consoliadado'!K286</f>
        <v/>
      </c>
      <c r="M2005" s="49" t="str">
        <f>+'[43]Trafo 3f Consoliadado'!L286</f>
        <v/>
      </c>
      <c r="N2005" s="49" t="str">
        <f>+'[43]Trafo 3f Consoliadado'!M286</f>
        <v/>
      </c>
      <c r="O2005" s="49" t="str">
        <f>+'[43]Trafo 3f Consoliadado'!N286</f>
        <v>Estimado</v>
      </c>
      <c r="P2005" s="49" t="str">
        <f>+'[43]Trafo 3f Consoliadado'!O286</f>
        <v/>
      </c>
      <c r="Q2005" s="49" t="str">
        <f>+'[43]Trafo 3f Consoliadado'!P286</f>
        <v>E</v>
      </c>
      <c r="R2005" s="51">
        <f t="shared" si="128"/>
        <v>-0.65502614332045028</v>
      </c>
      <c r="S2005" s="45" t="str">
        <f t="shared" si="129"/>
        <v>Estimado.rar</v>
      </c>
      <c r="V2005" s="46">
        <f t="shared" si="127"/>
        <v>1</v>
      </c>
    </row>
    <row r="2006" spans="1:22" s="45" customFormat="1" ht="11.25" hidden="1" customHeight="1" x14ac:dyDescent="0.2">
      <c r="A2006" s="47">
        <f t="shared" si="130"/>
        <v>1992</v>
      </c>
      <c r="B2006" s="48" t="str">
        <f>+'[43]Trafo 3f Consoliadado'!B287</f>
        <v>TTC135</v>
      </c>
      <c r="C2006" s="49" t="str">
        <f>+'[43]Trafo 3f Consoliadado'!C287</f>
        <v xml:space="preserve">TRANSFORMADOR TRIFASICO AEREO  25 KVA 13.2 / 0.38-0.22 KV                                                                                                                                                                                                 </v>
      </c>
      <c r="D2006" s="49">
        <f>+'[43]Trafo 3f Consoliadado'!D287</f>
        <v>3242.05</v>
      </c>
      <c r="E2006" s="53">
        <f>+'[43]Trafo 3f Consoliadado'!E287</f>
        <v>1118.4224920479342</v>
      </c>
      <c r="F2006" s="53"/>
      <c r="G2006" s="49" t="str">
        <f>+'[43]Trafo 3f Consoliadado'!F287</f>
        <v>E</v>
      </c>
      <c r="H2006" s="49" t="str">
        <f>+'[43]Trafo 3f Consoliadado'!G287</f>
        <v/>
      </c>
      <c r="I2006" s="49" t="str">
        <f>+'[43]Trafo 3f Consoliadado'!H287</f>
        <v>Estimado</v>
      </c>
      <c r="J2006" s="49" t="str">
        <f>+'[43]Trafo 3f Consoliadado'!I287</f>
        <v/>
      </c>
      <c r="K2006" s="49" t="str">
        <f>+'[43]Trafo 3f Consoliadado'!J287</f>
        <v/>
      </c>
      <c r="L2006" s="49" t="str">
        <f>+'[43]Trafo 3f Consoliadado'!K287</f>
        <v/>
      </c>
      <c r="M2006" s="49" t="str">
        <f>+'[43]Trafo 3f Consoliadado'!L287</f>
        <v/>
      </c>
      <c r="N2006" s="49" t="str">
        <f>+'[43]Trafo 3f Consoliadado'!M287</f>
        <v/>
      </c>
      <c r="O2006" s="49" t="str">
        <f>+'[43]Trafo 3f Consoliadado'!N287</f>
        <v>Estimado</v>
      </c>
      <c r="P2006" s="49" t="str">
        <f>+'[43]Trafo 3f Consoliadado'!O287</f>
        <v/>
      </c>
      <c r="Q2006" s="49" t="str">
        <f>+'[43]Trafo 3f Consoliadado'!P287</f>
        <v>E</v>
      </c>
      <c r="R2006" s="51">
        <f t="shared" si="128"/>
        <v>-0.65502614332045028</v>
      </c>
      <c r="S2006" s="45" t="str">
        <f t="shared" si="129"/>
        <v>Estimado.rar</v>
      </c>
      <c r="V2006" s="46">
        <f t="shared" si="127"/>
        <v>1</v>
      </c>
    </row>
    <row r="2007" spans="1:22" s="45" customFormat="1" ht="11.25" hidden="1" customHeight="1" x14ac:dyDescent="0.2">
      <c r="A2007" s="47">
        <f t="shared" si="130"/>
        <v>1993</v>
      </c>
      <c r="B2007" s="48" t="str">
        <f>+'[43]Trafo 3f Consoliadado'!B288</f>
        <v>TTC136</v>
      </c>
      <c r="C2007" s="49" t="str">
        <f>+'[43]Trafo 3f Consoliadado'!C288</f>
        <v xml:space="preserve">TRANSFORMADOR TRIFASICO AEREO  25 KVA 13.2 / 0.44-0.22 KV                                                                                                                                                                                                 </v>
      </c>
      <c r="D2007" s="49">
        <f>+'[43]Trafo 3f Consoliadado'!D288</f>
        <v>3242.05</v>
      </c>
      <c r="E2007" s="53">
        <f>+'[43]Trafo 3f Consoliadado'!E288</f>
        <v>1118.4224920479342</v>
      </c>
      <c r="F2007" s="53"/>
      <c r="G2007" s="49" t="str">
        <f>+'[43]Trafo 3f Consoliadado'!F288</f>
        <v>E</v>
      </c>
      <c r="H2007" s="49" t="str">
        <f>+'[43]Trafo 3f Consoliadado'!G288</f>
        <v/>
      </c>
      <c r="I2007" s="49" t="str">
        <f>+'[43]Trafo 3f Consoliadado'!H288</f>
        <v>Estimado</v>
      </c>
      <c r="J2007" s="49" t="str">
        <f>+'[43]Trafo 3f Consoliadado'!I288</f>
        <v/>
      </c>
      <c r="K2007" s="49" t="str">
        <f>+'[43]Trafo 3f Consoliadado'!J288</f>
        <v/>
      </c>
      <c r="L2007" s="49" t="str">
        <f>+'[43]Trafo 3f Consoliadado'!K288</f>
        <v/>
      </c>
      <c r="M2007" s="49" t="str">
        <f>+'[43]Trafo 3f Consoliadado'!L288</f>
        <v/>
      </c>
      <c r="N2007" s="49" t="str">
        <f>+'[43]Trafo 3f Consoliadado'!M288</f>
        <v/>
      </c>
      <c r="O2007" s="49" t="str">
        <f>+'[43]Trafo 3f Consoliadado'!N288</f>
        <v>Estimado</v>
      </c>
      <c r="P2007" s="49" t="str">
        <f>+'[43]Trafo 3f Consoliadado'!O288</f>
        <v/>
      </c>
      <c r="Q2007" s="49" t="str">
        <f>+'[43]Trafo 3f Consoliadado'!P288</f>
        <v>E</v>
      </c>
      <c r="R2007" s="51">
        <f t="shared" si="128"/>
        <v>-0.65502614332045028</v>
      </c>
      <c r="S2007" s="45" t="str">
        <f t="shared" si="129"/>
        <v>Estimado.rar</v>
      </c>
      <c r="V2007" s="46">
        <f t="shared" si="127"/>
        <v>1</v>
      </c>
    </row>
    <row r="2008" spans="1:22" s="45" customFormat="1" ht="11.25" hidden="1" customHeight="1" x14ac:dyDescent="0.2">
      <c r="A2008" s="47">
        <f t="shared" si="130"/>
        <v>1994</v>
      </c>
      <c r="B2008" s="48" t="str">
        <f>+'[43]Trafo 3f Consoliadado'!B289</f>
        <v>TTA12</v>
      </c>
      <c r="C2008" s="49" t="str">
        <f>+'[43]Trafo 3f Consoliadado'!C289</f>
        <v xml:space="preserve">TRANSFORMADOR TRIFASICO AEREO  25 KVA; 13.2/0.22 KV.                                                                                                                                                                                                      </v>
      </c>
      <c r="D2008" s="49">
        <f>+'[43]Trafo 3f Consoliadado'!D289</f>
        <v>3242.05</v>
      </c>
      <c r="E2008" s="53">
        <f>+'[43]Trafo 3f Consoliadado'!E289</f>
        <v>1118.4224920479342</v>
      </c>
      <c r="F2008" s="53"/>
      <c r="G2008" s="49" t="str">
        <f>+'[43]Trafo 3f Consoliadado'!F289</f>
        <v>E</v>
      </c>
      <c r="H2008" s="49" t="str">
        <f>+'[43]Trafo 3f Consoliadado'!G289</f>
        <v/>
      </c>
      <c r="I2008" s="49" t="str">
        <f>+'[43]Trafo 3f Consoliadado'!H289</f>
        <v>Estimado</v>
      </c>
      <c r="J2008" s="49" t="str">
        <f>+'[43]Trafo 3f Consoliadado'!I289</f>
        <v/>
      </c>
      <c r="K2008" s="49" t="str">
        <f>+'[43]Trafo 3f Consoliadado'!J289</f>
        <v/>
      </c>
      <c r="L2008" s="49" t="str">
        <f>+'[43]Trafo 3f Consoliadado'!K289</f>
        <v/>
      </c>
      <c r="M2008" s="49" t="str">
        <f>+'[43]Trafo 3f Consoliadado'!L289</f>
        <v/>
      </c>
      <c r="N2008" s="49" t="str">
        <f>+'[43]Trafo 3f Consoliadado'!M289</f>
        <v/>
      </c>
      <c r="O2008" s="49" t="str">
        <f>+'[43]Trafo 3f Consoliadado'!N289</f>
        <v>Estimado</v>
      </c>
      <c r="P2008" s="49" t="str">
        <f>+'[43]Trafo 3f Consoliadado'!O289</f>
        <v/>
      </c>
      <c r="Q2008" s="49" t="str">
        <f>+'[43]Trafo 3f Consoliadado'!P289</f>
        <v>E</v>
      </c>
      <c r="R2008" s="51">
        <f t="shared" si="128"/>
        <v>-0.65502614332045028</v>
      </c>
      <c r="S2008" s="45" t="str">
        <f t="shared" si="129"/>
        <v>Estimado.rar</v>
      </c>
      <c r="V2008" s="46">
        <f t="shared" ref="V2008:V2071" si="131">+COUNTIF($B$3:$B$2619,B2008)</f>
        <v>1</v>
      </c>
    </row>
    <row r="2009" spans="1:22" s="45" customFormat="1" ht="11.25" hidden="1" customHeight="1" x14ac:dyDescent="0.2">
      <c r="A2009" s="47">
        <f t="shared" si="130"/>
        <v>1995</v>
      </c>
      <c r="B2009" s="48" t="str">
        <f>+'[43]Trafo 3f Consoliadado'!B290</f>
        <v>TTA13</v>
      </c>
      <c r="C2009" s="49" t="str">
        <f>+'[43]Trafo 3f Consoliadado'!C290</f>
        <v xml:space="preserve">TRANSFORMADOR TRIFASICO AEREO  25 KVA; 13.2/0.38 KV.                                                                                                                                                                                                      </v>
      </c>
      <c r="D2009" s="49">
        <f>+'[43]Trafo 3f Consoliadado'!D290</f>
        <v>3242.05</v>
      </c>
      <c r="E2009" s="53">
        <f>+'[43]Trafo 3f Consoliadado'!E290</f>
        <v>1118.4224920479342</v>
      </c>
      <c r="F2009" s="53"/>
      <c r="G2009" s="49" t="str">
        <f>+'[43]Trafo 3f Consoliadado'!F290</f>
        <v>E</v>
      </c>
      <c r="H2009" s="49" t="str">
        <f>+'[43]Trafo 3f Consoliadado'!G290</f>
        <v/>
      </c>
      <c r="I2009" s="49" t="str">
        <f>+'[43]Trafo 3f Consoliadado'!H290</f>
        <v>Estimado</v>
      </c>
      <c r="J2009" s="49" t="str">
        <f>+'[43]Trafo 3f Consoliadado'!I290</f>
        <v/>
      </c>
      <c r="K2009" s="49" t="str">
        <f>+'[43]Trafo 3f Consoliadado'!J290</f>
        <v/>
      </c>
      <c r="L2009" s="49" t="str">
        <f>+'[43]Trafo 3f Consoliadado'!K290</f>
        <v/>
      </c>
      <c r="M2009" s="49" t="str">
        <f>+'[43]Trafo 3f Consoliadado'!L290</f>
        <v/>
      </c>
      <c r="N2009" s="49" t="str">
        <f>+'[43]Trafo 3f Consoliadado'!M290</f>
        <v/>
      </c>
      <c r="O2009" s="49" t="str">
        <f>+'[43]Trafo 3f Consoliadado'!N290</f>
        <v>Estimado</v>
      </c>
      <c r="P2009" s="49" t="str">
        <f>+'[43]Trafo 3f Consoliadado'!O290</f>
        <v/>
      </c>
      <c r="Q2009" s="49" t="str">
        <f>+'[43]Trafo 3f Consoliadado'!P290</f>
        <v>E</v>
      </c>
      <c r="R2009" s="51">
        <f t="shared" si="128"/>
        <v>-0.65502614332045028</v>
      </c>
      <c r="S2009" s="45" t="str">
        <f t="shared" si="129"/>
        <v>Estimado.rar</v>
      </c>
      <c r="V2009" s="46">
        <f t="shared" si="131"/>
        <v>1</v>
      </c>
    </row>
    <row r="2010" spans="1:22" s="45" customFormat="1" ht="11.25" hidden="1" customHeight="1" x14ac:dyDescent="0.2">
      <c r="A2010" s="47">
        <f t="shared" si="130"/>
        <v>1996</v>
      </c>
      <c r="B2010" s="48" t="str">
        <f>+'[43]Trafo 3f Consoliadado'!B291</f>
        <v>TTC139</v>
      </c>
      <c r="C2010" s="49" t="str">
        <f>+'[43]Trafo 3f Consoliadado'!C291</f>
        <v xml:space="preserve">TRANSFORMADOR TRIFASICO AEREO  30 KVA 13.2 / 0.38-0.22 KV                                                                                                                                                                                                 </v>
      </c>
      <c r="D2010" s="49">
        <f>+'[43]Trafo 3f Consoliadado'!D291</f>
        <v>3358.7</v>
      </c>
      <c r="E2010" s="53">
        <f>+'[43]Trafo 3f Consoliadado'!E291</f>
        <v>1286.6858241303107</v>
      </c>
      <c r="F2010" s="53"/>
      <c r="G2010" s="49" t="str">
        <f>+'[43]Trafo 3f Consoliadado'!F291</f>
        <v>E</v>
      </c>
      <c r="H2010" s="49" t="str">
        <f>+'[43]Trafo 3f Consoliadado'!G291</f>
        <v/>
      </c>
      <c r="I2010" s="49" t="str">
        <f>+'[43]Trafo 3f Consoliadado'!H291</f>
        <v>Estimado</v>
      </c>
      <c r="J2010" s="49" t="str">
        <f>+'[43]Trafo 3f Consoliadado'!I291</f>
        <v/>
      </c>
      <c r="K2010" s="49" t="str">
        <f>+'[43]Trafo 3f Consoliadado'!J291</f>
        <v/>
      </c>
      <c r="L2010" s="49" t="str">
        <f>+'[43]Trafo 3f Consoliadado'!K291</f>
        <v/>
      </c>
      <c r="M2010" s="49" t="str">
        <f>+'[43]Trafo 3f Consoliadado'!L291</f>
        <v/>
      </c>
      <c r="N2010" s="49" t="str">
        <f>+'[43]Trafo 3f Consoliadado'!M291</f>
        <v/>
      </c>
      <c r="O2010" s="49" t="str">
        <f>+'[43]Trafo 3f Consoliadado'!N291</f>
        <v>Estimado</v>
      </c>
      <c r="P2010" s="49" t="str">
        <f>+'[43]Trafo 3f Consoliadado'!O291</f>
        <v/>
      </c>
      <c r="Q2010" s="49" t="str">
        <f>+'[43]Trafo 3f Consoliadado'!P291</f>
        <v>E</v>
      </c>
      <c r="R2010" s="51">
        <f t="shared" si="128"/>
        <v>-0.61690957092615872</v>
      </c>
      <c r="S2010" s="45" t="str">
        <f t="shared" si="129"/>
        <v>Estimado.rar</v>
      </c>
      <c r="V2010" s="46">
        <f t="shared" si="131"/>
        <v>1</v>
      </c>
    </row>
    <row r="2011" spans="1:22" s="45" customFormat="1" ht="11.25" hidden="1" customHeight="1" x14ac:dyDescent="0.2">
      <c r="A2011" s="47">
        <f t="shared" si="130"/>
        <v>1997</v>
      </c>
      <c r="B2011" s="48" t="str">
        <f>+'[43]Trafo 3f Consoliadado'!B292</f>
        <v>TTA53</v>
      </c>
      <c r="C2011" s="49" t="str">
        <f>+'[43]Trafo 3f Consoliadado'!C292</f>
        <v xml:space="preserve">TRANSFORMADOR TRIFASICO AEREO  30 KVA; 13.2/0.22 KV.                                                                                                                                                                                                      </v>
      </c>
      <c r="D2011" s="49">
        <f>+'[43]Trafo 3f Consoliadado'!D292</f>
        <v>3358.7</v>
      </c>
      <c r="E2011" s="53">
        <f>+'[43]Trafo 3f Consoliadado'!E292</f>
        <v>1286.6858241303107</v>
      </c>
      <c r="F2011" s="53"/>
      <c r="G2011" s="49" t="str">
        <f>+'[43]Trafo 3f Consoliadado'!F292</f>
        <v>E</v>
      </c>
      <c r="H2011" s="49" t="str">
        <f>+'[43]Trafo 3f Consoliadado'!G292</f>
        <v/>
      </c>
      <c r="I2011" s="49" t="str">
        <f>+'[43]Trafo 3f Consoliadado'!H292</f>
        <v>Estimado</v>
      </c>
      <c r="J2011" s="49" t="str">
        <f>+'[43]Trafo 3f Consoliadado'!I292</f>
        <v/>
      </c>
      <c r="K2011" s="49" t="str">
        <f>+'[43]Trafo 3f Consoliadado'!J292</f>
        <v/>
      </c>
      <c r="L2011" s="49" t="str">
        <f>+'[43]Trafo 3f Consoliadado'!K292</f>
        <v/>
      </c>
      <c r="M2011" s="49" t="str">
        <f>+'[43]Trafo 3f Consoliadado'!L292</f>
        <v/>
      </c>
      <c r="N2011" s="49" t="str">
        <f>+'[43]Trafo 3f Consoliadado'!M292</f>
        <v/>
      </c>
      <c r="O2011" s="49" t="str">
        <f>+'[43]Trafo 3f Consoliadado'!N292</f>
        <v>Estimado</v>
      </c>
      <c r="P2011" s="49" t="str">
        <f>+'[43]Trafo 3f Consoliadado'!O292</f>
        <v/>
      </c>
      <c r="Q2011" s="49" t="str">
        <f>+'[43]Trafo 3f Consoliadado'!P292</f>
        <v>E</v>
      </c>
      <c r="R2011" s="51">
        <f t="shared" si="128"/>
        <v>-0.61690957092615872</v>
      </c>
      <c r="S2011" s="45" t="str">
        <f t="shared" si="129"/>
        <v>Estimado.rar</v>
      </c>
      <c r="V2011" s="46">
        <f t="shared" si="131"/>
        <v>1</v>
      </c>
    </row>
    <row r="2012" spans="1:22" s="45" customFormat="1" ht="11.25" hidden="1" customHeight="1" x14ac:dyDescent="0.2">
      <c r="A2012" s="47">
        <f t="shared" si="130"/>
        <v>1998</v>
      </c>
      <c r="B2012" s="48" t="str">
        <f>+'[43]Trafo 3f Consoliadado'!B293</f>
        <v>TTA54</v>
      </c>
      <c r="C2012" s="49" t="str">
        <f>+'[43]Trafo 3f Consoliadado'!C293</f>
        <v xml:space="preserve">TRANSFORMADOR TRIFASICO AEREO  30 KVA; 13.2/0.38 KV.                                                                                                                                                                                                      </v>
      </c>
      <c r="D2012" s="49">
        <f>+'[43]Trafo 3f Consoliadado'!D293</f>
        <v>3358.7</v>
      </c>
      <c r="E2012" s="53">
        <f>+'[43]Trafo 3f Consoliadado'!E293</f>
        <v>1286.6858241303107</v>
      </c>
      <c r="F2012" s="53"/>
      <c r="G2012" s="49" t="str">
        <f>+'[43]Trafo 3f Consoliadado'!F293</f>
        <v>E</v>
      </c>
      <c r="H2012" s="49" t="str">
        <f>+'[43]Trafo 3f Consoliadado'!G293</f>
        <v/>
      </c>
      <c r="I2012" s="49" t="str">
        <f>+'[43]Trafo 3f Consoliadado'!H293</f>
        <v>Estimado</v>
      </c>
      <c r="J2012" s="49" t="str">
        <f>+'[43]Trafo 3f Consoliadado'!I293</f>
        <v/>
      </c>
      <c r="K2012" s="49" t="str">
        <f>+'[43]Trafo 3f Consoliadado'!J293</f>
        <v/>
      </c>
      <c r="L2012" s="49" t="str">
        <f>+'[43]Trafo 3f Consoliadado'!K293</f>
        <v/>
      </c>
      <c r="M2012" s="49" t="str">
        <f>+'[43]Trafo 3f Consoliadado'!L293</f>
        <v/>
      </c>
      <c r="N2012" s="49" t="str">
        <f>+'[43]Trafo 3f Consoliadado'!M293</f>
        <v/>
      </c>
      <c r="O2012" s="49" t="str">
        <f>+'[43]Trafo 3f Consoliadado'!N293</f>
        <v>Estimado</v>
      </c>
      <c r="P2012" s="49" t="str">
        <f>+'[43]Trafo 3f Consoliadado'!O293</f>
        <v/>
      </c>
      <c r="Q2012" s="49" t="str">
        <f>+'[43]Trafo 3f Consoliadado'!P293</f>
        <v>E</v>
      </c>
      <c r="R2012" s="51">
        <f t="shared" si="128"/>
        <v>-0.61690957092615872</v>
      </c>
      <c r="S2012" s="45" t="str">
        <f t="shared" si="129"/>
        <v>Estimado.rar</v>
      </c>
      <c r="V2012" s="46">
        <f t="shared" si="131"/>
        <v>1</v>
      </c>
    </row>
    <row r="2013" spans="1:22" s="45" customFormat="1" ht="11.25" hidden="1" customHeight="1" x14ac:dyDescent="0.2">
      <c r="A2013" s="47">
        <f t="shared" si="130"/>
        <v>1999</v>
      </c>
      <c r="B2013" s="48" t="str">
        <f>+'[43]Trafo 3f Consoliadado'!B294</f>
        <v>TTA176</v>
      </c>
      <c r="C2013" s="49" t="str">
        <f>+'[43]Trafo 3f Consoliadado'!C294</f>
        <v xml:space="preserve">TRANSFORMADOR TRIFASICO AEREO  30 KVA; 13.2/0.44-0.22 KV.                                                                                                                                                                                                 </v>
      </c>
      <c r="D2013" s="49">
        <f>+'[43]Trafo 3f Consoliadado'!D294</f>
        <v>3358.7</v>
      </c>
      <c r="E2013" s="53">
        <f>+'[43]Trafo 3f Consoliadado'!E294</f>
        <v>1286.6858241303107</v>
      </c>
      <c r="F2013" s="53"/>
      <c r="G2013" s="49" t="str">
        <f>+'[43]Trafo 3f Consoliadado'!F294</f>
        <v>E</v>
      </c>
      <c r="H2013" s="49" t="str">
        <f>+'[43]Trafo 3f Consoliadado'!G294</f>
        <v/>
      </c>
      <c r="I2013" s="49" t="str">
        <f>+'[43]Trafo 3f Consoliadado'!H294</f>
        <v>Estimado</v>
      </c>
      <c r="J2013" s="49" t="str">
        <f>+'[43]Trafo 3f Consoliadado'!I294</f>
        <v/>
      </c>
      <c r="K2013" s="49" t="str">
        <f>+'[43]Trafo 3f Consoliadado'!J294</f>
        <v/>
      </c>
      <c r="L2013" s="49" t="str">
        <f>+'[43]Trafo 3f Consoliadado'!K294</f>
        <v/>
      </c>
      <c r="M2013" s="49" t="str">
        <f>+'[43]Trafo 3f Consoliadado'!L294</f>
        <v/>
      </c>
      <c r="N2013" s="49" t="str">
        <f>+'[43]Trafo 3f Consoliadado'!M294</f>
        <v/>
      </c>
      <c r="O2013" s="49" t="str">
        <f>+'[43]Trafo 3f Consoliadado'!N294</f>
        <v>Estimado</v>
      </c>
      <c r="P2013" s="49" t="str">
        <f>+'[43]Trafo 3f Consoliadado'!O294</f>
        <v/>
      </c>
      <c r="Q2013" s="49" t="str">
        <f>+'[43]Trafo 3f Consoliadado'!P294</f>
        <v>E</v>
      </c>
      <c r="R2013" s="51">
        <f t="shared" si="128"/>
        <v>-0.61690957092615872</v>
      </c>
      <c r="S2013" s="45" t="str">
        <f t="shared" si="129"/>
        <v>Estimado.rar</v>
      </c>
      <c r="V2013" s="46">
        <f t="shared" si="131"/>
        <v>1</v>
      </c>
    </row>
    <row r="2014" spans="1:22" s="45" customFormat="1" ht="11.25" hidden="1" customHeight="1" x14ac:dyDescent="0.2">
      <c r="A2014" s="47">
        <f t="shared" si="130"/>
        <v>2000</v>
      </c>
      <c r="B2014" s="48" t="str">
        <f>+'[43]Trafo 3f Consoliadado'!B295</f>
        <v>TTA179</v>
      </c>
      <c r="C2014" s="49" t="str">
        <f>+'[43]Trafo 3f Consoliadado'!C295</f>
        <v xml:space="preserve">TRANSFORMADOR TRIFASICO AEREO  37 KVA; 12/0.22 KV.                                                                                                                                                                                                        </v>
      </c>
      <c r="D2014" s="49">
        <f>+'[43]Trafo 3f Consoliadado'!D295</f>
        <v>3522.01</v>
      </c>
      <c r="E2014" s="53">
        <f>+'[43]Trafo 3f Consoliadado'!E295</f>
        <v>1511.7712189403396</v>
      </c>
      <c r="F2014" s="53"/>
      <c r="G2014" s="49" t="str">
        <f>+'[43]Trafo 3f Consoliadado'!F295</f>
        <v>E</v>
      </c>
      <c r="H2014" s="49" t="str">
        <f>+'[43]Trafo 3f Consoliadado'!G295</f>
        <v/>
      </c>
      <c r="I2014" s="49" t="str">
        <f>+'[43]Trafo 3f Consoliadado'!H295</f>
        <v>Estimado</v>
      </c>
      <c r="J2014" s="49" t="str">
        <f>+'[43]Trafo 3f Consoliadado'!I295</f>
        <v/>
      </c>
      <c r="K2014" s="49" t="str">
        <f>+'[43]Trafo 3f Consoliadado'!J295</f>
        <v/>
      </c>
      <c r="L2014" s="49" t="str">
        <f>+'[43]Trafo 3f Consoliadado'!K295</f>
        <v/>
      </c>
      <c r="M2014" s="49" t="str">
        <f>+'[43]Trafo 3f Consoliadado'!L295</f>
        <v/>
      </c>
      <c r="N2014" s="49" t="str">
        <f>+'[43]Trafo 3f Consoliadado'!M295</f>
        <v/>
      </c>
      <c r="O2014" s="49" t="str">
        <f>+'[43]Trafo 3f Consoliadado'!N295</f>
        <v>Estimado</v>
      </c>
      <c r="P2014" s="49" t="str">
        <f>+'[43]Trafo 3f Consoliadado'!O295</f>
        <v/>
      </c>
      <c r="Q2014" s="49" t="str">
        <f>+'[43]Trafo 3f Consoliadado'!P295</f>
        <v>E</v>
      </c>
      <c r="R2014" s="51">
        <f t="shared" si="128"/>
        <v>-0.57076464321783882</v>
      </c>
      <c r="S2014" s="45" t="str">
        <f t="shared" si="129"/>
        <v>Estimado.rar</v>
      </c>
      <c r="V2014" s="46">
        <f t="shared" si="131"/>
        <v>1</v>
      </c>
    </row>
    <row r="2015" spans="1:22" s="45" customFormat="1" ht="11.25" hidden="1" customHeight="1" x14ac:dyDescent="0.2">
      <c r="A2015" s="47">
        <f t="shared" si="130"/>
        <v>2001</v>
      </c>
      <c r="B2015" s="48" t="str">
        <f>+'[43]Trafo 3f Consoliadado'!B296</f>
        <v>TTA180</v>
      </c>
      <c r="C2015" s="49" t="str">
        <f>+'[43]Trafo 3f Consoliadado'!C296</f>
        <v xml:space="preserve">TRANSFORMADOR TRIFASICO AEREO  37 KVA; 12/0.38-0.22 KV.                                                                                                                                                                                                   </v>
      </c>
      <c r="D2015" s="49">
        <f>+'[43]Trafo 3f Consoliadado'!D296</f>
        <v>3522.01</v>
      </c>
      <c r="E2015" s="53">
        <f>+'[43]Trafo 3f Consoliadado'!E296</f>
        <v>1511.7712189403396</v>
      </c>
      <c r="F2015" s="53"/>
      <c r="G2015" s="49" t="str">
        <f>+'[43]Trafo 3f Consoliadado'!F296</f>
        <v>E</v>
      </c>
      <c r="H2015" s="49" t="str">
        <f>+'[43]Trafo 3f Consoliadado'!G296</f>
        <v/>
      </c>
      <c r="I2015" s="49" t="str">
        <f>+'[43]Trafo 3f Consoliadado'!H296</f>
        <v>Estimado</v>
      </c>
      <c r="J2015" s="49" t="str">
        <f>+'[43]Trafo 3f Consoliadado'!I296</f>
        <v/>
      </c>
      <c r="K2015" s="49" t="str">
        <f>+'[43]Trafo 3f Consoliadado'!J296</f>
        <v/>
      </c>
      <c r="L2015" s="49" t="str">
        <f>+'[43]Trafo 3f Consoliadado'!K296</f>
        <v/>
      </c>
      <c r="M2015" s="49" t="str">
        <f>+'[43]Trafo 3f Consoliadado'!L296</f>
        <v/>
      </c>
      <c r="N2015" s="49" t="str">
        <f>+'[43]Trafo 3f Consoliadado'!M296</f>
        <v/>
      </c>
      <c r="O2015" s="49" t="str">
        <f>+'[43]Trafo 3f Consoliadado'!N296</f>
        <v>Estimado</v>
      </c>
      <c r="P2015" s="49" t="str">
        <f>+'[43]Trafo 3f Consoliadado'!O296</f>
        <v/>
      </c>
      <c r="Q2015" s="49" t="str">
        <f>+'[43]Trafo 3f Consoliadado'!P296</f>
        <v>E</v>
      </c>
      <c r="R2015" s="51">
        <f t="shared" si="128"/>
        <v>-0.57076464321783882</v>
      </c>
      <c r="S2015" s="45" t="str">
        <f t="shared" si="129"/>
        <v>Estimado.rar</v>
      </c>
      <c r="V2015" s="46">
        <f t="shared" si="131"/>
        <v>1</v>
      </c>
    </row>
    <row r="2016" spans="1:22" s="45" customFormat="1" ht="11.25" hidden="1" customHeight="1" x14ac:dyDescent="0.2">
      <c r="A2016" s="47">
        <f t="shared" si="130"/>
        <v>2002</v>
      </c>
      <c r="B2016" s="48" t="str">
        <f>+'[43]Trafo 3f Consoliadado'!B297</f>
        <v>TTA386</v>
      </c>
      <c r="C2016" s="49" t="str">
        <f>+'[43]Trafo 3f Consoliadado'!C297</f>
        <v xml:space="preserve">TRANSFORMADOR TRIFASICO AEREO  37 KVA; 12/0.44-0.22 KV.                                                                                                                                                                                                   </v>
      </c>
      <c r="D2016" s="49">
        <f>+'[43]Trafo 3f Consoliadado'!D297</f>
        <v>3522.01</v>
      </c>
      <c r="E2016" s="53">
        <f>+'[43]Trafo 3f Consoliadado'!E297</f>
        <v>1511.7712189403396</v>
      </c>
      <c r="F2016" s="53"/>
      <c r="G2016" s="49" t="str">
        <f>+'[43]Trafo 3f Consoliadado'!F297</f>
        <v>E</v>
      </c>
      <c r="H2016" s="49" t="str">
        <f>+'[43]Trafo 3f Consoliadado'!G297</f>
        <v/>
      </c>
      <c r="I2016" s="49" t="str">
        <f>+'[43]Trafo 3f Consoliadado'!H297</f>
        <v>Estimado</v>
      </c>
      <c r="J2016" s="49" t="str">
        <f>+'[43]Trafo 3f Consoliadado'!I297</f>
        <v/>
      </c>
      <c r="K2016" s="49" t="str">
        <f>+'[43]Trafo 3f Consoliadado'!J297</f>
        <v/>
      </c>
      <c r="L2016" s="49" t="str">
        <f>+'[43]Trafo 3f Consoliadado'!K297</f>
        <v/>
      </c>
      <c r="M2016" s="49" t="str">
        <f>+'[43]Trafo 3f Consoliadado'!L297</f>
        <v/>
      </c>
      <c r="N2016" s="49" t="str">
        <f>+'[43]Trafo 3f Consoliadado'!M297</f>
        <v/>
      </c>
      <c r="O2016" s="49" t="str">
        <f>+'[43]Trafo 3f Consoliadado'!N297</f>
        <v>Estimado</v>
      </c>
      <c r="P2016" s="49" t="str">
        <f>+'[43]Trafo 3f Consoliadado'!O297</f>
        <v/>
      </c>
      <c r="Q2016" s="49" t="str">
        <f>+'[43]Trafo 3f Consoliadado'!P297</f>
        <v>E</v>
      </c>
      <c r="R2016" s="51">
        <f t="shared" si="128"/>
        <v>-0.57076464321783882</v>
      </c>
      <c r="S2016" s="45" t="str">
        <f t="shared" si="129"/>
        <v>Estimado.rar</v>
      </c>
      <c r="V2016" s="46">
        <f t="shared" si="131"/>
        <v>1</v>
      </c>
    </row>
    <row r="2017" spans="1:22" s="45" customFormat="1" ht="11.25" hidden="1" customHeight="1" x14ac:dyDescent="0.2">
      <c r="A2017" s="47">
        <f t="shared" si="130"/>
        <v>2003</v>
      </c>
      <c r="B2017" s="48" t="str">
        <f>+'[43]Trafo 3f Consoliadado'!B298</f>
        <v>TTC157</v>
      </c>
      <c r="C2017" s="49" t="str">
        <f>+'[43]Trafo 3f Consoliadado'!C298</f>
        <v xml:space="preserve">TRANSFORMADOR TRIFASICO AEREO  37 KVA 13.2 / 0.38-0.22 KV                                                                                                                                                                                                 </v>
      </c>
      <c r="D2017" s="49">
        <f>+'[43]Trafo 3f Consoliadado'!D298</f>
        <v>3522.01</v>
      </c>
      <c r="E2017" s="53">
        <f>+'[43]Trafo 3f Consoliadado'!E298</f>
        <v>1511.7712189403396</v>
      </c>
      <c r="F2017" s="53"/>
      <c r="G2017" s="49" t="str">
        <f>+'[43]Trafo 3f Consoliadado'!F298</f>
        <v>E</v>
      </c>
      <c r="H2017" s="49" t="str">
        <f>+'[43]Trafo 3f Consoliadado'!G298</f>
        <v/>
      </c>
      <c r="I2017" s="49" t="str">
        <f>+'[43]Trafo 3f Consoliadado'!H298</f>
        <v>Estimado</v>
      </c>
      <c r="J2017" s="49" t="str">
        <f>+'[43]Trafo 3f Consoliadado'!I298</f>
        <v/>
      </c>
      <c r="K2017" s="49" t="str">
        <f>+'[43]Trafo 3f Consoliadado'!J298</f>
        <v/>
      </c>
      <c r="L2017" s="49" t="str">
        <f>+'[43]Trafo 3f Consoliadado'!K298</f>
        <v/>
      </c>
      <c r="M2017" s="49" t="str">
        <f>+'[43]Trafo 3f Consoliadado'!L298</f>
        <v/>
      </c>
      <c r="N2017" s="49" t="str">
        <f>+'[43]Trafo 3f Consoliadado'!M298</f>
        <v/>
      </c>
      <c r="O2017" s="49" t="str">
        <f>+'[43]Trafo 3f Consoliadado'!N298</f>
        <v>Estimado</v>
      </c>
      <c r="P2017" s="49" t="str">
        <f>+'[43]Trafo 3f Consoliadado'!O298</f>
        <v/>
      </c>
      <c r="Q2017" s="49" t="str">
        <f>+'[43]Trafo 3f Consoliadado'!P298</f>
        <v>E</v>
      </c>
      <c r="R2017" s="51">
        <f t="shared" si="128"/>
        <v>-0.57076464321783882</v>
      </c>
      <c r="S2017" s="45" t="str">
        <f t="shared" si="129"/>
        <v>Estimado.rar</v>
      </c>
      <c r="V2017" s="46">
        <f t="shared" si="131"/>
        <v>1</v>
      </c>
    </row>
    <row r="2018" spans="1:22" s="45" customFormat="1" ht="11.25" hidden="1" customHeight="1" x14ac:dyDescent="0.2">
      <c r="A2018" s="47">
        <f t="shared" si="130"/>
        <v>2004</v>
      </c>
      <c r="B2018" s="48" t="str">
        <f>+'[43]Trafo 3f Consoliadado'!B299</f>
        <v>TTC158</v>
      </c>
      <c r="C2018" s="49" t="str">
        <f>+'[43]Trafo 3f Consoliadado'!C299</f>
        <v xml:space="preserve">TRANSFORMADOR TRIFASICO AEREO  37 KVA 13.2 / 0.44-0.22 KV                                                                                                                                                                                                 </v>
      </c>
      <c r="D2018" s="49">
        <f>+'[43]Trafo 3f Consoliadado'!D299</f>
        <v>3522.01</v>
      </c>
      <c r="E2018" s="53">
        <f>+'[43]Trafo 3f Consoliadado'!E299</f>
        <v>1511.7712189403396</v>
      </c>
      <c r="F2018" s="53"/>
      <c r="G2018" s="49" t="str">
        <f>+'[43]Trafo 3f Consoliadado'!F299</f>
        <v>E</v>
      </c>
      <c r="H2018" s="49" t="str">
        <f>+'[43]Trafo 3f Consoliadado'!G299</f>
        <v/>
      </c>
      <c r="I2018" s="49" t="str">
        <f>+'[43]Trafo 3f Consoliadado'!H299</f>
        <v>Estimado</v>
      </c>
      <c r="J2018" s="49" t="str">
        <f>+'[43]Trafo 3f Consoliadado'!I299</f>
        <v/>
      </c>
      <c r="K2018" s="49" t="str">
        <f>+'[43]Trafo 3f Consoliadado'!J299</f>
        <v/>
      </c>
      <c r="L2018" s="49" t="str">
        <f>+'[43]Trafo 3f Consoliadado'!K299</f>
        <v/>
      </c>
      <c r="M2018" s="49" t="str">
        <f>+'[43]Trafo 3f Consoliadado'!L299</f>
        <v/>
      </c>
      <c r="N2018" s="49" t="str">
        <f>+'[43]Trafo 3f Consoliadado'!M299</f>
        <v/>
      </c>
      <c r="O2018" s="49" t="str">
        <f>+'[43]Trafo 3f Consoliadado'!N299</f>
        <v>Estimado</v>
      </c>
      <c r="P2018" s="49" t="str">
        <f>+'[43]Trafo 3f Consoliadado'!O299</f>
        <v/>
      </c>
      <c r="Q2018" s="49" t="str">
        <f>+'[43]Trafo 3f Consoliadado'!P299</f>
        <v>E</v>
      </c>
      <c r="R2018" s="51">
        <f t="shared" si="128"/>
        <v>-0.57076464321783882</v>
      </c>
      <c r="S2018" s="45" t="str">
        <f t="shared" si="129"/>
        <v>Estimado.rar</v>
      </c>
      <c r="V2018" s="46">
        <f t="shared" si="131"/>
        <v>1</v>
      </c>
    </row>
    <row r="2019" spans="1:22" s="45" customFormat="1" ht="11.25" hidden="1" customHeight="1" x14ac:dyDescent="0.2">
      <c r="A2019" s="47">
        <f t="shared" si="130"/>
        <v>2005</v>
      </c>
      <c r="B2019" s="48" t="str">
        <f>+'[43]Trafo 3f Consoliadado'!B300</f>
        <v>TTA58</v>
      </c>
      <c r="C2019" s="49" t="str">
        <f>+'[43]Trafo 3f Consoliadado'!C300</f>
        <v xml:space="preserve">TRANSFORMADOR TRIFASICO AEREO  37 KVA; 13.2/0.22 KV.                                                                                                                                                                                                      </v>
      </c>
      <c r="D2019" s="49">
        <f>+'[43]Trafo 3f Consoliadado'!D300</f>
        <v>3522.01</v>
      </c>
      <c r="E2019" s="53">
        <f>+'[43]Trafo 3f Consoliadado'!E300</f>
        <v>1511.7712189403396</v>
      </c>
      <c r="F2019" s="53"/>
      <c r="G2019" s="49" t="str">
        <f>+'[43]Trafo 3f Consoliadado'!F300</f>
        <v>E</v>
      </c>
      <c r="H2019" s="49" t="str">
        <f>+'[43]Trafo 3f Consoliadado'!G300</f>
        <v/>
      </c>
      <c r="I2019" s="49" t="str">
        <f>+'[43]Trafo 3f Consoliadado'!H300</f>
        <v>Estimado</v>
      </c>
      <c r="J2019" s="49" t="str">
        <f>+'[43]Trafo 3f Consoliadado'!I300</f>
        <v/>
      </c>
      <c r="K2019" s="49" t="str">
        <f>+'[43]Trafo 3f Consoliadado'!J300</f>
        <v/>
      </c>
      <c r="L2019" s="49" t="str">
        <f>+'[43]Trafo 3f Consoliadado'!K300</f>
        <v/>
      </c>
      <c r="M2019" s="49" t="str">
        <f>+'[43]Trafo 3f Consoliadado'!L300</f>
        <v/>
      </c>
      <c r="N2019" s="49" t="str">
        <f>+'[43]Trafo 3f Consoliadado'!M300</f>
        <v/>
      </c>
      <c r="O2019" s="49" t="str">
        <f>+'[43]Trafo 3f Consoliadado'!N300</f>
        <v>Estimado</v>
      </c>
      <c r="P2019" s="49" t="str">
        <f>+'[43]Trafo 3f Consoliadado'!O300</f>
        <v/>
      </c>
      <c r="Q2019" s="49" t="str">
        <f>+'[43]Trafo 3f Consoliadado'!P300</f>
        <v>E</v>
      </c>
      <c r="R2019" s="51">
        <f t="shared" si="128"/>
        <v>-0.57076464321783882</v>
      </c>
      <c r="S2019" s="45" t="str">
        <f t="shared" si="129"/>
        <v>Estimado.rar</v>
      </c>
      <c r="V2019" s="46">
        <f t="shared" si="131"/>
        <v>1</v>
      </c>
    </row>
    <row r="2020" spans="1:22" s="45" customFormat="1" ht="11.25" hidden="1" customHeight="1" x14ac:dyDescent="0.2">
      <c r="A2020" s="47">
        <f t="shared" si="130"/>
        <v>2006</v>
      </c>
      <c r="B2020" s="48" t="str">
        <f>+'[43]Trafo 3f Consoliadado'!B301</f>
        <v>TTA59</v>
      </c>
      <c r="C2020" s="49" t="str">
        <f>+'[43]Trafo 3f Consoliadado'!C301</f>
        <v xml:space="preserve">TRANSFORMADOR TRIFASICO AEREO  37 KVA; 13.2/0.38 KV.                                                                                                                                                                                                      </v>
      </c>
      <c r="D2020" s="49">
        <f>+'[43]Trafo 3f Consoliadado'!D301</f>
        <v>3522.01</v>
      </c>
      <c r="E2020" s="53">
        <f>+'[43]Trafo 3f Consoliadado'!E301</f>
        <v>1511.7712189403396</v>
      </c>
      <c r="F2020" s="53"/>
      <c r="G2020" s="49" t="str">
        <f>+'[43]Trafo 3f Consoliadado'!F301</f>
        <v>E</v>
      </c>
      <c r="H2020" s="49" t="str">
        <f>+'[43]Trafo 3f Consoliadado'!G301</f>
        <v/>
      </c>
      <c r="I2020" s="49" t="str">
        <f>+'[43]Trafo 3f Consoliadado'!H301</f>
        <v>Estimado</v>
      </c>
      <c r="J2020" s="49" t="str">
        <f>+'[43]Trafo 3f Consoliadado'!I301</f>
        <v/>
      </c>
      <c r="K2020" s="49" t="str">
        <f>+'[43]Trafo 3f Consoliadado'!J301</f>
        <v/>
      </c>
      <c r="L2020" s="49" t="str">
        <f>+'[43]Trafo 3f Consoliadado'!K301</f>
        <v/>
      </c>
      <c r="M2020" s="49" t="str">
        <f>+'[43]Trafo 3f Consoliadado'!L301</f>
        <v/>
      </c>
      <c r="N2020" s="49" t="str">
        <f>+'[43]Trafo 3f Consoliadado'!M301</f>
        <v/>
      </c>
      <c r="O2020" s="49" t="str">
        <f>+'[43]Trafo 3f Consoliadado'!N301</f>
        <v>Estimado</v>
      </c>
      <c r="P2020" s="49" t="str">
        <f>+'[43]Trafo 3f Consoliadado'!O301</f>
        <v/>
      </c>
      <c r="Q2020" s="49" t="str">
        <f>+'[43]Trafo 3f Consoliadado'!P301</f>
        <v>E</v>
      </c>
      <c r="R2020" s="51">
        <f t="shared" si="128"/>
        <v>-0.57076464321783882</v>
      </c>
      <c r="S2020" s="45" t="str">
        <f t="shared" si="129"/>
        <v>Estimado.rar</v>
      </c>
      <c r="V2020" s="46">
        <f t="shared" si="131"/>
        <v>1</v>
      </c>
    </row>
    <row r="2021" spans="1:22" s="45" customFormat="1" ht="11.25" hidden="1" customHeight="1" x14ac:dyDescent="0.2">
      <c r="A2021" s="47">
        <f t="shared" si="130"/>
        <v>2007</v>
      </c>
      <c r="B2021" s="48" t="str">
        <f>+'[43]Trafo 3f Consoliadado'!B302</f>
        <v>TTC161</v>
      </c>
      <c r="C2021" s="49" t="str">
        <f>+'[43]Trafo 3f Consoliadado'!C302</f>
        <v xml:space="preserve">TRANSFORMADOR TRIFASICO AEREO  40 KVA 13.2 / 0.38-0.22 KV                                                                                                                                                                                                 </v>
      </c>
      <c r="D2021" s="49">
        <f>+'[43]Trafo 3f Consoliadado'!D302</f>
        <v>3592</v>
      </c>
      <c r="E2021" s="53">
        <f>+'[43]Trafo 3f Consoliadado'!E302</f>
        <v>1605.1400205774125</v>
      </c>
      <c r="F2021" s="53"/>
      <c r="G2021" s="49" t="str">
        <f>+'[43]Trafo 3f Consoliadado'!F302</f>
        <v>E</v>
      </c>
      <c r="H2021" s="49" t="str">
        <f>+'[43]Trafo 3f Consoliadado'!G302</f>
        <v/>
      </c>
      <c r="I2021" s="49" t="str">
        <f>+'[43]Trafo 3f Consoliadado'!H302</f>
        <v>Estimado</v>
      </c>
      <c r="J2021" s="49" t="str">
        <f>+'[43]Trafo 3f Consoliadado'!I302</f>
        <v/>
      </c>
      <c r="K2021" s="49" t="str">
        <f>+'[43]Trafo 3f Consoliadado'!J302</f>
        <v/>
      </c>
      <c r="L2021" s="49" t="str">
        <f>+'[43]Trafo 3f Consoliadado'!K302</f>
        <v/>
      </c>
      <c r="M2021" s="49" t="str">
        <f>+'[43]Trafo 3f Consoliadado'!L302</f>
        <v/>
      </c>
      <c r="N2021" s="49" t="str">
        <f>+'[43]Trafo 3f Consoliadado'!M302</f>
        <v/>
      </c>
      <c r="O2021" s="49" t="str">
        <f>+'[43]Trafo 3f Consoliadado'!N302</f>
        <v>Estimado</v>
      </c>
      <c r="P2021" s="49" t="str">
        <f>+'[43]Trafo 3f Consoliadado'!O302</f>
        <v/>
      </c>
      <c r="Q2021" s="49" t="str">
        <f>+'[43]Trafo 3f Consoliadado'!P302</f>
        <v>E</v>
      </c>
      <c r="R2021" s="51">
        <f t="shared" si="128"/>
        <v>-0.55313473814660008</v>
      </c>
      <c r="S2021" s="45" t="str">
        <f t="shared" si="129"/>
        <v>Estimado.rar</v>
      </c>
      <c r="V2021" s="46">
        <f t="shared" si="131"/>
        <v>1</v>
      </c>
    </row>
    <row r="2022" spans="1:22" s="45" customFormat="1" ht="11.25" hidden="1" customHeight="1" x14ac:dyDescent="0.2">
      <c r="A2022" s="47">
        <f t="shared" si="130"/>
        <v>2008</v>
      </c>
      <c r="B2022" s="48" t="str">
        <f>+'[43]Trafo 3f Consoliadado'!B303</f>
        <v>TTA307</v>
      </c>
      <c r="C2022" s="49" t="str">
        <f>+'[43]Trafo 3f Consoliadado'!C303</f>
        <v xml:space="preserve">TRANSFORMADOR TRIFASICO AEREO  40 KVA; 13.2 KB/BT                                                                                                                                                                                                         </v>
      </c>
      <c r="D2022" s="49">
        <f>+'[43]Trafo 3f Consoliadado'!D303</f>
        <v>3592</v>
      </c>
      <c r="E2022" s="53">
        <f>+'[43]Trafo 3f Consoliadado'!E303</f>
        <v>1605.1400205774125</v>
      </c>
      <c r="F2022" s="53"/>
      <c r="G2022" s="49" t="str">
        <f>+'[43]Trafo 3f Consoliadado'!F303</f>
        <v>E</v>
      </c>
      <c r="H2022" s="49" t="str">
        <f>+'[43]Trafo 3f Consoliadado'!G303</f>
        <v/>
      </c>
      <c r="I2022" s="49" t="str">
        <f>+'[43]Trafo 3f Consoliadado'!H303</f>
        <v>Estimado</v>
      </c>
      <c r="J2022" s="49" t="str">
        <f>+'[43]Trafo 3f Consoliadado'!I303</f>
        <v/>
      </c>
      <c r="K2022" s="49" t="str">
        <f>+'[43]Trafo 3f Consoliadado'!J303</f>
        <v/>
      </c>
      <c r="L2022" s="49" t="str">
        <f>+'[43]Trafo 3f Consoliadado'!K303</f>
        <v/>
      </c>
      <c r="M2022" s="49" t="str">
        <f>+'[43]Trafo 3f Consoliadado'!L303</f>
        <v/>
      </c>
      <c r="N2022" s="49" t="str">
        <f>+'[43]Trafo 3f Consoliadado'!M303</f>
        <v/>
      </c>
      <c r="O2022" s="49" t="str">
        <f>+'[43]Trafo 3f Consoliadado'!N303</f>
        <v>Estimado</v>
      </c>
      <c r="P2022" s="49" t="str">
        <f>+'[43]Trafo 3f Consoliadado'!O303</f>
        <v/>
      </c>
      <c r="Q2022" s="49" t="str">
        <f>+'[43]Trafo 3f Consoliadado'!P303</f>
        <v>E</v>
      </c>
      <c r="R2022" s="51">
        <f t="shared" si="128"/>
        <v>-0.55313473814660008</v>
      </c>
      <c r="S2022" s="45" t="str">
        <f t="shared" si="129"/>
        <v>Estimado.rar</v>
      </c>
      <c r="V2022" s="46">
        <f t="shared" si="131"/>
        <v>1</v>
      </c>
    </row>
    <row r="2023" spans="1:22" s="45" customFormat="1" ht="11.25" hidden="1" customHeight="1" x14ac:dyDescent="0.2">
      <c r="A2023" s="47">
        <f t="shared" si="130"/>
        <v>2009</v>
      </c>
      <c r="B2023" s="48" t="str">
        <f>+'[43]Trafo 3f Consoliadado'!B304</f>
        <v>TTA63</v>
      </c>
      <c r="C2023" s="49" t="str">
        <f>+'[43]Trafo 3f Consoliadado'!C304</f>
        <v xml:space="preserve">TRANSFORMADOR TRIFASICO AEREO  40 KVA; 13.2/0.22 KV.                                                                                                                                                                                                      </v>
      </c>
      <c r="D2023" s="49">
        <f>+'[43]Trafo 3f Consoliadado'!D304</f>
        <v>3592</v>
      </c>
      <c r="E2023" s="53">
        <f>+'[43]Trafo 3f Consoliadado'!E304</f>
        <v>1605.1400205774125</v>
      </c>
      <c r="F2023" s="53"/>
      <c r="G2023" s="49" t="str">
        <f>+'[43]Trafo 3f Consoliadado'!F304</f>
        <v>E</v>
      </c>
      <c r="H2023" s="49" t="str">
        <f>+'[43]Trafo 3f Consoliadado'!G304</f>
        <v/>
      </c>
      <c r="I2023" s="49" t="str">
        <f>+'[43]Trafo 3f Consoliadado'!H304</f>
        <v>Estimado</v>
      </c>
      <c r="J2023" s="49" t="str">
        <f>+'[43]Trafo 3f Consoliadado'!I304</f>
        <v/>
      </c>
      <c r="K2023" s="49" t="str">
        <f>+'[43]Trafo 3f Consoliadado'!J304</f>
        <v/>
      </c>
      <c r="L2023" s="49" t="str">
        <f>+'[43]Trafo 3f Consoliadado'!K304</f>
        <v/>
      </c>
      <c r="M2023" s="49" t="str">
        <f>+'[43]Trafo 3f Consoliadado'!L304</f>
        <v/>
      </c>
      <c r="N2023" s="49" t="str">
        <f>+'[43]Trafo 3f Consoliadado'!M304</f>
        <v/>
      </c>
      <c r="O2023" s="49" t="str">
        <f>+'[43]Trafo 3f Consoliadado'!N304</f>
        <v>Estimado</v>
      </c>
      <c r="P2023" s="49" t="str">
        <f>+'[43]Trafo 3f Consoliadado'!O304</f>
        <v/>
      </c>
      <c r="Q2023" s="49" t="str">
        <f>+'[43]Trafo 3f Consoliadado'!P304</f>
        <v>E</v>
      </c>
      <c r="R2023" s="51">
        <f t="shared" si="128"/>
        <v>-0.55313473814660008</v>
      </c>
      <c r="S2023" s="45" t="str">
        <f t="shared" si="129"/>
        <v>Estimado.rar</v>
      </c>
      <c r="V2023" s="46">
        <f t="shared" si="131"/>
        <v>1</v>
      </c>
    </row>
    <row r="2024" spans="1:22" s="45" customFormat="1" ht="11.25" hidden="1" customHeight="1" x14ac:dyDescent="0.2">
      <c r="A2024" s="47">
        <f t="shared" si="130"/>
        <v>2010</v>
      </c>
      <c r="B2024" s="48" t="str">
        <f>+'[43]Trafo 3f Consoliadado'!B305</f>
        <v>TTA64</v>
      </c>
      <c r="C2024" s="49" t="str">
        <f>+'[43]Trafo 3f Consoliadado'!C305</f>
        <v xml:space="preserve">TRANSFORMADOR TRIFASICO AEREO  40 KVA; 13.2/0.38 KV.                                                                                                                                                                                                      </v>
      </c>
      <c r="D2024" s="49">
        <f>+'[43]Trafo 3f Consoliadado'!D305</f>
        <v>3592</v>
      </c>
      <c r="E2024" s="53">
        <f>+'[43]Trafo 3f Consoliadado'!E305</f>
        <v>1605.1400205774125</v>
      </c>
      <c r="F2024" s="53"/>
      <c r="G2024" s="49" t="str">
        <f>+'[43]Trafo 3f Consoliadado'!F305</f>
        <v>E</v>
      </c>
      <c r="H2024" s="49" t="str">
        <f>+'[43]Trafo 3f Consoliadado'!G305</f>
        <v/>
      </c>
      <c r="I2024" s="49" t="str">
        <f>+'[43]Trafo 3f Consoliadado'!H305</f>
        <v>Estimado</v>
      </c>
      <c r="J2024" s="49" t="str">
        <f>+'[43]Trafo 3f Consoliadado'!I305</f>
        <v/>
      </c>
      <c r="K2024" s="49" t="str">
        <f>+'[43]Trafo 3f Consoliadado'!J305</f>
        <v/>
      </c>
      <c r="L2024" s="49" t="str">
        <f>+'[43]Trafo 3f Consoliadado'!K305</f>
        <v/>
      </c>
      <c r="M2024" s="49" t="str">
        <f>+'[43]Trafo 3f Consoliadado'!L305</f>
        <v/>
      </c>
      <c r="N2024" s="49" t="str">
        <f>+'[43]Trafo 3f Consoliadado'!M305</f>
        <v/>
      </c>
      <c r="O2024" s="49" t="str">
        <f>+'[43]Trafo 3f Consoliadado'!N305</f>
        <v>Estimado</v>
      </c>
      <c r="P2024" s="49" t="str">
        <f>+'[43]Trafo 3f Consoliadado'!O305</f>
        <v/>
      </c>
      <c r="Q2024" s="49" t="str">
        <f>+'[43]Trafo 3f Consoliadado'!P305</f>
        <v>E</v>
      </c>
      <c r="R2024" s="51">
        <f t="shared" si="128"/>
        <v>-0.55313473814660008</v>
      </c>
      <c r="S2024" s="45" t="str">
        <f t="shared" si="129"/>
        <v>Estimado.rar</v>
      </c>
      <c r="V2024" s="46">
        <f t="shared" si="131"/>
        <v>1</v>
      </c>
    </row>
    <row r="2025" spans="1:22" s="45" customFormat="1" ht="11.25" hidden="1" customHeight="1" x14ac:dyDescent="0.2">
      <c r="A2025" s="47">
        <f t="shared" si="130"/>
        <v>2011</v>
      </c>
      <c r="B2025" s="48" t="str">
        <f>+'[43]Trafo 3f Consoliadado'!B306</f>
        <v>TTA306</v>
      </c>
      <c r="C2025" s="49" t="str">
        <f>+'[43]Trafo 3f Consoliadado'!C306</f>
        <v xml:space="preserve">TRANSFORMADOR TRIFASICO AEREO  40 KVA; 13.2/0.44-0.22 KV.                                                                                                                                                                                                 </v>
      </c>
      <c r="D2025" s="49">
        <f>+'[43]Trafo 3f Consoliadado'!D306</f>
        <v>3592</v>
      </c>
      <c r="E2025" s="53">
        <f>+'[43]Trafo 3f Consoliadado'!E306</f>
        <v>1605.1400205774125</v>
      </c>
      <c r="F2025" s="53"/>
      <c r="G2025" s="49" t="str">
        <f>+'[43]Trafo 3f Consoliadado'!F306</f>
        <v>E</v>
      </c>
      <c r="H2025" s="49" t="str">
        <f>+'[43]Trafo 3f Consoliadado'!G306</f>
        <v/>
      </c>
      <c r="I2025" s="49" t="str">
        <f>+'[43]Trafo 3f Consoliadado'!H306</f>
        <v>Estimado</v>
      </c>
      <c r="J2025" s="49" t="str">
        <f>+'[43]Trafo 3f Consoliadado'!I306</f>
        <v/>
      </c>
      <c r="K2025" s="49" t="str">
        <f>+'[43]Trafo 3f Consoliadado'!J306</f>
        <v/>
      </c>
      <c r="L2025" s="49" t="str">
        <f>+'[43]Trafo 3f Consoliadado'!K306</f>
        <v/>
      </c>
      <c r="M2025" s="49" t="str">
        <f>+'[43]Trafo 3f Consoliadado'!L306</f>
        <v/>
      </c>
      <c r="N2025" s="49" t="str">
        <f>+'[43]Trafo 3f Consoliadado'!M306</f>
        <v/>
      </c>
      <c r="O2025" s="49" t="str">
        <f>+'[43]Trafo 3f Consoliadado'!N306</f>
        <v>Estimado</v>
      </c>
      <c r="P2025" s="49" t="str">
        <f>+'[43]Trafo 3f Consoliadado'!O306</f>
        <v/>
      </c>
      <c r="Q2025" s="49" t="str">
        <f>+'[43]Trafo 3f Consoliadado'!P306</f>
        <v>E</v>
      </c>
      <c r="R2025" s="51">
        <f t="shared" si="128"/>
        <v>-0.55313473814660008</v>
      </c>
      <c r="S2025" s="45" t="str">
        <f t="shared" si="129"/>
        <v>Estimado.rar</v>
      </c>
      <c r="V2025" s="46">
        <f t="shared" si="131"/>
        <v>1</v>
      </c>
    </row>
    <row r="2026" spans="1:22" s="45" customFormat="1" ht="11.25" hidden="1" customHeight="1" x14ac:dyDescent="0.2">
      <c r="A2026" s="47">
        <f t="shared" si="130"/>
        <v>2012</v>
      </c>
      <c r="B2026" s="48" t="str">
        <f>+'[43]Trafo 3f Consoliadado'!B307</f>
        <v>TTA362</v>
      </c>
      <c r="C2026" s="49" t="str">
        <f>+'[43]Trafo 3f Consoliadado'!C307</f>
        <v xml:space="preserve">TRANSFORMADOR TRIFASICO AEREO  50 KVA, 12 KV/380/220 V                                                                                                                                                                                                    </v>
      </c>
      <c r="D2026" s="49">
        <f>+'[43]Trafo 3f Consoliadado'!D307</f>
        <v>3825.3</v>
      </c>
      <c r="E2026" s="53">
        <f>+'[43]Trafo 3f Consoliadado'!E307</f>
        <v>1905.4942826994532</v>
      </c>
      <c r="F2026" s="53"/>
      <c r="G2026" s="49" t="str">
        <f>+'[43]Trafo 3f Consoliadado'!F307</f>
        <v>E</v>
      </c>
      <c r="H2026" s="49" t="str">
        <f>+'[43]Trafo 3f Consoliadado'!G307</f>
        <v/>
      </c>
      <c r="I2026" s="49" t="str">
        <f>+'[43]Trafo 3f Consoliadado'!H307</f>
        <v>Estimado</v>
      </c>
      <c r="J2026" s="49" t="str">
        <f>+'[43]Trafo 3f Consoliadado'!I307</f>
        <v/>
      </c>
      <c r="K2026" s="49" t="str">
        <f>+'[43]Trafo 3f Consoliadado'!J307</f>
        <v/>
      </c>
      <c r="L2026" s="49" t="str">
        <f>+'[43]Trafo 3f Consoliadado'!K307</f>
        <v/>
      </c>
      <c r="M2026" s="49" t="str">
        <f>+'[43]Trafo 3f Consoliadado'!L307</f>
        <v/>
      </c>
      <c r="N2026" s="49" t="str">
        <f>+'[43]Trafo 3f Consoliadado'!M307</f>
        <v/>
      </c>
      <c r="O2026" s="49" t="str">
        <f>+'[43]Trafo 3f Consoliadado'!N307</f>
        <v>Estimado</v>
      </c>
      <c r="P2026" s="49" t="str">
        <f>+'[43]Trafo 3f Consoliadado'!O307</f>
        <v/>
      </c>
      <c r="Q2026" s="49" t="str">
        <f>+'[43]Trafo 3f Consoliadado'!P307</f>
        <v>E</v>
      </c>
      <c r="R2026" s="51">
        <f t="shared" si="128"/>
        <v>-0.50187062904884505</v>
      </c>
      <c r="S2026" s="45" t="str">
        <f t="shared" si="129"/>
        <v>Estimado.rar</v>
      </c>
      <c r="V2026" s="46">
        <f t="shared" si="131"/>
        <v>1</v>
      </c>
    </row>
    <row r="2027" spans="1:22" s="45" customFormat="1" ht="11.25" hidden="1" customHeight="1" x14ac:dyDescent="0.2">
      <c r="A2027" s="47">
        <f t="shared" si="130"/>
        <v>2013</v>
      </c>
      <c r="B2027" s="48" t="str">
        <f>+'[43]Trafo 3f Consoliadado'!B308</f>
        <v>TTA363</v>
      </c>
      <c r="C2027" s="49" t="str">
        <f>+'[43]Trafo 3f Consoliadado'!C308</f>
        <v xml:space="preserve">TRANSFORMADOR TRIFASICO AEREO  50 KVA, 12 KV/440/220 V                                                                                                                                                                                                    </v>
      </c>
      <c r="D2027" s="49">
        <f>+'[43]Trafo 3f Consoliadado'!D308</f>
        <v>3825.3</v>
      </c>
      <c r="E2027" s="53">
        <f>+'[43]Trafo 3f Consoliadado'!E308</f>
        <v>1905.4942826994532</v>
      </c>
      <c r="F2027" s="53"/>
      <c r="G2027" s="49" t="str">
        <f>+'[43]Trafo 3f Consoliadado'!F308</f>
        <v>E</v>
      </c>
      <c r="H2027" s="49" t="str">
        <f>+'[43]Trafo 3f Consoliadado'!G308</f>
        <v/>
      </c>
      <c r="I2027" s="49" t="str">
        <f>+'[43]Trafo 3f Consoliadado'!H308</f>
        <v>Estimado</v>
      </c>
      <c r="J2027" s="49" t="str">
        <f>+'[43]Trafo 3f Consoliadado'!I308</f>
        <v/>
      </c>
      <c r="K2027" s="49" t="str">
        <f>+'[43]Trafo 3f Consoliadado'!J308</f>
        <v/>
      </c>
      <c r="L2027" s="49" t="str">
        <f>+'[43]Trafo 3f Consoliadado'!K308</f>
        <v/>
      </c>
      <c r="M2027" s="49" t="str">
        <f>+'[43]Trafo 3f Consoliadado'!L308</f>
        <v/>
      </c>
      <c r="N2027" s="49" t="str">
        <f>+'[43]Trafo 3f Consoliadado'!M308</f>
        <v/>
      </c>
      <c r="O2027" s="49" t="str">
        <f>+'[43]Trafo 3f Consoliadado'!N308</f>
        <v>Estimado</v>
      </c>
      <c r="P2027" s="49" t="str">
        <f>+'[43]Trafo 3f Consoliadado'!O308</f>
        <v/>
      </c>
      <c r="Q2027" s="49" t="str">
        <f>+'[43]Trafo 3f Consoliadado'!P308</f>
        <v>E</v>
      </c>
      <c r="R2027" s="51">
        <f t="shared" si="128"/>
        <v>-0.50187062904884505</v>
      </c>
      <c r="S2027" s="45" t="str">
        <f t="shared" si="129"/>
        <v>Estimado.rar</v>
      </c>
      <c r="V2027" s="46">
        <f t="shared" si="131"/>
        <v>1</v>
      </c>
    </row>
    <row r="2028" spans="1:22" s="45" customFormat="1" ht="11.25" hidden="1" customHeight="1" x14ac:dyDescent="0.2">
      <c r="A2028" s="47">
        <f t="shared" si="130"/>
        <v>2014</v>
      </c>
      <c r="B2028" s="48" t="str">
        <f>+'[43]Trafo 3f Consoliadado'!B309</f>
        <v>TTA186</v>
      </c>
      <c r="C2028" s="49" t="str">
        <f>+'[43]Trafo 3f Consoliadado'!C309</f>
        <v xml:space="preserve">TRANSFORMADOR TRIFASICO AEREO  50 KVA; 12/0.22 KV.                                                                                                                                                                                                        </v>
      </c>
      <c r="D2028" s="49">
        <f>+'[43]Trafo 3f Consoliadado'!D309</f>
        <v>3825.3</v>
      </c>
      <c r="E2028" s="53">
        <f>+'[43]Trafo 3f Consoliadado'!E309</f>
        <v>1905.4942826994532</v>
      </c>
      <c r="F2028" s="53"/>
      <c r="G2028" s="49" t="str">
        <f>+'[43]Trafo 3f Consoliadado'!F309</f>
        <v>E</v>
      </c>
      <c r="H2028" s="49" t="str">
        <f>+'[43]Trafo 3f Consoliadado'!G309</f>
        <v/>
      </c>
      <c r="I2028" s="49" t="str">
        <f>+'[43]Trafo 3f Consoliadado'!H309</f>
        <v>Estimado</v>
      </c>
      <c r="J2028" s="49" t="str">
        <f>+'[43]Trafo 3f Consoliadado'!I309</f>
        <v/>
      </c>
      <c r="K2028" s="49" t="str">
        <f>+'[43]Trafo 3f Consoliadado'!J309</f>
        <v/>
      </c>
      <c r="L2028" s="49" t="str">
        <f>+'[43]Trafo 3f Consoliadado'!K309</f>
        <v/>
      </c>
      <c r="M2028" s="49" t="str">
        <f>+'[43]Trafo 3f Consoliadado'!L309</f>
        <v/>
      </c>
      <c r="N2028" s="49" t="str">
        <f>+'[43]Trafo 3f Consoliadado'!M309</f>
        <v/>
      </c>
      <c r="O2028" s="49" t="str">
        <f>+'[43]Trafo 3f Consoliadado'!N309</f>
        <v>Estimado</v>
      </c>
      <c r="P2028" s="49" t="str">
        <f>+'[43]Trafo 3f Consoliadado'!O309</f>
        <v/>
      </c>
      <c r="Q2028" s="49" t="str">
        <f>+'[43]Trafo 3f Consoliadado'!P309</f>
        <v>E</v>
      </c>
      <c r="R2028" s="51">
        <f t="shared" si="128"/>
        <v>-0.50187062904884505</v>
      </c>
      <c r="S2028" s="45" t="str">
        <f t="shared" si="129"/>
        <v>Estimado.rar</v>
      </c>
      <c r="V2028" s="46">
        <f t="shared" si="131"/>
        <v>1</v>
      </c>
    </row>
    <row r="2029" spans="1:22" s="45" customFormat="1" ht="11.25" hidden="1" customHeight="1" x14ac:dyDescent="0.2">
      <c r="A2029" s="47">
        <f t="shared" si="130"/>
        <v>2015</v>
      </c>
      <c r="B2029" s="48" t="str">
        <f>+'[43]Trafo 3f Consoliadado'!B310</f>
        <v>TTV58</v>
      </c>
      <c r="C2029" s="49" t="str">
        <f>+'[43]Trafo 3f Consoliadado'!C310</f>
        <v xml:space="preserve">TRANSFORMADOR DE 50 KVA TRIFASICO  13.2 / 0.22 KV                                                                                                                                                                                                         </v>
      </c>
      <c r="D2029" s="49">
        <f>+'[43]Trafo 3f Consoliadado'!D310</f>
        <v>3825.3</v>
      </c>
      <c r="E2029" s="53">
        <f>+'[43]Trafo 3f Consoliadado'!E310</f>
        <v>1905.4942826994532</v>
      </c>
      <c r="F2029" s="53"/>
      <c r="G2029" s="49" t="str">
        <f>+'[43]Trafo 3f Consoliadado'!F310</f>
        <v>E</v>
      </c>
      <c r="H2029" s="49" t="str">
        <f>+'[43]Trafo 3f Consoliadado'!G310</f>
        <v/>
      </c>
      <c r="I2029" s="49" t="str">
        <f>+'[43]Trafo 3f Consoliadado'!H310</f>
        <v>Estimado</v>
      </c>
      <c r="J2029" s="49" t="str">
        <f>+'[43]Trafo 3f Consoliadado'!I310</f>
        <v/>
      </c>
      <c r="K2029" s="49" t="str">
        <f>+'[43]Trafo 3f Consoliadado'!J310</f>
        <v/>
      </c>
      <c r="L2029" s="49" t="str">
        <f>+'[43]Trafo 3f Consoliadado'!K310</f>
        <v/>
      </c>
      <c r="M2029" s="49" t="str">
        <f>+'[43]Trafo 3f Consoliadado'!L310</f>
        <v/>
      </c>
      <c r="N2029" s="49" t="str">
        <f>+'[43]Trafo 3f Consoliadado'!M310</f>
        <v/>
      </c>
      <c r="O2029" s="49" t="str">
        <f>+'[43]Trafo 3f Consoliadado'!N310</f>
        <v>Estimado</v>
      </c>
      <c r="P2029" s="49" t="str">
        <f>+'[43]Trafo 3f Consoliadado'!O310</f>
        <v/>
      </c>
      <c r="Q2029" s="49" t="str">
        <f>+'[43]Trafo 3f Consoliadado'!P310</f>
        <v>E</v>
      </c>
      <c r="R2029" s="51">
        <f t="shared" si="128"/>
        <v>-0.50187062904884505</v>
      </c>
      <c r="S2029" s="45" t="str">
        <f t="shared" si="129"/>
        <v>Estimado.rar</v>
      </c>
      <c r="V2029" s="46">
        <f t="shared" si="131"/>
        <v>1</v>
      </c>
    </row>
    <row r="2030" spans="1:22" s="45" customFormat="1" ht="11.25" hidden="1" customHeight="1" x14ac:dyDescent="0.2">
      <c r="A2030" s="47">
        <f t="shared" si="130"/>
        <v>2016</v>
      </c>
      <c r="B2030" s="48" t="str">
        <f>+'[43]Trafo 3f Consoliadado'!B311</f>
        <v>TTA245</v>
      </c>
      <c r="C2030" s="49" t="str">
        <f>+'[43]Trafo 3f Consoliadado'!C311</f>
        <v xml:space="preserve">TRANSFORMADOR TRIFASICO 50 KVA 13.2 /  0.44-0.22 KV.                                                                                                                                                                                                      </v>
      </c>
      <c r="D2030" s="49">
        <f>+'[43]Trafo 3f Consoliadado'!D311</f>
        <v>3825.3</v>
      </c>
      <c r="E2030" s="53">
        <f>+'[43]Trafo 3f Consoliadado'!E311</f>
        <v>1905.4942826994532</v>
      </c>
      <c r="F2030" s="53"/>
      <c r="G2030" s="49" t="str">
        <f>+'[43]Trafo 3f Consoliadado'!F311</f>
        <v>E</v>
      </c>
      <c r="H2030" s="49" t="str">
        <f>+'[43]Trafo 3f Consoliadado'!G311</f>
        <v/>
      </c>
      <c r="I2030" s="49" t="str">
        <f>+'[43]Trafo 3f Consoliadado'!H311</f>
        <v>Estimado</v>
      </c>
      <c r="J2030" s="49" t="str">
        <f>+'[43]Trafo 3f Consoliadado'!I311</f>
        <v/>
      </c>
      <c r="K2030" s="49" t="str">
        <f>+'[43]Trafo 3f Consoliadado'!J311</f>
        <v/>
      </c>
      <c r="L2030" s="49" t="str">
        <f>+'[43]Trafo 3f Consoliadado'!K311</f>
        <v/>
      </c>
      <c r="M2030" s="49" t="str">
        <f>+'[43]Trafo 3f Consoliadado'!L311</f>
        <v/>
      </c>
      <c r="N2030" s="49" t="str">
        <f>+'[43]Trafo 3f Consoliadado'!M311</f>
        <v/>
      </c>
      <c r="O2030" s="49" t="str">
        <f>+'[43]Trafo 3f Consoliadado'!N311</f>
        <v>Estimado</v>
      </c>
      <c r="P2030" s="49" t="str">
        <f>+'[43]Trafo 3f Consoliadado'!O311</f>
        <v/>
      </c>
      <c r="Q2030" s="49" t="str">
        <f>+'[43]Trafo 3f Consoliadado'!P311</f>
        <v>E</v>
      </c>
      <c r="R2030" s="51">
        <f t="shared" si="128"/>
        <v>-0.50187062904884505</v>
      </c>
      <c r="S2030" s="45" t="str">
        <f t="shared" si="129"/>
        <v>Estimado.rar</v>
      </c>
      <c r="V2030" s="46">
        <f t="shared" si="131"/>
        <v>1</v>
      </c>
    </row>
    <row r="2031" spans="1:22" s="45" customFormat="1" ht="11.25" hidden="1" customHeight="1" x14ac:dyDescent="0.2">
      <c r="A2031" s="47">
        <f t="shared" si="130"/>
        <v>2017</v>
      </c>
      <c r="B2031" s="48" t="str">
        <f>+'[43]Trafo 3f Consoliadado'!B312</f>
        <v>TTA281</v>
      </c>
      <c r="C2031" s="49" t="str">
        <f>+'[43]Trafo 3f Consoliadado'!C312</f>
        <v xml:space="preserve">TRANSFORMADOR TRIFASICO 50 KVA 13.2/0.38-0.22 KV                                                                                                                                                                                                          </v>
      </c>
      <c r="D2031" s="49">
        <f>+'[43]Trafo 3f Consoliadado'!D312</f>
        <v>3825.3</v>
      </c>
      <c r="E2031" s="53">
        <f>+'[43]Trafo 3f Consoliadado'!E312</f>
        <v>1905.4942826994532</v>
      </c>
      <c r="F2031" s="53"/>
      <c r="G2031" s="49" t="str">
        <f>+'[43]Trafo 3f Consoliadado'!F312</f>
        <v>E</v>
      </c>
      <c r="H2031" s="49" t="str">
        <f>+'[43]Trafo 3f Consoliadado'!G312</f>
        <v/>
      </c>
      <c r="I2031" s="49" t="str">
        <f>+'[43]Trafo 3f Consoliadado'!H312</f>
        <v>Estimado</v>
      </c>
      <c r="J2031" s="49" t="str">
        <f>+'[43]Trafo 3f Consoliadado'!I312</f>
        <v/>
      </c>
      <c r="K2031" s="49" t="str">
        <f>+'[43]Trafo 3f Consoliadado'!J312</f>
        <v/>
      </c>
      <c r="L2031" s="49" t="str">
        <f>+'[43]Trafo 3f Consoliadado'!K312</f>
        <v/>
      </c>
      <c r="M2031" s="49" t="str">
        <f>+'[43]Trafo 3f Consoliadado'!L312</f>
        <v/>
      </c>
      <c r="N2031" s="49" t="str">
        <f>+'[43]Trafo 3f Consoliadado'!M312</f>
        <v/>
      </c>
      <c r="O2031" s="49" t="str">
        <f>+'[43]Trafo 3f Consoliadado'!N312</f>
        <v>Estimado</v>
      </c>
      <c r="P2031" s="49" t="str">
        <f>+'[43]Trafo 3f Consoliadado'!O312</f>
        <v/>
      </c>
      <c r="Q2031" s="49" t="str">
        <f>+'[43]Trafo 3f Consoliadado'!P312</f>
        <v>E</v>
      </c>
      <c r="R2031" s="51">
        <f t="shared" si="128"/>
        <v>-0.50187062904884505</v>
      </c>
      <c r="S2031" s="45" t="str">
        <f t="shared" si="129"/>
        <v>Estimado.rar</v>
      </c>
      <c r="V2031" s="46">
        <f t="shared" si="131"/>
        <v>1</v>
      </c>
    </row>
    <row r="2032" spans="1:22" s="45" customFormat="1" ht="11.25" hidden="1" customHeight="1" x14ac:dyDescent="0.2">
      <c r="A2032" s="47">
        <f t="shared" si="130"/>
        <v>2018</v>
      </c>
      <c r="B2032" s="48" t="str">
        <f>+'[43]Trafo 3f Consoliadado'!B313</f>
        <v>TTC164</v>
      </c>
      <c r="C2032" s="49" t="str">
        <f>+'[43]Trafo 3f Consoliadado'!C313</f>
        <v xml:space="preserve">TRANSFORMADOR TRIFASICO AEREO  50 KVA 13.2 / 0.38-0.22 KV                                                                                                                                                                                                 </v>
      </c>
      <c r="D2032" s="49">
        <f>+'[43]Trafo 3f Consoliadado'!D313</f>
        <v>3825.3</v>
      </c>
      <c r="E2032" s="53">
        <f>+'[43]Trafo 3f Consoliadado'!E313</f>
        <v>1905.4942826994532</v>
      </c>
      <c r="F2032" s="53"/>
      <c r="G2032" s="49" t="str">
        <f>+'[43]Trafo 3f Consoliadado'!F313</f>
        <v>E</v>
      </c>
      <c r="H2032" s="49" t="str">
        <f>+'[43]Trafo 3f Consoliadado'!G313</f>
        <v/>
      </c>
      <c r="I2032" s="49" t="str">
        <f>+'[43]Trafo 3f Consoliadado'!H313</f>
        <v>Estimado</v>
      </c>
      <c r="J2032" s="49" t="str">
        <f>+'[43]Trafo 3f Consoliadado'!I313</f>
        <v/>
      </c>
      <c r="K2032" s="49" t="str">
        <f>+'[43]Trafo 3f Consoliadado'!J313</f>
        <v/>
      </c>
      <c r="L2032" s="49" t="str">
        <f>+'[43]Trafo 3f Consoliadado'!K313</f>
        <v/>
      </c>
      <c r="M2032" s="49" t="str">
        <f>+'[43]Trafo 3f Consoliadado'!L313</f>
        <v/>
      </c>
      <c r="N2032" s="49" t="str">
        <f>+'[43]Trafo 3f Consoliadado'!M313</f>
        <v/>
      </c>
      <c r="O2032" s="49" t="str">
        <f>+'[43]Trafo 3f Consoliadado'!N313</f>
        <v>Estimado</v>
      </c>
      <c r="P2032" s="49" t="str">
        <f>+'[43]Trafo 3f Consoliadado'!O313</f>
        <v/>
      </c>
      <c r="Q2032" s="49" t="str">
        <f>+'[43]Trafo 3f Consoliadado'!P313</f>
        <v>E</v>
      </c>
      <c r="R2032" s="51">
        <f t="shared" si="128"/>
        <v>-0.50187062904884505</v>
      </c>
      <c r="S2032" s="45" t="str">
        <f t="shared" si="129"/>
        <v>Estimado.rar</v>
      </c>
      <c r="V2032" s="46">
        <f t="shared" si="131"/>
        <v>1</v>
      </c>
    </row>
    <row r="2033" spans="1:22" s="45" customFormat="1" ht="11.25" hidden="1" customHeight="1" x14ac:dyDescent="0.2">
      <c r="A2033" s="47">
        <f t="shared" si="130"/>
        <v>2019</v>
      </c>
      <c r="B2033" s="48" t="str">
        <f>+'[43]Trafo 3f Consoliadado'!B314</f>
        <v>TTC165</v>
      </c>
      <c r="C2033" s="49" t="str">
        <f>+'[43]Trafo 3f Consoliadado'!C314</f>
        <v xml:space="preserve">TRANSFORMADOR TRIFASICO AEREO  50 KVA 13.2 / 0.44-0.22 KV                                                                                                                                                                                                 </v>
      </c>
      <c r="D2033" s="49">
        <f>+'[43]Trafo 3f Consoliadado'!D314</f>
        <v>3825.3</v>
      </c>
      <c r="E2033" s="53">
        <f>+'[43]Trafo 3f Consoliadado'!E314</f>
        <v>1905.4942826994532</v>
      </c>
      <c r="F2033" s="53"/>
      <c r="G2033" s="49" t="str">
        <f>+'[43]Trafo 3f Consoliadado'!F314</f>
        <v>E</v>
      </c>
      <c r="H2033" s="49" t="str">
        <f>+'[43]Trafo 3f Consoliadado'!G314</f>
        <v/>
      </c>
      <c r="I2033" s="49" t="str">
        <f>+'[43]Trafo 3f Consoliadado'!H314</f>
        <v>Estimado</v>
      </c>
      <c r="J2033" s="49" t="str">
        <f>+'[43]Trafo 3f Consoliadado'!I314</f>
        <v/>
      </c>
      <c r="K2033" s="49" t="str">
        <f>+'[43]Trafo 3f Consoliadado'!J314</f>
        <v/>
      </c>
      <c r="L2033" s="49" t="str">
        <f>+'[43]Trafo 3f Consoliadado'!K314</f>
        <v/>
      </c>
      <c r="M2033" s="49" t="str">
        <f>+'[43]Trafo 3f Consoliadado'!L314</f>
        <v/>
      </c>
      <c r="N2033" s="49" t="str">
        <f>+'[43]Trafo 3f Consoliadado'!M314</f>
        <v/>
      </c>
      <c r="O2033" s="49" t="str">
        <f>+'[43]Trafo 3f Consoliadado'!N314</f>
        <v>Estimado</v>
      </c>
      <c r="P2033" s="49" t="str">
        <f>+'[43]Trafo 3f Consoliadado'!O314</f>
        <v/>
      </c>
      <c r="Q2033" s="49" t="str">
        <f>+'[43]Trafo 3f Consoliadado'!P314</f>
        <v>E</v>
      </c>
      <c r="R2033" s="51">
        <f t="shared" si="128"/>
        <v>-0.50187062904884505</v>
      </c>
      <c r="S2033" s="45" t="str">
        <f t="shared" si="129"/>
        <v>Estimado.rar</v>
      </c>
      <c r="V2033" s="46">
        <f t="shared" si="131"/>
        <v>1</v>
      </c>
    </row>
    <row r="2034" spans="1:22" s="45" customFormat="1" ht="11.25" hidden="1" customHeight="1" x14ac:dyDescent="0.2">
      <c r="A2034" s="47">
        <f t="shared" si="130"/>
        <v>2020</v>
      </c>
      <c r="B2034" s="48" t="str">
        <f>+'[43]Trafo 3f Consoliadado'!B315</f>
        <v>TTA17</v>
      </c>
      <c r="C2034" s="49" t="str">
        <f>+'[43]Trafo 3f Consoliadado'!C315</f>
        <v xml:space="preserve">TRANSFORMADOR TRIFASICO AEREO  50 KVA; 13.2/0.22 KV.                                                                                                                                                                                                      </v>
      </c>
      <c r="D2034" s="49">
        <f>+'[43]Trafo 3f Consoliadado'!D315</f>
        <v>3825.3</v>
      </c>
      <c r="E2034" s="53">
        <f>+'[43]Trafo 3f Consoliadado'!E315</f>
        <v>1905.4942826994532</v>
      </c>
      <c r="F2034" s="53"/>
      <c r="G2034" s="49" t="str">
        <f>+'[43]Trafo 3f Consoliadado'!F315</f>
        <v>E</v>
      </c>
      <c r="H2034" s="49" t="str">
        <f>+'[43]Trafo 3f Consoliadado'!G315</f>
        <v/>
      </c>
      <c r="I2034" s="49" t="str">
        <f>+'[43]Trafo 3f Consoliadado'!H315</f>
        <v>Estimado</v>
      </c>
      <c r="J2034" s="49" t="str">
        <f>+'[43]Trafo 3f Consoliadado'!I315</f>
        <v/>
      </c>
      <c r="K2034" s="49" t="str">
        <f>+'[43]Trafo 3f Consoliadado'!J315</f>
        <v/>
      </c>
      <c r="L2034" s="49" t="str">
        <f>+'[43]Trafo 3f Consoliadado'!K315</f>
        <v/>
      </c>
      <c r="M2034" s="49" t="str">
        <f>+'[43]Trafo 3f Consoliadado'!L315</f>
        <v/>
      </c>
      <c r="N2034" s="49" t="str">
        <f>+'[43]Trafo 3f Consoliadado'!M315</f>
        <v/>
      </c>
      <c r="O2034" s="49" t="str">
        <f>+'[43]Trafo 3f Consoliadado'!N315</f>
        <v>Estimado</v>
      </c>
      <c r="P2034" s="49" t="str">
        <f>+'[43]Trafo 3f Consoliadado'!O315</f>
        <v/>
      </c>
      <c r="Q2034" s="49" t="str">
        <f>+'[43]Trafo 3f Consoliadado'!P315</f>
        <v>E</v>
      </c>
      <c r="R2034" s="51">
        <f t="shared" si="128"/>
        <v>-0.50187062904884505</v>
      </c>
      <c r="S2034" s="45" t="str">
        <f t="shared" si="129"/>
        <v>Estimado.rar</v>
      </c>
      <c r="V2034" s="46">
        <f t="shared" si="131"/>
        <v>1</v>
      </c>
    </row>
    <row r="2035" spans="1:22" s="45" customFormat="1" ht="11.25" hidden="1" customHeight="1" x14ac:dyDescent="0.2">
      <c r="A2035" s="47">
        <f t="shared" si="130"/>
        <v>2021</v>
      </c>
      <c r="B2035" s="48" t="str">
        <f>+'[43]Trafo 3f Consoliadado'!B316</f>
        <v>TTA18</v>
      </c>
      <c r="C2035" s="49" t="str">
        <f>+'[43]Trafo 3f Consoliadado'!C316</f>
        <v xml:space="preserve">TRANSFORMADOR TRIFASICO AEREO  50 KVA; 13.2/0.38 KV.                                                                                                                                                                                                      </v>
      </c>
      <c r="D2035" s="49">
        <f>+'[43]Trafo 3f Consoliadado'!D316</f>
        <v>3825.3</v>
      </c>
      <c r="E2035" s="53">
        <f>+'[43]Trafo 3f Consoliadado'!E316</f>
        <v>1905.4942826994532</v>
      </c>
      <c r="F2035" s="53"/>
      <c r="G2035" s="49" t="str">
        <f>+'[43]Trafo 3f Consoliadado'!F316</f>
        <v>E</v>
      </c>
      <c r="H2035" s="49" t="str">
        <f>+'[43]Trafo 3f Consoliadado'!G316</f>
        <v/>
      </c>
      <c r="I2035" s="49" t="str">
        <f>+'[43]Trafo 3f Consoliadado'!H316</f>
        <v>Estimado</v>
      </c>
      <c r="J2035" s="49" t="str">
        <f>+'[43]Trafo 3f Consoliadado'!I316</f>
        <v/>
      </c>
      <c r="K2035" s="49" t="str">
        <f>+'[43]Trafo 3f Consoliadado'!J316</f>
        <v/>
      </c>
      <c r="L2035" s="49" t="str">
        <f>+'[43]Trafo 3f Consoliadado'!K316</f>
        <v/>
      </c>
      <c r="M2035" s="49" t="str">
        <f>+'[43]Trafo 3f Consoliadado'!L316</f>
        <v/>
      </c>
      <c r="N2035" s="49" t="str">
        <f>+'[43]Trafo 3f Consoliadado'!M316</f>
        <v/>
      </c>
      <c r="O2035" s="49" t="str">
        <f>+'[43]Trafo 3f Consoliadado'!N316</f>
        <v>Estimado</v>
      </c>
      <c r="P2035" s="49" t="str">
        <f>+'[43]Trafo 3f Consoliadado'!O316</f>
        <v/>
      </c>
      <c r="Q2035" s="49" t="str">
        <f>+'[43]Trafo 3f Consoliadado'!P316</f>
        <v>E</v>
      </c>
      <c r="R2035" s="51">
        <f t="shared" si="128"/>
        <v>-0.50187062904884505</v>
      </c>
      <c r="S2035" s="45" t="str">
        <f t="shared" si="129"/>
        <v>Estimado.rar</v>
      </c>
      <c r="V2035" s="46">
        <f t="shared" si="131"/>
        <v>1</v>
      </c>
    </row>
    <row r="2036" spans="1:22" s="45" customFormat="1" ht="11.25" hidden="1" customHeight="1" x14ac:dyDescent="0.2">
      <c r="A2036" s="47">
        <f t="shared" si="130"/>
        <v>2022</v>
      </c>
      <c r="B2036" s="48" t="str">
        <f>+'[43]Trafo 3f Consoliadado'!B317</f>
        <v>TTA190</v>
      </c>
      <c r="C2036" s="49" t="str">
        <f>+'[43]Trafo 3f Consoliadado'!C317</f>
        <v xml:space="preserve">TRANSFORMADOR TRIFASICO AEREO  75 KVA; 12/0.22 KV.                                                                                                                                                                                                        </v>
      </c>
      <c r="D2036" s="49">
        <f>+'[43]Trafo 3f Consoliadado'!D317</f>
        <v>4408.55</v>
      </c>
      <c r="E2036" s="53">
        <f>+'[43]Trafo 3f Consoliadado'!E317</f>
        <v>2602.369742937416</v>
      </c>
      <c r="F2036" s="53"/>
      <c r="G2036" s="49" t="str">
        <f>+'[43]Trafo 3f Consoliadado'!F317</f>
        <v>E</v>
      </c>
      <c r="H2036" s="49" t="str">
        <f>+'[43]Trafo 3f Consoliadado'!G317</f>
        <v/>
      </c>
      <c r="I2036" s="49" t="str">
        <f>+'[43]Trafo 3f Consoliadado'!H317</f>
        <v>Estimado</v>
      </c>
      <c r="J2036" s="49" t="str">
        <f>+'[43]Trafo 3f Consoliadado'!I317</f>
        <v/>
      </c>
      <c r="K2036" s="49" t="str">
        <f>+'[43]Trafo 3f Consoliadado'!J317</f>
        <v/>
      </c>
      <c r="L2036" s="49" t="str">
        <f>+'[43]Trafo 3f Consoliadado'!K317</f>
        <v/>
      </c>
      <c r="M2036" s="49" t="str">
        <f>+'[43]Trafo 3f Consoliadado'!L317</f>
        <v/>
      </c>
      <c r="N2036" s="49" t="str">
        <f>+'[43]Trafo 3f Consoliadado'!M317</f>
        <v/>
      </c>
      <c r="O2036" s="49" t="str">
        <f>+'[43]Trafo 3f Consoliadado'!N317</f>
        <v>Estimado</v>
      </c>
      <c r="P2036" s="49" t="str">
        <f>+'[43]Trafo 3f Consoliadado'!O317</f>
        <v/>
      </c>
      <c r="Q2036" s="49" t="str">
        <f>+'[43]Trafo 3f Consoliadado'!P317</f>
        <v>E</v>
      </c>
      <c r="R2036" s="51">
        <f t="shared" si="128"/>
        <v>-0.40969939255822985</v>
      </c>
      <c r="S2036" s="45" t="str">
        <f t="shared" si="129"/>
        <v>Estimado.rar</v>
      </c>
      <c r="V2036" s="46">
        <f t="shared" si="131"/>
        <v>1</v>
      </c>
    </row>
    <row r="2037" spans="1:22" s="45" customFormat="1" ht="11.25" hidden="1" customHeight="1" x14ac:dyDescent="0.2">
      <c r="A2037" s="47">
        <f t="shared" si="130"/>
        <v>2023</v>
      </c>
      <c r="B2037" s="48" t="str">
        <f>+'[43]Trafo 3f Consoliadado'!B318</f>
        <v>TTA191</v>
      </c>
      <c r="C2037" s="49" t="str">
        <f>+'[43]Trafo 3f Consoliadado'!C318</f>
        <v xml:space="preserve">TRANSFORMADOR TRIFASICO AEREO  75 KVA; 12/0.38-0.22 KV.                                                                                                                                                                                                   </v>
      </c>
      <c r="D2037" s="49">
        <f>+'[43]Trafo 3f Consoliadado'!D318</f>
        <v>4408.55</v>
      </c>
      <c r="E2037" s="53">
        <f>+'[43]Trafo 3f Consoliadado'!E318</f>
        <v>2602.369742937416</v>
      </c>
      <c r="F2037" s="53"/>
      <c r="G2037" s="49" t="str">
        <f>+'[43]Trafo 3f Consoliadado'!F318</f>
        <v>E</v>
      </c>
      <c r="H2037" s="49" t="str">
        <f>+'[43]Trafo 3f Consoliadado'!G318</f>
        <v/>
      </c>
      <c r="I2037" s="49" t="str">
        <f>+'[43]Trafo 3f Consoliadado'!H318</f>
        <v>Estimado</v>
      </c>
      <c r="J2037" s="49" t="str">
        <f>+'[43]Trafo 3f Consoliadado'!I318</f>
        <v/>
      </c>
      <c r="K2037" s="49" t="str">
        <f>+'[43]Trafo 3f Consoliadado'!J318</f>
        <v/>
      </c>
      <c r="L2037" s="49" t="str">
        <f>+'[43]Trafo 3f Consoliadado'!K318</f>
        <v/>
      </c>
      <c r="M2037" s="49" t="str">
        <f>+'[43]Trafo 3f Consoliadado'!L318</f>
        <v/>
      </c>
      <c r="N2037" s="49" t="str">
        <f>+'[43]Trafo 3f Consoliadado'!M318</f>
        <v/>
      </c>
      <c r="O2037" s="49" t="str">
        <f>+'[43]Trafo 3f Consoliadado'!N318</f>
        <v>Estimado</v>
      </c>
      <c r="P2037" s="49" t="str">
        <f>+'[43]Trafo 3f Consoliadado'!O318</f>
        <v/>
      </c>
      <c r="Q2037" s="49" t="str">
        <f>+'[43]Trafo 3f Consoliadado'!P318</f>
        <v>E</v>
      </c>
      <c r="R2037" s="51">
        <f t="shared" si="128"/>
        <v>-0.40969939255822985</v>
      </c>
      <c r="S2037" s="45" t="str">
        <f t="shared" si="129"/>
        <v>Estimado.rar</v>
      </c>
      <c r="V2037" s="46">
        <f t="shared" si="131"/>
        <v>1</v>
      </c>
    </row>
    <row r="2038" spans="1:22" s="45" customFormat="1" ht="11.25" hidden="1" customHeight="1" x14ac:dyDescent="0.2">
      <c r="A2038" s="47">
        <f t="shared" si="130"/>
        <v>2024</v>
      </c>
      <c r="B2038" s="48" t="str">
        <f>+'[43]Trafo 3f Consoliadado'!B319</f>
        <v>TTA192</v>
      </c>
      <c r="C2038" s="49" t="str">
        <f>+'[43]Trafo 3f Consoliadado'!C319</f>
        <v xml:space="preserve">TRANSFORMADOR TRIFASICO AEREO  75 KVA; 12/0.44-0.22 KV.                                                                                                                                                                                                   </v>
      </c>
      <c r="D2038" s="49">
        <f>+'[43]Trafo 3f Consoliadado'!D319</f>
        <v>4408.55</v>
      </c>
      <c r="E2038" s="53">
        <f>+'[43]Trafo 3f Consoliadado'!E319</f>
        <v>2602.369742937416</v>
      </c>
      <c r="F2038" s="53"/>
      <c r="G2038" s="49" t="str">
        <f>+'[43]Trafo 3f Consoliadado'!F319</f>
        <v>E</v>
      </c>
      <c r="H2038" s="49" t="str">
        <f>+'[43]Trafo 3f Consoliadado'!G319</f>
        <v/>
      </c>
      <c r="I2038" s="49" t="str">
        <f>+'[43]Trafo 3f Consoliadado'!H319</f>
        <v>Estimado</v>
      </c>
      <c r="J2038" s="49" t="str">
        <f>+'[43]Trafo 3f Consoliadado'!I319</f>
        <v/>
      </c>
      <c r="K2038" s="49" t="str">
        <f>+'[43]Trafo 3f Consoliadado'!J319</f>
        <v/>
      </c>
      <c r="L2038" s="49" t="str">
        <f>+'[43]Trafo 3f Consoliadado'!K319</f>
        <v/>
      </c>
      <c r="M2038" s="49" t="str">
        <f>+'[43]Trafo 3f Consoliadado'!L319</f>
        <v/>
      </c>
      <c r="N2038" s="49" t="str">
        <f>+'[43]Trafo 3f Consoliadado'!M319</f>
        <v/>
      </c>
      <c r="O2038" s="49" t="str">
        <f>+'[43]Trafo 3f Consoliadado'!N319</f>
        <v>Estimado</v>
      </c>
      <c r="P2038" s="49" t="str">
        <f>+'[43]Trafo 3f Consoliadado'!O319</f>
        <v/>
      </c>
      <c r="Q2038" s="49" t="str">
        <f>+'[43]Trafo 3f Consoliadado'!P319</f>
        <v>E</v>
      </c>
      <c r="R2038" s="51">
        <f t="shared" si="128"/>
        <v>-0.40969939255822985</v>
      </c>
      <c r="S2038" s="45" t="str">
        <f t="shared" si="129"/>
        <v>Estimado.rar</v>
      </c>
      <c r="V2038" s="46">
        <f t="shared" si="131"/>
        <v>1</v>
      </c>
    </row>
    <row r="2039" spans="1:22" s="45" customFormat="1" ht="11.25" hidden="1" customHeight="1" x14ac:dyDescent="0.2">
      <c r="A2039" s="47">
        <f t="shared" si="130"/>
        <v>2025</v>
      </c>
      <c r="B2039" s="48" t="str">
        <f>+'[43]Trafo 3f Consoliadado'!B320</f>
        <v>TTC168</v>
      </c>
      <c r="C2039" s="49" t="str">
        <f>+'[43]Trafo 3f Consoliadado'!C320</f>
        <v xml:space="preserve">TRANSFORMADOR TRIFASICO AEREO  75 KVA 13.2 / 0.38-0.22 KV                                                                                                                                                                                                 </v>
      </c>
      <c r="D2039" s="49">
        <f>+'[43]Trafo 3f Consoliadado'!D320</f>
        <v>4408.55</v>
      </c>
      <c r="E2039" s="53">
        <f>+'[43]Trafo 3f Consoliadado'!E320</f>
        <v>2602.369742937416</v>
      </c>
      <c r="F2039" s="53"/>
      <c r="G2039" s="49" t="str">
        <f>+'[43]Trafo 3f Consoliadado'!F320</f>
        <v>E</v>
      </c>
      <c r="H2039" s="49" t="str">
        <f>+'[43]Trafo 3f Consoliadado'!G320</f>
        <v/>
      </c>
      <c r="I2039" s="49" t="str">
        <f>+'[43]Trafo 3f Consoliadado'!H320</f>
        <v>Estimado</v>
      </c>
      <c r="J2039" s="49" t="str">
        <f>+'[43]Trafo 3f Consoliadado'!I320</f>
        <v/>
      </c>
      <c r="K2039" s="49" t="str">
        <f>+'[43]Trafo 3f Consoliadado'!J320</f>
        <v/>
      </c>
      <c r="L2039" s="49" t="str">
        <f>+'[43]Trafo 3f Consoliadado'!K320</f>
        <v/>
      </c>
      <c r="M2039" s="49" t="str">
        <f>+'[43]Trafo 3f Consoliadado'!L320</f>
        <v/>
      </c>
      <c r="N2039" s="49" t="str">
        <f>+'[43]Trafo 3f Consoliadado'!M320</f>
        <v/>
      </c>
      <c r="O2039" s="49" t="str">
        <f>+'[43]Trafo 3f Consoliadado'!N320</f>
        <v>Estimado</v>
      </c>
      <c r="P2039" s="49" t="str">
        <f>+'[43]Trafo 3f Consoliadado'!O320</f>
        <v/>
      </c>
      <c r="Q2039" s="49" t="str">
        <f>+'[43]Trafo 3f Consoliadado'!P320</f>
        <v>E</v>
      </c>
      <c r="R2039" s="51">
        <f t="shared" si="128"/>
        <v>-0.40969939255822985</v>
      </c>
      <c r="S2039" s="45" t="str">
        <f t="shared" si="129"/>
        <v>Estimado.rar</v>
      </c>
      <c r="V2039" s="46">
        <f t="shared" si="131"/>
        <v>1</v>
      </c>
    </row>
    <row r="2040" spans="1:22" s="45" customFormat="1" ht="11.25" hidden="1" customHeight="1" x14ac:dyDescent="0.2">
      <c r="A2040" s="47">
        <f t="shared" si="130"/>
        <v>2026</v>
      </c>
      <c r="B2040" s="48" t="str">
        <f>+'[43]Trafo 3f Consoliadado'!B321</f>
        <v>TTA22</v>
      </c>
      <c r="C2040" s="49" t="str">
        <f>+'[43]Trafo 3f Consoliadado'!C321</f>
        <v xml:space="preserve">TRANSFORMADOR TRIFASICO AEREO  75 KVA; 13.2/0.22 KV.                                                                                                                                                                                                      </v>
      </c>
      <c r="D2040" s="49">
        <f>+'[43]Trafo 3f Consoliadado'!D321</f>
        <v>4408.55</v>
      </c>
      <c r="E2040" s="53">
        <f>+'[43]Trafo 3f Consoliadado'!E321</f>
        <v>2602.369742937416</v>
      </c>
      <c r="F2040" s="53"/>
      <c r="G2040" s="49" t="str">
        <f>+'[43]Trafo 3f Consoliadado'!F321</f>
        <v>E</v>
      </c>
      <c r="H2040" s="49" t="str">
        <f>+'[43]Trafo 3f Consoliadado'!G321</f>
        <v/>
      </c>
      <c r="I2040" s="49" t="str">
        <f>+'[43]Trafo 3f Consoliadado'!H321</f>
        <v>Estimado</v>
      </c>
      <c r="J2040" s="49" t="str">
        <f>+'[43]Trafo 3f Consoliadado'!I321</f>
        <v/>
      </c>
      <c r="K2040" s="49" t="str">
        <f>+'[43]Trafo 3f Consoliadado'!J321</f>
        <v/>
      </c>
      <c r="L2040" s="49" t="str">
        <f>+'[43]Trafo 3f Consoliadado'!K321</f>
        <v/>
      </c>
      <c r="M2040" s="49" t="str">
        <f>+'[43]Trafo 3f Consoliadado'!L321</f>
        <v/>
      </c>
      <c r="N2040" s="49" t="str">
        <f>+'[43]Trafo 3f Consoliadado'!M321</f>
        <v/>
      </c>
      <c r="O2040" s="49" t="str">
        <f>+'[43]Trafo 3f Consoliadado'!N321</f>
        <v>Estimado</v>
      </c>
      <c r="P2040" s="49" t="str">
        <f>+'[43]Trafo 3f Consoliadado'!O321</f>
        <v/>
      </c>
      <c r="Q2040" s="49" t="str">
        <f>+'[43]Trafo 3f Consoliadado'!P321</f>
        <v>E</v>
      </c>
      <c r="R2040" s="51">
        <f t="shared" si="128"/>
        <v>-0.40969939255822985</v>
      </c>
      <c r="S2040" s="45" t="str">
        <f t="shared" si="129"/>
        <v>Estimado.rar</v>
      </c>
      <c r="V2040" s="46">
        <f t="shared" si="131"/>
        <v>1</v>
      </c>
    </row>
    <row r="2041" spans="1:22" s="45" customFormat="1" ht="11.25" hidden="1" customHeight="1" x14ac:dyDescent="0.2">
      <c r="A2041" s="47">
        <f t="shared" si="130"/>
        <v>2027</v>
      </c>
      <c r="B2041" s="48" t="str">
        <f>+'[43]Trafo 3f Consoliadado'!B322</f>
        <v>TTA23</v>
      </c>
      <c r="C2041" s="49" t="str">
        <f>+'[43]Trafo 3f Consoliadado'!C322</f>
        <v xml:space="preserve">TRANSFORMADOR TRIFASICO AEREO  75 KVA; 13.2/0.38 KV.                                                                                                                                                                                                      </v>
      </c>
      <c r="D2041" s="49">
        <f>+'[43]Trafo 3f Consoliadado'!D322</f>
        <v>4408.55</v>
      </c>
      <c r="E2041" s="53">
        <f>+'[43]Trafo 3f Consoliadado'!E322</f>
        <v>2602.369742937416</v>
      </c>
      <c r="F2041" s="53"/>
      <c r="G2041" s="49" t="str">
        <f>+'[43]Trafo 3f Consoliadado'!F322</f>
        <v>E</v>
      </c>
      <c r="H2041" s="49" t="str">
        <f>+'[43]Trafo 3f Consoliadado'!G322</f>
        <v/>
      </c>
      <c r="I2041" s="49" t="str">
        <f>+'[43]Trafo 3f Consoliadado'!H322</f>
        <v>Estimado</v>
      </c>
      <c r="J2041" s="49" t="str">
        <f>+'[43]Trafo 3f Consoliadado'!I322</f>
        <v/>
      </c>
      <c r="K2041" s="49" t="str">
        <f>+'[43]Trafo 3f Consoliadado'!J322</f>
        <v/>
      </c>
      <c r="L2041" s="49" t="str">
        <f>+'[43]Trafo 3f Consoliadado'!K322</f>
        <v/>
      </c>
      <c r="M2041" s="49" t="str">
        <f>+'[43]Trafo 3f Consoliadado'!L322</f>
        <v/>
      </c>
      <c r="N2041" s="49" t="str">
        <f>+'[43]Trafo 3f Consoliadado'!M322</f>
        <v/>
      </c>
      <c r="O2041" s="49" t="str">
        <f>+'[43]Trafo 3f Consoliadado'!N322</f>
        <v>Estimado</v>
      </c>
      <c r="P2041" s="49" t="str">
        <f>+'[43]Trafo 3f Consoliadado'!O322</f>
        <v/>
      </c>
      <c r="Q2041" s="49" t="str">
        <f>+'[43]Trafo 3f Consoliadado'!P322</f>
        <v>E</v>
      </c>
      <c r="R2041" s="51">
        <f t="shared" si="128"/>
        <v>-0.40969939255822985</v>
      </c>
      <c r="S2041" s="45" t="str">
        <f t="shared" si="129"/>
        <v>Estimado.rar</v>
      </c>
      <c r="V2041" s="46">
        <f t="shared" si="131"/>
        <v>1</v>
      </c>
    </row>
    <row r="2042" spans="1:22" s="45" customFormat="1" ht="11.25" hidden="1" customHeight="1" x14ac:dyDescent="0.2">
      <c r="A2042" s="47">
        <f t="shared" si="130"/>
        <v>2028</v>
      </c>
      <c r="B2042" s="48" t="str">
        <f>+'[43]Trafo 3f Consoliadado'!B323</f>
        <v>TTA193</v>
      </c>
      <c r="C2042" s="49" t="str">
        <f>+'[43]Trafo 3f Consoliadado'!C323</f>
        <v xml:space="preserve">TRANSFORMADOR TRIFASICO AEREO  75 KVA; 13.2/0.44-0.22 KV.                                                                                                                                                                                                 </v>
      </c>
      <c r="D2042" s="49">
        <f>+'[43]Trafo 3f Consoliadado'!D323</f>
        <v>4408.55</v>
      </c>
      <c r="E2042" s="53">
        <f>+'[43]Trafo 3f Consoliadado'!E323</f>
        <v>2602.369742937416</v>
      </c>
      <c r="F2042" s="53"/>
      <c r="G2042" s="49" t="str">
        <f>+'[43]Trafo 3f Consoliadado'!F323</f>
        <v>E</v>
      </c>
      <c r="H2042" s="49" t="str">
        <f>+'[43]Trafo 3f Consoliadado'!G323</f>
        <v/>
      </c>
      <c r="I2042" s="49" t="str">
        <f>+'[43]Trafo 3f Consoliadado'!H323</f>
        <v>Estimado</v>
      </c>
      <c r="J2042" s="49" t="str">
        <f>+'[43]Trafo 3f Consoliadado'!I323</f>
        <v/>
      </c>
      <c r="K2042" s="49" t="str">
        <f>+'[43]Trafo 3f Consoliadado'!J323</f>
        <v/>
      </c>
      <c r="L2042" s="49" t="str">
        <f>+'[43]Trafo 3f Consoliadado'!K323</f>
        <v/>
      </c>
      <c r="M2042" s="49" t="str">
        <f>+'[43]Trafo 3f Consoliadado'!L323</f>
        <v/>
      </c>
      <c r="N2042" s="49" t="str">
        <f>+'[43]Trafo 3f Consoliadado'!M323</f>
        <v/>
      </c>
      <c r="O2042" s="49" t="str">
        <f>+'[43]Trafo 3f Consoliadado'!N323</f>
        <v>Estimado</v>
      </c>
      <c r="P2042" s="49" t="str">
        <f>+'[43]Trafo 3f Consoliadado'!O323</f>
        <v/>
      </c>
      <c r="Q2042" s="49" t="str">
        <f>+'[43]Trafo 3f Consoliadado'!P323</f>
        <v>E</v>
      </c>
      <c r="R2042" s="51">
        <f t="shared" si="128"/>
        <v>-0.40969939255822985</v>
      </c>
      <c r="S2042" s="45" t="str">
        <f t="shared" si="129"/>
        <v>Estimado.rar</v>
      </c>
      <c r="V2042" s="46">
        <f t="shared" si="131"/>
        <v>1</v>
      </c>
    </row>
    <row r="2043" spans="1:22" s="45" customFormat="1" ht="11.25" hidden="1" customHeight="1" x14ac:dyDescent="0.2">
      <c r="A2043" s="47">
        <f t="shared" si="130"/>
        <v>2029</v>
      </c>
      <c r="B2043" s="48" t="str">
        <f>+'[43]Trafo 3f Consoliadado'!B324</f>
        <v>TTA369</v>
      </c>
      <c r="C2043" s="49" t="str">
        <f>+'[43]Trafo 3f Consoliadado'!C324</f>
        <v xml:space="preserve">TRANSFORMADOR TRIFASICO AEREO  80 KVA, 12 KV/220 V                                                                                                                                                                                                        </v>
      </c>
      <c r="D2043" s="49">
        <f>+'[43]Trafo 3f Consoliadado'!D324</f>
        <v>4525.2</v>
      </c>
      <c r="E2043" s="53">
        <f>+'[43]Trafo 3f Consoliadado'!E324</f>
        <v>2734.7314220601816</v>
      </c>
      <c r="F2043" s="53"/>
      <c r="G2043" s="49" t="str">
        <f>+'[43]Trafo 3f Consoliadado'!F324</f>
        <v>E</v>
      </c>
      <c r="H2043" s="49" t="str">
        <f>+'[43]Trafo 3f Consoliadado'!G324</f>
        <v/>
      </c>
      <c r="I2043" s="49" t="str">
        <f>+'[43]Trafo 3f Consoliadado'!H324</f>
        <v>Estimado</v>
      </c>
      <c r="J2043" s="49" t="str">
        <f>+'[43]Trafo 3f Consoliadado'!I324</f>
        <v/>
      </c>
      <c r="K2043" s="49" t="str">
        <f>+'[43]Trafo 3f Consoliadado'!J324</f>
        <v/>
      </c>
      <c r="L2043" s="49" t="str">
        <f>+'[43]Trafo 3f Consoliadado'!K324</f>
        <v/>
      </c>
      <c r="M2043" s="49" t="str">
        <f>+'[43]Trafo 3f Consoliadado'!L324</f>
        <v/>
      </c>
      <c r="N2043" s="49" t="str">
        <f>+'[43]Trafo 3f Consoliadado'!M324</f>
        <v/>
      </c>
      <c r="O2043" s="49" t="str">
        <f>+'[43]Trafo 3f Consoliadado'!N324</f>
        <v>Estimado</v>
      </c>
      <c r="P2043" s="49" t="str">
        <f>+'[43]Trafo 3f Consoliadado'!O324</f>
        <v/>
      </c>
      <c r="Q2043" s="49" t="str">
        <f>+'[43]Trafo 3f Consoliadado'!P324</f>
        <v>E</v>
      </c>
      <c r="R2043" s="51">
        <f t="shared" si="128"/>
        <v>-0.39566617562534656</v>
      </c>
      <c r="S2043" s="45" t="str">
        <f t="shared" si="129"/>
        <v>Estimado.rar</v>
      </c>
      <c r="V2043" s="46">
        <f t="shared" si="131"/>
        <v>1</v>
      </c>
    </row>
    <row r="2044" spans="1:22" s="45" customFormat="1" ht="11.25" hidden="1" customHeight="1" x14ac:dyDescent="0.2">
      <c r="A2044" s="47">
        <f t="shared" si="130"/>
        <v>2030</v>
      </c>
      <c r="B2044" s="48" t="str">
        <f>+'[43]Trafo 3f Consoliadado'!B325</f>
        <v>TTA197</v>
      </c>
      <c r="C2044" s="49" t="str">
        <f>+'[43]Trafo 3f Consoliadado'!C325</f>
        <v xml:space="preserve">TRANSFORMADOR TRIFASICO AEREO  80 KVA; 12/0.38-0.22 KV.                                                                                                                                                                                                   </v>
      </c>
      <c r="D2044" s="49">
        <f>+'[43]Trafo 3f Consoliadado'!D325</f>
        <v>4525.2</v>
      </c>
      <c r="E2044" s="53">
        <f>+'[43]Trafo 3f Consoliadado'!E325</f>
        <v>2734.7314220601816</v>
      </c>
      <c r="F2044" s="53"/>
      <c r="G2044" s="49" t="str">
        <f>+'[43]Trafo 3f Consoliadado'!F325</f>
        <v>E</v>
      </c>
      <c r="H2044" s="49" t="str">
        <f>+'[43]Trafo 3f Consoliadado'!G325</f>
        <v/>
      </c>
      <c r="I2044" s="49" t="str">
        <f>+'[43]Trafo 3f Consoliadado'!H325</f>
        <v>Estimado</v>
      </c>
      <c r="J2044" s="49" t="str">
        <f>+'[43]Trafo 3f Consoliadado'!I325</f>
        <v/>
      </c>
      <c r="K2044" s="49" t="str">
        <f>+'[43]Trafo 3f Consoliadado'!J325</f>
        <v/>
      </c>
      <c r="L2044" s="49" t="str">
        <f>+'[43]Trafo 3f Consoliadado'!K325</f>
        <v/>
      </c>
      <c r="M2044" s="49" t="str">
        <f>+'[43]Trafo 3f Consoliadado'!L325</f>
        <v/>
      </c>
      <c r="N2044" s="49" t="str">
        <f>+'[43]Trafo 3f Consoliadado'!M325</f>
        <v/>
      </c>
      <c r="O2044" s="49" t="str">
        <f>+'[43]Trafo 3f Consoliadado'!N325</f>
        <v>Estimado</v>
      </c>
      <c r="P2044" s="49" t="str">
        <f>+'[43]Trafo 3f Consoliadado'!O325</f>
        <v/>
      </c>
      <c r="Q2044" s="49" t="str">
        <f>+'[43]Trafo 3f Consoliadado'!P325</f>
        <v>E</v>
      </c>
      <c r="R2044" s="51">
        <f t="shared" si="128"/>
        <v>-0.39566617562534656</v>
      </c>
      <c r="S2044" s="45" t="str">
        <f t="shared" si="129"/>
        <v>Estimado.rar</v>
      </c>
      <c r="V2044" s="46">
        <f t="shared" si="131"/>
        <v>1</v>
      </c>
    </row>
    <row r="2045" spans="1:22" s="45" customFormat="1" ht="11.25" hidden="1" customHeight="1" x14ac:dyDescent="0.2">
      <c r="A2045" s="47">
        <f t="shared" si="130"/>
        <v>2031</v>
      </c>
      <c r="B2045" s="48" t="str">
        <f>+'[43]Trafo 3f Consoliadado'!B326</f>
        <v>TTA286</v>
      </c>
      <c r="C2045" s="49" t="str">
        <f>+'[43]Trafo 3f Consoliadado'!C326</f>
        <v xml:space="preserve">TRANSFORMADOR TRIFASICO 80 KVA 13.2/0.22 KV                                                                                                                                                                                                               </v>
      </c>
      <c r="D2045" s="49">
        <f>+'[43]Trafo 3f Consoliadado'!D326</f>
        <v>4525.2</v>
      </c>
      <c r="E2045" s="53">
        <f>+'[43]Trafo 3f Consoliadado'!E326</f>
        <v>2734.7314220601816</v>
      </c>
      <c r="F2045" s="53"/>
      <c r="G2045" s="49" t="str">
        <f>+'[43]Trafo 3f Consoliadado'!F326</f>
        <v>E</v>
      </c>
      <c r="H2045" s="49" t="str">
        <f>+'[43]Trafo 3f Consoliadado'!G326</f>
        <v/>
      </c>
      <c r="I2045" s="49" t="str">
        <f>+'[43]Trafo 3f Consoliadado'!H326</f>
        <v>Estimado</v>
      </c>
      <c r="J2045" s="49" t="str">
        <f>+'[43]Trafo 3f Consoliadado'!I326</f>
        <v/>
      </c>
      <c r="K2045" s="49" t="str">
        <f>+'[43]Trafo 3f Consoliadado'!J326</f>
        <v/>
      </c>
      <c r="L2045" s="49" t="str">
        <f>+'[43]Trafo 3f Consoliadado'!K326</f>
        <v/>
      </c>
      <c r="M2045" s="49" t="str">
        <f>+'[43]Trafo 3f Consoliadado'!L326</f>
        <v/>
      </c>
      <c r="N2045" s="49" t="str">
        <f>+'[43]Trafo 3f Consoliadado'!M326</f>
        <v/>
      </c>
      <c r="O2045" s="49" t="str">
        <f>+'[43]Trafo 3f Consoliadado'!N326</f>
        <v>Estimado</v>
      </c>
      <c r="P2045" s="49" t="str">
        <f>+'[43]Trafo 3f Consoliadado'!O326</f>
        <v/>
      </c>
      <c r="Q2045" s="49" t="str">
        <f>+'[43]Trafo 3f Consoliadado'!P326</f>
        <v>E</v>
      </c>
      <c r="R2045" s="51">
        <f t="shared" si="128"/>
        <v>-0.39566617562534656</v>
      </c>
      <c r="S2045" s="45" t="str">
        <f t="shared" si="129"/>
        <v>Estimado.rar</v>
      </c>
      <c r="V2045" s="46">
        <f t="shared" si="131"/>
        <v>1</v>
      </c>
    </row>
    <row r="2046" spans="1:22" s="45" customFormat="1" ht="11.25" hidden="1" customHeight="1" x14ac:dyDescent="0.2">
      <c r="A2046" s="47">
        <f t="shared" si="130"/>
        <v>2032</v>
      </c>
      <c r="B2046" s="48" t="str">
        <f>+'[43]Trafo 3f Consoliadado'!B327</f>
        <v>TTA287</v>
      </c>
      <c r="C2046" s="49" t="str">
        <f>+'[43]Trafo 3f Consoliadado'!C327</f>
        <v xml:space="preserve">TRANSFORMADOR TRIFASICO 80 KVA 13.2/0.38-0.22 KV                                                                                                                                                                                                          </v>
      </c>
      <c r="D2046" s="49">
        <f>+'[43]Trafo 3f Consoliadado'!D327</f>
        <v>4525.2</v>
      </c>
      <c r="E2046" s="53">
        <f>+'[43]Trafo 3f Consoliadado'!E327</f>
        <v>2734.7314220601816</v>
      </c>
      <c r="F2046" s="53"/>
      <c r="G2046" s="49" t="str">
        <f>+'[43]Trafo 3f Consoliadado'!F327</f>
        <v>E</v>
      </c>
      <c r="H2046" s="49" t="str">
        <f>+'[43]Trafo 3f Consoliadado'!G327</f>
        <v/>
      </c>
      <c r="I2046" s="49" t="str">
        <f>+'[43]Trafo 3f Consoliadado'!H327</f>
        <v>Estimado</v>
      </c>
      <c r="J2046" s="49" t="str">
        <f>+'[43]Trafo 3f Consoliadado'!I327</f>
        <v/>
      </c>
      <c r="K2046" s="49" t="str">
        <f>+'[43]Trafo 3f Consoliadado'!J327</f>
        <v/>
      </c>
      <c r="L2046" s="49" t="str">
        <f>+'[43]Trafo 3f Consoliadado'!K327</f>
        <v/>
      </c>
      <c r="M2046" s="49" t="str">
        <f>+'[43]Trafo 3f Consoliadado'!L327</f>
        <v/>
      </c>
      <c r="N2046" s="49" t="str">
        <f>+'[43]Trafo 3f Consoliadado'!M327</f>
        <v/>
      </c>
      <c r="O2046" s="49" t="str">
        <f>+'[43]Trafo 3f Consoliadado'!N327</f>
        <v>Estimado</v>
      </c>
      <c r="P2046" s="49" t="str">
        <f>+'[43]Trafo 3f Consoliadado'!O327</f>
        <v/>
      </c>
      <c r="Q2046" s="49" t="str">
        <f>+'[43]Trafo 3f Consoliadado'!P327</f>
        <v>E</v>
      </c>
      <c r="R2046" s="51">
        <f t="shared" si="128"/>
        <v>-0.39566617562534656</v>
      </c>
      <c r="S2046" s="45" t="str">
        <f t="shared" si="129"/>
        <v>Estimado.rar</v>
      </c>
      <c r="V2046" s="46">
        <f t="shared" si="131"/>
        <v>1</v>
      </c>
    </row>
    <row r="2047" spans="1:22" s="45" customFormat="1" ht="11.25" hidden="1" customHeight="1" x14ac:dyDescent="0.2">
      <c r="A2047" s="47">
        <f t="shared" si="130"/>
        <v>2033</v>
      </c>
      <c r="B2047" s="48" t="str">
        <f>+'[43]Trafo 3f Consoliadado'!B328</f>
        <v>TTC171</v>
      </c>
      <c r="C2047" s="49" t="str">
        <f>+'[43]Trafo 3f Consoliadado'!C328</f>
        <v xml:space="preserve">TRANSFORMADOR TRIFASICO AEREO  80 KVA 13.2 / 0.38-0.22 KV                                                                                                                                                                                                 </v>
      </c>
      <c r="D2047" s="49">
        <f>+'[43]Trafo 3f Consoliadado'!D328</f>
        <v>4525.2</v>
      </c>
      <c r="E2047" s="53">
        <f>+'[43]Trafo 3f Consoliadado'!E328</f>
        <v>2734.7314220601816</v>
      </c>
      <c r="F2047" s="53"/>
      <c r="G2047" s="49" t="str">
        <f>+'[43]Trafo 3f Consoliadado'!F328</f>
        <v>E</v>
      </c>
      <c r="H2047" s="49" t="str">
        <f>+'[43]Trafo 3f Consoliadado'!G328</f>
        <v/>
      </c>
      <c r="I2047" s="49" t="str">
        <f>+'[43]Trafo 3f Consoliadado'!H328</f>
        <v>Estimado</v>
      </c>
      <c r="J2047" s="49" t="str">
        <f>+'[43]Trafo 3f Consoliadado'!I328</f>
        <v/>
      </c>
      <c r="K2047" s="49" t="str">
        <f>+'[43]Trafo 3f Consoliadado'!J328</f>
        <v/>
      </c>
      <c r="L2047" s="49" t="str">
        <f>+'[43]Trafo 3f Consoliadado'!K328</f>
        <v/>
      </c>
      <c r="M2047" s="49" t="str">
        <f>+'[43]Trafo 3f Consoliadado'!L328</f>
        <v/>
      </c>
      <c r="N2047" s="49" t="str">
        <f>+'[43]Trafo 3f Consoliadado'!M328</f>
        <v/>
      </c>
      <c r="O2047" s="49" t="str">
        <f>+'[43]Trafo 3f Consoliadado'!N328</f>
        <v>Estimado</v>
      </c>
      <c r="P2047" s="49" t="str">
        <f>+'[43]Trafo 3f Consoliadado'!O328</f>
        <v/>
      </c>
      <c r="Q2047" s="49" t="str">
        <f>+'[43]Trafo 3f Consoliadado'!P328</f>
        <v>E</v>
      </c>
      <c r="R2047" s="51">
        <f t="shared" si="128"/>
        <v>-0.39566617562534656</v>
      </c>
      <c r="S2047" s="45" t="str">
        <f t="shared" si="129"/>
        <v>Estimado.rar</v>
      </c>
      <c r="V2047" s="46">
        <f t="shared" si="131"/>
        <v>1</v>
      </c>
    </row>
    <row r="2048" spans="1:22" s="45" customFormat="1" ht="11.25" hidden="1" customHeight="1" x14ac:dyDescent="0.2">
      <c r="A2048" s="47">
        <f t="shared" si="130"/>
        <v>2034</v>
      </c>
      <c r="B2048" s="48" t="str">
        <f>+'[43]Trafo 3f Consoliadado'!B329</f>
        <v>TTA316</v>
      </c>
      <c r="C2048" s="49" t="str">
        <f>+'[43]Trafo 3f Consoliadado'!C329</f>
        <v xml:space="preserve">TRANSFORMADOR TRIFASICO AEREO  80 KVA, 13.2 KV/BT                                                                                                                                                                                                         </v>
      </c>
      <c r="D2048" s="49">
        <f>+'[43]Trafo 3f Consoliadado'!D329</f>
        <v>4525.2</v>
      </c>
      <c r="E2048" s="53">
        <f>+'[43]Trafo 3f Consoliadado'!E329</f>
        <v>2734.7314220601816</v>
      </c>
      <c r="F2048" s="53"/>
      <c r="G2048" s="49" t="str">
        <f>+'[43]Trafo 3f Consoliadado'!F329</f>
        <v>E</v>
      </c>
      <c r="H2048" s="49" t="str">
        <f>+'[43]Trafo 3f Consoliadado'!G329</f>
        <v/>
      </c>
      <c r="I2048" s="49" t="str">
        <f>+'[43]Trafo 3f Consoliadado'!H329</f>
        <v>Estimado</v>
      </c>
      <c r="J2048" s="49" t="str">
        <f>+'[43]Trafo 3f Consoliadado'!I329</f>
        <v/>
      </c>
      <c r="K2048" s="49" t="str">
        <f>+'[43]Trafo 3f Consoliadado'!J329</f>
        <v/>
      </c>
      <c r="L2048" s="49" t="str">
        <f>+'[43]Trafo 3f Consoliadado'!K329</f>
        <v/>
      </c>
      <c r="M2048" s="49" t="str">
        <f>+'[43]Trafo 3f Consoliadado'!L329</f>
        <v/>
      </c>
      <c r="N2048" s="49" t="str">
        <f>+'[43]Trafo 3f Consoliadado'!M329</f>
        <v/>
      </c>
      <c r="O2048" s="49" t="str">
        <f>+'[43]Trafo 3f Consoliadado'!N329</f>
        <v>Estimado</v>
      </c>
      <c r="P2048" s="49" t="str">
        <f>+'[43]Trafo 3f Consoliadado'!O329</f>
        <v/>
      </c>
      <c r="Q2048" s="49" t="str">
        <f>+'[43]Trafo 3f Consoliadado'!P329</f>
        <v>E</v>
      </c>
      <c r="R2048" s="51">
        <f t="shared" si="128"/>
        <v>-0.39566617562534656</v>
      </c>
      <c r="S2048" s="45" t="str">
        <f t="shared" si="129"/>
        <v>Estimado.rar</v>
      </c>
      <c r="V2048" s="46">
        <f t="shared" si="131"/>
        <v>1</v>
      </c>
    </row>
    <row r="2049" spans="1:22" s="45" customFormat="1" ht="11.25" hidden="1" customHeight="1" x14ac:dyDescent="0.2">
      <c r="A2049" s="47">
        <f t="shared" si="130"/>
        <v>2035</v>
      </c>
      <c r="B2049" s="48" t="str">
        <f>+'[43]Trafo 3f Consoliadado'!B330</f>
        <v>TTA68</v>
      </c>
      <c r="C2049" s="49" t="str">
        <f>+'[43]Trafo 3f Consoliadado'!C330</f>
        <v xml:space="preserve">TRANSFORMADOR TRIFASICO AEREO  80 KVA; 13.2/0.22 KV.                                                                                                                                                                                                      </v>
      </c>
      <c r="D2049" s="49">
        <f>+'[43]Trafo 3f Consoliadado'!D330</f>
        <v>4525.2</v>
      </c>
      <c r="E2049" s="53">
        <f>+'[43]Trafo 3f Consoliadado'!E330</f>
        <v>2734.7314220601816</v>
      </c>
      <c r="F2049" s="53"/>
      <c r="G2049" s="49" t="str">
        <f>+'[43]Trafo 3f Consoliadado'!F330</f>
        <v>E</v>
      </c>
      <c r="H2049" s="49" t="str">
        <f>+'[43]Trafo 3f Consoliadado'!G330</f>
        <v/>
      </c>
      <c r="I2049" s="49" t="str">
        <f>+'[43]Trafo 3f Consoliadado'!H330</f>
        <v>Estimado</v>
      </c>
      <c r="J2049" s="49" t="str">
        <f>+'[43]Trafo 3f Consoliadado'!I330</f>
        <v/>
      </c>
      <c r="K2049" s="49" t="str">
        <f>+'[43]Trafo 3f Consoliadado'!J330</f>
        <v/>
      </c>
      <c r="L2049" s="49" t="str">
        <f>+'[43]Trafo 3f Consoliadado'!K330</f>
        <v/>
      </c>
      <c r="M2049" s="49" t="str">
        <f>+'[43]Trafo 3f Consoliadado'!L330</f>
        <v/>
      </c>
      <c r="N2049" s="49" t="str">
        <f>+'[43]Trafo 3f Consoliadado'!M330</f>
        <v/>
      </c>
      <c r="O2049" s="49" t="str">
        <f>+'[43]Trafo 3f Consoliadado'!N330</f>
        <v>Estimado</v>
      </c>
      <c r="P2049" s="49" t="str">
        <f>+'[43]Trafo 3f Consoliadado'!O330</f>
        <v/>
      </c>
      <c r="Q2049" s="49" t="str">
        <f>+'[43]Trafo 3f Consoliadado'!P330</f>
        <v>E</v>
      </c>
      <c r="R2049" s="51">
        <f t="shared" si="128"/>
        <v>-0.39566617562534656</v>
      </c>
      <c r="S2049" s="45" t="str">
        <f t="shared" si="129"/>
        <v>Estimado.rar</v>
      </c>
      <c r="V2049" s="46">
        <f t="shared" si="131"/>
        <v>1</v>
      </c>
    </row>
    <row r="2050" spans="1:22" s="45" customFormat="1" ht="11.25" hidden="1" customHeight="1" x14ac:dyDescent="0.2">
      <c r="A2050" s="47">
        <f t="shared" si="130"/>
        <v>2036</v>
      </c>
      <c r="B2050" s="48" t="str">
        <f>+'[43]Trafo 3f Consoliadado'!B331</f>
        <v>TTA69</v>
      </c>
      <c r="C2050" s="49" t="str">
        <f>+'[43]Trafo 3f Consoliadado'!C331</f>
        <v xml:space="preserve">TRANSFORMADOR TRIFASICO AEREO  80 KVA; 13.2/0.38 KV.                                                                                                                                                                                                      </v>
      </c>
      <c r="D2050" s="49">
        <f>+'[43]Trafo 3f Consoliadado'!D331</f>
        <v>4525.2</v>
      </c>
      <c r="E2050" s="53">
        <f>+'[43]Trafo 3f Consoliadado'!E331</f>
        <v>2734.7314220601816</v>
      </c>
      <c r="F2050" s="53"/>
      <c r="G2050" s="49" t="str">
        <f>+'[43]Trafo 3f Consoliadado'!F331</f>
        <v>E</v>
      </c>
      <c r="H2050" s="49" t="str">
        <f>+'[43]Trafo 3f Consoliadado'!G331</f>
        <v/>
      </c>
      <c r="I2050" s="49" t="str">
        <f>+'[43]Trafo 3f Consoliadado'!H331</f>
        <v>Estimado</v>
      </c>
      <c r="J2050" s="49" t="str">
        <f>+'[43]Trafo 3f Consoliadado'!I331</f>
        <v/>
      </c>
      <c r="K2050" s="49" t="str">
        <f>+'[43]Trafo 3f Consoliadado'!J331</f>
        <v/>
      </c>
      <c r="L2050" s="49" t="str">
        <f>+'[43]Trafo 3f Consoliadado'!K331</f>
        <v/>
      </c>
      <c r="M2050" s="49" t="str">
        <f>+'[43]Trafo 3f Consoliadado'!L331</f>
        <v/>
      </c>
      <c r="N2050" s="49" t="str">
        <f>+'[43]Trafo 3f Consoliadado'!M331</f>
        <v/>
      </c>
      <c r="O2050" s="49" t="str">
        <f>+'[43]Trafo 3f Consoliadado'!N331</f>
        <v>Estimado</v>
      </c>
      <c r="P2050" s="49" t="str">
        <f>+'[43]Trafo 3f Consoliadado'!O331</f>
        <v/>
      </c>
      <c r="Q2050" s="49" t="str">
        <f>+'[43]Trafo 3f Consoliadado'!P331</f>
        <v>E</v>
      </c>
      <c r="R2050" s="51">
        <f t="shared" si="128"/>
        <v>-0.39566617562534656</v>
      </c>
      <c r="S2050" s="45" t="str">
        <f t="shared" si="129"/>
        <v>Estimado.rar</v>
      </c>
      <c r="V2050" s="46">
        <f t="shared" si="131"/>
        <v>1</v>
      </c>
    </row>
    <row r="2051" spans="1:22" s="45" customFormat="1" ht="11.25" hidden="1" customHeight="1" x14ac:dyDescent="0.2">
      <c r="A2051" s="47">
        <f t="shared" si="130"/>
        <v>2037</v>
      </c>
      <c r="B2051" s="48" t="str">
        <f>+'[43]Trafo 3f Consoliadado'!B332</f>
        <v>TTA198</v>
      </c>
      <c r="C2051" s="49" t="str">
        <f>+'[43]Trafo 3f Consoliadado'!C332</f>
        <v xml:space="preserve">TRANSFORMADOR TRIFASICO AEREO  80 KVA; 13.2/0.44-0.22 KV.                                                                                                                                                                                                 </v>
      </c>
      <c r="D2051" s="49">
        <f>+'[43]Trafo 3f Consoliadado'!D332</f>
        <v>4525.2</v>
      </c>
      <c r="E2051" s="53">
        <f>+'[43]Trafo 3f Consoliadado'!E332</f>
        <v>2734.7314220601816</v>
      </c>
      <c r="F2051" s="53"/>
      <c r="G2051" s="49" t="str">
        <f>+'[43]Trafo 3f Consoliadado'!F332</f>
        <v>E</v>
      </c>
      <c r="H2051" s="49" t="str">
        <f>+'[43]Trafo 3f Consoliadado'!G332</f>
        <v/>
      </c>
      <c r="I2051" s="49" t="str">
        <f>+'[43]Trafo 3f Consoliadado'!H332</f>
        <v>Estimado</v>
      </c>
      <c r="J2051" s="49" t="str">
        <f>+'[43]Trafo 3f Consoliadado'!I332</f>
        <v/>
      </c>
      <c r="K2051" s="49" t="str">
        <f>+'[43]Trafo 3f Consoliadado'!J332</f>
        <v/>
      </c>
      <c r="L2051" s="49" t="str">
        <f>+'[43]Trafo 3f Consoliadado'!K332</f>
        <v/>
      </c>
      <c r="M2051" s="49" t="str">
        <f>+'[43]Trafo 3f Consoliadado'!L332</f>
        <v/>
      </c>
      <c r="N2051" s="49" t="str">
        <f>+'[43]Trafo 3f Consoliadado'!M332</f>
        <v/>
      </c>
      <c r="O2051" s="49" t="str">
        <f>+'[43]Trafo 3f Consoliadado'!N332</f>
        <v>Estimado</v>
      </c>
      <c r="P2051" s="49" t="str">
        <f>+'[43]Trafo 3f Consoliadado'!O332</f>
        <v/>
      </c>
      <c r="Q2051" s="49" t="str">
        <f>+'[43]Trafo 3f Consoliadado'!P332</f>
        <v>E</v>
      </c>
      <c r="R2051" s="51">
        <f t="shared" ref="R2051:R2114" si="132">+IFERROR(E2051/D2051-1,"")</f>
        <v>-0.39566617562534656</v>
      </c>
      <c r="S2051" s="45" t="str">
        <f t="shared" ref="S2051:S2114" si="133">+IF(O2051="Sustento",K2051&amp;": "&amp;I2051,IF(O2051="Precio regulado 2012",O2051,IF(O2051="Estimado","Estimado.rar",O2051)))</f>
        <v>Estimado.rar</v>
      </c>
      <c r="V2051" s="46">
        <f t="shared" si="131"/>
        <v>1</v>
      </c>
    </row>
    <row r="2052" spans="1:22" s="45" customFormat="1" ht="11.25" hidden="1" customHeight="1" x14ac:dyDescent="0.2">
      <c r="A2052" s="47">
        <f t="shared" si="130"/>
        <v>2038</v>
      </c>
      <c r="B2052" s="48" t="str">
        <f>+'[43]Trafo 3f Consoliadado'!B333</f>
        <v>TTA201</v>
      </c>
      <c r="C2052" s="49" t="str">
        <f>+'[43]Trafo 3f Consoliadado'!C333</f>
        <v xml:space="preserve">TRANSFORMADOR TRIFASICO AEREO  90 KVA; 12/0.22 KV.                                                                                                                                                                                                        </v>
      </c>
      <c r="D2052" s="49">
        <f>+'[43]Trafo 3f Consoliadado'!D333</f>
        <v>4758.5</v>
      </c>
      <c r="E2052" s="53">
        <f>+'[43]Trafo 3f Consoliadado'!E333</f>
        <v>2993.8885181501723</v>
      </c>
      <c r="F2052" s="53"/>
      <c r="G2052" s="49" t="str">
        <f>+'[43]Trafo 3f Consoliadado'!F333</f>
        <v>E</v>
      </c>
      <c r="H2052" s="49" t="str">
        <f>+'[43]Trafo 3f Consoliadado'!G333</f>
        <v/>
      </c>
      <c r="I2052" s="49" t="str">
        <f>+'[43]Trafo 3f Consoliadado'!H333</f>
        <v>Estimado</v>
      </c>
      <c r="J2052" s="49" t="str">
        <f>+'[43]Trafo 3f Consoliadado'!I333</f>
        <v/>
      </c>
      <c r="K2052" s="49" t="str">
        <f>+'[43]Trafo 3f Consoliadado'!J333</f>
        <v/>
      </c>
      <c r="L2052" s="49" t="str">
        <f>+'[43]Trafo 3f Consoliadado'!K333</f>
        <v/>
      </c>
      <c r="M2052" s="49" t="str">
        <f>+'[43]Trafo 3f Consoliadado'!L333</f>
        <v/>
      </c>
      <c r="N2052" s="49" t="str">
        <f>+'[43]Trafo 3f Consoliadado'!M333</f>
        <v/>
      </c>
      <c r="O2052" s="49" t="str">
        <f>+'[43]Trafo 3f Consoliadado'!N333</f>
        <v>Estimado</v>
      </c>
      <c r="P2052" s="49" t="str">
        <f>+'[43]Trafo 3f Consoliadado'!O333</f>
        <v/>
      </c>
      <c r="Q2052" s="49" t="str">
        <f>+'[43]Trafo 3f Consoliadado'!P333</f>
        <v>E</v>
      </c>
      <c r="R2052" s="51">
        <f t="shared" si="132"/>
        <v>-0.37083355718184885</v>
      </c>
      <c r="S2052" s="45" t="str">
        <f t="shared" si="133"/>
        <v>Estimado.rar</v>
      </c>
      <c r="V2052" s="46">
        <f t="shared" si="131"/>
        <v>1</v>
      </c>
    </row>
    <row r="2053" spans="1:22" s="45" customFormat="1" ht="11.25" hidden="1" customHeight="1" x14ac:dyDescent="0.2">
      <c r="A2053" s="47">
        <f t="shared" si="130"/>
        <v>2039</v>
      </c>
      <c r="B2053" s="48" t="str">
        <f>+'[43]Trafo 3f Consoliadado'!B334</f>
        <v>TTA73</v>
      </c>
      <c r="C2053" s="49" t="str">
        <f>+'[43]Trafo 3f Consoliadado'!C334</f>
        <v xml:space="preserve">TRANSFORMADOR TRIFASICO AEREO  90 KVA; 13.2/0.22 KV.                                                                                                                                                                                                      </v>
      </c>
      <c r="D2053" s="49">
        <f>+'[43]Trafo 3f Consoliadado'!D334</f>
        <v>4758.5</v>
      </c>
      <c r="E2053" s="53">
        <f>+'[43]Trafo 3f Consoliadado'!E334</f>
        <v>2993.8885181501723</v>
      </c>
      <c r="F2053" s="53"/>
      <c r="G2053" s="49" t="str">
        <f>+'[43]Trafo 3f Consoliadado'!F334</f>
        <v>E</v>
      </c>
      <c r="H2053" s="49" t="str">
        <f>+'[43]Trafo 3f Consoliadado'!G334</f>
        <v/>
      </c>
      <c r="I2053" s="49" t="str">
        <f>+'[43]Trafo 3f Consoliadado'!H334</f>
        <v>Estimado</v>
      </c>
      <c r="J2053" s="49" t="str">
        <f>+'[43]Trafo 3f Consoliadado'!I334</f>
        <v/>
      </c>
      <c r="K2053" s="49" t="str">
        <f>+'[43]Trafo 3f Consoliadado'!J334</f>
        <v/>
      </c>
      <c r="L2053" s="49" t="str">
        <f>+'[43]Trafo 3f Consoliadado'!K334</f>
        <v/>
      </c>
      <c r="M2053" s="49" t="str">
        <f>+'[43]Trafo 3f Consoliadado'!L334</f>
        <v/>
      </c>
      <c r="N2053" s="49" t="str">
        <f>+'[43]Trafo 3f Consoliadado'!M334</f>
        <v/>
      </c>
      <c r="O2053" s="49" t="str">
        <f>+'[43]Trafo 3f Consoliadado'!N334</f>
        <v>Estimado</v>
      </c>
      <c r="P2053" s="49" t="str">
        <f>+'[43]Trafo 3f Consoliadado'!O334</f>
        <v/>
      </c>
      <c r="Q2053" s="49" t="str">
        <f>+'[43]Trafo 3f Consoliadado'!P334</f>
        <v>E</v>
      </c>
      <c r="R2053" s="51">
        <f t="shared" si="132"/>
        <v>-0.37083355718184885</v>
      </c>
      <c r="S2053" s="45" t="str">
        <f t="shared" si="133"/>
        <v>Estimado.rar</v>
      </c>
      <c r="V2053" s="46">
        <f t="shared" si="131"/>
        <v>1</v>
      </c>
    </row>
    <row r="2054" spans="1:22" s="45" customFormat="1" ht="11.25" hidden="1" customHeight="1" x14ac:dyDescent="0.2">
      <c r="A2054" s="47">
        <f t="shared" si="130"/>
        <v>2040</v>
      </c>
      <c r="B2054" s="48" t="str">
        <f>+'[43]Trafo 3f Consoliadado'!B335</f>
        <v>TTA74</v>
      </c>
      <c r="C2054" s="49" t="str">
        <f>+'[43]Trafo 3f Consoliadado'!C335</f>
        <v xml:space="preserve">TRANSFORMADOR TRIFASICO AEREO  90 KVA; 13.2/0.38 KV.                                                                                                                                                                                                      </v>
      </c>
      <c r="D2054" s="49">
        <f>+'[43]Trafo 3f Consoliadado'!D335</f>
        <v>4758.5</v>
      </c>
      <c r="E2054" s="53">
        <f>+'[43]Trafo 3f Consoliadado'!E335</f>
        <v>2993.8885181501723</v>
      </c>
      <c r="F2054" s="53"/>
      <c r="G2054" s="49" t="str">
        <f>+'[43]Trafo 3f Consoliadado'!F335</f>
        <v>E</v>
      </c>
      <c r="H2054" s="49" t="str">
        <f>+'[43]Trafo 3f Consoliadado'!G335</f>
        <v/>
      </c>
      <c r="I2054" s="49" t="str">
        <f>+'[43]Trafo 3f Consoliadado'!H335</f>
        <v>Estimado</v>
      </c>
      <c r="J2054" s="49" t="str">
        <f>+'[43]Trafo 3f Consoliadado'!I335</f>
        <v/>
      </c>
      <c r="K2054" s="49" t="str">
        <f>+'[43]Trafo 3f Consoliadado'!J335</f>
        <v/>
      </c>
      <c r="L2054" s="49" t="str">
        <f>+'[43]Trafo 3f Consoliadado'!K335</f>
        <v/>
      </c>
      <c r="M2054" s="49" t="str">
        <f>+'[43]Trafo 3f Consoliadado'!L335</f>
        <v/>
      </c>
      <c r="N2054" s="49" t="str">
        <f>+'[43]Trafo 3f Consoliadado'!M335</f>
        <v/>
      </c>
      <c r="O2054" s="49" t="str">
        <f>+'[43]Trafo 3f Consoliadado'!N335</f>
        <v>Estimado</v>
      </c>
      <c r="P2054" s="49" t="str">
        <f>+'[43]Trafo 3f Consoliadado'!O335</f>
        <v/>
      </c>
      <c r="Q2054" s="49" t="str">
        <f>+'[43]Trafo 3f Consoliadado'!P335</f>
        <v>E</v>
      </c>
      <c r="R2054" s="51">
        <f t="shared" si="132"/>
        <v>-0.37083355718184885</v>
      </c>
      <c r="S2054" s="45" t="str">
        <f t="shared" si="133"/>
        <v>Estimado.rar</v>
      </c>
      <c r="V2054" s="46">
        <f t="shared" si="131"/>
        <v>1</v>
      </c>
    </row>
    <row r="2055" spans="1:22" s="45" customFormat="1" ht="11.25" hidden="1" customHeight="1" x14ac:dyDescent="0.2">
      <c r="A2055" s="47">
        <f t="shared" si="130"/>
        <v>2041</v>
      </c>
      <c r="B2055" s="48" t="str">
        <f>+'[43]Trafo 3f Consoliadado'!B336</f>
        <v>TTA202</v>
      </c>
      <c r="C2055" s="49" t="str">
        <f>+'[43]Trafo 3f Consoliadado'!C336</f>
        <v xml:space="preserve">TRANSFORMADOR TRIFASICO AEREO  90 KVA; 13.2/0.38-0.22 KV.                                                                                                                                                                                                 </v>
      </c>
      <c r="D2055" s="49">
        <f>+'[43]Trafo 3f Consoliadado'!D336</f>
        <v>4758.5</v>
      </c>
      <c r="E2055" s="53">
        <f>+'[43]Trafo 3f Consoliadado'!E336</f>
        <v>2993.8885181501723</v>
      </c>
      <c r="F2055" s="53"/>
      <c r="G2055" s="49" t="str">
        <f>+'[43]Trafo 3f Consoliadado'!F336</f>
        <v>E</v>
      </c>
      <c r="H2055" s="49" t="str">
        <f>+'[43]Trafo 3f Consoliadado'!G336</f>
        <v/>
      </c>
      <c r="I2055" s="49" t="str">
        <f>+'[43]Trafo 3f Consoliadado'!H336</f>
        <v>Estimado</v>
      </c>
      <c r="J2055" s="49" t="str">
        <f>+'[43]Trafo 3f Consoliadado'!I336</f>
        <v/>
      </c>
      <c r="K2055" s="49" t="str">
        <f>+'[43]Trafo 3f Consoliadado'!J336</f>
        <v/>
      </c>
      <c r="L2055" s="49" t="str">
        <f>+'[43]Trafo 3f Consoliadado'!K336</f>
        <v/>
      </c>
      <c r="M2055" s="49" t="str">
        <f>+'[43]Trafo 3f Consoliadado'!L336</f>
        <v/>
      </c>
      <c r="N2055" s="49" t="str">
        <f>+'[43]Trafo 3f Consoliadado'!M336</f>
        <v/>
      </c>
      <c r="O2055" s="49" t="str">
        <f>+'[43]Trafo 3f Consoliadado'!N336</f>
        <v>Estimado</v>
      </c>
      <c r="P2055" s="49" t="str">
        <f>+'[43]Trafo 3f Consoliadado'!O336</f>
        <v/>
      </c>
      <c r="Q2055" s="49" t="str">
        <f>+'[43]Trafo 3f Consoliadado'!P336</f>
        <v>E</v>
      </c>
      <c r="R2055" s="51">
        <f t="shared" si="132"/>
        <v>-0.37083355718184885</v>
      </c>
      <c r="S2055" s="45" t="str">
        <f t="shared" si="133"/>
        <v>Estimado.rar</v>
      </c>
      <c r="V2055" s="46">
        <f t="shared" si="131"/>
        <v>1</v>
      </c>
    </row>
    <row r="2056" spans="1:22" s="45" customFormat="1" ht="11.25" hidden="1" customHeight="1" x14ac:dyDescent="0.2">
      <c r="A2056" s="47">
        <f t="shared" si="130"/>
        <v>2042</v>
      </c>
      <c r="B2056" s="48" t="str">
        <f>+'[43]Trafo 3f Consoliadado'!B337</f>
        <v>TTA203</v>
      </c>
      <c r="C2056" s="49" t="str">
        <f>+'[43]Trafo 3f Consoliadado'!C337</f>
        <v xml:space="preserve">TRANSFORMADOR TRIFASICO AEREO  90 KVA; 13.2/0.44-0.22 KV.                                                                                                                                                                                                 </v>
      </c>
      <c r="D2056" s="49">
        <f>+'[43]Trafo 3f Consoliadado'!D337</f>
        <v>4758.5</v>
      </c>
      <c r="E2056" s="53">
        <f>+'[43]Trafo 3f Consoliadado'!E337</f>
        <v>2993.8885181501723</v>
      </c>
      <c r="F2056" s="53"/>
      <c r="G2056" s="49" t="str">
        <f>+'[43]Trafo 3f Consoliadado'!F337</f>
        <v>E</v>
      </c>
      <c r="H2056" s="49" t="str">
        <f>+'[43]Trafo 3f Consoliadado'!G337</f>
        <v/>
      </c>
      <c r="I2056" s="49" t="str">
        <f>+'[43]Trafo 3f Consoliadado'!H337</f>
        <v>Estimado</v>
      </c>
      <c r="J2056" s="49" t="str">
        <f>+'[43]Trafo 3f Consoliadado'!I337</f>
        <v/>
      </c>
      <c r="K2056" s="49" t="str">
        <f>+'[43]Trafo 3f Consoliadado'!J337</f>
        <v/>
      </c>
      <c r="L2056" s="49" t="str">
        <f>+'[43]Trafo 3f Consoliadado'!K337</f>
        <v/>
      </c>
      <c r="M2056" s="49" t="str">
        <f>+'[43]Trafo 3f Consoliadado'!L337</f>
        <v/>
      </c>
      <c r="N2056" s="49" t="str">
        <f>+'[43]Trafo 3f Consoliadado'!M337</f>
        <v/>
      </c>
      <c r="O2056" s="49" t="str">
        <f>+'[43]Trafo 3f Consoliadado'!N337</f>
        <v>Estimado</v>
      </c>
      <c r="P2056" s="49" t="str">
        <f>+'[43]Trafo 3f Consoliadado'!O337</f>
        <v/>
      </c>
      <c r="Q2056" s="49" t="str">
        <f>+'[43]Trafo 3f Consoliadado'!P337</f>
        <v>E</v>
      </c>
      <c r="R2056" s="51">
        <f t="shared" si="132"/>
        <v>-0.37083355718184885</v>
      </c>
      <c r="S2056" s="45" t="str">
        <f t="shared" si="133"/>
        <v>Estimado.rar</v>
      </c>
      <c r="V2056" s="46">
        <f t="shared" si="131"/>
        <v>1</v>
      </c>
    </row>
    <row r="2057" spans="1:22" s="45" customFormat="1" ht="11.25" hidden="1" customHeight="1" x14ac:dyDescent="0.2">
      <c r="A2057" s="47">
        <f t="shared" si="130"/>
        <v>2043</v>
      </c>
      <c r="B2057" s="48" t="str">
        <f>+'[43]Trafo 3f Consoliadado'!B338</f>
        <v>TTA375</v>
      </c>
      <c r="C2057" s="49" t="str">
        <f>+'[43]Trafo 3f Consoliadado'!C338</f>
        <v xml:space="preserve">TRANSFORMADOR TRIFASICO AEREO 100 KVA, 12 KV/220 V                                                                                                                                                                                                        </v>
      </c>
      <c r="D2057" s="49">
        <f>+'[43]Trafo 3f Consoliadado'!D338</f>
        <v>4991.8</v>
      </c>
      <c r="E2057" s="53">
        <f>+'[43]Trafo 3f Consoliadado'!E338</f>
        <v>3246.4551519808733</v>
      </c>
      <c r="F2057" s="53"/>
      <c r="G2057" s="49" t="str">
        <f>+'[43]Trafo 3f Consoliadado'!F338</f>
        <v>E</v>
      </c>
      <c r="H2057" s="49" t="str">
        <f>+'[43]Trafo 3f Consoliadado'!G338</f>
        <v/>
      </c>
      <c r="I2057" s="49" t="str">
        <f>+'[43]Trafo 3f Consoliadado'!H338</f>
        <v>Estimado</v>
      </c>
      <c r="J2057" s="49" t="str">
        <f>+'[43]Trafo 3f Consoliadado'!I338</f>
        <v/>
      </c>
      <c r="K2057" s="49" t="str">
        <f>+'[43]Trafo 3f Consoliadado'!J338</f>
        <v/>
      </c>
      <c r="L2057" s="49" t="str">
        <f>+'[43]Trafo 3f Consoliadado'!K338</f>
        <v/>
      </c>
      <c r="M2057" s="49" t="str">
        <f>+'[43]Trafo 3f Consoliadado'!L338</f>
        <v/>
      </c>
      <c r="N2057" s="49" t="str">
        <f>+'[43]Trafo 3f Consoliadado'!M338</f>
        <v/>
      </c>
      <c r="O2057" s="49" t="str">
        <f>+'[43]Trafo 3f Consoliadado'!N338</f>
        <v>Estimado</v>
      </c>
      <c r="P2057" s="49" t="str">
        <f>+'[43]Trafo 3f Consoliadado'!O338</f>
        <v/>
      </c>
      <c r="Q2057" s="49" t="str">
        <f>+'[43]Trafo 3f Consoliadado'!P338</f>
        <v>E</v>
      </c>
      <c r="R2057" s="51">
        <f t="shared" si="132"/>
        <v>-0.34964238311212925</v>
      </c>
      <c r="S2057" s="45" t="str">
        <f t="shared" si="133"/>
        <v>Estimado.rar</v>
      </c>
      <c r="V2057" s="46">
        <f t="shared" si="131"/>
        <v>1</v>
      </c>
    </row>
    <row r="2058" spans="1:22" s="45" customFormat="1" ht="11.25" hidden="1" customHeight="1" x14ac:dyDescent="0.2">
      <c r="A2058" s="47">
        <f t="shared" si="130"/>
        <v>2044</v>
      </c>
      <c r="B2058" s="48" t="str">
        <f>+'[43]Trafo 3f Consoliadado'!B339</f>
        <v>TTA376</v>
      </c>
      <c r="C2058" s="49" t="str">
        <f>+'[43]Trafo 3f Consoliadado'!C339</f>
        <v xml:space="preserve">TRANSFORMADOR TRIFASICO AEREO 100 KVA, 12 KV/380/220 V                                                                                                                                                                                                    </v>
      </c>
      <c r="D2058" s="49">
        <f>+'[43]Trafo 3f Consoliadado'!D339</f>
        <v>4991.8</v>
      </c>
      <c r="E2058" s="53">
        <f>+'[43]Trafo 3f Consoliadado'!E339</f>
        <v>3246.4551519808733</v>
      </c>
      <c r="F2058" s="53"/>
      <c r="G2058" s="49" t="str">
        <f>+'[43]Trafo 3f Consoliadado'!F339</f>
        <v>E</v>
      </c>
      <c r="H2058" s="49" t="str">
        <f>+'[43]Trafo 3f Consoliadado'!G339</f>
        <v/>
      </c>
      <c r="I2058" s="49" t="str">
        <f>+'[43]Trafo 3f Consoliadado'!H339</f>
        <v>Estimado</v>
      </c>
      <c r="J2058" s="49" t="str">
        <f>+'[43]Trafo 3f Consoliadado'!I339</f>
        <v/>
      </c>
      <c r="K2058" s="49" t="str">
        <f>+'[43]Trafo 3f Consoliadado'!J339</f>
        <v/>
      </c>
      <c r="L2058" s="49" t="str">
        <f>+'[43]Trafo 3f Consoliadado'!K339</f>
        <v/>
      </c>
      <c r="M2058" s="49" t="str">
        <f>+'[43]Trafo 3f Consoliadado'!L339</f>
        <v/>
      </c>
      <c r="N2058" s="49" t="str">
        <f>+'[43]Trafo 3f Consoliadado'!M339</f>
        <v/>
      </c>
      <c r="O2058" s="49" t="str">
        <f>+'[43]Trafo 3f Consoliadado'!N339</f>
        <v>Estimado</v>
      </c>
      <c r="P2058" s="49" t="str">
        <f>+'[43]Trafo 3f Consoliadado'!O339</f>
        <v/>
      </c>
      <c r="Q2058" s="49" t="str">
        <f>+'[43]Trafo 3f Consoliadado'!P339</f>
        <v>E</v>
      </c>
      <c r="R2058" s="51">
        <f t="shared" si="132"/>
        <v>-0.34964238311212925</v>
      </c>
      <c r="S2058" s="45" t="str">
        <f t="shared" si="133"/>
        <v>Estimado.rar</v>
      </c>
      <c r="V2058" s="46">
        <f t="shared" si="131"/>
        <v>1</v>
      </c>
    </row>
    <row r="2059" spans="1:22" s="45" customFormat="1" ht="11.25" hidden="1" customHeight="1" x14ac:dyDescent="0.2">
      <c r="A2059" s="47">
        <f t="shared" si="130"/>
        <v>2045</v>
      </c>
      <c r="B2059" s="48" t="str">
        <f>+'[43]Trafo 3f Consoliadado'!B340</f>
        <v>TTV59</v>
      </c>
      <c r="C2059" s="49" t="str">
        <f>+'[43]Trafo 3f Consoliadado'!C340</f>
        <v xml:space="preserve">TRANSFORMADOR DE 100 KVA TRIFASICO  13.2 / 0.22 KV                                                                                                                                                                                                        </v>
      </c>
      <c r="D2059" s="49">
        <f>+'[43]Trafo 3f Consoliadado'!D340</f>
        <v>4991.8</v>
      </c>
      <c r="E2059" s="53">
        <f>+'[43]Trafo 3f Consoliadado'!E340</f>
        <v>3246.4551519808733</v>
      </c>
      <c r="F2059" s="53"/>
      <c r="G2059" s="49" t="str">
        <f>+'[43]Trafo 3f Consoliadado'!F340</f>
        <v>E</v>
      </c>
      <c r="H2059" s="49" t="str">
        <f>+'[43]Trafo 3f Consoliadado'!G340</f>
        <v/>
      </c>
      <c r="I2059" s="49" t="str">
        <f>+'[43]Trafo 3f Consoliadado'!H340</f>
        <v>Estimado</v>
      </c>
      <c r="J2059" s="49" t="str">
        <f>+'[43]Trafo 3f Consoliadado'!I340</f>
        <v/>
      </c>
      <c r="K2059" s="49" t="str">
        <f>+'[43]Trafo 3f Consoliadado'!J340</f>
        <v/>
      </c>
      <c r="L2059" s="49" t="str">
        <f>+'[43]Trafo 3f Consoliadado'!K340</f>
        <v/>
      </c>
      <c r="M2059" s="49" t="str">
        <f>+'[43]Trafo 3f Consoliadado'!L340</f>
        <v/>
      </c>
      <c r="N2059" s="49" t="str">
        <f>+'[43]Trafo 3f Consoliadado'!M340</f>
        <v/>
      </c>
      <c r="O2059" s="49" t="str">
        <f>+'[43]Trafo 3f Consoliadado'!N340</f>
        <v>Estimado</v>
      </c>
      <c r="P2059" s="49" t="str">
        <f>+'[43]Trafo 3f Consoliadado'!O340</f>
        <v/>
      </c>
      <c r="Q2059" s="49" t="str">
        <f>+'[43]Trafo 3f Consoliadado'!P340</f>
        <v>E</v>
      </c>
      <c r="R2059" s="51">
        <f t="shared" si="132"/>
        <v>-0.34964238311212925</v>
      </c>
      <c r="S2059" s="45" t="str">
        <f t="shared" si="133"/>
        <v>Estimado.rar</v>
      </c>
      <c r="V2059" s="46">
        <f t="shared" si="131"/>
        <v>1</v>
      </c>
    </row>
    <row r="2060" spans="1:22" s="45" customFormat="1" ht="11.25" hidden="1" customHeight="1" x14ac:dyDescent="0.2">
      <c r="A2060" s="47">
        <f t="shared" ref="A2060:A2123" si="134">+A2059+1</f>
        <v>2046</v>
      </c>
      <c r="B2060" s="48" t="str">
        <f>+'[43]Trafo 3f Consoliadado'!B341</f>
        <v>TTV60</v>
      </c>
      <c r="C2060" s="49" t="str">
        <f>+'[43]Trafo 3f Consoliadado'!C341</f>
        <v xml:space="preserve">TRANSFORMADOR DE 100 KVA TRIFASICO  13.2 / 0.38-0.22 KV                                                                                                                                                                                                   </v>
      </c>
      <c r="D2060" s="49">
        <f>+'[43]Trafo 3f Consoliadado'!D341</f>
        <v>4991.8</v>
      </c>
      <c r="E2060" s="53">
        <f>+'[43]Trafo 3f Consoliadado'!E341</f>
        <v>3246.4551519808733</v>
      </c>
      <c r="F2060" s="53"/>
      <c r="G2060" s="49" t="str">
        <f>+'[43]Trafo 3f Consoliadado'!F341</f>
        <v>E</v>
      </c>
      <c r="H2060" s="49" t="str">
        <f>+'[43]Trafo 3f Consoliadado'!G341</f>
        <v/>
      </c>
      <c r="I2060" s="49" t="str">
        <f>+'[43]Trafo 3f Consoliadado'!H341</f>
        <v>Estimado</v>
      </c>
      <c r="J2060" s="49" t="str">
        <f>+'[43]Trafo 3f Consoliadado'!I341</f>
        <v/>
      </c>
      <c r="K2060" s="49" t="str">
        <f>+'[43]Trafo 3f Consoliadado'!J341</f>
        <v/>
      </c>
      <c r="L2060" s="49" t="str">
        <f>+'[43]Trafo 3f Consoliadado'!K341</f>
        <v/>
      </c>
      <c r="M2060" s="49" t="str">
        <f>+'[43]Trafo 3f Consoliadado'!L341</f>
        <v/>
      </c>
      <c r="N2060" s="49" t="str">
        <f>+'[43]Trafo 3f Consoliadado'!M341</f>
        <v/>
      </c>
      <c r="O2060" s="49" t="str">
        <f>+'[43]Trafo 3f Consoliadado'!N341</f>
        <v>Estimado</v>
      </c>
      <c r="P2060" s="49" t="str">
        <f>+'[43]Trafo 3f Consoliadado'!O341</f>
        <v/>
      </c>
      <c r="Q2060" s="49" t="str">
        <f>+'[43]Trafo 3f Consoliadado'!P341</f>
        <v>E</v>
      </c>
      <c r="R2060" s="51">
        <f t="shared" si="132"/>
        <v>-0.34964238311212925</v>
      </c>
      <c r="S2060" s="45" t="str">
        <f t="shared" si="133"/>
        <v>Estimado.rar</v>
      </c>
      <c r="V2060" s="46">
        <f t="shared" si="131"/>
        <v>1</v>
      </c>
    </row>
    <row r="2061" spans="1:22" s="45" customFormat="1" ht="11.25" hidden="1" customHeight="1" x14ac:dyDescent="0.2">
      <c r="A2061" s="47">
        <f t="shared" si="134"/>
        <v>2047</v>
      </c>
      <c r="B2061" s="48" t="str">
        <f>+'[43]Trafo 3f Consoliadado'!B342</f>
        <v>TTA263</v>
      </c>
      <c r="C2061" s="49" t="str">
        <f>+'[43]Trafo 3f Consoliadado'!C342</f>
        <v xml:space="preserve">TRANSFORMADOR TRIFASICO 100 KVA 13.2 KV/ BT                                                                                                                                                                                                               </v>
      </c>
      <c r="D2061" s="49">
        <f>+'[43]Trafo 3f Consoliadado'!D342</f>
        <v>4991.8</v>
      </c>
      <c r="E2061" s="53">
        <f>+'[43]Trafo 3f Consoliadado'!E342</f>
        <v>3246.4551519808733</v>
      </c>
      <c r="F2061" s="53"/>
      <c r="G2061" s="49" t="str">
        <f>+'[43]Trafo 3f Consoliadado'!F342</f>
        <v>E</v>
      </c>
      <c r="H2061" s="49" t="str">
        <f>+'[43]Trafo 3f Consoliadado'!G342</f>
        <v/>
      </c>
      <c r="I2061" s="49" t="str">
        <f>+'[43]Trafo 3f Consoliadado'!H342</f>
        <v>Estimado</v>
      </c>
      <c r="J2061" s="49" t="str">
        <f>+'[43]Trafo 3f Consoliadado'!I342</f>
        <v/>
      </c>
      <c r="K2061" s="49" t="str">
        <f>+'[43]Trafo 3f Consoliadado'!J342</f>
        <v/>
      </c>
      <c r="L2061" s="49" t="str">
        <f>+'[43]Trafo 3f Consoliadado'!K342</f>
        <v/>
      </c>
      <c r="M2061" s="49" t="str">
        <f>+'[43]Trafo 3f Consoliadado'!L342</f>
        <v/>
      </c>
      <c r="N2061" s="49" t="str">
        <f>+'[43]Trafo 3f Consoliadado'!M342</f>
        <v/>
      </c>
      <c r="O2061" s="49" t="str">
        <f>+'[43]Trafo 3f Consoliadado'!N342</f>
        <v>Estimado</v>
      </c>
      <c r="P2061" s="49" t="str">
        <f>+'[43]Trafo 3f Consoliadado'!O342</f>
        <v/>
      </c>
      <c r="Q2061" s="49" t="str">
        <f>+'[43]Trafo 3f Consoliadado'!P342</f>
        <v>E</v>
      </c>
      <c r="R2061" s="51">
        <f t="shared" si="132"/>
        <v>-0.34964238311212925</v>
      </c>
      <c r="S2061" s="45" t="str">
        <f t="shared" si="133"/>
        <v>Estimado.rar</v>
      </c>
      <c r="V2061" s="46">
        <f t="shared" si="131"/>
        <v>1</v>
      </c>
    </row>
    <row r="2062" spans="1:22" s="45" customFormat="1" ht="11.25" hidden="1" customHeight="1" x14ac:dyDescent="0.2">
      <c r="A2062" s="47">
        <f t="shared" si="134"/>
        <v>2048</v>
      </c>
      <c r="B2062" s="48" t="str">
        <f>+'[43]Trafo 3f Consoliadado'!B343</f>
        <v>TTA262</v>
      </c>
      <c r="C2062" s="49" t="str">
        <f>+'[43]Trafo 3f Consoliadado'!C343</f>
        <v xml:space="preserve">TRANSFORMADOR TRIFASICO 100 KVA 13.2/0.44-0.22 KV.                                                                                                                                                                                                        </v>
      </c>
      <c r="D2062" s="49">
        <f>+'[43]Trafo 3f Consoliadado'!D343</f>
        <v>4991.8</v>
      </c>
      <c r="E2062" s="53">
        <f>+'[43]Trafo 3f Consoliadado'!E343</f>
        <v>3246.4551519808733</v>
      </c>
      <c r="F2062" s="53"/>
      <c r="G2062" s="49" t="str">
        <f>+'[43]Trafo 3f Consoliadado'!F343</f>
        <v>E</v>
      </c>
      <c r="H2062" s="49" t="str">
        <f>+'[43]Trafo 3f Consoliadado'!G343</f>
        <v/>
      </c>
      <c r="I2062" s="49" t="str">
        <f>+'[43]Trafo 3f Consoliadado'!H343</f>
        <v>Estimado</v>
      </c>
      <c r="J2062" s="49" t="str">
        <f>+'[43]Trafo 3f Consoliadado'!I343</f>
        <v/>
      </c>
      <c r="K2062" s="49" t="str">
        <f>+'[43]Trafo 3f Consoliadado'!J343</f>
        <v/>
      </c>
      <c r="L2062" s="49" t="str">
        <f>+'[43]Trafo 3f Consoliadado'!K343</f>
        <v/>
      </c>
      <c r="M2062" s="49" t="str">
        <f>+'[43]Trafo 3f Consoliadado'!L343</f>
        <v/>
      </c>
      <c r="N2062" s="49" t="str">
        <f>+'[43]Trafo 3f Consoliadado'!M343</f>
        <v/>
      </c>
      <c r="O2062" s="49" t="str">
        <f>+'[43]Trafo 3f Consoliadado'!N343</f>
        <v>Estimado</v>
      </c>
      <c r="P2062" s="49" t="str">
        <f>+'[43]Trafo 3f Consoliadado'!O343</f>
        <v/>
      </c>
      <c r="Q2062" s="49" t="str">
        <f>+'[43]Trafo 3f Consoliadado'!P343</f>
        <v>E</v>
      </c>
      <c r="R2062" s="51">
        <f t="shared" si="132"/>
        <v>-0.34964238311212925</v>
      </c>
      <c r="S2062" s="45" t="str">
        <f t="shared" si="133"/>
        <v>Estimado.rar</v>
      </c>
      <c r="V2062" s="46">
        <f t="shared" si="131"/>
        <v>1</v>
      </c>
    </row>
    <row r="2063" spans="1:22" s="45" customFormat="1" ht="11.25" hidden="1" customHeight="1" x14ac:dyDescent="0.2">
      <c r="A2063" s="47">
        <f t="shared" si="134"/>
        <v>2049</v>
      </c>
      <c r="B2063" s="48" t="str">
        <f>+'[43]Trafo 3f Consoliadado'!B344</f>
        <v>TTA208</v>
      </c>
      <c r="C2063" s="49" t="str">
        <f>+'[43]Trafo 3f Consoliadado'!C344</f>
        <v xml:space="preserve">TRANSFORMADOR TRIFASICO AEREO  100 KVA;  13.2/0.44-0.22 KV.                                                                                                                                                                                               </v>
      </c>
      <c r="D2063" s="49">
        <f>+'[43]Trafo 3f Consoliadado'!D344</f>
        <v>4991.8</v>
      </c>
      <c r="E2063" s="53">
        <f>+'[43]Trafo 3f Consoliadado'!E344</f>
        <v>3198.42</v>
      </c>
      <c r="F2063" s="53"/>
      <c r="G2063" s="49" t="str">
        <f>+'[43]Trafo 3f Consoliadado'!F344</f>
        <v>S</v>
      </c>
      <c r="H2063" s="49">
        <f>+'[43]Trafo 3f Consoliadado'!G344</f>
        <v>3</v>
      </c>
      <c r="I2063" s="49" t="str">
        <f>+'[43]Trafo 3f Consoliadado'!H344</f>
        <v>Orden de Compra 3210012658</v>
      </c>
      <c r="J2063" s="49" t="str">
        <f>+'[43]Trafo 3f Consoliadado'!I344</f>
        <v>Individual</v>
      </c>
      <c r="K2063" s="49" t="str">
        <f>+'[43]Trafo 3f Consoliadado'!J344</f>
        <v>ELNM</v>
      </c>
      <c r="L2063" s="49" t="str">
        <f>+'[43]Trafo 3f Consoliadado'!K344</f>
        <v>COMPOÑIA ELECTROANDINO S.A.C</v>
      </c>
      <c r="M2063" s="49">
        <f>+'[43]Trafo 3f Consoliadado'!L344</f>
        <v>42633</v>
      </c>
      <c r="N2063" s="49">
        <f>+'[43]Trafo 3f Consoliadado'!M344</f>
        <v>3</v>
      </c>
      <c r="O2063" s="49" t="str">
        <f>+'[43]Trafo 3f Consoliadado'!N344</f>
        <v>Sustento</v>
      </c>
      <c r="P2063" s="49">
        <f>+'[43]Trafo 3f Consoliadado'!O344</f>
        <v>3</v>
      </c>
      <c r="Q2063" s="49" t="str">
        <f>+'[43]Trafo 3f Consoliadado'!P344</f>
        <v>S</v>
      </c>
      <c r="R2063" s="51">
        <f t="shared" si="132"/>
        <v>-0.35926519491966824</v>
      </c>
      <c r="S2063" s="45" t="str">
        <f t="shared" si="133"/>
        <v>ELNM: Orden de Compra 3210012658</v>
      </c>
      <c r="V2063" s="46">
        <f t="shared" si="131"/>
        <v>1</v>
      </c>
    </row>
    <row r="2064" spans="1:22" s="45" customFormat="1" ht="11.25" hidden="1" customHeight="1" x14ac:dyDescent="0.2">
      <c r="A2064" s="47">
        <f t="shared" si="134"/>
        <v>2050</v>
      </c>
      <c r="B2064" s="48" t="str">
        <f>+'[43]Trafo 3f Consoliadado'!B345</f>
        <v>TTA27</v>
      </c>
      <c r="C2064" s="49" t="str">
        <f>+'[43]Trafo 3f Consoliadado'!C345</f>
        <v xml:space="preserve">TRANSFORMADOR TRIFASICO AEREO 100 KVA; 13.2/0.22 KV.                                                                                                                                                                                                      </v>
      </c>
      <c r="D2064" s="49">
        <f>+'[43]Trafo 3f Consoliadado'!D345</f>
        <v>4991.8</v>
      </c>
      <c r="E2064" s="53">
        <f>+'[43]Trafo 3f Consoliadado'!E345</f>
        <v>3246.4551519808733</v>
      </c>
      <c r="F2064" s="53"/>
      <c r="G2064" s="49" t="str">
        <f>+'[43]Trafo 3f Consoliadado'!F345</f>
        <v>E</v>
      </c>
      <c r="H2064" s="49" t="str">
        <f>+'[43]Trafo 3f Consoliadado'!G345</f>
        <v/>
      </c>
      <c r="I2064" s="49" t="str">
        <f>+'[43]Trafo 3f Consoliadado'!H345</f>
        <v>Estimado</v>
      </c>
      <c r="J2064" s="49" t="str">
        <f>+'[43]Trafo 3f Consoliadado'!I345</f>
        <v/>
      </c>
      <c r="K2064" s="49" t="str">
        <f>+'[43]Trafo 3f Consoliadado'!J345</f>
        <v/>
      </c>
      <c r="L2064" s="49" t="str">
        <f>+'[43]Trafo 3f Consoliadado'!K345</f>
        <v/>
      </c>
      <c r="M2064" s="49" t="str">
        <f>+'[43]Trafo 3f Consoliadado'!L345</f>
        <v/>
      </c>
      <c r="N2064" s="49" t="str">
        <f>+'[43]Trafo 3f Consoliadado'!M345</f>
        <v/>
      </c>
      <c r="O2064" s="49" t="str">
        <f>+'[43]Trafo 3f Consoliadado'!N345</f>
        <v>Estimado</v>
      </c>
      <c r="P2064" s="49" t="str">
        <f>+'[43]Trafo 3f Consoliadado'!O345</f>
        <v/>
      </c>
      <c r="Q2064" s="49" t="str">
        <f>+'[43]Trafo 3f Consoliadado'!P345</f>
        <v>E</v>
      </c>
      <c r="R2064" s="51">
        <f t="shared" si="132"/>
        <v>-0.34964238311212925</v>
      </c>
      <c r="S2064" s="45" t="str">
        <f t="shared" si="133"/>
        <v>Estimado.rar</v>
      </c>
      <c r="V2064" s="46">
        <f t="shared" si="131"/>
        <v>1</v>
      </c>
    </row>
    <row r="2065" spans="1:22" s="45" customFormat="1" ht="11.25" hidden="1" customHeight="1" x14ac:dyDescent="0.2">
      <c r="A2065" s="47">
        <f t="shared" si="134"/>
        <v>2051</v>
      </c>
      <c r="B2065" s="48" t="str">
        <f>+'[43]Trafo 3f Consoliadado'!B346</f>
        <v>TTA28</v>
      </c>
      <c r="C2065" s="49" t="str">
        <f>+'[43]Trafo 3f Consoliadado'!C346</f>
        <v xml:space="preserve">TRANSFORMADOR TRIFASICO AEREO 100 KVA; 13.2/0.38-0.22 KV.                                                                                                                                                                                                 </v>
      </c>
      <c r="D2065" s="49">
        <f>+'[43]Trafo 3f Consoliadado'!D346</f>
        <v>4991.8</v>
      </c>
      <c r="E2065" s="53">
        <f>+'[43]Trafo 3f Consoliadado'!E346</f>
        <v>3246.4551519808733</v>
      </c>
      <c r="F2065" s="53"/>
      <c r="G2065" s="49" t="str">
        <f>+'[43]Trafo 3f Consoliadado'!F346</f>
        <v>E</v>
      </c>
      <c r="H2065" s="49" t="str">
        <f>+'[43]Trafo 3f Consoliadado'!G346</f>
        <v/>
      </c>
      <c r="I2065" s="49" t="str">
        <f>+'[43]Trafo 3f Consoliadado'!H346</f>
        <v>Estimado</v>
      </c>
      <c r="J2065" s="49" t="str">
        <f>+'[43]Trafo 3f Consoliadado'!I346</f>
        <v/>
      </c>
      <c r="K2065" s="49" t="str">
        <f>+'[43]Trafo 3f Consoliadado'!J346</f>
        <v/>
      </c>
      <c r="L2065" s="49" t="str">
        <f>+'[43]Trafo 3f Consoliadado'!K346</f>
        <v/>
      </c>
      <c r="M2065" s="49" t="str">
        <f>+'[43]Trafo 3f Consoliadado'!L346</f>
        <v/>
      </c>
      <c r="N2065" s="49" t="str">
        <f>+'[43]Trafo 3f Consoliadado'!M346</f>
        <v/>
      </c>
      <c r="O2065" s="49" t="str">
        <f>+'[43]Trafo 3f Consoliadado'!N346</f>
        <v>Estimado</v>
      </c>
      <c r="P2065" s="49" t="str">
        <f>+'[43]Trafo 3f Consoliadado'!O346</f>
        <v/>
      </c>
      <c r="Q2065" s="49" t="str">
        <f>+'[43]Trafo 3f Consoliadado'!P346</f>
        <v>E</v>
      </c>
      <c r="R2065" s="51">
        <f t="shared" si="132"/>
        <v>-0.34964238311212925</v>
      </c>
      <c r="S2065" s="45" t="str">
        <f t="shared" si="133"/>
        <v>Estimado.rar</v>
      </c>
      <c r="V2065" s="46">
        <f t="shared" si="131"/>
        <v>1</v>
      </c>
    </row>
    <row r="2066" spans="1:22" s="45" customFormat="1" ht="11.25" hidden="1" customHeight="1" x14ac:dyDescent="0.2">
      <c r="A2066" s="47">
        <f t="shared" si="134"/>
        <v>2052</v>
      </c>
      <c r="B2066" s="48" t="str">
        <f>+'[43]Trafo 3f Consoliadado'!B347</f>
        <v>TTA212</v>
      </c>
      <c r="C2066" s="49" t="str">
        <f>+'[43]Trafo 3f Consoliadado'!C347</f>
        <v xml:space="preserve">TRANSFORMADOR TRIFASICO AEREO  125 KVA; 12/0.38-0.22 KV.                                                                                                                                                                                                  </v>
      </c>
      <c r="D2066" s="49">
        <f>+'[43]Trafo 3f Consoliadado'!D347</f>
        <v>5575.05</v>
      </c>
      <c r="E2066" s="53">
        <f>+'[43]Trafo 3f Consoliadado'!E347</f>
        <v>3853.9327733629284</v>
      </c>
      <c r="F2066" s="53"/>
      <c r="G2066" s="49" t="str">
        <f>+'[43]Trafo 3f Consoliadado'!F347</f>
        <v>E</v>
      </c>
      <c r="H2066" s="49" t="str">
        <f>+'[43]Trafo 3f Consoliadado'!G347</f>
        <v/>
      </c>
      <c r="I2066" s="49" t="str">
        <f>+'[43]Trafo 3f Consoliadado'!H347</f>
        <v>Estimado</v>
      </c>
      <c r="J2066" s="49" t="str">
        <f>+'[43]Trafo 3f Consoliadado'!I347</f>
        <v/>
      </c>
      <c r="K2066" s="49" t="str">
        <f>+'[43]Trafo 3f Consoliadado'!J347</f>
        <v/>
      </c>
      <c r="L2066" s="49" t="str">
        <f>+'[43]Trafo 3f Consoliadado'!K347</f>
        <v/>
      </c>
      <c r="M2066" s="49" t="str">
        <f>+'[43]Trafo 3f Consoliadado'!L347</f>
        <v/>
      </c>
      <c r="N2066" s="49" t="str">
        <f>+'[43]Trafo 3f Consoliadado'!M347</f>
        <v/>
      </c>
      <c r="O2066" s="49" t="str">
        <f>+'[43]Trafo 3f Consoliadado'!N347</f>
        <v>Estimado</v>
      </c>
      <c r="P2066" s="49" t="str">
        <f>+'[43]Trafo 3f Consoliadado'!O347</f>
        <v/>
      </c>
      <c r="Q2066" s="49" t="str">
        <f>+'[43]Trafo 3f Consoliadado'!P347</f>
        <v>E</v>
      </c>
      <c r="R2066" s="51">
        <f t="shared" si="132"/>
        <v>-0.30871780999938503</v>
      </c>
      <c r="S2066" s="45" t="str">
        <f t="shared" si="133"/>
        <v>Estimado.rar</v>
      </c>
      <c r="V2066" s="46">
        <f t="shared" si="131"/>
        <v>1</v>
      </c>
    </row>
    <row r="2067" spans="1:22" s="45" customFormat="1" ht="11.25" hidden="1" customHeight="1" x14ac:dyDescent="0.2">
      <c r="A2067" s="47">
        <f t="shared" si="134"/>
        <v>2053</v>
      </c>
      <c r="B2067" s="48" t="str">
        <f>+'[43]Trafo 3f Consoliadado'!B348</f>
        <v>TTV61</v>
      </c>
      <c r="C2067" s="49" t="str">
        <f>+'[43]Trafo 3f Consoliadado'!C348</f>
        <v xml:space="preserve">TRANSFORMADOR DE 125 KVA TRIFASICO  13.2 / 0.22 KV                                                                                                                                                                                                        </v>
      </c>
      <c r="D2067" s="49">
        <f>+'[43]Trafo 3f Consoliadado'!D348</f>
        <v>5575.05</v>
      </c>
      <c r="E2067" s="53">
        <f>+'[43]Trafo 3f Consoliadado'!E348</f>
        <v>3853.9327733629284</v>
      </c>
      <c r="F2067" s="53"/>
      <c r="G2067" s="49" t="str">
        <f>+'[43]Trafo 3f Consoliadado'!F348</f>
        <v>E</v>
      </c>
      <c r="H2067" s="49" t="str">
        <f>+'[43]Trafo 3f Consoliadado'!G348</f>
        <v/>
      </c>
      <c r="I2067" s="49" t="str">
        <f>+'[43]Trafo 3f Consoliadado'!H348</f>
        <v>Estimado</v>
      </c>
      <c r="J2067" s="49" t="str">
        <f>+'[43]Trafo 3f Consoliadado'!I348</f>
        <v/>
      </c>
      <c r="K2067" s="49" t="str">
        <f>+'[43]Trafo 3f Consoliadado'!J348</f>
        <v/>
      </c>
      <c r="L2067" s="49" t="str">
        <f>+'[43]Trafo 3f Consoliadado'!K348</f>
        <v/>
      </c>
      <c r="M2067" s="49" t="str">
        <f>+'[43]Trafo 3f Consoliadado'!L348</f>
        <v/>
      </c>
      <c r="N2067" s="49" t="str">
        <f>+'[43]Trafo 3f Consoliadado'!M348</f>
        <v/>
      </c>
      <c r="O2067" s="49" t="str">
        <f>+'[43]Trafo 3f Consoliadado'!N348</f>
        <v>Estimado</v>
      </c>
      <c r="P2067" s="49" t="str">
        <f>+'[43]Trafo 3f Consoliadado'!O348</f>
        <v/>
      </c>
      <c r="Q2067" s="49" t="str">
        <f>+'[43]Trafo 3f Consoliadado'!P348</f>
        <v>E</v>
      </c>
      <c r="R2067" s="51">
        <f t="shared" si="132"/>
        <v>-0.30871780999938503</v>
      </c>
      <c r="S2067" s="45" t="str">
        <f t="shared" si="133"/>
        <v>Estimado.rar</v>
      </c>
      <c r="V2067" s="46">
        <f t="shared" si="131"/>
        <v>1</v>
      </c>
    </row>
    <row r="2068" spans="1:22" s="45" customFormat="1" ht="11.25" hidden="1" customHeight="1" x14ac:dyDescent="0.2">
      <c r="A2068" s="47">
        <f t="shared" si="134"/>
        <v>2054</v>
      </c>
      <c r="B2068" s="48" t="str">
        <f>+'[43]Trafo 3f Consoliadado'!B349</f>
        <v>TTC174</v>
      </c>
      <c r="C2068" s="49" t="str">
        <f>+'[43]Trafo 3f Consoliadado'!C349</f>
        <v xml:space="preserve">TRANSFORMADOR TRIFASICO AEREO  125 KVA  13.2 / 0.38-0.22 KV                                                                                                                                                                                               </v>
      </c>
      <c r="D2068" s="49">
        <f>+'[43]Trafo 3f Consoliadado'!D349</f>
        <v>5575.05</v>
      </c>
      <c r="E2068" s="53">
        <f>+'[43]Trafo 3f Consoliadado'!E349</f>
        <v>3853.9327733629284</v>
      </c>
      <c r="F2068" s="53"/>
      <c r="G2068" s="49" t="str">
        <f>+'[43]Trafo 3f Consoliadado'!F349</f>
        <v>E</v>
      </c>
      <c r="H2068" s="49" t="str">
        <f>+'[43]Trafo 3f Consoliadado'!G349</f>
        <v/>
      </c>
      <c r="I2068" s="49" t="str">
        <f>+'[43]Trafo 3f Consoliadado'!H349</f>
        <v>Estimado</v>
      </c>
      <c r="J2068" s="49" t="str">
        <f>+'[43]Trafo 3f Consoliadado'!I349</f>
        <v/>
      </c>
      <c r="K2068" s="49" t="str">
        <f>+'[43]Trafo 3f Consoliadado'!J349</f>
        <v/>
      </c>
      <c r="L2068" s="49" t="str">
        <f>+'[43]Trafo 3f Consoliadado'!K349</f>
        <v/>
      </c>
      <c r="M2068" s="49" t="str">
        <f>+'[43]Trafo 3f Consoliadado'!L349</f>
        <v/>
      </c>
      <c r="N2068" s="49" t="str">
        <f>+'[43]Trafo 3f Consoliadado'!M349</f>
        <v/>
      </c>
      <c r="O2068" s="49" t="str">
        <f>+'[43]Trafo 3f Consoliadado'!N349</f>
        <v>Estimado</v>
      </c>
      <c r="P2068" s="49" t="str">
        <f>+'[43]Trafo 3f Consoliadado'!O349</f>
        <v/>
      </c>
      <c r="Q2068" s="49" t="str">
        <f>+'[43]Trafo 3f Consoliadado'!P349</f>
        <v>E</v>
      </c>
      <c r="R2068" s="51">
        <f t="shared" si="132"/>
        <v>-0.30871780999938503</v>
      </c>
      <c r="S2068" s="45" t="str">
        <f t="shared" si="133"/>
        <v>Estimado.rar</v>
      </c>
      <c r="V2068" s="46">
        <f t="shared" si="131"/>
        <v>1</v>
      </c>
    </row>
    <row r="2069" spans="1:22" s="45" customFormat="1" ht="11.25" hidden="1" customHeight="1" x14ac:dyDescent="0.2">
      <c r="A2069" s="47">
        <f t="shared" si="134"/>
        <v>2055</v>
      </c>
      <c r="B2069" s="48" t="str">
        <f>+'[43]Trafo 3f Consoliadado'!B350</f>
        <v>TTA78</v>
      </c>
      <c r="C2069" s="49" t="str">
        <f>+'[43]Trafo 3f Consoliadado'!C350</f>
        <v xml:space="preserve">TRANSFORMADOR TRIFASICO AEREO  125 KVA; 13.2/0.22 KV.                                                                                                                                                                                                     </v>
      </c>
      <c r="D2069" s="49">
        <f>+'[43]Trafo 3f Consoliadado'!D350</f>
        <v>5575.05</v>
      </c>
      <c r="E2069" s="53">
        <f>+'[43]Trafo 3f Consoliadado'!E350</f>
        <v>3853.9327733629284</v>
      </c>
      <c r="F2069" s="53"/>
      <c r="G2069" s="49" t="str">
        <f>+'[43]Trafo 3f Consoliadado'!F350</f>
        <v>E</v>
      </c>
      <c r="H2069" s="49" t="str">
        <f>+'[43]Trafo 3f Consoliadado'!G350</f>
        <v/>
      </c>
      <c r="I2069" s="49" t="str">
        <f>+'[43]Trafo 3f Consoliadado'!H350</f>
        <v>Estimado</v>
      </c>
      <c r="J2069" s="49" t="str">
        <f>+'[43]Trafo 3f Consoliadado'!I350</f>
        <v/>
      </c>
      <c r="K2069" s="49" t="str">
        <f>+'[43]Trafo 3f Consoliadado'!J350</f>
        <v/>
      </c>
      <c r="L2069" s="49" t="str">
        <f>+'[43]Trafo 3f Consoliadado'!K350</f>
        <v/>
      </c>
      <c r="M2069" s="49" t="str">
        <f>+'[43]Trafo 3f Consoliadado'!L350</f>
        <v/>
      </c>
      <c r="N2069" s="49" t="str">
        <f>+'[43]Trafo 3f Consoliadado'!M350</f>
        <v/>
      </c>
      <c r="O2069" s="49" t="str">
        <f>+'[43]Trafo 3f Consoliadado'!N350</f>
        <v>Estimado</v>
      </c>
      <c r="P2069" s="49" t="str">
        <f>+'[43]Trafo 3f Consoliadado'!O350</f>
        <v/>
      </c>
      <c r="Q2069" s="49" t="str">
        <f>+'[43]Trafo 3f Consoliadado'!P350</f>
        <v>E</v>
      </c>
      <c r="R2069" s="51">
        <f t="shared" si="132"/>
        <v>-0.30871780999938503</v>
      </c>
      <c r="S2069" s="45" t="str">
        <f t="shared" si="133"/>
        <v>Estimado.rar</v>
      </c>
      <c r="V2069" s="46">
        <f t="shared" si="131"/>
        <v>1</v>
      </c>
    </row>
    <row r="2070" spans="1:22" s="45" customFormat="1" ht="11.25" hidden="1" customHeight="1" x14ac:dyDescent="0.2">
      <c r="A2070" s="47">
        <f t="shared" si="134"/>
        <v>2056</v>
      </c>
      <c r="B2070" s="48" t="str">
        <f>+'[43]Trafo 3f Consoliadado'!B351</f>
        <v>TTA79</v>
      </c>
      <c r="C2070" s="49" t="str">
        <f>+'[43]Trafo 3f Consoliadado'!C351</f>
        <v xml:space="preserve">TRANSFORMADOR TRIFASICO AEREO  125 KVA; 13.2/0.38 KV.                                                                                                                                                                                                     </v>
      </c>
      <c r="D2070" s="49">
        <f>+'[43]Trafo 3f Consoliadado'!D351</f>
        <v>5575.05</v>
      </c>
      <c r="E2070" s="53">
        <f>+'[43]Trafo 3f Consoliadado'!E351</f>
        <v>3853.9327733629284</v>
      </c>
      <c r="F2070" s="53"/>
      <c r="G2070" s="49" t="str">
        <f>+'[43]Trafo 3f Consoliadado'!F351</f>
        <v>E</v>
      </c>
      <c r="H2070" s="49" t="str">
        <f>+'[43]Trafo 3f Consoliadado'!G351</f>
        <v/>
      </c>
      <c r="I2070" s="49" t="str">
        <f>+'[43]Trafo 3f Consoliadado'!H351</f>
        <v>Estimado</v>
      </c>
      <c r="J2070" s="49" t="str">
        <f>+'[43]Trafo 3f Consoliadado'!I351</f>
        <v/>
      </c>
      <c r="K2070" s="49" t="str">
        <f>+'[43]Trafo 3f Consoliadado'!J351</f>
        <v/>
      </c>
      <c r="L2070" s="49" t="str">
        <f>+'[43]Trafo 3f Consoliadado'!K351</f>
        <v/>
      </c>
      <c r="M2070" s="49" t="str">
        <f>+'[43]Trafo 3f Consoliadado'!L351</f>
        <v/>
      </c>
      <c r="N2070" s="49" t="str">
        <f>+'[43]Trafo 3f Consoliadado'!M351</f>
        <v/>
      </c>
      <c r="O2070" s="49" t="str">
        <f>+'[43]Trafo 3f Consoliadado'!N351</f>
        <v>Estimado</v>
      </c>
      <c r="P2070" s="49" t="str">
        <f>+'[43]Trafo 3f Consoliadado'!O351</f>
        <v/>
      </c>
      <c r="Q2070" s="49" t="str">
        <f>+'[43]Trafo 3f Consoliadado'!P351</f>
        <v>E</v>
      </c>
      <c r="R2070" s="51">
        <f t="shared" si="132"/>
        <v>-0.30871780999938503</v>
      </c>
      <c r="S2070" s="45" t="str">
        <f t="shared" si="133"/>
        <v>Estimado.rar</v>
      </c>
      <c r="V2070" s="46">
        <f t="shared" si="131"/>
        <v>1</v>
      </c>
    </row>
    <row r="2071" spans="1:22" s="45" customFormat="1" ht="11.25" hidden="1" customHeight="1" x14ac:dyDescent="0.2">
      <c r="A2071" s="47">
        <f t="shared" si="134"/>
        <v>2057</v>
      </c>
      <c r="B2071" s="48" t="str">
        <f>+'[43]Trafo 3f Consoliadado'!B352</f>
        <v>TTA213</v>
      </c>
      <c r="C2071" s="49" t="str">
        <f>+'[43]Trafo 3f Consoliadado'!C352</f>
        <v xml:space="preserve">TRANSFORMADOR TRIFASICO AEREO  125 KVA; 13.2/0.44-0.22 KV.                                                                                                                                                                                                </v>
      </c>
      <c r="D2071" s="49">
        <f>+'[43]Trafo 3f Consoliadado'!D352</f>
        <v>5575.05</v>
      </c>
      <c r="E2071" s="53">
        <f>+'[43]Trafo 3f Consoliadado'!E352</f>
        <v>3853.9327733629284</v>
      </c>
      <c r="F2071" s="53"/>
      <c r="G2071" s="49" t="str">
        <f>+'[43]Trafo 3f Consoliadado'!F352</f>
        <v>E</v>
      </c>
      <c r="H2071" s="49" t="str">
        <f>+'[43]Trafo 3f Consoliadado'!G352</f>
        <v/>
      </c>
      <c r="I2071" s="49" t="str">
        <f>+'[43]Trafo 3f Consoliadado'!H352</f>
        <v>Estimado</v>
      </c>
      <c r="J2071" s="49" t="str">
        <f>+'[43]Trafo 3f Consoliadado'!I352</f>
        <v/>
      </c>
      <c r="K2071" s="49" t="str">
        <f>+'[43]Trafo 3f Consoliadado'!J352</f>
        <v/>
      </c>
      <c r="L2071" s="49" t="str">
        <f>+'[43]Trafo 3f Consoliadado'!K352</f>
        <v/>
      </c>
      <c r="M2071" s="49" t="str">
        <f>+'[43]Trafo 3f Consoliadado'!L352</f>
        <v/>
      </c>
      <c r="N2071" s="49" t="str">
        <f>+'[43]Trafo 3f Consoliadado'!M352</f>
        <v/>
      </c>
      <c r="O2071" s="49" t="str">
        <f>+'[43]Trafo 3f Consoliadado'!N352</f>
        <v>Estimado</v>
      </c>
      <c r="P2071" s="49" t="str">
        <f>+'[43]Trafo 3f Consoliadado'!O352</f>
        <v/>
      </c>
      <c r="Q2071" s="49" t="str">
        <f>+'[43]Trafo 3f Consoliadado'!P352</f>
        <v>E</v>
      </c>
      <c r="R2071" s="51">
        <f t="shared" si="132"/>
        <v>-0.30871780999938503</v>
      </c>
      <c r="S2071" s="45" t="str">
        <f t="shared" si="133"/>
        <v>Estimado.rar</v>
      </c>
      <c r="V2071" s="46">
        <f t="shared" si="131"/>
        <v>1</v>
      </c>
    </row>
    <row r="2072" spans="1:22" s="45" customFormat="1" ht="11.25" hidden="1" customHeight="1" x14ac:dyDescent="0.2">
      <c r="A2072" s="47">
        <f t="shared" si="134"/>
        <v>2058</v>
      </c>
      <c r="B2072" s="48" t="str">
        <f>+'[43]Trafo 3f Consoliadado'!B353</f>
        <v>TTV98</v>
      </c>
      <c r="C2072" s="49" t="str">
        <f>+'[43]Trafo 3f Consoliadado'!C353</f>
        <v xml:space="preserve">TRANSFORMADOR DE 137 KVA TRIFASICO 13.2/0.38-0.22 KV                                                                                                                                                                                                      </v>
      </c>
      <c r="D2072" s="49">
        <f>+'[43]Trafo 3f Consoliadado'!D353</f>
        <v>5855.01</v>
      </c>
      <c r="E2072" s="53">
        <f>+'[43]Trafo 3f Consoliadado'!E353</f>
        <v>4135.2951082908467</v>
      </c>
      <c r="F2072" s="53"/>
      <c r="G2072" s="49" t="str">
        <f>+'[43]Trafo 3f Consoliadado'!F353</f>
        <v>E</v>
      </c>
      <c r="H2072" s="49" t="str">
        <f>+'[43]Trafo 3f Consoliadado'!G353</f>
        <v/>
      </c>
      <c r="I2072" s="49" t="str">
        <f>+'[43]Trafo 3f Consoliadado'!H353</f>
        <v>Estimado</v>
      </c>
      <c r="J2072" s="49" t="str">
        <f>+'[43]Trafo 3f Consoliadado'!I353</f>
        <v/>
      </c>
      <c r="K2072" s="49" t="str">
        <f>+'[43]Trafo 3f Consoliadado'!J353</f>
        <v/>
      </c>
      <c r="L2072" s="49" t="str">
        <f>+'[43]Trafo 3f Consoliadado'!K353</f>
        <v/>
      </c>
      <c r="M2072" s="49" t="str">
        <f>+'[43]Trafo 3f Consoliadado'!L353</f>
        <v/>
      </c>
      <c r="N2072" s="49" t="str">
        <f>+'[43]Trafo 3f Consoliadado'!M353</f>
        <v/>
      </c>
      <c r="O2072" s="49" t="str">
        <f>+'[43]Trafo 3f Consoliadado'!N353</f>
        <v>Estimado</v>
      </c>
      <c r="P2072" s="49" t="str">
        <f>+'[43]Trafo 3f Consoliadado'!O353</f>
        <v/>
      </c>
      <c r="Q2072" s="49" t="str">
        <f>+'[43]Trafo 3f Consoliadado'!P353</f>
        <v>E</v>
      </c>
      <c r="R2072" s="51">
        <f t="shared" si="132"/>
        <v>-0.29371681546387685</v>
      </c>
      <c r="S2072" s="45" t="str">
        <f t="shared" si="133"/>
        <v>Estimado.rar</v>
      </c>
      <c r="V2072" s="46">
        <f t="shared" ref="V2072:V2135" si="135">+COUNTIF($B$3:$B$2619,B2072)</f>
        <v>1</v>
      </c>
    </row>
    <row r="2073" spans="1:22" s="45" customFormat="1" ht="11.25" hidden="1" customHeight="1" x14ac:dyDescent="0.2">
      <c r="A2073" s="47">
        <f t="shared" si="134"/>
        <v>2059</v>
      </c>
      <c r="B2073" s="48" t="str">
        <f>+'[43]Trafo 3f Consoliadado'!B354</f>
        <v>TTV33</v>
      </c>
      <c r="C2073" s="49" t="str">
        <f>+'[43]Trafo 3f Consoliadado'!C354</f>
        <v xml:space="preserve">TRANSFORMADOR DE 150 KVA TRIFASICO 13.2 / 0.22 KV                                                                                                                                                                                                         </v>
      </c>
      <c r="D2073" s="49">
        <f>+'[43]Trafo 3f Consoliadado'!D354</f>
        <v>6158.3</v>
      </c>
      <c r="E2073" s="53">
        <f>+'[43]Trafo 3f Consoliadado'!E354</f>
        <v>4433.7454780234893</v>
      </c>
      <c r="F2073" s="53"/>
      <c r="G2073" s="49" t="str">
        <f>+'[43]Trafo 3f Consoliadado'!F354</f>
        <v>E</v>
      </c>
      <c r="H2073" s="49" t="str">
        <f>+'[43]Trafo 3f Consoliadado'!G354</f>
        <v/>
      </c>
      <c r="I2073" s="49" t="str">
        <f>+'[43]Trafo 3f Consoliadado'!H354</f>
        <v>Estimado</v>
      </c>
      <c r="J2073" s="49" t="str">
        <f>+'[43]Trafo 3f Consoliadado'!I354</f>
        <v/>
      </c>
      <c r="K2073" s="49" t="str">
        <f>+'[43]Trafo 3f Consoliadado'!J354</f>
        <v/>
      </c>
      <c r="L2073" s="49" t="str">
        <f>+'[43]Trafo 3f Consoliadado'!K354</f>
        <v/>
      </c>
      <c r="M2073" s="49" t="str">
        <f>+'[43]Trafo 3f Consoliadado'!L354</f>
        <v/>
      </c>
      <c r="N2073" s="49" t="str">
        <f>+'[43]Trafo 3f Consoliadado'!M354</f>
        <v/>
      </c>
      <c r="O2073" s="49" t="str">
        <f>+'[43]Trafo 3f Consoliadado'!N354</f>
        <v>Estimado</v>
      </c>
      <c r="P2073" s="49" t="str">
        <f>+'[43]Trafo 3f Consoliadado'!O354</f>
        <v/>
      </c>
      <c r="Q2073" s="49" t="str">
        <f>+'[43]Trafo 3f Consoliadado'!P354</f>
        <v>E</v>
      </c>
      <c r="R2073" s="51">
        <f t="shared" si="132"/>
        <v>-0.28003743272924519</v>
      </c>
      <c r="S2073" s="45" t="str">
        <f t="shared" si="133"/>
        <v>Estimado.rar</v>
      </c>
      <c r="V2073" s="46">
        <f t="shared" si="135"/>
        <v>1</v>
      </c>
    </row>
    <row r="2074" spans="1:22" s="45" customFormat="1" ht="11.25" hidden="1" customHeight="1" x14ac:dyDescent="0.2">
      <c r="A2074" s="47">
        <f t="shared" si="134"/>
        <v>2060</v>
      </c>
      <c r="B2074" s="48" t="str">
        <f>+'[43]Trafo 3f Consoliadado'!B355</f>
        <v>TTA267</v>
      </c>
      <c r="C2074" s="49" t="str">
        <f>+'[43]Trafo 3f Consoliadado'!C355</f>
        <v xml:space="preserve">TRANSFORMADOR TRIFASICO 150 KVA 13.2 KV/ BT                                                                                                                                                                                                               </v>
      </c>
      <c r="D2074" s="49">
        <f>+'[43]Trafo 3f Consoliadado'!D355</f>
        <v>6158.3</v>
      </c>
      <c r="E2074" s="53">
        <f>+'[43]Trafo 3f Consoliadado'!E355</f>
        <v>4433.7454780234893</v>
      </c>
      <c r="F2074" s="53"/>
      <c r="G2074" s="49" t="str">
        <f>+'[43]Trafo 3f Consoliadado'!F355</f>
        <v>E</v>
      </c>
      <c r="H2074" s="49" t="str">
        <f>+'[43]Trafo 3f Consoliadado'!G355</f>
        <v/>
      </c>
      <c r="I2074" s="49" t="str">
        <f>+'[43]Trafo 3f Consoliadado'!H355</f>
        <v>Estimado</v>
      </c>
      <c r="J2074" s="49" t="str">
        <f>+'[43]Trafo 3f Consoliadado'!I355</f>
        <v/>
      </c>
      <c r="K2074" s="49" t="str">
        <f>+'[43]Trafo 3f Consoliadado'!J355</f>
        <v/>
      </c>
      <c r="L2074" s="49" t="str">
        <f>+'[43]Trafo 3f Consoliadado'!K355</f>
        <v/>
      </c>
      <c r="M2074" s="49" t="str">
        <f>+'[43]Trafo 3f Consoliadado'!L355</f>
        <v/>
      </c>
      <c r="N2074" s="49" t="str">
        <f>+'[43]Trafo 3f Consoliadado'!M355</f>
        <v/>
      </c>
      <c r="O2074" s="49" t="str">
        <f>+'[43]Trafo 3f Consoliadado'!N355</f>
        <v>Estimado</v>
      </c>
      <c r="P2074" s="49" t="str">
        <f>+'[43]Trafo 3f Consoliadado'!O355</f>
        <v/>
      </c>
      <c r="Q2074" s="49" t="str">
        <f>+'[43]Trafo 3f Consoliadado'!P355</f>
        <v>E</v>
      </c>
      <c r="R2074" s="51">
        <f t="shared" si="132"/>
        <v>-0.28003743272924519</v>
      </c>
      <c r="S2074" s="45" t="str">
        <f t="shared" si="133"/>
        <v>Estimado.rar</v>
      </c>
      <c r="V2074" s="46">
        <f t="shared" si="135"/>
        <v>1</v>
      </c>
    </row>
    <row r="2075" spans="1:22" s="45" customFormat="1" ht="11.25" hidden="1" customHeight="1" x14ac:dyDescent="0.2">
      <c r="A2075" s="47">
        <f t="shared" si="134"/>
        <v>2061</v>
      </c>
      <c r="B2075" s="48" t="str">
        <f>+'[43]Trafo 3f Consoliadado'!B356</f>
        <v>TTA266</v>
      </c>
      <c r="C2075" s="49" t="str">
        <f>+'[43]Trafo 3f Consoliadado'!C356</f>
        <v xml:space="preserve">TRANSFORMADOR TRIFASICO 150 KVA 13.2/0.44-0.22 KV.                                                                                                                                                                                                        </v>
      </c>
      <c r="D2075" s="49">
        <f>+'[43]Trafo 3f Consoliadado'!D356</f>
        <v>6158.3</v>
      </c>
      <c r="E2075" s="53">
        <f>+'[43]Trafo 3f Consoliadado'!E356</f>
        <v>4433.7454780234893</v>
      </c>
      <c r="F2075" s="53"/>
      <c r="G2075" s="49" t="str">
        <f>+'[43]Trafo 3f Consoliadado'!F356</f>
        <v>E</v>
      </c>
      <c r="H2075" s="49" t="str">
        <f>+'[43]Trafo 3f Consoliadado'!G356</f>
        <v/>
      </c>
      <c r="I2075" s="49" t="str">
        <f>+'[43]Trafo 3f Consoliadado'!H356</f>
        <v>Estimado</v>
      </c>
      <c r="J2075" s="49" t="str">
        <f>+'[43]Trafo 3f Consoliadado'!I356</f>
        <v/>
      </c>
      <c r="K2075" s="49" t="str">
        <f>+'[43]Trafo 3f Consoliadado'!J356</f>
        <v/>
      </c>
      <c r="L2075" s="49" t="str">
        <f>+'[43]Trafo 3f Consoliadado'!K356</f>
        <v/>
      </c>
      <c r="M2075" s="49" t="str">
        <f>+'[43]Trafo 3f Consoliadado'!L356</f>
        <v/>
      </c>
      <c r="N2075" s="49" t="str">
        <f>+'[43]Trafo 3f Consoliadado'!M356</f>
        <v/>
      </c>
      <c r="O2075" s="49" t="str">
        <f>+'[43]Trafo 3f Consoliadado'!N356</f>
        <v>Estimado</v>
      </c>
      <c r="P2075" s="49" t="str">
        <f>+'[43]Trafo 3f Consoliadado'!O356</f>
        <v/>
      </c>
      <c r="Q2075" s="49" t="str">
        <f>+'[43]Trafo 3f Consoliadado'!P356</f>
        <v>E</v>
      </c>
      <c r="R2075" s="51">
        <f t="shared" si="132"/>
        <v>-0.28003743272924519</v>
      </c>
      <c r="S2075" s="45" t="str">
        <f t="shared" si="133"/>
        <v>Estimado.rar</v>
      </c>
      <c r="V2075" s="46">
        <f t="shared" si="135"/>
        <v>1</v>
      </c>
    </row>
    <row r="2076" spans="1:22" s="45" customFormat="1" ht="11.25" hidden="1" customHeight="1" x14ac:dyDescent="0.2">
      <c r="A2076" s="47">
        <f t="shared" si="134"/>
        <v>2062</v>
      </c>
      <c r="B2076" s="48" t="str">
        <f>+'[43]Trafo 3f Consoliadado'!B357</f>
        <v>TTC177</v>
      </c>
      <c r="C2076" s="49" t="str">
        <f>+'[43]Trafo 3f Consoliadado'!C357</f>
        <v xml:space="preserve">TRANSFORMADOR TRIFASICO AEREO  150 KVA  13.2 / 0.38-0.22 KV                                                                                                                                                                                               </v>
      </c>
      <c r="D2076" s="49">
        <f>+'[43]Trafo 3f Consoliadado'!D357</f>
        <v>6158.3</v>
      </c>
      <c r="E2076" s="53">
        <f>+'[43]Trafo 3f Consoliadado'!E357</f>
        <v>4433.7454780234893</v>
      </c>
      <c r="F2076" s="53"/>
      <c r="G2076" s="49" t="str">
        <f>+'[43]Trafo 3f Consoliadado'!F357</f>
        <v>E</v>
      </c>
      <c r="H2076" s="49" t="str">
        <f>+'[43]Trafo 3f Consoliadado'!G357</f>
        <v/>
      </c>
      <c r="I2076" s="49" t="str">
        <f>+'[43]Trafo 3f Consoliadado'!H357</f>
        <v>Estimado</v>
      </c>
      <c r="J2076" s="49" t="str">
        <f>+'[43]Trafo 3f Consoliadado'!I357</f>
        <v/>
      </c>
      <c r="K2076" s="49" t="str">
        <f>+'[43]Trafo 3f Consoliadado'!J357</f>
        <v/>
      </c>
      <c r="L2076" s="49" t="str">
        <f>+'[43]Trafo 3f Consoliadado'!K357</f>
        <v/>
      </c>
      <c r="M2076" s="49" t="str">
        <f>+'[43]Trafo 3f Consoliadado'!L357</f>
        <v/>
      </c>
      <c r="N2076" s="49" t="str">
        <f>+'[43]Trafo 3f Consoliadado'!M357</f>
        <v/>
      </c>
      <c r="O2076" s="49" t="str">
        <f>+'[43]Trafo 3f Consoliadado'!N357</f>
        <v>Estimado</v>
      </c>
      <c r="P2076" s="49" t="str">
        <f>+'[43]Trafo 3f Consoliadado'!O357</f>
        <v/>
      </c>
      <c r="Q2076" s="49" t="str">
        <f>+'[43]Trafo 3f Consoliadado'!P357</f>
        <v>E</v>
      </c>
      <c r="R2076" s="51">
        <f t="shared" si="132"/>
        <v>-0.28003743272924519</v>
      </c>
      <c r="S2076" s="45" t="str">
        <f t="shared" si="133"/>
        <v>Estimado.rar</v>
      </c>
      <c r="V2076" s="46">
        <f t="shared" si="135"/>
        <v>1</v>
      </c>
    </row>
    <row r="2077" spans="1:22" s="45" customFormat="1" ht="11.25" hidden="1" customHeight="1" x14ac:dyDescent="0.2">
      <c r="A2077" s="47">
        <f t="shared" si="134"/>
        <v>2063</v>
      </c>
      <c r="B2077" s="48" t="str">
        <f>+'[43]Trafo 3f Consoliadado'!B358</f>
        <v>TTA83</v>
      </c>
      <c r="C2077" s="49" t="str">
        <f>+'[43]Trafo 3f Consoliadado'!C358</f>
        <v xml:space="preserve">TRANSFORMADOR TRIFASICO AEREO  150 KVA; 13.2/0.22 KV.                                                                                                                                                                                                     </v>
      </c>
      <c r="D2077" s="49">
        <f>+'[43]Trafo 3f Consoliadado'!D358</f>
        <v>6158.3</v>
      </c>
      <c r="E2077" s="53">
        <f>+'[43]Trafo 3f Consoliadado'!E358</f>
        <v>4433.7454780234893</v>
      </c>
      <c r="F2077" s="53"/>
      <c r="G2077" s="49" t="str">
        <f>+'[43]Trafo 3f Consoliadado'!F358</f>
        <v>E</v>
      </c>
      <c r="H2077" s="49" t="str">
        <f>+'[43]Trafo 3f Consoliadado'!G358</f>
        <v/>
      </c>
      <c r="I2077" s="49" t="str">
        <f>+'[43]Trafo 3f Consoliadado'!H358</f>
        <v>Estimado</v>
      </c>
      <c r="J2077" s="49" t="str">
        <f>+'[43]Trafo 3f Consoliadado'!I358</f>
        <v/>
      </c>
      <c r="K2077" s="49" t="str">
        <f>+'[43]Trafo 3f Consoliadado'!J358</f>
        <v/>
      </c>
      <c r="L2077" s="49" t="str">
        <f>+'[43]Trafo 3f Consoliadado'!K358</f>
        <v/>
      </c>
      <c r="M2077" s="49" t="str">
        <f>+'[43]Trafo 3f Consoliadado'!L358</f>
        <v/>
      </c>
      <c r="N2077" s="49" t="str">
        <f>+'[43]Trafo 3f Consoliadado'!M358</f>
        <v/>
      </c>
      <c r="O2077" s="49" t="str">
        <f>+'[43]Trafo 3f Consoliadado'!N358</f>
        <v>Estimado</v>
      </c>
      <c r="P2077" s="49" t="str">
        <f>+'[43]Trafo 3f Consoliadado'!O358</f>
        <v/>
      </c>
      <c r="Q2077" s="49" t="str">
        <f>+'[43]Trafo 3f Consoliadado'!P358</f>
        <v>E</v>
      </c>
      <c r="R2077" s="51">
        <f t="shared" si="132"/>
        <v>-0.28003743272924519</v>
      </c>
      <c r="S2077" s="45" t="str">
        <f t="shared" si="133"/>
        <v>Estimado.rar</v>
      </c>
      <c r="V2077" s="46">
        <f t="shared" si="135"/>
        <v>1</v>
      </c>
    </row>
    <row r="2078" spans="1:22" s="45" customFormat="1" ht="11.25" hidden="1" customHeight="1" x14ac:dyDescent="0.2">
      <c r="A2078" s="47">
        <f t="shared" si="134"/>
        <v>2064</v>
      </c>
      <c r="B2078" s="48" t="str">
        <f>+'[43]Trafo 3f Consoliadado'!B359</f>
        <v>TTA84</v>
      </c>
      <c r="C2078" s="49" t="str">
        <f>+'[43]Trafo 3f Consoliadado'!C359</f>
        <v xml:space="preserve">TRANSFORMADOR TRIFASICO AEREO  150 KVA; 13.2/0.38 KV.                                                                                                                                                                                                     </v>
      </c>
      <c r="D2078" s="49">
        <f>+'[43]Trafo 3f Consoliadado'!D359</f>
        <v>6158.3</v>
      </c>
      <c r="E2078" s="53">
        <f>+'[43]Trafo 3f Consoliadado'!E359</f>
        <v>4433.7454780234893</v>
      </c>
      <c r="F2078" s="53"/>
      <c r="G2078" s="49" t="str">
        <f>+'[43]Trafo 3f Consoliadado'!F359</f>
        <v>E</v>
      </c>
      <c r="H2078" s="49" t="str">
        <f>+'[43]Trafo 3f Consoliadado'!G359</f>
        <v/>
      </c>
      <c r="I2078" s="49" t="str">
        <f>+'[43]Trafo 3f Consoliadado'!H359</f>
        <v>Estimado</v>
      </c>
      <c r="J2078" s="49" t="str">
        <f>+'[43]Trafo 3f Consoliadado'!I359</f>
        <v/>
      </c>
      <c r="K2078" s="49" t="str">
        <f>+'[43]Trafo 3f Consoliadado'!J359</f>
        <v/>
      </c>
      <c r="L2078" s="49" t="str">
        <f>+'[43]Trafo 3f Consoliadado'!K359</f>
        <v/>
      </c>
      <c r="M2078" s="49" t="str">
        <f>+'[43]Trafo 3f Consoliadado'!L359</f>
        <v/>
      </c>
      <c r="N2078" s="49" t="str">
        <f>+'[43]Trafo 3f Consoliadado'!M359</f>
        <v/>
      </c>
      <c r="O2078" s="49" t="str">
        <f>+'[43]Trafo 3f Consoliadado'!N359</f>
        <v>Estimado</v>
      </c>
      <c r="P2078" s="49" t="str">
        <f>+'[43]Trafo 3f Consoliadado'!O359</f>
        <v/>
      </c>
      <c r="Q2078" s="49" t="str">
        <f>+'[43]Trafo 3f Consoliadado'!P359</f>
        <v>E</v>
      </c>
      <c r="R2078" s="51">
        <f t="shared" si="132"/>
        <v>-0.28003743272924519</v>
      </c>
      <c r="S2078" s="45" t="str">
        <f t="shared" si="133"/>
        <v>Estimado.rar</v>
      </c>
      <c r="V2078" s="46">
        <f t="shared" si="135"/>
        <v>1</v>
      </c>
    </row>
    <row r="2079" spans="1:22" s="45" customFormat="1" ht="11.25" hidden="1" customHeight="1" x14ac:dyDescent="0.2">
      <c r="A2079" s="47">
        <f t="shared" si="134"/>
        <v>2065</v>
      </c>
      <c r="B2079" s="48" t="str">
        <f>+'[43]Trafo 3f Consoliadado'!B360</f>
        <v>TTA216</v>
      </c>
      <c r="C2079" s="49" t="str">
        <f>+'[43]Trafo 3f Consoliadado'!C360</f>
        <v xml:space="preserve">TRANSFORMADOR TRIFASICO AEREO  150 KVA; 13.2/0.44-0.22 KV.                                                                                                                                                                                                </v>
      </c>
      <c r="D2079" s="49">
        <f>+'[43]Trafo 3f Consoliadado'!D360</f>
        <v>6158.3</v>
      </c>
      <c r="E2079" s="53">
        <f>+'[43]Trafo 3f Consoliadado'!E360</f>
        <v>4433.7454780234893</v>
      </c>
      <c r="F2079" s="53"/>
      <c r="G2079" s="49" t="str">
        <f>+'[43]Trafo 3f Consoliadado'!F360</f>
        <v>E</v>
      </c>
      <c r="H2079" s="49" t="str">
        <f>+'[43]Trafo 3f Consoliadado'!G360</f>
        <v/>
      </c>
      <c r="I2079" s="49" t="str">
        <f>+'[43]Trafo 3f Consoliadado'!H360</f>
        <v>Estimado</v>
      </c>
      <c r="J2079" s="49" t="str">
        <f>+'[43]Trafo 3f Consoliadado'!I360</f>
        <v/>
      </c>
      <c r="K2079" s="49" t="str">
        <f>+'[43]Trafo 3f Consoliadado'!J360</f>
        <v/>
      </c>
      <c r="L2079" s="49" t="str">
        <f>+'[43]Trafo 3f Consoliadado'!K360</f>
        <v/>
      </c>
      <c r="M2079" s="49" t="str">
        <f>+'[43]Trafo 3f Consoliadado'!L360</f>
        <v/>
      </c>
      <c r="N2079" s="49" t="str">
        <f>+'[43]Trafo 3f Consoliadado'!M360</f>
        <v/>
      </c>
      <c r="O2079" s="49" t="str">
        <f>+'[43]Trafo 3f Consoliadado'!N360</f>
        <v>Estimado</v>
      </c>
      <c r="P2079" s="49" t="str">
        <f>+'[43]Trafo 3f Consoliadado'!O360</f>
        <v/>
      </c>
      <c r="Q2079" s="49" t="str">
        <f>+'[43]Trafo 3f Consoliadado'!P360</f>
        <v>E</v>
      </c>
      <c r="R2079" s="51">
        <f t="shared" si="132"/>
        <v>-0.28003743272924519</v>
      </c>
      <c r="S2079" s="45" t="str">
        <f t="shared" si="133"/>
        <v>Estimado.rar</v>
      </c>
      <c r="V2079" s="46">
        <f t="shared" si="135"/>
        <v>1</v>
      </c>
    </row>
    <row r="2080" spans="1:22" s="45" customFormat="1" ht="11.25" hidden="1" customHeight="1" x14ac:dyDescent="0.2">
      <c r="A2080" s="47">
        <f t="shared" si="134"/>
        <v>2066</v>
      </c>
      <c r="B2080" s="48" t="str">
        <f>+'[43]Trafo 3f Consoliadado'!B361</f>
        <v>TTA220</v>
      </c>
      <c r="C2080" s="49" t="str">
        <f>+'[43]Trafo 3f Consoliadado'!C361</f>
        <v xml:space="preserve">TRANSFORMADOR TRIFASICO AEREO  160 KVA; 12/0.38-0.22 KV.                                                                                                                                                                                                  </v>
      </c>
      <c r="D2080" s="49">
        <f>+'[43]Trafo 3f Consoliadado'!D361</f>
        <v>6391.6</v>
      </c>
      <c r="E2080" s="53">
        <f>+'[43]Trafo 3f Consoliadado'!E361</f>
        <v>4659.2545540749752</v>
      </c>
      <c r="F2080" s="53"/>
      <c r="G2080" s="49" t="str">
        <f>+'[43]Trafo 3f Consoliadado'!F361</f>
        <v>E</v>
      </c>
      <c r="H2080" s="49" t="str">
        <f>+'[43]Trafo 3f Consoliadado'!G361</f>
        <v/>
      </c>
      <c r="I2080" s="49" t="str">
        <f>+'[43]Trafo 3f Consoliadado'!H361</f>
        <v>Estimado</v>
      </c>
      <c r="J2080" s="49" t="str">
        <f>+'[43]Trafo 3f Consoliadado'!I361</f>
        <v/>
      </c>
      <c r="K2080" s="49" t="str">
        <f>+'[43]Trafo 3f Consoliadado'!J361</f>
        <v/>
      </c>
      <c r="L2080" s="49" t="str">
        <f>+'[43]Trafo 3f Consoliadado'!K361</f>
        <v/>
      </c>
      <c r="M2080" s="49" t="str">
        <f>+'[43]Trafo 3f Consoliadado'!L361</f>
        <v/>
      </c>
      <c r="N2080" s="49" t="str">
        <f>+'[43]Trafo 3f Consoliadado'!M361</f>
        <v/>
      </c>
      <c r="O2080" s="49" t="str">
        <f>+'[43]Trafo 3f Consoliadado'!N361</f>
        <v>Estimado</v>
      </c>
      <c r="P2080" s="49" t="str">
        <f>+'[43]Trafo 3f Consoliadado'!O361</f>
        <v/>
      </c>
      <c r="Q2080" s="49" t="str">
        <f>+'[43]Trafo 3f Consoliadado'!P361</f>
        <v>E</v>
      </c>
      <c r="R2080" s="51">
        <f t="shared" si="132"/>
        <v>-0.2710347089813232</v>
      </c>
      <c r="S2080" s="45" t="str">
        <f t="shared" si="133"/>
        <v>Estimado.rar</v>
      </c>
      <c r="V2080" s="46">
        <f t="shared" si="135"/>
        <v>1</v>
      </c>
    </row>
    <row r="2081" spans="1:22" s="45" customFormat="1" ht="11.25" hidden="1" customHeight="1" x14ac:dyDescent="0.2">
      <c r="A2081" s="47">
        <f t="shared" si="134"/>
        <v>2067</v>
      </c>
      <c r="B2081" s="48" t="str">
        <f>+'[43]Trafo 3f Consoliadado'!B362</f>
        <v>TTV62</v>
      </c>
      <c r="C2081" s="49" t="str">
        <f>+'[43]Trafo 3f Consoliadado'!C362</f>
        <v xml:space="preserve">TRANSFORMADOR DE 160 KVA TRIFASICO  13.2 / 0.22 KV                                                                                                                                                                                                        </v>
      </c>
      <c r="D2081" s="49">
        <f>+'[43]Trafo 3f Consoliadado'!D362</f>
        <v>6391.6</v>
      </c>
      <c r="E2081" s="53">
        <f>+'[43]Trafo 3f Consoliadado'!E362</f>
        <v>4659.2545540749752</v>
      </c>
      <c r="F2081" s="53"/>
      <c r="G2081" s="49" t="str">
        <f>+'[43]Trafo 3f Consoliadado'!F362</f>
        <v>E</v>
      </c>
      <c r="H2081" s="49" t="str">
        <f>+'[43]Trafo 3f Consoliadado'!G362</f>
        <v/>
      </c>
      <c r="I2081" s="49" t="str">
        <f>+'[43]Trafo 3f Consoliadado'!H362</f>
        <v>Estimado</v>
      </c>
      <c r="J2081" s="49" t="str">
        <f>+'[43]Trafo 3f Consoliadado'!I362</f>
        <v/>
      </c>
      <c r="K2081" s="49" t="str">
        <f>+'[43]Trafo 3f Consoliadado'!J362</f>
        <v/>
      </c>
      <c r="L2081" s="49" t="str">
        <f>+'[43]Trafo 3f Consoliadado'!K362</f>
        <v/>
      </c>
      <c r="M2081" s="49" t="str">
        <f>+'[43]Trafo 3f Consoliadado'!L362</f>
        <v/>
      </c>
      <c r="N2081" s="49" t="str">
        <f>+'[43]Trafo 3f Consoliadado'!M362</f>
        <v/>
      </c>
      <c r="O2081" s="49" t="str">
        <f>+'[43]Trafo 3f Consoliadado'!N362</f>
        <v>Estimado</v>
      </c>
      <c r="P2081" s="49" t="str">
        <f>+'[43]Trafo 3f Consoliadado'!O362</f>
        <v/>
      </c>
      <c r="Q2081" s="49" t="str">
        <f>+'[43]Trafo 3f Consoliadado'!P362</f>
        <v>E</v>
      </c>
      <c r="R2081" s="51">
        <f t="shared" si="132"/>
        <v>-0.2710347089813232</v>
      </c>
      <c r="S2081" s="45" t="str">
        <f t="shared" si="133"/>
        <v>Estimado.rar</v>
      </c>
      <c r="V2081" s="46">
        <f t="shared" si="135"/>
        <v>1</v>
      </c>
    </row>
    <row r="2082" spans="1:22" s="45" customFormat="1" ht="11.25" hidden="1" customHeight="1" x14ac:dyDescent="0.2">
      <c r="A2082" s="47">
        <f t="shared" si="134"/>
        <v>2068</v>
      </c>
      <c r="B2082" s="48" t="str">
        <f>+'[43]Trafo 3f Consoliadado'!B363</f>
        <v>TTV63</v>
      </c>
      <c r="C2082" s="49" t="str">
        <f>+'[43]Trafo 3f Consoliadado'!C363</f>
        <v xml:space="preserve">TRANSFORMADOR DE 160 KVA TRIFASICO  13.2 / 0.38-0.22 KV                                                                                                                                                                                                   </v>
      </c>
      <c r="D2082" s="49">
        <f>+'[43]Trafo 3f Consoliadado'!D363</f>
        <v>6391.6</v>
      </c>
      <c r="E2082" s="53">
        <f>+'[43]Trafo 3f Consoliadado'!E363</f>
        <v>4659.2545540749752</v>
      </c>
      <c r="F2082" s="53"/>
      <c r="G2082" s="49" t="str">
        <f>+'[43]Trafo 3f Consoliadado'!F363</f>
        <v>E</v>
      </c>
      <c r="H2082" s="49" t="str">
        <f>+'[43]Trafo 3f Consoliadado'!G363</f>
        <v/>
      </c>
      <c r="I2082" s="49" t="str">
        <f>+'[43]Trafo 3f Consoliadado'!H363</f>
        <v>Estimado</v>
      </c>
      <c r="J2082" s="49" t="str">
        <f>+'[43]Trafo 3f Consoliadado'!I363</f>
        <v/>
      </c>
      <c r="K2082" s="49" t="str">
        <f>+'[43]Trafo 3f Consoliadado'!J363</f>
        <v/>
      </c>
      <c r="L2082" s="49" t="str">
        <f>+'[43]Trafo 3f Consoliadado'!K363</f>
        <v/>
      </c>
      <c r="M2082" s="49" t="str">
        <f>+'[43]Trafo 3f Consoliadado'!L363</f>
        <v/>
      </c>
      <c r="N2082" s="49" t="str">
        <f>+'[43]Trafo 3f Consoliadado'!M363</f>
        <v/>
      </c>
      <c r="O2082" s="49" t="str">
        <f>+'[43]Trafo 3f Consoliadado'!N363</f>
        <v>Estimado</v>
      </c>
      <c r="P2082" s="49" t="str">
        <f>+'[43]Trafo 3f Consoliadado'!O363</f>
        <v/>
      </c>
      <c r="Q2082" s="49" t="str">
        <f>+'[43]Trafo 3f Consoliadado'!P363</f>
        <v>E</v>
      </c>
      <c r="R2082" s="51">
        <f t="shared" si="132"/>
        <v>-0.2710347089813232</v>
      </c>
      <c r="S2082" s="45" t="str">
        <f t="shared" si="133"/>
        <v>Estimado.rar</v>
      </c>
      <c r="V2082" s="46">
        <f t="shared" si="135"/>
        <v>1</v>
      </c>
    </row>
    <row r="2083" spans="1:22" s="45" customFormat="1" ht="11.25" hidden="1" customHeight="1" x14ac:dyDescent="0.2">
      <c r="A2083" s="47">
        <f t="shared" si="134"/>
        <v>2069</v>
      </c>
      <c r="B2083" s="48" t="str">
        <f>+'[43]Trafo 3f Consoliadado'!B364</f>
        <v>TTV89</v>
      </c>
      <c r="C2083" s="49" t="str">
        <f>+'[43]Trafo 3f Consoliadado'!C364</f>
        <v xml:space="preserve">TRANSFORMADOR DE 160 KVA TRIFASICO 13.2/0.44-0.22 KV                                                                                                                                                                                                      </v>
      </c>
      <c r="D2083" s="49">
        <f>+'[43]Trafo 3f Consoliadado'!D364</f>
        <v>6391.6</v>
      </c>
      <c r="E2083" s="53">
        <f>+'[43]Trafo 3f Consoliadado'!E364</f>
        <v>4659.2545540749752</v>
      </c>
      <c r="F2083" s="53"/>
      <c r="G2083" s="49" t="str">
        <f>+'[43]Trafo 3f Consoliadado'!F364</f>
        <v>E</v>
      </c>
      <c r="H2083" s="49" t="str">
        <f>+'[43]Trafo 3f Consoliadado'!G364</f>
        <v/>
      </c>
      <c r="I2083" s="49" t="str">
        <f>+'[43]Trafo 3f Consoliadado'!H364</f>
        <v>Estimado</v>
      </c>
      <c r="J2083" s="49" t="str">
        <f>+'[43]Trafo 3f Consoliadado'!I364</f>
        <v/>
      </c>
      <c r="K2083" s="49" t="str">
        <f>+'[43]Trafo 3f Consoliadado'!J364</f>
        <v/>
      </c>
      <c r="L2083" s="49" t="str">
        <f>+'[43]Trafo 3f Consoliadado'!K364</f>
        <v/>
      </c>
      <c r="M2083" s="49" t="str">
        <f>+'[43]Trafo 3f Consoliadado'!L364</f>
        <v/>
      </c>
      <c r="N2083" s="49" t="str">
        <f>+'[43]Trafo 3f Consoliadado'!M364</f>
        <v/>
      </c>
      <c r="O2083" s="49" t="str">
        <f>+'[43]Trafo 3f Consoliadado'!N364</f>
        <v>Estimado</v>
      </c>
      <c r="P2083" s="49" t="str">
        <f>+'[43]Trafo 3f Consoliadado'!O364</f>
        <v/>
      </c>
      <c r="Q2083" s="49" t="str">
        <f>+'[43]Trafo 3f Consoliadado'!P364</f>
        <v>E</v>
      </c>
      <c r="R2083" s="51">
        <f t="shared" si="132"/>
        <v>-0.2710347089813232</v>
      </c>
      <c r="S2083" s="45" t="str">
        <f t="shared" si="133"/>
        <v>Estimado.rar</v>
      </c>
      <c r="V2083" s="46">
        <f t="shared" si="135"/>
        <v>1</v>
      </c>
    </row>
    <row r="2084" spans="1:22" s="45" customFormat="1" ht="11.25" hidden="1" customHeight="1" x14ac:dyDescent="0.2">
      <c r="A2084" s="47">
        <f t="shared" si="134"/>
        <v>2070</v>
      </c>
      <c r="B2084" s="48" t="str">
        <f>+'[43]Trafo 3f Consoliadado'!B365</f>
        <v>TTA221</v>
      </c>
      <c r="C2084" s="49" t="str">
        <f>+'[43]Trafo 3f Consoliadado'!C365</f>
        <v xml:space="preserve">TRANSFORMADOR TRIFASICO AEREO  160 KVA; 13.2/0.44-0.22 KV.                                                                                                                                                                                                </v>
      </c>
      <c r="D2084" s="49">
        <f>+'[43]Trafo 3f Consoliadado'!D365</f>
        <v>6391.6</v>
      </c>
      <c r="E2084" s="53">
        <f>+'[43]Trafo 3f Consoliadado'!E365</f>
        <v>4752.0424999999996</v>
      </c>
      <c r="F2084" s="53"/>
      <c r="G2084" s="49" t="str">
        <f>+'[43]Trafo 3f Consoliadado'!F365</f>
        <v>S</v>
      </c>
      <c r="H2084" s="49" t="str">
        <f>+'[43]Trafo 3f Consoliadado'!G365</f>
        <v>DGER/MEM</v>
      </c>
      <c r="I2084" s="49" t="str">
        <f>+'[43]Trafo 3f Consoliadado'!H365</f>
        <v xml:space="preserve">DGER/MEM </v>
      </c>
      <c r="J2084" s="49" t="str">
        <f>+'[43]Trafo 3f Consoliadado'!I365</f>
        <v>DGER/MEM</v>
      </c>
      <c r="K2084" s="49" t="str">
        <f>+'[43]Trafo 3f Consoliadado'!J365</f>
        <v>DGER/MEM</v>
      </c>
      <c r="L2084" s="49" t="str">
        <f>+'[43]Trafo 3f Consoliadado'!K365</f>
        <v>DGER/MEM</v>
      </c>
      <c r="M2084" s="49">
        <f>+'[43]Trafo 3f Consoliadado'!L365</f>
        <v>43038</v>
      </c>
      <c r="N2084" s="49" t="str">
        <f>+'[43]Trafo 3f Consoliadado'!M365</f>
        <v>DGER/MEM</v>
      </c>
      <c r="O2084" s="49" t="str">
        <f>+'[43]Trafo 3f Consoliadado'!N365</f>
        <v>Sustento</v>
      </c>
      <c r="P2084" s="49" t="str">
        <f>+'[43]Trafo 3f Consoliadado'!O365</f>
        <v>DGER/MEM</v>
      </c>
      <c r="Q2084" s="49" t="str">
        <f>+'[43]Trafo 3f Consoliadado'!P365</f>
        <v>S</v>
      </c>
      <c r="R2084" s="51">
        <f t="shared" si="132"/>
        <v>-0.25651753864447102</v>
      </c>
      <c r="S2084" s="45" t="str">
        <f t="shared" si="133"/>
        <v xml:space="preserve">DGER/MEM: DGER/MEM </v>
      </c>
      <c r="V2084" s="46">
        <f t="shared" si="135"/>
        <v>1</v>
      </c>
    </row>
    <row r="2085" spans="1:22" s="45" customFormat="1" ht="11.25" hidden="1" customHeight="1" x14ac:dyDescent="0.2">
      <c r="A2085" s="47">
        <f t="shared" si="134"/>
        <v>2071</v>
      </c>
      <c r="B2085" s="48" t="str">
        <f>+'[43]Trafo 3f Consoliadado'!B366</f>
        <v>TTA32</v>
      </c>
      <c r="C2085" s="49" t="str">
        <f>+'[43]Trafo 3f Consoliadado'!C366</f>
        <v xml:space="preserve">TRANSFORMADOR TRIFASICO AEREO 160 KVA; 13.2/0.22 KV.                                                                                                                                                                                                      </v>
      </c>
      <c r="D2085" s="49">
        <f>+'[43]Trafo 3f Consoliadado'!D366</f>
        <v>6391.6</v>
      </c>
      <c r="E2085" s="53">
        <f>+'[43]Trafo 3f Consoliadado'!E366</f>
        <v>4659.2545540749752</v>
      </c>
      <c r="F2085" s="53"/>
      <c r="G2085" s="49" t="str">
        <f>+'[43]Trafo 3f Consoliadado'!F366</f>
        <v>E</v>
      </c>
      <c r="H2085" s="49" t="str">
        <f>+'[43]Trafo 3f Consoliadado'!G366</f>
        <v/>
      </c>
      <c r="I2085" s="49" t="str">
        <f>+'[43]Trafo 3f Consoliadado'!H366</f>
        <v>Estimado</v>
      </c>
      <c r="J2085" s="49" t="str">
        <f>+'[43]Trafo 3f Consoliadado'!I366</f>
        <v/>
      </c>
      <c r="K2085" s="49" t="str">
        <f>+'[43]Trafo 3f Consoliadado'!J366</f>
        <v/>
      </c>
      <c r="L2085" s="49" t="str">
        <f>+'[43]Trafo 3f Consoliadado'!K366</f>
        <v/>
      </c>
      <c r="M2085" s="49" t="str">
        <f>+'[43]Trafo 3f Consoliadado'!L366</f>
        <v/>
      </c>
      <c r="N2085" s="49" t="str">
        <f>+'[43]Trafo 3f Consoliadado'!M366</f>
        <v/>
      </c>
      <c r="O2085" s="49" t="str">
        <f>+'[43]Trafo 3f Consoliadado'!N366</f>
        <v>Estimado</v>
      </c>
      <c r="P2085" s="49" t="str">
        <f>+'[43]Trafo 3f Consoliadado'!O366</f>
        <v/>
      </c>
      <c r="Q2085" s="49" t="str">
        <f>+'[43]Trafo 3f Consoliadado'!P366</f>
        <v>E</v>
      </c>
      <c r="R2085" s="51">
        <f t="shared" si="132"/>
        <v>-0.2710347089813232</v>
      </c>
      <c r="S2085" s="45" t="str">
        <f t="shared" si="133"/>
        <v>Estimado.rar</v>
      </c>
      <c r="V2085" s="46">
        <f t="shared" si="135"/>
        <v>1</v>
      </c>
    </row>
    <row r="2086" spans="1:22" s="45" customFormat="1" ht="11.25" hidden="1" customHeight="1" x14ac:dyDescent="0.2">
      <c r="A2086" s="47">
        <f t="shared" si="134"/>
        <v>2072</v>
      </c>
      <c r="B2086" s="48" t="str">
        <f>+'[43]Trafo 3f Consoliadado'!B367</f>
        <v>TTA33</v>
      </c>
      <c r="C2086" s="49" t="str">
        <f>+'[43]Trafo 3f Consoliadado'!C367</f>
        <v xml:space="preserve">TRANSFORMADOR TRIFASICO AEREO 160 KVA; 13.2/0.38-0.22 KV.                                                                                                                                                                                                 </v>
      </c>
      <c r="D2086" s="49">
        <f>+'[43]Trafo 3f Consoliadado'!D367</f>
        <v>6391.6</v>
      </c>
      <c r="E2086" s="53">
        <f>+'[43]Trafo 3f Consoliadado'!E367</f>
        <v>4659.2545540749752</v>
      </c>
      <c r="F2086" s="53"/>
      <c r="G2086" s="49" t="str">
        <f>+'[43]Trafo 3f Consoliadado'!F367</f>
        <v>E</v>
      </c>
      <c r="H2086" s="49" t="str">
        <f>+'[43]Trafo 3f Consoliadado'!G367</f>
        <v/>
      </c>
      <c r="I2086" s="49" t="str">
        <f>+'[43]Trafo 3f Consoliadado'!H367</f>
        <v>Estimado</v>
      </c>
      <c r="J2086" s="49" t="str">
        <f>+'[43]Trafo 3f Consoliadado'!I367</f>
        <v/>
      </c>
      <c r="K2086" s="49" t="str">
        <f>+'[43]Trafo 3f Consoliadado'!J367</f>
        <v/>
      </c>
      <c r="L2086" s="49" t="str">
        <f>+'[43]Trafo 3f Consoliadado'!K367</f>
        <v/>
      </c>
      <c r="M2086" s="49" t="str">
        <f>+'[43]Trafo 3f Consoliadado'!L367</f>
        <v/>
      </c>
      <c r="N2086" s="49" t="str">
        <f>+'[43]Trafo 3f Consoliadado'!M367</f>
        <v/>
      </c>
      <c r="O2086" s="49" t="str">
        <f>+'[43]Trafo 3f Consoliadado'!N367</f>
        <v>Estimado</v>
      </c>
      <c r="P2086" s="49" t="str">
        <f>+'[43]Trafo 3f Consoliadado'!O367</f>
        <v/>
      </c>
      <c r="Q2086" s="49" t="str">
        <f>+'[43]Trafo 3f Consoliadado'!P367</f>
        <v>E</v>
      </c>
      <c r="R2086" s="51">
        <f t="shared" si="132"/>
        <v>-0.2710347089813232</v>
      </c>
      <c r="S2086" s="45" t="str">
        <f t="shared" si="133"/>
        <v>Estimado.rar</v>
      </c>
      <c r="V2086" s="46">
        <f t="shared" si="135"/>
        <v>1</v>
      </c>
    </row>
    <row r="2087" spans="1:22" s="45" customFormat="1" ht="11.25" hidden="1" customHeight="1" x14ac:dyDescent="0.2">
      <c r="A2087" s="47">
        <f t="shared" si="134"/>
        <v>2073</v>
      </c>
      <c r="B2087" s="48" t="str">
        <f>+'[43]Trafo 3f Consoliadado'!B368</f>
        <v>TTV83</v>
      </c>
      <c r="C2087" s="49" t="str">
        <f>+'[43]Trafo 3f Consoliadado'!C368</f>
        <v xml:space="preserve">TRANSFORMADOR DE 175 KVA TRIFASICO 13.2/0.44-0.22 KV                                                                                                                                                                                                      </v>
      </c>
      <c r="D2087" s="49">
        <f>+'[43]Trafo 3f Consoliadado'!D368</f>
        <v>6741.55</v>
      </c>
      <c r="E2087" s="53">
        <f>+'[43]Trafo 3f Consoliadado'!E368</f>
        <v>4991.5193121268958</v>
      </c>
      <c r="F2087" s="53"/>
      <c r="G2087" s="49" t="str">
        <f>+'[43]Trafo 3f Consoliadado'!F368</f>
        <v>E</v>
      </c>
      <c r="H2087" s="49" t="str">
        <f>+'[43]Trafo 3f Consoliadado'!G368</f>
        <v/>
      </c>
      <c r="I2087" s="49" t="str">
        <f>+'[43]Trafo 3f Consoliadado'!H368</f>
        <v>Estimado</v>
      </c>
      <c r="J2087" s="49" t="str">
        <f>+'[43]Trafo 3f Consoliadado'!I368</f>
        <v/>
      </c>
      <c r="K2087" s="49" t="str">
        <f>+'[43]Trafo 3f Consoliadado'!J368</f>
        <v/>
      </c>
      <c r="L2087" s="49" t="str">
        <f>+'[43]Trafo 3f Consoliadado'!K368</f>
        <v/>
      </c>
      <c r="M2087" s="49" t="str">
        <f>+'[43]Trafo 3f Consoliadado'!L368</f>
        <v/>
      </c>
      <c r="N2087" s="49" t="str">
        <f>+'[43]Trafo 3f Consoliadado'!M368</f>
        <v/>
      </c>
      <c r="O2087" s="49" t="str">
        <f>+'[43]Trafo 3f Consoliadado'!N368</f>
        <v>Estimado</v>
      </c>
      <c r="P2087" s="49" t="str">
        <f>+'[43]Trafo 3f Consoliadado'!O368</f>
        <v/>
      </c>
      <c r="Q2087" s="49" t="str">
        <f>+'[43]Trafo 3f Consoliadado'!P368</f>
        <v>E</v>
      </c>
      <c r="R2087" s="51">
        <f t="shared" si="132"/>
        <v>-0.25958877229614918</v>
      </c>
      <c r="S2087" s="45" t="str">
        <f t="shared" si="133"/>
        <v>Estimado.rar</v>
      </c>
      <c r="V2087" s="46">
        <f t="shared" si="135"/>
        <v>1</v>
      </c>
    </row>
    <row r="2088" spans="1:22" s="45" customFormat="1" ht="11.25" hidden="1" customHeight="1" x14ac:dyDescent="0.2">
      <c r="A2088" s="47">
        <f t="shared" si="134"/>
        <v>2074</v>
      </c>
      <c r="B2088" s="48" t="str">
        <f>+'[43]Trafo 3f Consoliadado'!B369</f>
        <v>TTA88</v>
      </c>
      <c r="C2088" s="49" t="str">
        <f>+'[43]Trafo 3f Consoliadado'!C369</f>
        <v xml:space="preserve">TRANSFORMADOR TRIFASICO AEREO  175 KVA; 13.2/0.22 KV.                                                                                                                                                                                                     </v>
      </c>
      <c r="D2088" s="49">
        <f>+'[43]Trafo 3f Consoliadado'!D369</f>
        <v>6741.55</v>
      </c>
      <c r="E2088" s="53">
        <f>+'[43]Trafo 3f Consoliadado'!E369</f>
        <v>4991.5193121268958</v>
      </c>
      <c r="F2088" s="53"/>
      <c r="G2088" s="49" t="str">
        <f>+'[43]Trafo 3f Consoliadado'!F369</f>
        <v>E</v>
      </c>
      <c r="H2088" s="49" t="str">
        <f>+'[43]Trafo 3f Consoliadado'!G369</f>
        <v/>
      </c>
      <c r="I2088" s="49" t="str">
        <f>+'[43]Trafo 3f Consoliadado'!H369</f>
        <v>Estimado</v>
      </c>
      <c r="J2088" s="49" t="str">
        <f>+'[43]Trafo 3f Consoliadado'!I369</f>
        <v/>
      </c>
      <c r="K2088" s="49" t="str">
        <f>+'[43]Trafo 3f Consoliadado'!J369</f>
        <v/>
      </c>
      <c r="L2088" s="49" t="str">
        <f>+'[43]Trafo 3f Consoliadado'!K369</f>
        <v/>
      </c>
      <c r="M2088" s="49" t="str">
        <f>+'[43]Trafo 3f Consoliadado'!L369</f>
        <v/>
      </c>
      <c r="N2088" s="49" t="str">
        <f>+'[43]Trafo 3f Consoliadado'!M369</f>
        <v/>
      </c>
      <c r="O2088" s="49" t="str">
        <f>+'[43]Trafo 3f Consoliadado'!N369</f>
        <v>Estimado</v>
      </c>
      <c r="P2088" s="49" t="str">
        <f>+'[43]Trafo 3f Consoliadado'!O369</f>
        <v/>
      </c>
      <c r="Q2088" s="49" t="str">
        <f>+'[43]Trafo 3f Consoliadado'!P369</f>
        <v>E</v>
      </c>
      <c r="R2088" s="51">
        <f t="shared" si="132"/>
        <v>-0.25958877229614918</v>
      </c>
      <c r="S2088" s="45" t="str">
        <f t="shared" si="133"/>
        <v>Estimado.rar</v>
      </c>
      <c r="V2088" s="46">
        <f t="shared" si="135"/>
        <v>1</v>
      </c>
    </row>
    <row r="2089" spans="1:22" s="45" customFormat="1" ht="11.25" hidden="1" customHeight="1" x14ac:dyDescent="0.2">
      <c r="A2089" s="47">
        <f t="shared" si="134"/>
        <v>2075</v>
      </c>
      <c r="B2089" s="48" t="str">
        <f>+'[43]Trafo 3f Consoliadado'!B370</f>
        <v>TTA89</v>
      </c>
      <c r="C2089" s="49" t="str">
        <f>+'[43]Trafo 3f Consoliadado'!C370</f>
        <v xml:space="preserve">TRANSFORMADOR TRIFASICO AEREO  175 KVA; 13.2/0.38 KV.                                                                                                                                                                                                     </v>
      </c>
      <c r="D2089" s="49">
        <f>+'[43]Trafo 3f Consoliadado'!D370</f>
        <v>6741.55</v>
      </c>
      <c r="E2089" s="53">
        <f>+'[43]Trafo 3f Consoliadado'!E370</f>
        <v>4991.5193121268958</v>
      </c>
      <c r="F2089" s="53"/>
      <c r="G2089" s="49" t="str">
        <f>+'[43]Trafo 3f Consoliadado'!F370</f>
        <v>E</v>
      </c>
      <c r="H2089" s="49" t="str">
        <f>+'[43]Trafo 3f Consoliadado'!G370</f>
        <v/>
      </c>
      <c r="I2089" s="49" t="str">
        <f>+'[43]Trafo 3f Consoliadado'!H370</f>
        <v>Estimado</v>
      </c>
      <c r="J2089" s="49" t="str">
        <f>+'[43]Trafo 3f Consoliadado'!I370</f>
        <v/>
      </c>
      <c r="K2089" s="49" t="str">
        <f>+'[43]Trafo 3f Consoliadado'!J370</f>
        <v/>
      </c>
      <c r="L2089" s="49" t="str">
        <f>+'[43]Trafo 3f Consoliadado'!K370</f>
        <v/>
      </c>
      <c r="M2089" s="49" t="str">
        <f>+'[43]Trafo 3f Consoliadado'!L370</f>
        <v/>
      </c>
      <c r="N2089" s="49" t="str">
        <f>+'[43]Trafo 3f Consoliadado'!M370</f>
        <v/>
      </c>
      <c r="O2089" s="49" t="str">
        <f>+'[43]Trafo 3f Consoliadado'!N370</f>
        <v>Estimado</v>
      </c>
      <c r="P2089" s="49" t="str">
        <f>+'[43]Trafo 3f Consoliadado'!O370</f>
        <v/>
      </c>
      <c r="Q2089" s="49" t="str">
        <f>+'[43]Trafo 3f Consoliadado'!P370</f>
        <v>E</v>
      </c>
      <c r="R2089" s="51">
        <f t="shared" si="132"/>
        <v>-0.25958877229614918</v>
      </c>
      <c r="S2089" s="45" t="str">
        <f t="shared" si="133"/>
        <v>Estimado.rar</v>
      </c>
      <c r="V2089" s="46">
        <f t="shared" si="135"/>
        <v>1</v>
      </c>
    </row>
    <row r="2090" spans="1:22" s="45" customFormat="1" ht="11.25" hidden="1" customHeight="1" x14ac:dyDescent="0.2">
      <c r="A2090" s="47">
        <f t="shared" si="134"/>
        <v>2076</v>
      </c>
      <c r="B2090" s="48" t="str">
        <f>+'[43]Trafo 3f Consoliadado'!B371</f>
        <v>TTA224</v>
      </c>
      <c r="C2090" s="49" t="str">
        <f>+'[43]Trafo 3f Consoliadado'!C371</f>
        <v xml:space="preserve">TRANSFORMADOR TRIFASICO AEREO  175 KVA; 13.2/0.38-0.22 KV.                                                                                                                                                                                                </v>
      </c>
      <c r="D2090" s="49">
        <f>+'[43]Trafo 3f Consoliadado'!D371</f>
        <v>6741.55</v>
      </c>
      <c r="E2090" s="53">
        <f>+'[43]Trafo 3f Consoliadado'!E371</f>
        <v>4991.5193121268958</v>
      </c>
      <c r="F2090" s="53"/>
      <c r="G2090" s="49" t="str">
        <f>+'[43]Trafo 3f Consoliadado'!F371</f>
        <v>E</v>
      </c>
      <c r="H2090" s="49" t="str">
        <f>+'[43]Trafo 3f Consoliadado'!G371</f>
        <v/>
      </c>
      <c r="I2090" s="49" t="str">
        <f>+'[43]Trafo 3f Consoliadado'!H371</f>
        <v>Estimado</v>
      </c>
      <c r="J2090" s="49" t="str">
        <f>+'[43]Trafo 3f Consoliadado'!I371</f>
        <v/>
      </c>
      <c r="K2090" s="49" t="str">
        <f>+'[43]Trafo 3f Consoliadado'!J371</f>
        <v/>
      </c>
      <c r="L2090" s="49" t="str">
        <f>+'[43]Trafo 3f Consoliadado'!K371</f>
        <v/>
      </c>
      <c r="M2090" s="49" t="str">
        <f>+'[43]Trafo 3f Consoliadado'!L371</f>
        <v/>
      </c>
      <c r="N2090" s="49" t="str">
        <f>+'[43]Trafo 3f Consoliadado'!M371</f>
        <v/>
      </c>
      <c r="O2090" s="49" t="str">
        <f>+'[43]Trafo 3f Consoliadado'!N371</f>
        <v>Estimado</v>
      </c>
      <c r="P2090" s="49" t="str">
        <f>+'[43]Trafo 3f Consoliadado'!O371</f>
        <v/>
      </c>
      <c r="Q2090" s="49" t="str">
        <f>+'[43]Trafo 3f Consoliadado'!P371</f>
        <v>E</v>
      </c>
      <c r="R2090" s="51">
        <f t="shared" si="132"/>
        <v>-0.25958877229614918</v>
      </c>
      <c r="S2090" s="45" t="str">
        <f t="shared" si="133"/>
        <v>Estimado.rar</v>
      </c>
      <c r="V2090" s="46">
        <f t="shared" si="135"/>
        <v>1</v>
      </c>
    </row>
    <row r="2091" spans="1:22" s="45" customFormat="1" ht="11.25" hidden="1" customHeight="1" x14ac:dyDescent="0.2">
      <c r="A2091" s="47">
        <f t="shared" si="134"/>
        <v>2077</v>
      </c>
      <c r="B2091" s="48" t="str">
        <f>+'[43]Trafo 3f Consoliadado'!B372</f>
        <v>TTA225</v>
      </c>
      <c r="C2091" s="49" t="str">
        <f>+'[43]Trafo 3f Consoliadado'!C372</f>
        <v xml:space="preserve">TRANSFORMADOR TRIFASICO AEREO  175 KVA; 13.2/0.44-0.22 KV.                                                                                                                                                                                                </v>
      </c>
      <c r="D2091" s="49">
        <f>+'[43]Trafo 3f Consoliadado'!D372</f>
        <v>6741.55</v>
      </c>
      <c r="E2091" s="53">
        <f>+'[43]Trafo 3f Consoliadado'!E372</f>
        <v>4991.5193121268958</v>
      </c>
      <c r="F2091" s="53"/>
      <c r="G2091" s="49" t="str">
        <f>+'[43]Trafo 3f Consoliadado'!F372</f>
        <v>E</v>
      </c>
      <c r="H2091" s="49" t="str">
        <f>+'[43]Trafo 3f Consoliadado'!G372</f>
        <v/>
      </c>
      <c r="I2091" s="49" t="str">
        <f>+'[43]Trafo 3f Consoliadado'!H372</f>
        <v>Estimado</v>
      </c>
      <c r="J2091" s="49" t="str">
        <f>+'[43]Trafo 3f Consoliadado'!I372</f>
        <v/>
      </c>
      <c r="K2091" s="49" t="str">
        <f>+'[43]Trafo 3f Consoliadado'!J372</f>
        <v/>
      </c>
      <c r="L2091" s="49" t="str">
        <f>+'[43]Trafo 3f Consoliadado'!K372</f>
        <v/>
      </c>
      <c r="M2091" s="49" t="str">
        <f>+'[43]Trafo 3f Consoliadado'!L372</f>
        <v/>
      </c>
      <c r="N2091" s="49" t="str">
        <f>+'[43]Trafo 3f Consoliadado'!M372</f>
        <v/>
      </c>
      <c r="O2091" s="49" t="str">
        <f>+'[43]Trafo 3f Consoliadado'!N372</f>
        <v>Estimado</v>
      </c>
      <c r="P2091" s="49" t="str">
        <f>+'[43]Trafo 3f Consoliadado'!O372</f>
        <v/>
      </c>
      <c r="Q2091" s="49" t="str">
        <f>+'[43]Trafo 3f Consoliadado'!P372</f>
        <v>E</v>
      </c>
      <c r="R2091" s="51">
        <f t="shared" si="132"/>
        <v>-0.25958877229614918</v>
      </c>
      <c r="S2091" s="45" t="str">
        <f t="shared" si="133"/>
        <v>Estimado.rar</v>
      </c>
      <c r="V2091" s="46">
        <f t="shared" si="135"/>
        <v>1</v>
      </c>
    </row>
    <row r="2092" spans="1:22" s="45" customFormat="1" ht="11.25" hidden="1" customHeight="1" x14ac:dyDescent="0.2">
      <c r="A2092" s="47">
        <f t="shared" si="134"/>
        <v>2078</v>
      </c>
      <c r="B2092" s="48" t="str">
        <f>+'[43]Trafo 3f Consoliadado'!B373</f>
        <v>TTV37</v>
      </c>
      <c r="C2092" s="49" t="str">
        <f>+'[43]Trafo 3f Consoliadado'!C373</f>
        <v xml:space="preserve">TRANSFORMADOR DE 200 KVA TRIFASICO 13.2 / 0.22 KV                                                                                                                                                                                                         </v>
      </c>
      <c r="D2092" s="49">
        <f>+'[43]Trafo 3f Consoliadado'!D373</f>
        <v>7324.8</v>
      </c>
      <c r="E2092" s="53">
        <f>+'[43]Trafo 3f Consoliadado'!E373</f>
        <v>5531.0956057512876</v>
      </c>
      <c r="F2092" s="53"/>
      <c r="G2092" s="49" t="str">
        <f>+'[43]Trafo 3f Consoliadado'!F373</f>
        <v>E</v>
      </c>
      <c r="H2092" s="49" t="str">
        <f>+'[43]Trafo 3f Consoliadado'!G373</f>
        <v/>
      </c>
      <c r="I2092" s="49" t="str">
        <f>+'[43]Trafo 3f Consoliadado'!H373</f>
        <v>Estimado</v>
      </c>
      <c r="J2092" s="49" t="str">
        <f>+'[43]Trafo 3f Consoliadado'!I373</f>
        <v/>
      </c>
      <c r="K2092" s="49" t="str">
        <f>+'[43]Trafo 3f Consoliadado'!J373</f>
        <v/>
      </c>
      <c r="L2092" s="49" t="str">
        <f>+'[43]Trafo 3f Consoliadado'!K373</f>
        <v/>
      </c>
      <c r="M2092" s="49" t="str">
        <f>+'[43]Trafo 3f Consoliadado'!L373</f>
        <v/>
      </c>
      <c r="N2092" s="49" t="str">
        <f>+'[43]Trafo 3f Consoliadado'!M373</f>
        <v/>
      </c>
      <c r="O2092" s="49" t="str">
        <f>+'[43]Trafo 3f Consoliadado'!N373</f>
        <v>Estimado</v>
      </c>
      <c r="P2092" s="49" t="str">
        <f>+'[43]Trafo 3f Consoliadado'!O373</f>
        <v/>
      </c>
      <c r="Q2092" s="49" t="str">
        <f>+'[43]Trafo 3f Consoliadado'!P373</f>
        <v>E</v>
      </c>
      <c r="R2092" s="51">
        <f t="shared" si="132"/>
        <v>-0.24488100620477182</v>
      </c>
      <c r="S2092" s="45" t="str">
        <f t="shared" si="133"/>
        <v>Estimado.rar</v>
      </c>
      <c r="V2092" s="46">
        <f t="shared" si="135"/>
        <v>1</v>
      </c>
    </row>
    <row r="2093" spans="1:22" s="45" customFormat="1" ht="11.25" hidden="1" customHeight="1" x14ac:dyDescent="0.2">
      <c r="A2093" s="47">
        <f t="shared" si="134"/>
        <v>2079</v>
      </c>
      <c r="B2093" s="48" t="str">
        <f>+'[43]Trafo 3f Consoliadado'!B374</f>
        <v>TTV90</v>
      </c>
      <c r="C2093" s="49" t="str">
        <f>+'[43]Trafo 3f Consoliadado'!C374</f>
        <v xml:space="preserve">TRANSFORMADOR DE 200 KVA TRIFASICO 13.2/0.44-0.22 KV                                                                                                                                                                                                      </v>
      </c>
      <c r="D2093" s="49">
        <f>+'[43]Trafo 3f Consoliadado'!D374</f>
        <v>7324.8</v>
      </c>
      <c r="E2093" s="53">
        <f>+'[43]Trafo 3f Consoliadado'!E374</f>
        <v>5531.0956057512876</v>
      </c>
      <c r="F2093" s="53"/>
      <c r="G2093" s="49" t="str">
        <f>+'[43]Trafo 3f Consoliadado'!F374</f>
        <v>E</v>
      </c>
      <c r="H2093" s="49" t="str">
        <f>+'[43]Trafo 3f Consoliadado'!G374</f>
        <v/>
      </c>
      <c r="I2093" s="49" t="str">
        <f>+'[43]Trafo 3f Consoliadado'!H374</f>
        <v>Estimado</v>
      </c>
      <c r="J2093" s="49" t="str">
        <f>+'[43]Trafo 3f Consoliadado'!I374</f>
        <v/>
      </c>
      <c r="K2093" s="49" t="str">
        <f>+'[43]Trafo 3f Consoliadado'!J374</f>
        <v/>
      </c>
      <c r="L2093" s="49" t="str">
        <f>+'[43]Trafo 3f Consoliadado'!K374</f>
        <v/>
      </c>
      <c r="M2093" s="49" t="str">
        <f>+'[43]Trafo 3f Consoliadado'!L374</f>
        <v/>
      </c>
      <c r="N2093" s="49" t="str">
        <f>+'[43]Trafo 3f Consoliadado'!M374</f>
        <v/>
      </c>
      <c r="O2093" s="49" t="str">
        <f>+'[43]Trafo 3f Consoliadado'!N374</f>
        <v>Estimado</v>
      </c>
      <c r="P2093" s="49" t="str">
        <f>+'[43]Trafo 3f Consoliadado'!O374</f>
        <v/>
      </c>
      <c r="Q2093" s="49" t="str">
        <f>+'[43]Trafo 3f Consoliadado'!P374</f>
        <v>E</v>
      </c>
      <c r="R2093" s="51">
        <f t="shared" si="132"/>
        <v>-0.24488100620477182</v>
      </c>
      <c r="S2093" s="45" t="str">
        <f t="shared" si="133"/>
        <v>Estimado.rar</v>
      </c>
      <c r="V2093" s="46">
        <f t="shared" si="135"/>
        <v>1</v>
      </c>
    </row>
    <row r="2094" spans="1:22" s="45" customFormat="1" ht="11.25" hidden="1" customHeight="1" x14ac:dyDescent="0.2">
      <c r="A2094" s="47">
        <f t="shared" si="134"/>
        <v>2080</v>
      </c>
      <c r="B2094" s="48" t="str">
        <f>+'[43]Trafo 3f Consoliadado'!B375</f>
        <v>TTA270</v>
      </c>
      <c r="C2094" s="49" t="str">
        <f>+'[43]Trafo 3f Consoliadado'!C375</f>
        <v xml:space="preserve">TRANSFORMADOR TRIFASICO 200 KVA 13.2 KV/ BT                                                                                                                                                                                                               </v>
      </c>
      <c r="D2094" s="49">
        <f>+'[43]Trafo 3f Consoliadado'!D375</f>
        <v>7324.8</v>
      </c>
      <c r="E2094" s="53">
        <f>+'[43]Trafo 3f Consoliadado'!E375</f>
        <v>5531.0956057512876</v>
      </c>
      <c r="F2094" s="53"/>
      <c r="G2094" s="49" t="str">
        <f>+'[43]Trafo 3f Consoliadado'!F375</f>
        <v>E</v>
      </c>
      <c r="H2094" s="49" t="str">
        <f>+'[43]Trafo 3f Consoliadado'!G375</f>
        <v/>
      </c>
      <c r="I2094" s="49" t="str">
        <f>+'[43]Trafo 3f Consoliadado'!H375</f>
        <v>Estimado</v>
      </c>
      <c r="J2094" s="49" t="str">
        <f>+'[43]Trafo 3f Consoliadado'!I375</f>
        <v/>
      </c>
      <c r="K2094" s="49" t="str">
        <f>+'[43]Trafo 3f Consoliadado'!J375</f>
        <v/>
      </c>
      <c r="L2094" s="49" t="str">
        <f>+'[43]Trafo 3f Consoliadado'!K375</f>
        <v/>
      </c>
      <c r="M2094" s="49" t="str">
        <f>+'[43]Trafo 3f Consoliadado'!L375</f>
        <v/>
      </c>
      <c r="N2094" s="49" t="str">
        <f>+'[43]Trafo 3f Consoliadado'!M375</f>
        <v/>
      </c>
      <c r="O2094" s="49" t="str">
        <f>+'[43]Trafo 3f Consoliadado'!N375</f>
        <v>Estimado</v>
      </c>
      <c r="P2094" s="49" t="str">
        <f>+'[43]Trafo 3f Consoliadado'!O375</f>
        <v/>
      </c>
      <c r="Q2094" s="49" t="str">
        <f>+'[43]Trafo 3f Consoliadado'!P375</f>
        <v>E</v>
      </c>
      <c r="R2094" s="51">
        <f t="shared" si="132"/>
        <v>-0.24488100620477182</v>
      </c>
      <c r="S2094" s="45" t="str">
        <f t="shared" si="133"/>
        <v>Estimado.rar</v>
      </c>
      <c r="V2094" s="46">
        <f t="shared" si="135"/>
        <v>1</v>
      </c>
    </row>
    <row r="2095" spans="1:22" s="45" customFormat="1" ht="11.25" hidden="1" customHeight="1" x14ac:dyDescent="0.2">
      <c r="A2095" s="47">
        <f t="shared" si="134"/>
        <v>2081</v>
      </c>
      <c r="B2095" s="48" t="str">
        <f>+'[43]Trafo 3f Consoliadado'!B376</f>
        <v>TTC181</v>
      </c>
      <c r="C2095" s="49" t="str">
        <f>+'[43]Trafo 3f Consoliadado'!C376</f>
        <v xml:space="preserve">TRANSFORMADOR TRIFASICO AEREO  200 KVA  13.2 / 0.38-0.22 KV                                                                                                                                                                                               </v>
      </c>
      <c r="D2095" s="49">
        <f>+'[43]Trafo 3f Consoliadado'!D376</f>
        <v>7324.8</v>
      </c>
      <c r="E2095" s="53">
        <f>+'[43]Trafo 3f Consoliadado'!E376</f>
        <v>5531.0956057512876</v>
      </c>
      <c r="F2095" s="53"/>
      <c r="G2095" s="49" t="str">
        <f>+'[43]Trafo 3f Consoliadado'!F376</f>
        <v>E</v>
      </c>
      <c r="H2095" s="49" t="str">
        <f>+'[43]Trafo 3f Consoliadado'!G376</f>
        <v/>
      </c>
      <c r="I2095" s="49" t="str">
        <f>+'[43]Trafo 3f Consoliadado'!H376</f>
        <v>Estimado</v>
      </c>
      <c r="J2095" s="49" t="str">
        <f>+'[43]Trafo 3f Consoliadado'!I376</f>
        <v/>
      </c>
      <c r="K2095" s="49" t="str">
        <f>+'[43]Trafo 3f Consoliadado'!J376</f>
        <v/>
      </c>
      <c r="L2095" s="49" t="str">
        <f>+'[43]Trafo 3f Consoliadado'!K376</f>
        <v/>
      </c>
      <c r="M2095" s="49" t="str">
        <f>+'[43]Trafo 3f Consoliadado'!L376</f>
        <v/>
      </c>
      <c r="N2095" s="49" t="str">
        <f>+'[43]Trafo 3f Consoliadado'!M376</f>
        <v/>
      </c>
      <c r="O2095" s="49" t="str">
        <f>+'[43]Trafo 3f Consoliadado'!N376</f>
        <v>Estimado</v>
      </c>
      <c r="P2095" s="49" t="str">
        <f>+'[43]Trafo 3f Consoliadado'!O376</f>
        <v/>
      </c>
      <c r="Q2095" s="49" t="str">
        <f>+'[43]Trafo 3f Consoliadado'!P376</f>
        <v>E</v>
      </c>
      <c r="R2095" s="51">
        <f t="shared" si="132"/>
        <v>-0.24488100620477182</v>
      </c>
      <c r="S2095" s="45" t="str">
        <f t="shared" si="133"/>
        <v>Estimado.rar</v>
      </c>
      <c r="V2095" s="46">
        <f t="shared" si="135"/>
        <v>1</v>
      </c>
    </row>
    <row r="2096" spans="1:22" s="45" customFormat="1" ht="11.25" hidden="1" customHeight="1" x14ac:dyDescent="0.2">
      <c r="A2096" s="47">
        <f t="shared" si="134"/>
        <v>2082</v>
      </c>
      <c r="B2096" s="48" t="str">
        <f>+'[43]Trafo 3f Consoliadado'!B377</f>
        <v>TTA93</v>
      </c>
      <c r="C2096" s="49" t="str">
        <f>+'[43]Trafo 3f Consoliadado'!C377</f>
        <v xml:space="preserve">TRANSFORMADOR TRIFASICO AEREO  200 KVA; 13.2/0.22 KV.                                                                                                                                                                                                     </v>
      </c>
      <c r="D2096" s="49">
        <f>+'[43]Trafo 3f Consoliadado'!D377</f>
        <v>7324.8</v>
      </c>
      <c r="E2096" s="53">
        <f>+'[43]Trafo 3f Consoliadado'!E377</f>
        <v>5531.0956057512876</v>
      </c>
      <c r="F2096" s="53"/>
      <c r="G2096" s="49" t="str">
        <f>+'[43]Trafo 3f Consoliadado'!F377</f>
        <v>E</v>
      </c>
      <c r="H2096" s="49" t="str">
        <f>+'[43]Trafo 3f Consoliadado'!G377</f>
        <v/>
      </c>
      <c r="I2096" s="49" t="str">
        <f>+'[43]Trafo 3f Consoliadado'!H377</f>
        <v>Estimado</v>
      </c>
      <c r="J2096" s="49" t="str">
        <f>+'[43]Trafo 3f Consoliadado'!I377</f>
        <v/>
      </c>
      <c r="K2096" s="49" t="str">
        <f>+'[43]Trafo 3f Consoliadado'!J377</f>
        <v/>
      </c>
      <c r="L2096" s="49" t="str">
        <f>+'[43]Trafo 3f Consoliadado'!K377</f>
        <v/>
      </c>
      <c r="M2096" s="49" t="str">
        <f>+'[43]Trafo 3f Consoliadado'!L377</f>
        <v/>
      </c>
      <c r="N2096" s="49" t="str">
        <f>+'[43]Trafo 3f Consoliadado'!M377</f>
        <v/>
      </c>
      <c r="O2096" s="49" t="str">
        <f>+'[43]Trafo 3f Consoliadado'!N377</f>
        <v>Estimado</v>
      </c>
      <c r="P2096" s="49" t="str">
        <f>+'[43]Trafo 3f Consoliadado'!O377</f>
        <v/>
      </c>
      <c r="Q2096" s="49" t="str">
        <f>+'[43]Trafo 3f Consoliadado'!P377</f>
        <v>E</v>
      </c>
      <c r="R2096" s="51">
        <f t="shared" si="132"/>
        <v>-0.24488100620477182</v>
      </c>
      <c r="S2096" s="45" t="str">
        <f t="shared" si="133"/>
        <v>Estimado.rar</v>
      </c>
      <c r="V2096" s="46">
        <f t="shared" si="135"/>
        <v>1</v>
      </c>
    </row>
    <row r="2097" spans="1:22" s="45" customFormat="1" ht="11.25" hidden="1" customHeight="1" x14ac:dyDescent="0.2">
      <c r="A2097" s="47">
        <f t="shared" si="134"/>
        <v>2083</v>
      </c>
      <c r="B2097" s="48" t="str">
        <f>+'[43]Trafo 3f Consoliadado'!B378</f>
        <v>TTA94</v>
      </c>
      <c r="C2097" s="49" t="str">
        <f>+'[43]Trafo 3f Consoliadado'!C378</f>
        <v xml:space="preserve">TRANSFORMADOR TRIFASICO AEREO  200 KVA; 13.2/0.38 KV.                                                                                                                                                                                                     </v>
      </c>
      <c r="D2097" s="49">
        <f>+'[43]Trafo 3f Consoliadado'!D378</f>
        <v>7324.8</v>
      </c>
      <c r="E2097" s="53">
        <f>+'[43]Trafo 3f Consoliadado'!E378</f>
        <v>5531.0956057512876</v>
      </c>
      <c r="F2097" s="53"/>
      <c r="G2097" s="49" t="str">
        <f>+'[43]Trafo 3f Consoliadado'!F378</f>
        <v>E</v>
      </c>
      <c r="H2097" s="49" t="str">
        <f>+'[43]Trafo 3f Consoliadado'!G378</f>
        <v/>
      </c>
      <c r="I2097" s="49" t="str">
        <f>+'[43]Trafo 3f Consoliadado'!H378</f>
        <v>Estimado</v>
      </c>
      <c r="J2097" s="49" t="str">
        <f>+'[43]Trafo 3f Consoliadado'!I378</f>
        <v/>
      </c>
      <c r="K2097" s="49" t="str">
        <f>+'[43]Trafo 3f Consoliadado'!J378</f>
        <v/>
      </c>
      <c r="L2097" s="49" t="str">
        <f>+'[43]Trafo 3f Consoliadado'!K378</f>
        <v/>
      </c>
      <c r="M2097" s="49" t="str">
        <f>+'[43]Trafo 3f Consoliadado'!L378</f>
        <v/>
      </c>
      <c r="N2097" s="49" t="str">
        <f>+'[43]Trafo 3f Consoliadado'!M378</f>
        <v/>
      </c>
      <c r="O2097" s="49" t="str">
        <f>+'[43]Trafo 3f Consoliadado'!N378</f>
        <v>Estimado</v>
      </c>
      <c r="P2097" s="49" t="str">
        <f>+'[43]Trafo 3f Consoliadado'!O378</f>
        <v/>
      </c>
      <c r="Q2097" s="49" t="str">
        <f>+'[43]Trafo 3f Consoliadado'!P378</f>
        <v>E</v>
      </c>
      <c r="R2097" s="51">
        <f t="shared" si="132"/>
        <v>-0.24488100620477182</v>
      </c>
      <c r="S2097" s="45" t="str">
        <f t="shared" si="133"/>
        <v>Estimado.rar</v>
      </c>
      <c r="V2097" s="46">
        <f t="shared" si="135"/>
        <v>1</v>
      </c>
    </row>
    <row r="2098" spans="1:22" s="45" customFormat="1" ht="11.25" hidden="1" customHeight="1" x14ac:dyDescent="0.2">
      <c r="A2098" s="47">
        <f t="shared" si="134"/>
        <v>2084</v>
      </c>
      <c r="B2098" s="48" t="str">
        <f>+'[43]Trafo 3f Consoliadado'!B379</f>
        <v>TTA228</v>
      </c>
      <c r="C2098" s="49" t="str">
        <f>+'[43]Trafo 3f Consoliadado'!C379</f>
        <v xml:space="preserve">TRANSFORMADOR TRIFASICO AEREO  200 KVA; 13.2/0.44-0.22 KV.                                                                                                                                                                                                </v>
      </c>
      <c r="D2098" s="49">
        <f>+'[43]Trafo 3f Consoliadado'!D379</f>
        <v>7324.8</v>
      </c>
      <c r="E2098" s="53">
        <f>+'[43]Trafo 3f Consoliadado'!E379</f>
        <v>5531.0956057512876</v>
      </c>
      <c r="F2098" s="53"/>
      <c r="G2098" s="49" t="str">
        <f>+'[43]Trafo 3f Consoliadado'!F379</f>
        <v>E</v>
      </c>
      <c r="H2098" s="49" t="str">
        <f>+'[43]Trafo 3f Consoliadado'!G379</f>
        <v/>
      </c>
      <c r="I2098" s="49" t="str">
        <f>+'[43]Trafo 3f Consoliadado'!H379</f>
        <v>Estimado</v>
      </c>
      <c r="J2098" s="49" t="str">
        <f>+'[43]Trafo 3f Consoliadado'!I379</f>
        <v/>
      </c>
      <c r="K2098" s="49" t="str">
        <f>+'[43]Trafo 3f Consoliadado'!J379</f>
        <v/>
      </c>
      <c r="L2098" s="49" t="str">
        <f>+'[43]Trafo 3f Consoliadado'!K379</f>
        <v/>
      </c>
      <c r="M2098" s="49" t="str">
        <f>+'[43]Trafo 3f Consoliadado'!L379</f>
        <v/>
      </c>
      <c r="N2098" s="49" t="str">
        <f>+'[43]Trafo 3f Consoliadado'!M379</f>
        <v/>
      </c>
      <c r="O2098" s="49" t="str">
        <f>+'[43]Trafo 3f Consoliadado'!N379</f>
        <v>Estimado</v>
      </c>
      <c r="P2098" s="49" t="str">
        <f>+'[43]Trafo 3f Consoliadado'!O379</f>
        <v/>
      </c>
      <c r="Q2098" s="49" t="str">
        <f>+'[43]Trafo 3f Consoliadado'!P379</f>
        <v>E</v>
      </c>
      <c r="R2098" s="51">
        <f t="shared" si="132"/>
        <v>-0.24488100620477182</v>
      </c>
      <c r="S2098" s="45" t="str">
        <f t="shared" si="133"/>
        <v>Estimado.rar</v>
      </c>
      <c r="V2098" s="46">
        <f t="shared" si="135"/>
        <v>1</v>
      </c>
    </row>
    <row r="2099" spans="1:22" s="45" customFormat="1" ht="11.25" hidden="1" customHeight="1" x14ac:dyDescent="0.2">
      <c r="A2099" s="47">
        <f t="shared" si="134"/>
        <v>2085</v>
      </c>
      <c r="B2099" s="48" t="str">
        <f>+'[43]Trafo 3f Consoliadado'!B380</f>
        <v>TTV93</v>
      </c>
      <c r="C2099" s="49" t="str">
        <f>+'[43]Trafo 3f Consoliadado'!C380</f>
        <v xml:space="preserve">TRANSFORMADOR DE 220 KVA TRIFASICO 13.2/0.44-0.22 KV                                                                                                                                                                                                      </v>
      </c>
      <c r="D2099" s="49">
        <f>+'[43]Trafo 3f Consoliadado'!D380</f>
        <v>7791.4</v>
      </c>
      <c r="E2099" s="53">
        <f>+'[43]Trafo 3f Consoliadado'!E380</f>
        <v>5951.5450107088482</v>
      </c>
      <c r="F2099" s="53"/>
      <c r="G2099" s="49" t="str">
        <f>+'[43]Trafo 3f Consoliadado'!F380</f>
        <v>E</v>
      </c>
      <c r="H2099" s="49" t="str">
        <f>+'[43]Trafo 3f Consoliadado'!G380</f>
        <v/>
      </c>
      <c r="I2099" s="49" t="str">
        <f>+'[43]Trafo 3f Consoliadado'!H380</f>
        <v>Estimado</v>
      </c>
      <c r="J2099" s="49" t="str">
        <f>+'[43]Trafo 3f Consoliadado'!I380</f>
        <v/>
      </c>
      <c r="K2099" s="49" t="str">
        <f>+'[43]Trafo 3f Consoliadado'!J380</f>
        <v/>
      </c>
      <c r="L2099" s="49" t="str">
        <f>+'[43]Trafo 3f Consoliadado'!K380</f>
        <v/>
      </c>
      <c r="M2099" s="49" t="str">
        <f>+'[43]Trafo 3f Consoliadado'!L380</f>
        <v/>
      </c>
      <c r="N2099" s="49" t="str">
        <f>+'[43]Trafo 3f Consoliadado'!M380</f>
        <v/>
      </c>
      <c r="O2099" s="49" t="str">
        <f>+'[43]Trafo 3f Consoliadado'!N380</f>
        <v>Estimado</v>
      </c>
      <c r="P2099" s="49" t="str">
        <f>+'[43]Trafo 3f Consoliadado'!O380</f>
        <v/>
      </c>
      <c r="Q2099" s="49" t="str">
        <f>+'[43]Trafo 3f Consoliadado'!P380</f>
        <v>E</v>
      </c>
      <c r="R2099" s="51">
        <f t="shared" si="132"/>
        <v>-0.23613920338978256</v>
      </c>
      <c r="S2099" s="45" t="str">
        <f t="shared" si="133"/>
        <v>Estimado.rar</v>
      </c>
      <c r="V2099" s="46">
        <f t="shared" si="135"/>
        <v>1</v>
      </c>
    </row>
    <row r="2100" spans="1:22" s="45" customFormat="1" ht="11.25" hidden="1" customHeight="1" x14ac:dyDescent="0.2">
      <c r="A2100" s="47">
        <f t="shared" si="134"/>
        <v>2086</v>
      </c>
      <c r="B2100" s="48" t="str">
        <f>+'[43]Trafo 3f Consoliadado'!B381</f>
        <v>TTA256</v>
      </c>
      <c r="C2100" s="49" t="str">
        <f>+'[43]Trafo 3f Consoliadado'!C381</f>
        <v xml:space="preserve">TRANSFORMADOR TRIFASICO 220 KVA 13.2 /  0.22 KV.                                                                                                                                                                                                          </v>
      </c>
      <c r="D2100" s="49">
        <f>+'[43]Trafo 3f Consoliadado'!D381</f>
        <v>7791.4</v>
      </c>
      <c r="E2100" s="53">
        <f>+'[43]Trafo 3f Consoliadado'!E381</f>
        <v>5951.5450107088482</v>
      </c>
      <c r="F2100" s="53"/>
      <c r="G2100" s="49" t="str">
        <f>+'[43]Trafo 3f Consoliadado'!F381</f>
        <v>E</v>
      </c>
      <c r="H2100" s="49" t="str">
        <f>+'[43]Trafo 3f Consoliadado'!G381</f>
        <v/>
      </c>
      <c r="I2100" s="49" t="str">
        <f>+'[43]Trafo 3f Consoliadado'!H381</f>
        <v>Estimado</v>
      </c>
      <c r="J2100" s="49" t="str">
        <f>+'[43]Trafo 3f Consoliadado'!I381</f>
        <v/>
      </c>
      <c r="K2100" s="49" t="str">
        <f>+'[43]Trafo 3f Consoliadado'!J381</f>
        <v/>
      </c>
      <c r="L2100" s="49" t="str">
        <f>+'[43]Trafo 3f Consoliadado'!K381</f>
        <v/>
      </c>
      <c r="M2100" s="49" t="str">
        <f>+'[43]Trafo 3f Consoliadado'!L381</f>
        <v/>
      </c>
      <c r="N2100" s="49" t="str">
        <f>+'[43]Trafo 3f Consoliadado'!M381</f>
        <v/>
      </c>
      <c r="O2100" s="49" t="str">
        <f>+'[43]Trafo 3f Consoliadado'!N381</f>
        <v>Estimado</v>
      </c>
      <c r="P2100" s="49" t="str">
        <f>+'[43]Trafo 3f Consoliadado'!O381</f>
        <v/>
      </c>
      <c r="Q2100" s="49" t="str">
        <f>+'[43]Trafo 3f Consoliadado'!P381</f>
        <v>E</v>
      </c>
      <c r="R2100" s="51">
        <f t="shared" si="132"/>
        <v>-0.23613920338978256</v>
      </c>
      <c r="S2100" s="45" t="str">
        <f t="shared" si="133"/>
        <v>Estimado.rar</v>
      </c>
      <c r="V2100" s="46">
        <f t="shared" si="135"/>
        <v>1</v>
      </c>
    </row>
    <row r="2101" spans="1:22" s="45" customFormat="1" ht="11.25" hidden="1" customHeight="1" x14ac:dyDescent="0.2">
      <c r="A2101" s="47">
        <f t="shared" si="134"/>
        <v>2087</v>
      </c>
      <c r="B2101" s="48" t="str">
        <f>+'[43]Trafo 3f Consoliadado'!B382</f>
        <v>TTA98</v>
      </c>
      <c r="C2101" s="49" t="str">
        <f>+'[43]Trafo 3f Consoliadado'!C382</f>
        <v xml:space="preserve">TRANSFORMADOR TRIFASICO AEREO  220 KVA; 13.2/0.22 KV.                                                                                                                                                                                                     </v>
      </c>
      <c r="D2101" s="49">
        <f>+'[43]Trafo 3f Consoliadado'!D382</f>
        <v>7791.4</v>
      </c>
      <c r="E2101" s="53">
        <f>+'[43]Trafo 3f Consoliadado'!E382</f>
        <v>5951.5450107088482</v>
      </c>
      <c r="F2101" s="53"/>
      <c r="G2101" s="49" t="str">
        <f>+'[43]Trafo 3f Consoliadado'!F382</f>
        <v>E</v>
      </c>
      <c r="H2101" s="49" t="str">
        <f>+'[43]Trafo 3f Consoliadado'!G382</f>
        <v/>
      </c>
      <c r="I2101" s="49" t="str">
        <f>+'[43]Trafo 3f Consoliadado'!H382</f>
        <v>Estimado</v>
      </c>
      <c r="J2101" s="49" t="str">
        <f>+'[43]Trafo 3f Consoliadado'!I382</f>
        <v/>
      </c>
      <c r="K2101" s="49" t="str">
        <f>+'[43]Trafo 3f Consoliadado'!J382</f>
        <v/>
      </c>
      <c r="L2101" s="49" t="str">
        <f>+'[43]Trafo 3f Consoliadado'!K382</f>
        <v/>
      </c>
      <c r="M2101" s="49" t="str">
        <f>+'[43]Trafo 3f Consoliadado'!L382</f>
        <v/>
      </c>
      <c r="N2101" s="49" t="str">
        <f>+'[43]Trafo 3f Consoliadado'!M382</f>
        <v/>
      </c>
      <c r="O2101" s="49" t="str">
        <f>+'[43]Trafo 3f Consoliadado'!N382</f>
        <v>Estimado</v>
      </c>
      <c r="P2101" s="49" t="str">
        <f>+'[43]Trafo 3f Consoliadado'!O382</f>
        <v/>
      </c>
      <c r="Q2101" s="49" t="str">
        <f>+'[43]Trafo 3f Consoliadado'!P382</f>
        <v>E</v>
      </c>
      <c r="R2101" s="51">
        <f t="shared" si="132"/>
        <v>-0.23613920338978256</v>
      </c>
      <c r="S2101" s="45" t="str">
        <f t="shared" si="133"/>
        <v>Estimado.rar</v>
      </c>
      <c r="V2101" s="46">
        <f t="shared" si="135"/>
        <v>1</v>
      </c>
    </row>
    <row r="2102" spans="1:22" s="45" customFormat="1" ht="11.25" hidden="1" customHeight="1" x14ac:dyDescent="0.2">
      <c r="A2102" s="47">
        <f t="shared" si="134"/>
        <v>2088</v>
      </c>
      <c r="B2102" s="48" t="str">
        <f>+'[43]Trafo 3f Consoliadado'!B383</f>
        <v>TTA99</v>
      </c>
      <c r="C2102" s="49" t="str">
        <f>+'[43]Trafo 3f Consoliadado'!C383</f>
        <v xml:space="preserve">TRANSFORMADOR TRIFASICO AEREO  220 KVA; 13.2/0.38 KV.                                                                                                                                                                                                     </v>
      </c>
      <c r="D2102" s="49">
        <f>+'[43]Trafo 3f Consoliadado'!D383</f>
        <v>7791.4</v>
      </c>
      <c r="E2102" s="53">
        <f>+'[43]Trafo 3f Consoliadado'!E383</f>
        <v>5951.5450107088482</v>
      </c>
      <c r="F2102" s="53"/>
      <c r="G2102" s="49" t="str">
        <f>+'[43]Trafo 3f Consoliadado'!F383</f>
        <v>E</v>
      </c>
      <c r="H2102" s="49" t="str">
        <f>+'[43]Trafo 3f Consoliadado'!G383</f>
        <v/>
      </c>
      <c r="I2102" s="49" t="str">
        <f>+'[43]Trafo 3f Consoliadado'!H383</f>
        <v>Estimado</v>
      </c>
      <c r="J2102" s="49" t="str">
        <f>+'[43]Trafo 3f Consoliadado'!I383</f>
        <v/>
      </c>
      <c r="K2102" s="49" t="str">
        <f>+'[43]Trafo 3f Consoliadado'!J383</f>
        <v/>
      </c>
      <c r="L2102" s="49" t="str">
        <f>+'[43]Trafo 3f Consoliadado'!K383</f>
        <v/>
      </c>
      <c r="M2102" s="49" t="str">
        <f>+'[43]Trafo 3f Consoliadado'!L383</f>
        <v/>
      </c>
      <c r="N2102" s="49" t="str">
        <f>+'[43]Trafo 3f Consoliadado'!M383</f>
        <v/>
      </c>
      <c r="O2102" s="49" t="str">
        <f>+'[43]Trafo 3f Consoliadado'!N383</f>
        <v>Estimado</v>
      </c>
      <c r="P2102" s="49" t="str">
        <f>+'[43]Trafo 3f Consoliadado'!O383</f>
        <v/>
      </c>
      <c r="Q2102" s="49" t="str">
        <f>+'[43]Trafo 3f Consoliadado'!P383</f>
        <v>E</v>
      </c>
      <c r="R2102" s="51">
        <f t="shared" si="132"/>
        <v>-0.23613920338978256</v>
      </c>
      <c r="S2102" s="45" t="str">
        <f t="shared" si="133"/>
        <v>Estimado.rar</v>
      </c>
      <c r="V2102" s="46">
        <f t="shared" si="135"/>
        <v>1</v>
      </c>
    </row>
    <row r="2103" spans="1:22" s="45" customFormat="1" ht="11.25" hidden="1" customHeight="1" x14ac:dyDescent="0.2">
      <c r="A2103" s="47">
        <f t="shared" si="134"/>
        <v>2089</v>
      </c>
      <c r="B2103" s="48" t="str">
        <f>+'[43]Trafo 3f Consoliadado'!B384</f>
        <v>TTA230</v>
      </c>
      <c r="C2103" s="49" t="str">
        <f>+'[43]Trafo 3f Consoliadado'!C384</f>
        <v xml:space="preserve">TRANSFORMADOR TRIFASICO AEREO  220 KVA; 13.2/0.44-0.22 KV.                                                                                                                                                                                                </v>
      </c>
      <c r="D2103" s="49">
        <f>+'[43]Trafo 3f Consoliadado'!D384</f>
        <v>7791.4</v>
      </c>
      <c r="E2103" s="53">
        <f>+'[43]Trafo 3f Consoliadado'!E384</f>
        <v>5951.5450107088482</v>
      </c>
      <c r="F2103" s="53"/>
      <c r="G2103" s="49" t="str">
        <f>+'[43]Trafo 3f Consoliadado'!F384</f>
        <v>E</v>
      </c>
      <c r="H2103" s="49" t="str">
        <f>+'[43]Trafo 3f Consoliadado'!G384</f>
        <v/>
      </c>
      <c r="I2103" s="49" t="str">
        <f>+'[43]Trafo 3f Consoliadado'!H384</f>
        <v>Estimado</v>
      </c>
      <c r="J2103" s="49" t="str">
        <f>+'[43]Trafo 3f Consoliadado'!I384</f>
        <v/>
      </c>
      <c r="K2103" s="49" t="str">
        <f>+'[43]Trafo 3f Consoliadado'!J384</f>
        <v/>
      </c>
      <c r="L2103" s="49" t="str">
        <f>+'[43]Trafo 3f Consoliadado'!K384</f>
        <v/>
      </c>
      <c r="M2103" s="49" t="str">
        <f>+'[43]Trafo 3f Consoliadado'!L384</f>
        <v/>
      </c>
      <c r="N2103" s="49" t="str">
        <f>+'[43]Trafo 3f Consoliadado'!M384</f>
        <v/>
      </c>
      <c r="O2103" s="49" t="str">
        <f>+'[43]Trafo 3f Consoliadado'!N384</f>
        <v>Estimado</v>
      </c>
      <c r="P2103" s="49" t="str">
        <f>+'[43]Trafo 3f Consoliadado'!O384</f>
        <v/>
      </c>
      <c r="Q2103" s="49" t="str">
        <f>+'[43]Trafo 3f Consoliadado'!P384</f>
        <v>E</v>
      </c>
      <c r="R2103" s="51">
        <f t="shared" si="132"/>
        <v>-0.23613920338978256</v>
      </c>
      <c r="S2103" s="45" t="str">
        <f t="shared" si="133"/>
        <v>Estimado.rar</v>
      </c>
      <c r="V2103" s="46">
        <f t="shared" si="135"/>
        <v>1</v>
      </c>
    </row>
    <row r="2104" spans="1:22" s="45" customFormat="1" ht="11.25" hidden="1" customHeight="1" x14ac:dyDescent="0.2">
      <c r="A2104" s="47">
        <f t="shared" si="134"/>
        <v>2090</v>
      </c>
      <c r="B2104" s="48" t="str">
        <f>+'[43]Trafo 3f Consoliadado'!B385</f>
        <v>TTA103</v>
      </c>
      <c r="C2104" s="49" t="str">
        <f>+'[43]Trafo 3f Consoliadado'!C385</f>
        <v xml:space="preserve">TRANSFORMADOR TRIFASICO AEREO  225 KVA; 13.2/0.22 KV.                                                                                                                                                                                                     </v>
      </c>
      <c r="D2104" s="49">
        <f>+'[43]Trafo 3f Consoliadado'!D385</f>
        <v>7908.05</v>
      </c>
      <c r="E2104" s="53">
        <f>+'[43]Trafo 3f Consoliadado'!E385</f>
        <v>6055.2504327370971</v>
      </c>
      <c r="F2104" s="53"/>
      <c r="G2104" s="49" t="str">
        <f>+'[43]Trafo 3f Consoliadado'!F385</f>
        <v>E</v>
      </c>
      <c r="H2104" s="49" t="str">
        <f>+'[43]Trafo 3f Consoliadado'!G385</f>
        <v/>
      </c>
      <c r="I2104" s="49" t="str">
        <f>+'[43]Trafo 3f Consoliadado'!H385</f>
        <v>Estimado</v>
      </c>
      <c r="J2104" s="49" t="str">
        <f>+'[43]Trafo 3f Consoliadado'!I385</f>
        <v/>
      </c>
      <c r="K2104" s="49" t="str">
        <f>+'[43]Trafo 3f Consoliadado'!J385</f>
        <v/>
      </c>
      <c r="L2104" s="49" t="str">
        <f>+'[43]Trafo 3f Consoliadado'!K385</f>
        <v/>
      </c>
      <c r="M2104" s="49" t="str">
        <f>+'[43]Trafo 3f Consoliadado'!L385</f>
        <v/>
      </c>
      <c r="N2104" s="49" t="str">
        <f>+'[43]Trafo 3f Consoliadado'!M385</f>
        <v/>
      </c>
      <c r="O2104" s="49" t="str">
        <f>+'[43]Trafo 3f Consoliadado'!N385</f>
        <v>Estimado</v>
      </c>
      <c r="P2104" s="49" t="str">
        <f>+'[43]Trafo 3f Consoliadado'!O385</f>
        <v/>
      </c>
      <c r="Q2104" s="49" t="str">
        <f>+'[43]Trafo 3f Consoliadado'!P385</f>
        <v>E</v>
      </c>
      <c r="R2104" s="51">
        <f t="shared" si="132"/>
        <v>-0.23429284934502226</v>
      </c>
      <c r="S2104" s="45" t="str">
        <f t="shared" si="133"/>
        <v>Estimado.rar</v>
      </c>
      <c r="V2104" s="46">
        <f t="shared" si="135"/>
        <v>1</v>
      </c>
    </row>
    <row r="2105" spans="1:22" s="45" customFormat="1" ht="11.25" hidden="1" customHeight="1" x14ac:dyDescent="0.2">
      <c r="A2105" s="47">
        <f t="shared" si="134"/>
        <v>2091</v>
      </c>
      <c r="B2105" s="48" t="str">
        <f>+'[43]Trafo 3f Consoliadado'!B386</f>
        <v>TTA104</v>
      </c>
      <c r="C2105" s="49" t="str">
        <f>+'[43]Trafo 3f Consoliadado'!C386</f>
        <v xml:space="preserve">TRANSFORMADOR TRIFASICO AEREO  225 KVA; 13.2/0.38 KV.                                                                                                                                                                                                     </v>
      </c>
      <c r="D2105" s="49">
        <f>+'[43]Trafo 3f Consoliadado'!D386</f>
        <v>7908.05</v>
      </c>
      <c r="E2105" s="53">
        <f>+'[43]Trafo 3f Consoliadado'!E386</f>
        <v>6055.2504327370971</v>
      </c>
      <c r="F2105" s="53"/>
      <c r="G2105" s="49" t="str">
        <f>+'[43]Trafo 3f Consoliadado'!F386</f>
        <v>E</v>
      </c>
      <c r="H2105" s="49" t="str">
        <f>+'[43]Trafo 3f Consoliadado'!G386</f>
        <v/>
      </c>
      <c r="I2105" s="49" t="str">
        <f>+'[43]Trafo 3f Consoliadado'!H386</f>
        <v>Estimado</v>
      </c>
      <c r="J2105" s="49" t="str">
        <f>+'[43]Trafo 3f Consoliadado'!I386</f>
        <v/>
      </c>
      <c r="K2105" s="49" t="str">
        <f>+'[43]Trafo 3f Consoliadado'!J386</f>
        <v/>
      </c>
      <c r="L2105" s="49" t="str">
        <f>+'[43]Trafo 3f Consoliadado'!K386</f>
        <v/>
      </c>
      <c r="M2105" s="49" t="str">
        <f>+'[43]Trafo 3f Consoliadado'!L386</f>
        <v/>
      </c>
      <c r="N2105" s="49" t="str">
        <f>+'[43]Trafo 3f Consoliadado'!M386</f>
        <v/>
      </c>
      <c r="O2105" s="49" t="str">
        <f>+'[43]Trafo 3f Consoliadado'!N386</f>
        <v>Estimado</v>
      </c>
      <c r="P2105" s="49" t="str">
        <f>+'[43]Trafo 3f Consoliadado'!O386</f>
        <v/>
      </c>
      <c r="Q2105" s="49" t="str">
        <f>+'[43]Trafo 3f Consoliadado'!P386</f>
        <v>E</v>
      </c>
      <c r="R2105" s="51">
        <f t="shared" si="132"/>
        <v>-0.23429284934502226</v>
      </c>
      <c r="S2105" s="45" t="str">
        <f t="shared" si="133"/>
        <v>Estimado.rar</v>
      </c>
      <c r="V2105" s="46">
        <f t="shared" si="135"/>
        <v>1</v>
      </c>
    </row>
    <row r="2106" spans="1:22" s="45" customFormat="1" ht="11.25" hidden="1" customHeight="1" x14ac:dyDescent="0.2">
      <c r="A2106" s="47">
        <f t="shared" si="134"/>
        <v>2092</v>
      </c>
      <c r="B2106" s="48" t="str">
        <f>+'[43]Trafo 3f Consoliadado'!B387</f>
        <v>TTA299</v>
      </c>
      <c r="C2106" s="49" t="str">
        <f>+'[43]Trafo 3f Consoliadado'!C387</f>
        <v xml:space="preserve">TRANSFORMADOR TRIFASICO AEREO  225 KVA; 13.2/0.38-0.22 KV.                                                                                                                                                                                                </v>
      </c>
      <c r="D2106" s="49">
        <f>+'[43]Trafo 3f Consoliadado'!D387</f>
        <v>7908.05</v>
      </c>
      <c r="E2106" s="53">
        <f>+'[43]Trafo 3f Consoliadado'!E387</f>
        <v>6055.2504327370971</v>
      </c>
      <c r="F2106" s="53"/>
      <c r="G2106" s="49" t="str">
        <f>+'[43]Trafo 3f Consoliadado'!F387</f>
        <v>E</v>
      </c>
      <c r="H2106" s="49" t="str">
        <f>+'[43]Trafo 3f Consoliadado'!G387</f>
        <v/>
      </c>
      <c r="I2106" s="49" t="str">
        <f>+'[43]Trafo 3f Consoliadado'!H387</f>
        <v>Estimado</v>
      </c>
      <c r="J2106" s="49" t="str">
        <f>+'[43]Trafo 3f Consoliadado'!I387</f>
        <v/>
      </c>
      <c r="K2106" s="49" t="str">
        <f>+'[43]Trafo 3f Consoliadado'!J387</f>
        <v/>
      </c>
      <c r="L2106" s="49" t="str">
        <f>+'[43]Trafo 3f Consoliadado'!K387</f>
        <v/>
      </c>
      <c r="M2106" s="49" t="str">
        <f>+'[43]Trafo 3f Consoliadado'!L387</f>
        <v/>
      </c>
      <c r="N2106" s="49" t="str">
        <f>+'[43]Trafo 3f Consoliadado'!M387</f>
        <v/>
      </c>
      <c r="O2106" s="49" t="str">
        <f>+'[43]Trafo 3f Consoliadado'!N387</f>
        <v>Estimado</v>
      </c>
      <c r="P2106" s="49" t="str">
        <f>+'[43]Trafo 3f Consoliadado'!O387</f>
        <v/>
      </c>
      <c r="Q2106" s="49" t="str">
        <f>+'[43]Trafo 3f Consoliadado'!P387</f>
        <v>E</v>
      </c>
      <c r="R2106" s="51">
        <f t="shared" si="132"/>
        <v>-0.23429284934502226</v>
      </c>
      <c r="S2106" s="45" t="str">
        <f t="shared" si="133"/>
        <v>Estimado.rar</v>
      </c>
      <c r="V2106" s="46">
        <f t="shared" si="135"/>
        <v>1</v>
      </c>
    </row>
    <row r="2107" spans="1:22" s="45" customFormat="1" ht="11.25" hidden="1" customHeight="1" x14ac:dyDescent="0.2">
      <c r="A2107" s="47">
        <f t="shared" si="134"/>
        <v>2093</v>
      </c>
      <c r="B2107" s="48" t="str">
        <f>+'[43]Trafo 3f Consoliadado'!B388</f>
        <v>TTV66</v>
      </c>
      <c r="C2107" s="49" t="str">
        <f>+'[43]Trafo 3f Consoliadado'!C388</f>
        <v xml:space="preserve">TRANSFORMADOR DE 250 KVA TRIFASICO  13.2 / 0.22 KV                                                                                                                                                                                                        </v>
      </c>
      <c r="D2107" s="49">
        <f>+'[43]Trafo 3f Consoliadado'!D388</f>
        <v>8491.2999999999993</v>
      </c>
      <c r="E2107" s="53">
        <f>+'[43]Trafo 3f Consoliadado'!E388</f>
        <v>6566.0758056682234</v>
      </c>
      <c r="F2107" s="53"/>
      <c r="G2107" s="49" t="str">
        <f>+'[43]Trafo 3f Consoliadado'!F388</f>
        <v>E</v>
      </c>
      <c r="H2107" s="49" t="str">
        <f>+'[43]Trafo 3f Consoliadado'!G388</f>
        <v/>
      </c>
      <c r="I2107" s="49" t="str">
        <f>+'[43]Trafo 3f Consoliadado'!H388</f>
        <v>Estimado</v>
      </c>
      <c r="J2107" s="49" t="str">
        <f>+'[43]Trafo 3f Consoliadado'!I388</f>
        <v/>
      </c>
      <c r="K2107" s="49" t="str">
        <f>+'[43]Trafo 3f Consoliadado'!J388</f>
        <v/>
      </c>
      <c r="L2107" s="49" t="str">
        <f>+'[43]Trafo 3f Consoliadado'!K388</f>
        <v/>
      </c>
      <c r="M2107" s="49" t="str">
        <f>+'[43]Trafo 3f Consoliadado'!L388</f>
        <v/>
      </c>
      <c r="N2107" s="49" t="str">
        <f>+'[43]Trafo 3f Consoliadado'!M388</f>
        <v/>
      </c>
      <c r="O2107" s="49" t="str">
        <f>+'[43]Trafo 3f Consoliadado'!N388</f>
        <v>Estimado</v>
      </c>
      <c r="P2107" s="49" t="str">
        <f>+'[43]Trafo 3f Consoliadado'!O388</f>
        <v/>
      </c>
      <c r="Q2107" s="49" t="str">
        <f>+'[43]Trafo 3f Consoliadado'!P388</f>
        <v>E</v>
      </c>
      <c r="R2107" s="51">
        <f t="shared" si="132"/>
        <v>-0.22672902786755578</v>
      </c>
      <c r="S2107" s="45" t="str">
        <f t="shared" si="133"/>
        <v>Estimado.rar</v>
      </c>
      <c r="V2107" s="46">
        <f t="shared" si="135"/>
        <v>1</v>
      </c>
    </row>
    <row r="2108" spans="1:22" s="45" customFormat="1" ht="11.25" hidden="1" customHeight="1" x14ac:dyDescent="0.2">
      <c r="A2108" s="47">
        <f t="shared" si="134"/>
        <v>2094</v>
      </c>
      <c r="B2108" s="48" t="str">
        <f>+'[43]Trafo 3f Consoliadado'!B389</f>
        <v>TTA257</v>
      </c>
      <c r="C2108" s="49" t="str">
        <f>+'[43]Trafo 3f Consoliadado'!C389</f>
        <v xml:space="preserve">TRANSFORMADOR TRIFASICO 250 KVA 13.2 /  0.38-0.22 KV.                                                                                                                                                                                                     </v>
      </c>
      <c r="D2108" s="49">
        <f>+'[43]Trafo 3f Consoliadado'!D389</f>
        <v>8491.2999999999993</v>
      </c>
      <c r="E2108" s="53">
        <f>+'[43]Trafo 3f Consoliadado'!E389</f>
        <v>6566.0758056682234</v>
      </c>
      <c r="F2108" s="53"/>
      <c r="G2108" s="49" t="str">
        <f>+'[43]Trafo 3f Consoliadado'!F389</f>
        <v>E</v>
      </c>
      <c r="H2108" s="49" t="str">
        <f>+'[43]Trafo 3f Consoliadado'!G389</f>
        <v/>
      </c>
      <c r="I2108" s="49" t="str">
        <f>+'[43]Trafo 3f Consoliadado'!H389</f>
        <v>Estimado</v>
      </c>
      <c r="J2108" s="49" t="str">
        <f>+'[43]Trafo 3f Consoliadado'!I389</f>
        <v/>
      </c>
      <c r="K2108" s="49" t="str">
        <f>+'[43]Trafo 3f Consoliadado'!J389</f>
        <v/>
      </c>
      <c r="L2108" s="49" t="str">
        <f>+'[43]Trafo 3f Consoliadado'!K389</f>
        <v/>
      </c>
      <c r="M2108" s="49" t="str">
        <f>+'[43]Trafo 3f Consoliadado'!L389</f>
        <v/>
      </c>
      <c r="N2108" s="49" t="str">
        <f>+'[43]Trafo 3f Consoliadado'!M389</f>
        <v/>
      </c>
      <c r="O2108" s="49" t="str">
        <f>+'[43]Trafo 3f Consoliadado'!N389</f>
        <v>Estimado</v>
      </c>
      <c r="P2108" s="49" t="str">
        <f>+'[43]Trafo 3f Consoliadado'!O389</f>
        <v/>
      </c>
      <c r="Q2108" s="49" t="str">
        <f>+'[43]Trafo 3f Consoliadado'!P389</f>
        <v>E</v>
      </c>
      <c r="R2108" s="51">
        <f t="shared" si="132"/>
        <v>-0.22672902786755578</v>
      </c>
      <c r="S2108" s="45" t="str">
        <f t="shared" si="133"/>
        <v>Estimado.rar</v>
      </c>
      <c r="V2108" s="46">
        <f t="shared" si="135"/>
        <v>1</v>
      </c>
    </row>
    <row r="2109" spans="1:22" s="45" customFormat="1" ht="11.25" hidden="1" customHeight="1" x14ac:dyDescent="0.2">
      <c r="A2109" s="47">
        <f t="shared" si="134"/>
        <v>2095</v>
      </c>
      <c r="B2109" s="48" t="str">
        <f>+'[43]Trafo 3f Consoliadado'!B390</f>
        <v>TTA274</v>
      </c>
      <c r="C2109" s="49" t="str">
        <f>+'[43]Trafo 3f Consoliadado'!C390</f>
        <v xml:space="preserve">TRANSFORMADOR TRIFASICO 250 KVA 13.2 KV/ BT                                                                                                                                                                                                               </v>
      </c>
      <c r="D2109" s="49">
        <f>+'[43]Trafo 3f Consoliadado'!D390</f>
        <v>8491.2999999999993</v>
      </c>
      <c r="E2109" s="53">
        <f>+'[43]Trafo 3f Consoliadado'!E390</f>
        <v>6566.0758056682234</v>
      </c>
      <c r="F2109" s="53"/>
      <c r="G2109" s="49" t="str">
        <f>+'[43]Trafo 3f Consoliadado'!F390</f>
        <v>E</v>
      </c>
      <c r="H2109" s="49" t="str">
        <f>+'[43]Trafo 3f Consoliadado'!G390</f>
        <v/>
      </c>
      <c r="I2109" s="49" t="str">
        <f>+'[43]Trafo 3f Consoliadado'!H390</f>
        <v>Estimado</v>
      </c>
      <c r="J2109" s="49" t="str">
        <f>+'[43]Trafo 3f Consoliadado'!I390</f>
        <v/>
      </c>
      <c r="K2109" s="49" t="str">
        <f>+'[43]Trafo 3f Consoliadado'!J390</f>
        <v/>
      </c>
      <c r="L2109" s="49" t="str">
        <f>+'[43]Trafo 3f Consoliadado'!K390</f>
        <v/>
      </c>
      <c r="M2109" s="49" t="str">
        <f>+'[43]Trafo 3f Consoliadado'!L390</f>
        <v/>
      </c>
      <c r="N2109" s="49" t="str">
        <f>+'[43]Trafo 3f Consoliadado'!M390</f>
        <v/>
      </c>
      <c r="O2109" s="49" t="str">
        <f>+'[43]Trafo 3f Consoliadado'!N390</f>
        <v>Estimado</v>
      </c>
      <c r="P2109" s="49" t="str">
        <f>+'[43]Trafo 3f Consoliadado'!O390</f>
        <v/>
      </c>
      <c r="Q2109" s="49" t="str">
        <f>+'[43]Trafo 3f Consoliadado'!P390</f>
        <v>E</v>
      </c>
      <c r="R2109" s="51">
        <f t="shared" si="132"/>
        <v>-0.22672902786755578</v>
      </c>
      <c r="S2109" s="45" t="str">
        <f t="shared" si="133"/>
        <v>Estimado.rar</v>
      </c>
      <c r="V2109" s="46">
        <f t="shared" si="135"/>
        <v>1</v>
      </c>
    </row>
    <row r="2110" spans="1:22" s="45" customFormat="1" ht="11.25" hidden="1" customHeight="1" x14ac:dyDescent="0.2">
      <c r="A2110" s="47">
        <f t="shared" si="134"/>
        <v>2096</v>
      </c>
      <c r="B2110" s="48" t="str">
        <f>+'[43]Trafo 3f Consoliadado'!B391</f>
        <v>TTA273</v>
      </c>
      <c r="C2110" s="49" t="str">
        <f>+'[43]Trafo 3f Consoliadado'!C391</f>
        <v xml:space="preserve">TRANSFORMADOR TRIFASICO 250 KVA 13.2/0.44-0.22 KV                                                                                                                                                                                                         </v>
      </c>
      <c r="D2110" s="49">
        <f>+'[43]Trafo 3f Consoliadado'!D391</f>
        <v>8491.2999999999993</v>
      </c>
      <c r="E2110" s="53">
        <f>+'[43]Trafo 3f Consoliadado'!E391</f>
        <v>6566.0758056682234</v>
      </c>
      <c r="F2110" s="53"/>
      <c r="G2110" s="49" t="str">
        <f>+'[43]Trafo 3f Consoliadado'!F391</f>
        <v>E</v>
      </c>
      <c r="H2110" s="49" t="str">
        <f>+'[43]Trafo 3f Consoliadado'!G391</f>
        <v/>
      </c>
      <c r="I2110" s="49" t="str">
        <f>+'[43]Trafo 3f Consoliadado'!H391</f>
        <v>Estimado</v>
      </c>
      <c r="J2110" s="49" t="str">
        <f>+'[43]Trafo 3f Consoliadado'!I391</f>
        <v/>
      </c>
      <c r="K2110" s="49" t="str">
        <f>+'[43]Trafo 3f Consoliadado'!J391</f>
        <v/>
      </c>
      <c r="L2110" s="49" t="str">
        <f>+'[43]Trafo 3f Consoliadado'!K391</f>
        <v/>
      </c>
      <c r="M2110" s="49" t="str">
        <f>+'[43]Trafo 3f Consoliadado'!L391</f>
        <v/>
      </c>
      <c r="N2110" s="49" t="str">
        <f>+'[43]Trafo 3f Consoliadado'!M391</f>
        <v/>
      </c>
      <c r="O2110" s="49" t="str">
        <f>+'[43]Trafo 3f Consoliadado'!N391</f>
        <v>Estimado</v>
      </c>
      <c r="P2110" s="49" t="str">
        <f>+'[43]Trafo 3f Consoliadado'!O391</f>
        <v/>
      </c>
      <c r="Q2110" s="49" t="str">
        <f>+'[43]Trafo 3f Consoliadado'!P391</f>
        <v>E</v>
      </c>
      <c r="R2110" s="51">
        <f t="shared" si="132"/>
        <v>-0.22672902786755578</v>
      </c>
      <c r="S2110" s="45" t="str">
        <f t="shared" si="133"/>
        <v>Estimado.rar</v>
      </c>
      <c r="V2110" s="46">
        <f t="shared" si="135"/>
        <v>1</v>
      </c>
    </row>
    <row r="2111" spans="1:22" s="45" customFormat="1" ht="11.25" hidden="1" customHeight="1" x14ac:dyDescent="0.2">
      <c r="A2111" s="47">
        <f t="shared" si="134"/>
        <v>2097</v>
      </c>
      <c r="B2111" s="48" t="str">
        <f>+'[43]Trafo 3f Consoliadado'!B392</f>
        <v>TTC184</v>
      </c>
      <c r="C2111" s="49" t="str">
        <f>+'[43]Trafo 3f Consoliadado'!C392</f>
        <v xml:space="preserve">TRANSFORMADOR TRIFASICO AEREO 250 KVA 13.2 / 0.38-0.22 KV                                                                                                                                                                                                 </v>
      </c>
      <c r="D2111" s="49">
        <f>+'[43]Trafo 3f Consoliadado'!D392</f>
        <v>8491.2999999999993</v>
      </c>
      <c r="E2111" s="53">
        <f>+'[43]Trafo 3f Consoliadado'!E392</f>
        <v>6566.0758056682234</v>
      </c>
      <c r="F2111" s="53"/>
      <c r="G2111" s="49" t="str">
        <f>+'[43]Trafo 3f Consoliadado'!F392</f>
        <v>E</v>
      </c>
      <c r="H2111" s="49" t="str">
        <f>+'[43]Trafo 3f Consoliadado'!G392</f>
        <v/>
      </c>
      <c r="I2111" s="49" t="str">
        <f>+'[43]Trafo 3f Consoliadado'!H392</f>
        <v>Estimado</v>
      </c>
      <c r="J2111" s="49" t="str">
        <f>+'[43]Trafo 3f Consoliadado'!I392</f>
        <v/>
      </c>
      <c r="K2111" s="49" t="str">
        <f>+'[43]Trafo 3f Consoliadado'!J392</f>
        <v/>
      </c>
      <c r="L2111" s="49" t="str">
        <f>+'[43]Trafo 3f Consoliadado'!K392</f>
        <v/>
      </c>
      <c r="M2111" s="49" t="str">
        <f>+'[43]Trafo 3f Consoliadado'!L392</f>
        <v/>
      </c>
      <c r="N2111" s="49" t="str">
        <f>+'[43]Trafo 3f Consoliadado'!M392</f>
        <v/>
      </c>
      <c r="O2111" s="49" t="str">
        <f>+'[43]Trafo 3f Consoliadado'!N392</f>
        <v>Estimado</v>
      </c>
      <c r="P2111" s="49" t="str">
        <f>+'[43]Trafo 3f Consoliadado'!O392</f>
        <v/>
      </c>
      <c r="Q2111" s="49" t="str">
        <f>+'[43]Trafo 3f Consoliadado'!P392</f>
        <v>E</v>
      </c>
      <c r="R2111" s="51">
        <f t="shared" si="132"/>
        <v>-0.22672902786755578</v>
      </c>
      <c r="S2111" s="45" t="str">
        <f t="shared" si="133"/>
        <v>Estimado.rar</v>
      </c>
      <c r="V2111" s="46">
        <f t="shared" si="135"/>
        <v>1</v>
      </c>
    </row>
    <row r="2112" spans="1:22" s="45" customFormat="1" ht="11.25" hidden="1" customHeight="1" x14ac:dyDescent="0.2">
      <c r="A2112" s="47">
        <f t="shared" si="134"/>
        <v>2098</v>
      </c>
      <c r="B2112" s="48" t="str">
        <f>+'[43]Trafo 3f Consoliadado'!B393</f>
        <v>TTA331</v>
      </c>
      <c r="C2112" s="49" t="str">
        <f>+'[43]Trafo 3f Consoliadado'!C393</f>
        <v xml:space="preserve">TRANSFORMADOR TRIFASICO AEREO 250 KVA, 13.2 KV/440/220 V                                                                                                                                                                                                  </v>
      </c>
      <c r="D2112" s="49">
        <f>+'[43]Trafo 3f Consoliadado'!D393</f>
        <v>8491.2999999999993</v>
      </c>
      <c r="E2112" s="53">
        <f>+'[43]Trafo 3f Consoliadado'!E393</f>
        <v>6566.0758056682234</v>
      </c>
      <c r="F2112" s="53"/>
      <c r="G2112" s="49" t="str">
        <f>+'[43]Trafo 3f Consoliadado'!F393</f>
        <v>E</v>
      </c>
      <c r="H2112" s="49" t="str">
        <f>+'[43]Trafo 3f Consoliadado'!G393</f>
        <v/>
      </c>
      <c r="I2112" s="49" t="str">
        <f>+'[43]Trafo 3f Consoliadado'!H393</f>
        <v>Estimado</v>
      </c>
      <c r="J2112" s="49" t="str">
        <f>+'[43]Trafo 3f Consoliadado'!I393</f>
        <v/>
      </c>
      <c r="K2112" s="49" t="str">
        <f>+'[43]Trafo 3f Consoliadado'!J393</f>
        <v/>
      </c>
      <c r="L2112" s="49" t="str">
        <f>+'[43]Trafo 3f Consoliadado'!K393</f>
        <v/>
      </c>
      <c r="M2112" s="49" t="str">
        <f>+'[43]Trafo 3f Consoliadado'!L393</f>
        <v/>
      </c>
      <c r="N2112" s="49" t="str">
        <f>+'[43]Trafo 3f Consoliadado'!M393</f>
        <v/>
      </c>
      <c r="O2112" s="49" t="str">
        <f>+'[43]Trafo 3f Consoliadado'!N393</f>
        <v>Estimado</v>
      </c>
      <c r="P2112" s="49" t="str">
        <f>+'[43]Trafo 3f Consoliadado'!O393</f>
        <v/>
      </c>
      <c r="Q2112" s="49" t="str">
        <f>+'[43]Trafo 3f Consoliadado'!P393</f>
        <v>E</v>
      </c>
      <c r="R2112" s="51">
        <f t="shared" si="132"/>
        <v>-0.22672902786755578</v>
      </c>
      <c r="S2112" s="45" t="str">
        <f t="shared" si="133"/>
        <v>Estimado.rar</v>
      </c>
      <c r="V2112" s="46">
        <f t="shared" si="135"/>
        <v>1</v>
      </c>
    </row>
    <row r="2113" spans="1:22" s="45" customFormat="1" ht="11.25" hidden="1" customHeight="1" x14ac:dyDescent="0.2">
      <c r="A2113" s="47">
        <f t="shared" si="134"/>
        <v>2099</v>
      </c>
      <c r="B2113" s="48" t="str">
        <f>+'[43]Trafo 3f Consoliadado'!B394</f>
        <v>TTA332</v>
      </c>
      <c r="C2113" s="49" t="str">
        <f>+'[43]Trafo 3f Consoliadado'!C394</f>
        <v xml:space="preserve">TRANSFORMADOR TRIFASICO AEREO 250 KVA, 13.2 KV/BT                                                                                                                                                                                                         </v>
      </c>
      <c r="D2113" s="49">
        <f>+'[43]Trafo 3f Consoliadado'!D394</f>
        <v>8491.2999999999993</v>
      </c>
      <c r="E2113" s="53">
        <f>+'[43]Trafo 3f Consoliadado'!E394</f>
        <v>6566.0758056682234</v>
      </c>
      <c r="F2113" s="53"/>
      <c r="G2113" s="49" t="str">
        <f>+'[43]Trafo 3f Consoliadado'!F394</f>
        <v>E</v>
      </c>
      <c r="H2113" s="49" t="str">
        <f>+'[43]Trafo 3f Consoliadado'!G394</f>
        <v/>
      </c>
      <c r="I2113" s="49" t="str">
        <f>+'[43]Trafo 3f Consoliadado'!H394</f>
        <v>Estimado</v>
      </c>
      <c r="J2113" s="49" t="str">
        <f>+'[43]Trafo 3f Consoliadado'!I394</f>
        <v/>
      </c>
      <c r="K2113" s="49" t="str">
        <f>+'[43]Trafo 3f Consoliadado'!J394</f>
        <v/>
      </c>
      <c r="L2113" s="49" t="str">
        <f>+'[43]Trafo 3f Consoliadado'!K394</f>
        <v/>
      </c>
      <c r="M2113" s="49" t="str">
        <f>+'[43]Trafo 3f Consoliadado'!L394</f>
        <v/>
      </c>
      <c r="N2113" s="49" t="str">
        <f>+'[43]Trafo 3f Consoliadado'!M394</f>
        <v/>
      </c>
      <c r="O2113" s="49" t="str">
        <f>+'[43]Trafo 3f Consoliadado'!N394</f>
        <v>Estimado</v>
      </c>
      <c r="P2113" s="49" t="str">
        <f>+'[43]Trafo 3f Consoliadado'!O394</f>
        <v/>
      </c>
      <c r="Q2113" s="49" t="str">
        <f>+'[43]Trafo 3f Consoliadado'!P394</f>
        <v>E</v>
      </c>
      <c r="R2113" s="51">
        <f t="shared" si="132"/>
        <v>-0.22672902786755578</v>
      </c>
      <c r="S2113" s="45" t="str">
        <f t="shared" si="133"/>
        <v>Estimado.rar</v>
      </c>
      <c r="V2113" s="46">
        <f t="shared" si="135"/>
        <v>1</v>
      </c>
    </row>
    <row r="2114" spans="1:22" s="45" customFormat="1" ht="11.25" hidden="1" customHeight="1" x14ac:dyDescent="0.2">
      <c r="A2114" s="47">
        <f t="shared" si="134"/>
        <v>2100</v>
      </c>
      <c r="B2114" s="48" t="str">
        <f>+'[43]Trafo 3f Consoliadado'!B395</f>
        <v>TTA37</v>
      </c>
      <c r="C2114" s="49" t="str">
        <f>+'[43]Trafo 3f Consoliadado'!C395</f>
        <v xml:space="preserve">TRANSFORMADOR TRIFASICO AEREO 250 KVA; 13.2/0.22 KV.                                                                                                                                                                                                      </v>
      </c>
      <c r="D2114" s="49">
        <f>+'[43]Trafo 3f Consoliadado'!D395</f>
        <v>8491.2999999999993</v>
      </c>
      <c r="E2114" s="53">
        <f>+'[43]Trafo 3f Consoliadado'!E395</f>
        <v>6566.0758056682234</v>
      </c>
      <c r="F2114" s="53"/>
      <c r="G2114" s="49" t="str">
        <f>+'[43]Trafo 3f Consoliadado'!F395</f>
        <v>E</v>
      </c>
      <c r="H2114" s="49" t="str">
        <f>+'[43]Trafo 3f Consoliadado'!G395</f>
        <v/>
      </c>
      <c r="I2114" s="49" t="str">
        <f>+'[43]Trafo 3f Consoliadado'!H395</f>
        <v>Estimado</v>
      </c>
      <c r="J2114" s="49" t="str">
        <f>+'[43]Trafo 3f Consoliadado'!I395</f>
        <v/>
      </c>
      <c r="K2114" s="49" t="str">
        <f>+'[43]Trafo 3f Consoliadado'!J395</f>
        <v/>
      </c>
      <c r="L2114" s="49" t="str">
        <f>+'[43]Trafo 3f Consoliadado'!K395</f>
        <v/>
      </c>
      <c r="M2114" s="49" t="str">
        <f>+'[43]Trafo 3f Consoliadado'!L395</f>
        <v/>
      </c>
      <c r="N2114" s="49" t="str">
        <f>+'[43]Trafo 3f Consoliadado'!M395</f>
        <v/>
      </c>
      <c r="O2114" s="49" t="str">
        <f>+'[43]Trafo 3f Consoliadado'!N395</f>
        <v>Estimado</v>
      </c>
      <c r="P2114" s="49" t="str">
        <f>+'[43]Trafo 3f Consoliadado'!O395</f>
        <v/>
      </c>
      <c r="Q2114" s="49" t="str">
        <f>+'[43]Trafo 3f Consoliadado'!P395</f>
        <v>E</v>
      </c>
      <c r="R2114" s="51">
        <f t="shared" si="132"/>
        <v>-0.22672902786755578</v>
      </c>
      <c r="S2114" s="45" t="str">
        <f t="shared" si="133"/>
        <v>Estimado.rar</v>
      </c>
      <c r="V2114" s="46">
        <f t="shared" si="135"/>
        <v>1</v>
      </c>
    </row>
    <row r="2115" spans="1:22" s="45" customFormat="1" ht="11.25" hidden="1" customHeight="1" x14ac:dyDescent="0.2">
      <c r="A2115" s="47">
        <f t="shared" si="134"/>
        <v>2101</v>
      </c>
      <c r="B2115" s="48" t="str">
        <f>+'[43]Trafo 3f Consoliadado'!B396</f>
        <v>TTA38</v>
      </c>
      <c r="C2115" s="49" t="str">
        <f>+'[43]Trafo 3f Consoliadado'!C396</f>
        <v xml:space="preserve">TRANSFORMADOR TRIFASICO AEREO 250 KVA; 13.2/0.38 KV.                                                                                                                                                                                                      </v>
      </c>
      <c r="D2115" s="49">
        <f>+'[43]Trafo 3f Consoliadado'!D396</f>
        <v>8491.2999999999993</v>
      </c>
      <c r="E2115" s="53">
        <f>+'[43]Trafo 3f Consoliadado'!E396</f>
        <v>6566.0758056682234</v>
      </c>
      <c r="F2115" s="53"/>
      <c r="G2115" s="49" t="str">
        <f>+'[43]Trafo 3f Consoliadado'!F396</f>
        <v>E</v>
      </c>
      <c r="H2115" s="49" t="str">
        <f>+'[43]Trafo 3f Consoliadado'!G396</f>
        <v/>
      </c>
      <c r="I2115" s="49" t="str">
        <f>+'[43]Trafo 3f Consoliadado'!H396</f>
        <v>Estimado</v>
      </c>
      <c r="J2115" s="49" t="str">
        <f>+'[43]Trafo 3f Consoliadado'!I396</f>
        <v/>
      </c>
      <c r="K2115" s="49" t="str">
        <f>+'[43]Trafo 3f Consoliadado'!J396</f>
        <v/>
      </c>
      <c r="L2115" s="49" t="str">
        <f>+'[43]Trafo 3f Consoliadado'!K396</f>
        <v/>
      </c>
      <c r="M2115" s="49" t="str">
        <f>+'[43]Trafo 3f Consoliadado'!L396</f>
        <v/>
      </c>
      <c r="N2115" s="49" t="str">
        <f>+'[43]Trafo 3f Consoliadado'!M396</f>
        <v/>
      </c>
      <c r="O2115" s="49" t="str">
        <f>+'[43]Trafo 3f Consoliadado'!N396</f>
        <v>Estimado</v>
      </c>
      <c r="P2115" s="49" t="str">
        <f>+'[43]Trafo 3f Consoliadado'!O396</f>
        <v/>
      </c>
      <c r="Q2115" s="49" t="str">
        <f>+'[43]Trafo 3f Consoliadado'!P396</f>
        <v>E</v>
      </c>
      <c r="R2115" s="51">
        <f t="shared" ref="R2115:R2178" si="136">+IFERROR(E2115/D2115-1,"")</f>
        <v>-0.22672902786755578</v>
      </c>
      <c r="S2115" s="45" t="str">
        <f t="shared" ref="S2115:S2178" si="137">+IF(O2115="Sustento",K2115&amp;": "&amp;I2115,IF(O2115="Precio regulado 2012",O2115,IF(O2115="Estimado","Estimado.rar",O2115)))</f>
        <v>Estimado.rar</v>
      </c>
      <c r="V2115" s="46">
        <f t="shared" si="135"/>
        <v>1</v>
      </c>
    </row>
    <row r="2116" spans="1:22" s="45" customFormat="1" ht="11.25" hidden="1" customHeight="1" x14ac:dyDescent="0.2">
      <c r="A2116" s="47">
        <f t="shared" si="134"/>
        <v>2102</v>
      </c>
      <c r="B2116" s="48" t="str">
        <f>+'[43]Trafo 3f Consoliadado'!B397</f>
        <v>TTV84</v>
      </c>
      <c r="C2116" s="49" t="str">
        <f>+'[43]Trafo 3f Consoliadado'!C397</f>
        <v xml:space="preserve">TRANSFORMADOR DE 275 KVA TRIFASICO 13.2/0.44-0.22 KV                                                                                                                                                                                                      </v>
      </c>
      <c r="D2116" s="49">
        <f>+'[43]Trafo 3f Consoliadado'!D397</f>
        <v>9074.5499999999993</v>
      </c>
      <c r="E2116" s="53">
        <f>+'[43]Trafo 3f Consoliadado'!E397</f>
        <v>7065.1998241590327</v>
      </c>
      <c r="F2116" s="53"/>
      <c r="G2116" s="49" t="str">
        <f>+'[43]Trafo 3f Consoliadado'!F397</f>
        <v>E</v>
      </c>
      <c r="H2116" s="49" t="str">
        <f>+'[43]Trafo 3f Consoliadado'!G397</f>
        <v/>
      </c>
      <c r="I2116" s="49" t="str">
        <f>+'[43]Trafo 3f Consoliadado'!H397</f>
        <v>Estimado</v>
      </c>
      <c r="J2116" s="49" t="str">
        <f>+'[43]Trafo 3f Consoliadado'!I397</f>
        <v/>
      </c>
      <c r="K2116" s="49" t="str">
        <f>+'[43]Trafo 3f Consoliadado'!J397</f>
        <v/>
      </c>
      <c r="L2116" s="49" t="str">
        <f>+'[43]Trafo 3f Consoliadado'!K397</f>
        <v/>
      </c>
      <c r="M2116" s="49" t="str">
        <f>+'[43]Trafo 3f Consoliadado'!L397</f>
        <v/>
      </c>
      <c r="N2116" s="49" t="str">
        <f>+'[43]Trafo 3f Consoliadado'!M397</f>
        <v/>
      </c>
      <c r="O2116" s="49" t="str">
        <f>+'[43]Trafo 3f Consoliadado'!N397</f>
        <v>Estimado</v>
      </c>
      <c r="P2116" s="49" t="str">
        <f>+'[43]Trafo 3f Consoliadado'!O397</f>
        <v/>
      </c>
      <c r="Q2116" s="49" t="str">
        <f>+'[43]Trafo 3f Consoliadado'!P397</f>
        <v>E</v>
      </c>
      <c r="R2116" s="51">
        <f t="shared" si="136"/>
        <v>-0.22142697718795612</v>
      </c>
      <c r="S2116" s="45" t="str">
        <f t="shared" si="137"/>
        <v>Estimado.rar</v>
      </c>
      <c r="V2116" s="46">
        <f t="shared" si="135"/>
        <v>1</v>
      </c>
    </row>
    <row r="2117" spans="1:22" s="45" customFormat="1" ht="11.25" hidden="1" customHeight="1" x14ac:dyDescent="0.2">
      <c r="A2117" s="47">
        <f t="shared" si="134"/>
        <v>2103</v>
      </c>
      <c r="B2117" s="48" t="str">
        <f>+'[43]Trafo 3f Consoliadado'!B398</f>
        <v>TTA108</v>
      </c>
      <c r="C2117" s="49" t="str">
        <f>+'[43]Trafo 3f Consoliadado'!C398</f>
        <v xml:space="preserve">TRANSFORMADOR TRIFASICO AEREO  275 KVA; 13.2/0.22 KV.                                                                                                                                                                                                     </v>
      </c>
      <c r="D2117" s="49">
        <f>+'[43]Trafo 3f Consoliadado'!D398</f>
        <v>9074.5499999999993</v>
      </c>
      <c r="E2117" s="53">
        <f>+'[43]Trafo 3f Consoliadado'!E398</f>
        <v>7065.1998241590327</v>
      </c>
      <c r="F2117" s="53"/>
      <c r="G2117" s="49" t="str">
        <f>+'[43]Trafo 3f Consoliadado'!F398</f>
        <v>E</v>
      </c>
      <c r="H2117" s="49" t="str">
        <f>+'[43]Trafo 3f Consoliadado'!G398</f>
        <v/>
      </c>
      <c r="I2117" s="49" t="str">
        <f>+'[43]Trafo 3f Consoliadado'!H398</f>
        <v>Estimado</v>
      </c>
      <c r="J2117" s="49" t="str">
        <f>+'[43]Trafo 3f Consoliadado'!I398</f>
        <v/>
      </c>
      <c r="K2117" s="49" t="str">
        <f>+'[43]Trafo 3f Consoliadado'!J398</f>
        <v/>
      </c>
      <c r="L2117" s="49" t="str">
        <f>+'[43]Trafo 3f Consoliadado'!K398</f>
        <v/>
      </c>
      <c r="M2117" s="49" t="str">
        <f>+'[43]Trafo 3f Consoliadado'!L398</f>
        <v/>
      </c>
      <c r="N2117" s="49" t="str">
        <f>+'[43]Trafo 3f Consoliadado'!M398</f>
        <v/>
      </c>
      <c r="O2117" s="49" t="str">
        <f>+'[43]Trafo 3f Consoliadado'!N398</f>
        <v>Estimado</v>
      </c>
      <c r="P2117" s="49" t="str">
        <f>+'[43]Trafo 3f Consoliadado'!O398</f>
        <v/>
      </c>
      <c r="Q2117" s="49" t="str">
        <f>+'[43]Trafo 3f Consoliadado'!P398</f>
        <v>E</v>
      </c>
      <c r="R2117" s="51">
        <f t="shared" si="136"/>
        <v>-0.22142697718795612</v>
      </c>
      <c r="S2117" s="45" t="str">
        <f t="shared" si="137"/>
        <v>Estimado.rar</v>
      </c>
      <c r="V2117" s="46">
        <f t="shared" si="135"/>
        <v>1</v>
      </c>
    </row>
    <row r="2118" spans="1:22" s="45" customFormat="1" ht="11.25" hidden="1" customHeight="1" x14ac:dyDescent="0.2">
      <c r="A2118" s="47">
        <f t="shared" si="134"/>
        <v>2104</v>
      </c>
      <c r="B2118" s="48" t="str">
        <f>+'[43]Trafo 3f Consoliadado'!B399</f>
        <v>TTA109</v>
      </c>
      <c r="C2118" s="49" t="str">
        <f>+'[43]Trafo 3f Consoliadado'!C399</f>
        <v xml:space="preserve">TRANSFORMADOR TRIFASICO AEREO  275 KVA; 13.2/0.38 KV.                                                                                                                                                                                                     </v>
      </c>
      <c r="D2118" s="49">
        <f>+'[43]Trafo 3f Consoliadado'!D399</f>
        <v>9074.5499999999993</v>
      </c>
      <c r="E2118" s="53">
        <f>+'[43]Trafo 3f Consoliadado'!E399</f>
        <v>7065.1998241590327</v>
      </c>
      <c r="F2118" s="53"/>
      <c r="G2118" s="49" t="str">
        <f>+'[43]Trafo 3f Consoliadado'!F399</f>
        <v>E</v>
      </c>
      <c r="H2118" s="49" t="str">
        <f>+'[43]Trafo 3f Consoliadado'!G399</f>
        <v/>
      </c>
      <c r="I2118" s="49" t="str">
        <f>+'[43]Trafo 3f Consoliadado'!H399</f>
        <v>Estimado</v>
      </c>
      <c r="J2118" s="49" t="str">
        <f>+'[43]Trafo 3f Consoliadado'!I399</f>
        <v/>
      </c>
      <c r="K2118" s="49" t="str">
        <f>+'[43]Trafo 3f Consoliadado'!J399</f>
        <v/>
      </c>
      <c r="L2118" s="49" t="str">
        <f>+'[43]Trafo 3f Consoliadado'!K399</f>
        <v/>
      </c>
      <c r="M2118" s="49" t="str">
        <f>+'[43]Trafo 3f Consoliadado'!L399</f>
        <v/>
      </c>
      <c r="N2118" s="49" t="str">
        <f>+'[43]Trafo 3f Consoliadado'!M399</f>
        <v/>
      </c>
      <c r="O2118" s="49" t="str">
        <f>+'[43]Trafo 3f Consoliadado'!N399</f>
        <v>Estimado</v>
      </c>
      <c r="P2118" s="49" t="str">
        <f>+'[43]Trafo 3f Consoliadado'!O399</f>
        <v/>
      </c>
      <c r="Q2118" s="49" t="str">
        <f>+'[43]Trafo 3f Consoliadado'!P399</f>
        <v>E</v>
      </c>
      <c r="R2118" s="51">
        <f t="shared" si="136"/>
        <v>-0.22142697718795612</v>
      </c>
      <c r="S2118" s="45" t="str">
        <f t="shared" si="137"/>
        <v>Estimado.rar</v>
      </c>
      <c r="V2118" s="46">
        <f t="shared" si="135"/>
        <v>1</v>
      </c>
    </row>
    <row r="2119" spans="1:22" s="45" customFormat="1" ht="11.25" hidden="1" customHeight="1" x14ac:dyDescent="0.2">
      <c r="A2119" s="47">
        <f t="shared" si="134"/>
        <v>2105</v>
      </c>
      <c r="B2119" s="48" t="str">
        <f>+'[43]Trafo 3f Consoliadado'!B400</f>
        <v>TTA276</v>
      </c>
      <c r="C2119" s="49" t="str">
        <f>+'[43]Trafo 3f Consoliadado'!C400</f>
        <v xml:space="preserve">TRANSFORMADOR TRIFASICO 300 KVA 13.2/0.44-0.22 KV                                                                                                                                                                                                         </v>
      </c>
      <c r="D2119" s="49">
        <f>+'[43]Trafo 3f Consoliadado'!D400</f>
        <v>9657.7999999999993</v>
      </c>
      <c r="E2119" s="53">
        <f>+'[43]Trafo 3f Consoliadado'!E400</f>
        <v>7553.9223499058726</v>
      </c>
      <c r="F2119" s="53"/>
      <c r="G2119" s="49" t="str">
        <f>+'[43]Trafo 3f Consoliadado'!F400</f>
        <v>E</v>
      </c>
      <c r="H2119" s="49" t="str">
        <f>+'[43]Trafo 3f Consoliadado'!G400</f>
        <v/>
      </c>
      <c r="I2119" s="49" t="str">
        <f>+'[43]Trafo 3f Consoliadado'!H400</f>
        <v>Estimado</v>
      </c>
      <c r="J2119" s="49" t="str">
        <f>+'[43]Trafo 3f Consoliadado'!I400</f>
        <v/>
      </c>
      <c r="K2119" s="49" t="str">
        <f>+'[43]Trafo 3f Consoliadado'!J400</f>
        <v/>
      </c>
      <c r="L2119" s="49" t="str">
        <f>+'[43]Trafo 3f Consoliadado'!K400</f>
        <v/>
      </c>
      <c r="M2119" s="49" t="str">
        <f>+'[43]Trafo 3f Consoliadado'!L400</f>
        <v/>
      </c>
      <c r="N2119" s="49" t="str">
        <f>+'[43]Trafo 3f Consoliadado'!M400</f>
        <v/>
      </c>
      <c r="O2119" s="49" t="str">
        <f>+'[43]Trafo 3f Consoliadado'!N400</f>
        <v>Estimado</v>
      </c>
      <c r="P2119" s="49" t="str">
        <f>+'[43]Trafo 3f Consoliadado'!O400</f>
        <v/>
      </c>
      <c r="Q2119" s="49" t="str">
        <f>+'[43]Trafo 3f Consoliadado'!P400</f>
        <v>E</v>
      </c>
      <c r="R2119" s="51">
        <f t="shared" si="136"/>
        <v>-0.21784232952578508</v>
      </c>
      <c r="S2119" s="45" t="str">
        <f t="shared" si="137"/>
        <v>Estimado.rar</v>
      </c>
      <c r="V2119" s="46">
        <f t="shared" si="135"/>
        <v>1</v>
      </c>
    </row>
    <row r="2120" spans="1:22" s="45" customFormat="1" ht="11.25" hidden="1" customHeight="1" x14ac:dyDescent="0.2">
      <c r="A2120" s="47">
        <f t="shared" si="134"/>
        <v>2106</v>
      </c>
      <c r="B2120" s="48" t="str">
        <f>+'[43]Trafo 3f Consoliadado'!B401</f>
        <v>TTA113</v>
      </c>
      <c r="C2120" s="49" t="str">
        <f>+'[43]Trafo 3f Consoliadado'!C401</f>
        <v xml:space="preserve">TRANSFORMADOR TRIFASICO AEREO  300 KVA; 13.2/0.22 KV.                                                                                                                                                                                                     </v>
      </c>
      <c r="D2120" s="49">
        <f>+'[43]Trafo 3f Consoliadado'!D401</f>
        <v>9657.7999999999993</v>
      </c>
      <c r="E2120" s="53">
        <f>+'[43]Trafo 3f Consoliadado'!E401</f>
        <v>7553.9223499058726</v>
      </c>
      <c r="F2120" s="53"/>
      <c r="G2120" s="49" t="str">
        <f>+'[43]Trafo 3f Consoliadado'!F401</f>
        <v>E</v>
      </c>
      <c r="H2120" s="49" t="str">
        <f>+'[43]Trafo 3f Consoliadado'!G401</f>
        <v/>
      </c>
      <c r="I2120" s="49" t="str">
        <f>+'[43]Trafo 3f Consoliadado'!H401</f>
        <v>Estimado</v>
      </c>
      <c r="J2120" s="49" t="str">
        <f>+'[43]Trafo 3f Consoliadado'!I401</f>
        <v/>
      </c>
      <c r="K2120" s="49" t="str">
        <f>+'[43]Trafo 3f Consoliadado'!J401</f>
        <v/>
      </c>
      <c r="L2120" s="49" t="str">
        <f>+'[43]Trafo 3f Consoliadado'!K401</f>
        <v/>
      </c>
      <c r="M2120" s="49" t="str">
        <f>+'[43]Trafo 3f Consoliadado'!L401</f>
        <v/>
      </c>
      <c r="N2120" s="49" t="str">
        <f>+'[43]Trafo 3f Consoliadado'!M401</f>
        <v/>
      </c>
      <c r="O2120" s="49" t="str">
        <f>+'[43]Trafo 3f Consoliadado'!N401</f>
        <v>Estimado</v>
      </c>
      <c r="P2120" s="49" t="str">
        <f>+'[43]Trafo 3f Consoliadado'!O401</f>
        <v/>
      </c>
      <c r="Q2120" s="49" t="str">
        <f>+'[43]Trafo 3f Consoliadado'!P401</f>
        <v>E</v>
      </c>
      <c r="R2120" s="51">
        <f t="shared" si="136"/>
        <v>-0.21784232952578508</v>
      </c>
      <c r="S2120" s="45" t="str">
        <f t="shared" si="137"/>
        <v>Estimado.rar</v>
      </c>
      <c r="V2120" s="46">
        <f t="shared" si="135"/>
        <v>1</v>
      </c>
    </row>
    <row r="2121" spans="1:22" s="45" customFormat="1" ht="11.25" hidden="1" customHeight="1" x14ac:dyDescent="0.2">
      <c r="A2121" s="47">
        <f t="shared" si="134"/>
        <v>2107</v>
      </c>
      <c r="B2121" s="48" t="str">
        <f>+'[43]Trafo 3f Consoliadado'!B402</f>
        <v>TTA114</v>
      </c>
      <c r="C2121" s="49" t="str">
        <f>+'[43]Trafo 3f Consoliadado'!C402</f>
        <v xml:space="preserve">TRANSFORMADOR TRIFASICO AEREO  300 KVA; 13.2/0.38 KV.                                                                                                                                                                                                     </v>
      </c>
      <c r="D2121" s="49">
        <f>+'[43]Trafo 3f Consoliadado'!D402</f>
        <v>9657.7999999999993</v>
      </c>
      <c r="E2121" s="53">
        <f>+'[43]Trafo 3f Consoliadado'!E402</f>
        <v>7553.9223499058726</v>
      </c>
      <c r="F2121" s="53"/>
      <c r="G2121" s="49" t="str">
        <f>+'[43]Trafo 3f Consoliadado'!F402</f>
        <v>E</v>
      </c>
      <c r="H2121" s="49" t="str">
        <f>+'[43]Trafo 3f Consoliadado'!G402</f>
        <v/>
      </c>
      <c r="I2121" s="49" t="str">
        <f>+'[43]Trafo 3f Consoliadado'!H402</f>
        <v>Estimado</v>
      </c>
      <c r="J2121" s="49" t="str">
        <f>+'[43]Trafo 3f Consoliadado'!I402</f>
        <v/>
      </c>
      <c r="K2121" s="49" t="str">
        <f>+'[43]Trafo 3f Consoliadado'!J402</f>
        <v/>
      </c>
      <c r="L2121" s="49" t="str">
        <f>+'[43]Trafo 3f Consoliadado'!K402</f>
        <v/>
      </c>
      <c r="M2121" s="49" t="str">
        <f>+'[43]Trafo 3f Consoliadado'!L402</f>
        <v/>
      </c>
      <c r="N2121" s="49" t="str">
        <f>+'[43]Trafo 3f Consoliadado'!M402</f>
        <v/>
      </c>
      <c r="O2121" s="49" t="str">
        <f>+'[43]Trafo 3f Consoliadado'!N402</f>
        <v>Estimado</v>
      </c>
      <c r="P2121" s="49" t="str">
        <f>+'[43]Trafo 3f Consoliadado'!O402</f>
        <v/>
      </c>
      <c r="Q2121" s="49" t="str">
        <f>+'[43]Trafo 3f Consoliadado'!P402</f>
        <v>E</v>
      </c>
      <c r="R2121" s="51">
        <f t="shared" si="136"/>
        <v>-0.21784232952578508</v>
      </c>
      <c r="S2121" s="45" t="str">
        <f t="shared" si="137"/>
        <v>Estimado.rar</v>
      </c>
      <c r="V2121" s="46">
        <f t="shared" si="135"/>
        <v>1</v>
      </c>
    </row>
    <row r="2122" spans="1:22" s="45" customFormat="1" ht="11.25" hidden="1" customHeight="1" x14ac:dyDescent="0.2">
      <c r="A2122" s="47">
        <f t="shared" si="134"/>
        <v>2108</v>
      </c>
      <c r="B2122" s="48" t="str">
        <f>+'[43]Trafo 3f Consoliadado'!B403</f>
        <v>TTV91</v>
      </c>
      <c r="C2122" s="49" t="str">
        <f>+'[43]Trafo 3f Consoliadado'!C403</f>
        <v xml:space="preserve">TRANSFORMADOR DE 315 KVA TRIFASICO 13.2/0.44-0.22 KV                                                                                                                                                                                                      </v>
      </c>
      <c r="D2122" s="49">
        <f>+'[43]Trafo 3f Consoliadado'!D403</f>
        <v>10007.75</v>
      </c>
      <c r="E2122" s="53">
        <f>+'[43]Trafo 3f Consoliadado'!E403</f>
        <v>7842.6120153616012</v>
      </c>
      <c r="F2122" s="53"/>
      <c r="G2122" s="49" t="str">
        <f>+'[43]Trafo 3f Consoliadado'!F403</f>
        <v>E</v>
      </c>
      <c r="H2122" s="49" t="str">
        <f>+'[43]Trafo 3f Consoliadado'!G403</f>
        <v/>
      </c>
      <c r="I2122" s="49" t="str">
        <f>+'[43]Trafo 3f Consoliadado'!H403</f>
        <v>Estimado</v>
      </c>
      <c r="J2122" s="49" t="str">
        <f>+'[43]Trafo 3f Consoliadado'!I403</f>
        <v/>
      </c>
      <c r="K2122" s="49" t="str">
        <f>+'[43]Trafo 3f Consoliadado'!J403</f>
        <v/>
      </c>
      <c r="L2122" s="49" t="str">
        <f>+'[43]Trafo 3f Consoliadado'!K403</f>
        <v/>
      </c>
      <c r="M2122" s="49" t="str">
        <f>+'[43]Trafo 3f Consoliadado'!L403</f>
        <v/>
      </c>
      <c r="N2122" s="49" t="str">
        <f>+'[43]Trafo 3f Consoliadado'!M403</f>
        <v/>
      </c>
      <c r="O2122" s="49" t="str">
        <f>+'[43]Trafo 3f Consoliadado'!N403</f>
        <v>Estimado</v>
      </c>
      <c r="P2122" s="49" t="str">
        <f>+'[43]Trafo 3f Consoliadado'!O403</f>
        <v/>
      </c>
      <c r="Q2122" s="49" t="str">
        <f>+'[43]Trafo 3f Consoliadado'!P403</f>
        <v>E</v>
      </c>
      <c r="R2122" s="51">
        <f t="shared" si="136"/>
        <v>-0.21634613021292481</v>
      </c>
      <c r="S2122" s="45" t="str">
        <f t="shared" si="137"/>
        <v>Estimado.rar</v>
      </c>
      <c r="V2122" s="46">
        <f t="shared" si="135"/>
        <v>1</v>
      </c>
    </row>
    <row r="2123" spans="1:22" s="45" customFormat="1" ht="11.25" hidden="1" customHeight="1" x14ac:dyDescent="0.2">
      <c r="A2123" s="47">
        <f t="shared" si="134"/>
        <v>2109</v>
      </c>
      <c r="B2123" s="48" t="str">
        <f>+'[43]Trafo 3f Consoliadado'!B404</f>
        <v>TTA260</v>
      </c>
      <c r="C2123" s="49" t="str">
        <f>+'[43]Trafo 3f Consoliadado'!C404</f>
        <v xml:space="preserve">TRANSFORMADOR TRIFASICO 315 KVA 13.2 /  0.22 KV.                                                                                                                                                                                                          </v>
      </c>
      <c r="D2123" s="49">
        <f>+'[43]Trafo 3f Consoliadado'!D404</f>
        <v>10007.75</v>
      </c>
      <c r="E2123" s="53">
        <f>+'[43]Trafo 3f Consoliadado'!E404</f>
        <v>7842.6120153616012</v>
      </c>
      <c r="F2123" s="53"/>
      <c r="G2123" s="49" t="str">
        <f>+'[43]Trafo 3f Consoliadado'!F404</f>
        <v>E</v>
      </c>
      <c r="H2123" s="49" t="str">
        <f>+'[43]Trafo 3f Consoliadado'!G404</f>
        <v/>
      </c>
      <c r="I2123" s="49" t="str">
        <f>+'[43]Trafo 3f Consoliadado'!H404</f>
        <v>Estimado</v>
      </c>
      <c r="J2123" s="49" t="str">
        <f>+'[43]Trafo 3f Consoliadado'!I404</f>
        <v/>
      </c>
      <c r="K2123" s="49" t="str">
        <f>+'[43]Trafo 3f Consoliadado'!J404</f>
        <v/>
      </c>
      <c r="L2123" s="49" t="str">
        <f>+'[43]Trafo 3f Consoliadado'!K404</f>
        <v/>
      </c>
      <c r="M2123" s="49" t="str">
        <f>+'[43]Trafo 3f Consoliadado'!L404</f>
        <v/>
      </c>
      <c r="N2123" s="49" t="str">
        <f>+'[43]Trafo 3f Consoliadado'!M404</f>
        <v/>
      </c>
      <c r="O2123" s="49" t="str">
        <f>+'[43]Trafo 3f Consoliadado'!N404</f>
        <v>Estimado</v>
      </c>
      <c r="P2123" s="49" t="str">
        <f>+'[43]Trafo 3f Consoliadado'!O404</f>
        <v/>
      </c>
      <c r="Q2123" s="49" t="str">
        <f>+'[43]Trafo 3f Consoliadado'!P404</f>
        <v>E</v>
      </c>
      <c r="R2123" s="51">
        <f t="shared" si="136"/>
        <v>-0.21634613021292481</v>
      </c>
      <c r="S2123" s="45" t="str">
        <f t="shared" si="137"/>
        <v>Estimado.rar</v>
      </c>
      <c r="V2123" s="46">
        <f t="shared" si="135"/>
        <v>1</v>
      </c>
    </row>
    <row r="2124" spans="1:22" s="45" customFormat="1" ht="11.25" hidden="1" customHeight="1" x14ac:dyDescent="0.2">
      <c r="A2124" s="47">
        <f t="shared" ref="A2124:A2187" si="138">+A2123+1</f>
        <v>2110</v>
      </c>
      <c r="B2124" s="48" t="str">
        <f>+'[43]Trafo 3f Consoliadado'!B405</f>
        <v>TTA278</v>
      </c>
      <c r="C2124" s="49" t="str">
        <f>+'[43]Trafo 3f Consoliadado'!C405</f>
        <v xml:space="preserve">TRANSFORMADOR TRIFASICO 315 KVA 13.2/0.38-0.22 KV                                                                                                                                                                                                         </v>
      </c>
      <c r="D2124" s="49">
        <f>+'[43]Trafo 3f Consoliadado'!D405</f>
        <v>10007.75</v>
      </c>
      <c r="E2124" s="53">
        <f>+'[43]Trafo 3f Consoliadado'!E405</f>
        <v>7842.6120153616012</v>
      </c>
      <c r="F2124" s="53"/>
      <c r="G2124" s="49" t="str">
        <f>+'[43]Trafo 3f Consoliadado'!F405</f>
        <v>E</v>
      </c>
      <c r="H2124" s="49" t="str">
        <f>+'[43]Trafo 3f Consoliadado'!G405</f>
        <v/>
      </c>
      <c r="I2124" s="49" t="str">
        <f>+'[43]Trafo 3f Consoliadado'!H405</f>
        <v>Estimado</v>
      </c>
      <c r="J2124" s="49" t="str">
        <f>+'[43]Trafo 3f Consoliadado'!I405</f>
        <v/>
      </c>
      <c r="K2124" s="49" t="str">
        <f>+'[43]Trafo 3f Consoliadado'!J405</f>
        <v/>
      </c>
      <c r="L2124" s="49" t="str">
        <f>+'[43]Trafo 3f Consoliadado'!K405</f>
        <v/>
      </c>
      <c r="M2124" s="49" t="str">
        <f>+'[43]Trafo 3f Consoliadado'!L405</f>
        <v/>
      </c>
      <c r="N2124" s="49" t="str">
        <f>+'[43]Trafo 3f Consoliadado'!M405</f>
        <v/>
      </c>
      <c r="O2124" s="49" t="str">
        <f>+'[43]Trafo 3f Consoliadado'!N405</f>
        <v>Estimado</v>
      </c>
      <c r="P2124" s="49" t="str">
        <f>+'[43]Trafo 3f Consoliadado'!O405</f>
        <v/>
      </c>
      <c r="Q2124" s="49" t="str">
        <f>+'[43]Trafo 3f Consoliadado'!P405</f>
        <v>E</v>
      </c>
      <c r="R2124" s="51">
        <f t="shared" si="136"/>
        <v>-0.21634613021292481</v>
      </c>
      <c r="S2124" s="45" t="str">
        <f t="shared" si="137"/>
        <v>Estimado.rar</v>
      </c>
      <c r="V2124" s="46">
        <f t="shared" si="135"/>
        <v>1</v>
      </c>
    </row>
    <row r="2125" spans="1:22" s="45" customFormat="1" ht="11.25" hidden="1" customHeight="1" x14ac:dyDescent="0.2">
      <c r="A2125" s="47">
        <f t="shared" si="138"/>
        <v>2111</v>
      </c>
      <c r="B2125" s="48" t="str">
        <f>+'[43]Trafo 3f Consoliadado'!B406</f>
        <v>TTC187</v>
      </c>
      <c r="C2125" s="49" t="str">
        <f>+'[43]Trafo 3f Consoliadado'!C406</f>
        <v xml:space="preserve">TRANSFORMADOR TRIFASICO AEREO  315 KVA  13.2 / 0.38-0.22 KV                                                                                                                                                                                               </v>
      </c>
      <c r="D2125" s="49">
        <f>+'[43]Trafo 3f Consoliadado'!D406</f>
        <v>10007.75</v>
      </c>
      <c r="E2125" s="53">
        <f>+'[43]Trafo 3f Consoliadado'!E406</f>
        <v>7842.6120153616012</v>
      </c>
      <c r="F2125" s="53"/>
      <c r="G2125" s="49" t="str">
        <f>+'[43]Trafo 3f Consoliadado'!F406</f>
        <v>E</v>
      </c>
      <c r="H2125" s="49" t="str">
        <f>+'[43]Trafo 3f Consoliadado'!G406</f>
        <v/>
      </c>
      <c r="I2125" s="49" t="str">
        <f>+'[43]Trafo 3f Consoliadado'!H406</f>
        <v>Estimado</v>
      </c>
      <c r="J2125" s="49" t="str">
        <f>+'[43]Trafo 3f Consoliadado'!I406</f>
        <v/>
      </c>
      <c r="K2125" s="49" t="str">
        <f>+'[43]Trafo 3f Consoliadado'!J406</f>
        <v/>
      </c>
      <c r="L2125" s="49" t="str">
        <f>+'[43]Trafo 3f Consoliadado'!K406</f>
        <v/>
      </c>
      <c r="M2125" s="49" t="str">
        <f>+'[43]Trafo 3f Consoliadado'!L406</f>
        <v/>
      </c>
      <c r="N2125" s="49" t="str">
        <f>+'[43]Trafo 3f Consoliadado'!M406</f>
        <v/>
      </c>
      <c r="O2125" s="49" t="str">
        <f>+'[43]Trafo 3f Consoliadado'!N406</f>
        <v>Estimado</v>
      </c>
      <c r="P2125" s="49" t="str">
        <f>+'[43]Trafo 3f Consoliadado'!O406</f>
        <v/>
      </c>
      <c r="Q2125" s="49" t="str">
        <f>+'[43]Trafo 3f Consoliadado'!P406</f>
        <v>E</v>
      </c>
      <c r="R2125" s="51">
        <f t="shared" si="136"/>
        <v>-0.21634613021292481</v>
      </c>
      <c r="S2125" s="45" t="str">
        <f t="shared" si="137"/>
        <v>Estimado.rar</v>
      </c>
      <c r="V2125" s="46">
        <f t="shared" si="135"/>
        <v>1</v>
      </c>
    </row>
    <row r="2126" spans="1:22" s="45" customFormat="1" ht="11.25" hidden="1" customHeight="1" x14ac:dyDescent="0.2">
      <c r="A2126" s="47">
        <f t="shared" si="138"/>
        <v>2112</v>
      </c>
      <c r="B2126" s="48" t="str">
        <f>+'[43]Trafo 3f Consoliadado'!B407</f>
        <v>TTA118</v>
      </c>
      <c r="C2126" s="49" t="str">
        <f>+'[43]Trafo 3f Consoliadado'!C407</f>
        <v xml:space="preserve">TRANSFORMADOR TRIFASICO AEREO  315 KVA; 13.2/0.22 KV.                                                                                                                                                                                                     </v>
      </c>
      <c r="D2126" s="49">
        <f>+'[43]Trafo 3f Consoliadado'!D407</f>
        <v>10007.75</v>
      </c>
      <c r="E2126" s="53">
        <f>+'[43]Trafo 3f Consoliadado'!E407</f>
        <v>7842.6120153616012</v>
      </c>
      <c r="F2126" s="53"/>
      <c r="G2126" s="49" t="str">
        <f>+'[43]Trafo 3f Consoliadado'!F407</f>
        <v>E</v>
      </c>
      <c r="H2126" s="49" t="str">
        <f>+'[43]Trafo 3f Consoliadado'!G407</f>
        <v/>
      </c>
      <c r="I2126" s="49" t="str">
        <f>+'[43]Trafo 3f Consoliadado'!H407</f>
        <v>Estimado</v>
      </c>
      <c r="J2126" s="49" t="str">
        <f>+'[43]Trafo 3f Consoliadado'!I407</f>
        <v/>
      </c>
      <c r="K2126" s="49" t="str">
        <f>+'[43]Trafo 3f Consoliadado'!J407</f>
        <v/>
      </c>
      <c r="L2126" s="49" t="str">
        <f>+'[43]Trafo 3f Consoliadado'!K407</f>
        <v/>
      </c>
      <c r="M2126" s="49" t="str">
        <f>+'[43]Trafo 3f Consoliadado'!L407</f>
        <v/>
      </c>
      <c r="N2126" s="49" t="str">
        <f>+'[43]Trafo 3f Consoliadado'!M407</f>
        <v/>
      </c>
      <c r="O2126" s="49" t="str">
        <f>+'[43]Trafo 3f Consoliadado'!N407</f>
        <v>Estimado</v>
      </c>
      <c r="P2126" s="49" t="str">
        <f>+'[43]Trafo 3f Consoliadado'!O407</f>
        <v/>
      </c>
      <c r="Q2126" s="49" t="str">
        <f>+'[43]Trafo 3f Consoliadado'!P407</f>
        <v>E</v>
      </c>
      <c r="R2126" s="51">
        <f t="shared" si="136"/>
        <v>-0.21634613021292481</v>
      </c>
      <c r="S2126" s="45" t="str">
        <f t="shared" si="137"/>
        <v>Estimado.rar</v>
      </c>
      <c r="V2126" s="46">
        <f t="shared" si="135"/>
        <v>1</v>
      </c>
    </row>
    <row r="2127" spans="1:22" s="45" customFormat="1" ht="11.25" hidden="1" customHeight="1" x14ac:dyDescent="0.2">
      <c r="A2127" s="47">
        <f t="shared" si="138"/>
        <v>2113</v>
      </c>
      <c r="B2127" s="48" t="str">
        <f>+'[43]Trafo 3f Consoliadado'!B408</f>
        <v>TTA119</v>
      </c>
      <c r="C2127" s="49" t="str">
        <f>+'[43]Trafo 3f Consoliadado'!C408</f>
        <v xml:space="preserve">TRANSFORMADOR TRIFASICO AEREO  315 KVA; 13.2/0.38 KV.                                                                                                                                                                                                     </v>
      </c>
      <c r="D2127" s="49">
        <f>+'[43]Trafo 3f Consoliadado'!D408</f>
        <v>10007.75</v>
      </c>
      <c r="E2127" s="53">
        <f>+'[43]Trafo 3f Consoliadado'!E408</f>
        <v>7842.6120153616012</v>
      </c>
      <c r="F2127" s="53"/>
      <c r="G2127" s="49" t="str">
        <f>+'[43]Trafo 3f Consoliadado'!F408</f>
        <v>E</v>
      </c>
      <c r="H2127" s="49" t="str">
        <f>+'[43]Trafo 3f Consoliadado'!G408</f>
        <v/>
      </c>
      <c r="I2127" s="49" t="str">
        <f>+'[43]Trafo 3f Consoliadado'!H408</f>
        <v>Estimado</v>
      </c>
      <c r="J2127" s="49" t="str">
        <f>+'[43]Trafo 3f Consoliadado'!I408</f>
        <v/>
      </c>
      <c r="K2127" s="49" t="str">
        <f>+'[43]Trafo 3f Consoliadado'!J408</f>
        <v/>
      </c>
      <c r="L2127" s="49" t="str">
        <f>+'[43]Trafo 3f Consoliadado'!K408</f>
        <v/>
      </c>
      <c r="M2127" s="49" t="str">
        <f>+'[43]Trafo 3f Consoliadado'!L408</f>
        <v/>
      </c>
      <c r="N2127" s="49" t="str">
        <f>+'[43]Trafo 3f Consoliadado'!M408</f>
        <v/>
      </c>
      <c r="O2127" s="49" t="str">
        <f>+'[43]Trafo 3f Consoliadado'!N408</f>
        <v>Estimado</v>
      </c>
      <c r="P2127" s="49" t="str">
        <f>+'[43]Trafo 3f Consoliadado'!O408</f>
        <v/>
      </c>
      <c r="Q2127" s="49" t="str">
        <f>+'[43]Trafo 3f Consoliadado'!P408</f>
        <v>E</v>
      </c>
      <c r="R2127" s="51">
        <f t="shared" si="136"/>
        <v>-0.21634613021292481</v>
      </c>
      <c r="S2127" s="45" t="str">
        <f t="shared" si="137"/>
        <v>Estimado.rar</v>
      </c>
      <c r="V2127" s="46">
        <f t="shared" si="135"/>
        <v>1</v>
      </c>
    </row>
    <row r="2128" spans="1:22" s="45" customFormat="1" ht="11.25" hidden="1" customHeight="1" x14ac:dyDescent="0.2">
      <c r="A2128" s="47">
        <f t="shared" si="138"/>
        <v>2114</v>
      </c>
      <c r="B2128" s="48" t="str">
        <f>+'[43]Trafo 3f Consoliadado'!B409</f>
        <v>TTA123</v>
      </c>
      <c r="C2128" s="49" t="str">
        <f>+'[43]Trafo 3f Consoliadado'!C409</f>
        <v xml:space="preserve">TRANSFORMADOR TRIFASICO AEREO  320 KVA; 13.2/0.22 KV.                                                                                                                                                                                                     </v>
      </c>
      <c r="D2128" s="49">
        <f>+'[43]Trafo 3f Consoliadado'!D409</f>
        <v>10124.4</v>
      </c>
      <c r="E2128" s="53">
        <f>+'[43]Trafo 3f Consoliadado'!E409</f>
        <v>7938.1298011760146</v>
      </c>
      <c r="F2128" s="53"/>
      <c r="G2128" s="49" t="str">
        <f>+'[43]Trafo 3f Consoliadado'!F409</f>
        <v>E</v>
      </c>
      <c r="H2128" s="49" t="str">
        <f>+'[43]Trafo 3f Consoliadado'!G409</f>
        <v/>
      </c>
      <c r="I2128" s="49" t="str">
        <f>+'[43]Trafo 3f Consoliadado'!H409</f>
        <v>Estimado</v>
      </c>
      <c r="J2128" s="49" t="str">
        <f>+'[43]Trafo 3f Consoliadado'!I409</f>
        <v/>
      </c>
      <c r="K2128" s="49" t="str">
        <f>+'[43]Trafo 3f Consoliadado'!J409</f>
        <v/>
      </c>
      <c r="L2128" s="49" t="str">
        <f>+'[43]Trafo 3f Consoliadado'!K409</f>
        <v/>
      </c>
      <c r="M2128" s="49" t="str">
        <f>+'[43]Trafo 3f Consoliadado'!L409</f>
        <v/>
      </c>
      <c r="N2128" s="49" t="str">
        <f>+'[43]Trafo 3f Consoliadado'!M409</f>
        <v/>
      </c>
      <c r="O2128" s="49" t="str">
        <f>+'[43]Trafo 3f Consoliadado'!N409</f>
        <v>Estimado</v>
      </c>
      <c r="P2128" s="49" t="str">
        <f>+'[43]Trafo 3f Consoliadado'!O409</f>
        <v/>
      </c>
      <c r="Q2128" s="49" t="str">
        <f>+'[43]Trafo 3f Consoliadado'!P409</f>
        <v>E</v>
      </c>
      <c r="R2128" s="51">
        <f t="shared" si="136"/>
        <v>-0.21594071735845932</v>
      </c>
      <c r="S2128" s="45" t="str">
        <f t="shared" si="137"/>
        <v>Estimado.rar</v>
      </c>
      <c r="V2128" s="46">
        <f t="shared" si="135"/>
        <v>1</v>
      </c>
    </row>
    <row r="2129" spans="1:22" s="45" customFormat="1" ht="11.25" hidden="1" customHeight="1" x14ac:dyDescent="0.2">
      <c r="A2129" s="47">
        <f t="shared" si="138"/>
        <v>2115</v>
      </c>
      <c r="B2129" s="48" t="str">
        <f>+'[43]Trafo 3f Consoliadado'!B410</f>
        <v>TTA124</v>
      </c>
      <c r="C2129" s="49" t="str">
        <f>+'[43]Trafo 3f Consoliadado'!C410</f>
        <v xml:space="preserve">TRANSFORMADOR TRIFASICO AEREO  320 KVA; 13.2/0.38 KV.                                                                                                                                                                                                     </v>
      </c>
      <c r="D2129" s="49">
        <f>+'[43]Trafo 3f Consoliadado'!D410</f>
        <v>10124.4</v>
      </c>
      <c r="E2129" s="53">
        <f>+'[43]Trafo 3f Consoliadado'!E410</f>
        <v>7938.1298011760146</v>
      </c>
      <c r="F2129" s="53"/>
      <c r="G2129" s="49" t="str">
        <f>+'[43]Trafo 3f Consoliadado'!F410</f>
        <v>E</v>
      </c>
      <c r="H2129" s="49" t="str">
        <f>+'[43]Trafo 3f Consoliadado'!G410</f>
        <v/>
      </c>
      <c r="I2129" s="49" t="str">
        <f>+'[43]Trafo 3f Consoliadado'!H410</f>
        <v>Estimado</v>
      </c>
      <c r="J2129" s="49" t="str">
        <f>+'[43]Trafo 3f Consoliadado'!I410</f>
        <v/>
      </c>
      <c r="K2129" s="49" t="str">
        <f>+'[43]Trafo 3f Consoliadado'!J410</f>
        <v/>
      </c>
      <c r="L2129" s="49" t="str">
        <f>+'[43]Trafo 3f Consoliadado'!K410</f>
        <v/>
      </c>
      <c r="M2129" s="49" t="str">
        <f>+'[43]Trafo 3f Consoliadado'!L410</f>
        <v/>
      </c>
      <c r="N2129" s="49" t="str">
        <f>+'[43]Trafo 3f Consoliadado'!M410</f>
        <v/>
      </c>
      <c r="O2129" s="49" t="str">
        <f>+'[43]Trafo 3f Consoliadado'!N410</f>
        <v>Estimado</v>
      </c>
      <c r="P2129" s="49" t="str">
        <f>+'[43]Trafo 3f Consoliadado'!O410</f>
        <v/>
      </c>
      <c r="Q2129" s="49" t="str">
        <f>+'[43]Trafo 3f Consoliadado'!P410</f>
        <v>E</v>
      </c>
      <c r="R2129" s="51">
        <f t="shared" si="136"/>
        <v>-0.21594071735845932</v>
      </c>
      <c r="S2129" s="45" t="str">
        <f t="shared" si="137"/>
        <v>Estimado.rar</v>
      </c>
      <c r="V2129" s="46">
        <f t="shared" si="135"/>
        <v>1</v>
      </c>
    </row>
    <row r="2130" spans="1:22" s="45" customFormat="1" ht="11.25" hidden="1" customHeight="1" x14ac:dyDescent="0.2">
      <c r="A2130" s="47">
        <f t="shared" si="138"/>
        <v>2116</v>
      </c>
      <c r="B2130" s="48" t="str">
        <f>+'[43]Trafo 3f Consoliadado'!B411</f>
        <v>TTA304</v>
      </c>
      <c r="C2130" s="49" t="str">
        <f>+'[43]Trafo 3f Consoliadado'!C411</f>
        <v xml:space="preserve">TRANSFORMADOR TRIFASICO AEREO  320 KVA; 13.2/0.38-0.22 KV.                                                                                                                                                                                                </v>
      </c>
      <c r="D2130" s="49">
        <f>+'[43]Trafo 3f Consoliadado'!D411</f>
        <v>10124.4</v>
      </c>
      <c r="E2130" s="53">
        <f>+'[43]Trafo 3f Consoliadado'!E411</f>
        <v>7938.1298011760146</v>
      </c>
      <c r="F2130" s="53"/>
      <c r="G2130" s="49" t="str">
        <f>+'[43]Trafo 3f Consoliadado'!F411</f>
        <v>E</v>
      </c>
      <c r="H2130" s="49" t="str">
        <f>+'[43]Trafo 3f Consoliadado'!G411</f>
        <v/>
      </c>
      <c r="I2130" s="49" t="str">
        <f>+'[43]Trafo 3f Consoliadado'!H411</f>
        <v>Estimado</v>
      </c>
      <c r="J2130" s="49" t="str">
        <f>+'[43]Trafo 3f Consoliadado'!I411</f>
        <v/>
      </c>
      <c r="K2130" s="49" t="str">
        <f>+'[43]Trafo 3f Consoliadado'!J411</f>
        <v/>
      </c>
      <c r="L2130" s="49" t="str">
        <f>+'[43]Trafo 3f Consoliadado'!K411</f>
        <v/>
      </c>
      <c r="M2130" s="49" t="str">
        <f>+'[43]Trafo 3f Consoliadado'!L411</f>
        <v/>
      </c>
      <c r="N2130" s="49" t="str">
        <f>+'[43]Trafo 3f Consoliadado'!M411</f>
        <v/>
      </c>
      <c r="O2130" s="49" t="str">
        <f>+'[43]Trafo 3f Consoliadado'!N411</f>
        <v>Estimado</v>
      </c>
      <c r="P2130" s="49" t="str">
        <f>+'[43]Trafo 3f Consoliadado'!O411</f>
        <v/>
      </c>
      <c r="Q2130" s="49" t="str">
        <f>+'[43]Trafo 3f Consoliadado'!P411</f>
        <v>E</v>
      </c>
      <c r="R2130" s="51">
        <f t="shared" si="136"/>
        <v>-0.21594071735845932</v>
      </c>
      <c r="S2130" s="45" t="str">
        <f t="shared" si="137"/>
        <v>Estimado.rar</v>
      </c>
      <c r="V2130" s="46">
        <f t="shared" si="135"/>
        <v>1</v>
      </c>
    </row>
    <row r="2131" spans="1:22" s="45" customFormat="1" ht="11.25" hidden="1" customHeight="1" x14ac:dyDescent="0.2">
      <c r="A2131" s="47">
        <f t="shared" si="138"/>
        <v>2117</v>
      </c>
      <c r="B2131" s="48" t="str">
        <f>+'[43]Trafo 3f Consoliadado'!B412</f>
        <v>TTA305</v>
      </c>
      <c r="C2131" s="49" t="str">
        <f>+'[43]Trafo 3f Consoliadado'!C412</f>
        <v xml:space="preserve">TRANSFORMADOR TRIFASICO AEREO  320 KVA; 13.2/0.44-0.22 KV.                                                                                                                                                                                                </v>
      </c>
      <c r="D2131" s="49">
        <f>+'[43]Trafo 3f Consoliadado'!D412</f>
        <v>10124.4</v>
      </c>
      <c r="E2131" s="53">
        <f>+'[43]Trafo 3f Consoliadado'!E412</f>
        <v>7938.1298011760146</v>
      </c>
      <c r="F2131" s="53"/>
      <c r="G2131" s="49" t="str">
        <f>+'[43]Trafo 3f Consoliadado'!F412</f>
        <v>E</v>
      </c>
      <c r="H2131" s="49" t="str">
        <f>+'[43]Trafo 3f Consoliadado'!G412</f>
        <v/>
      </c>
      <c r="I2131" s="49" t="str">
        <f>+'[43]Trafo 3f Consoliadado'!H412</f>
        <v>Estimado</v>
      </c>
      <c r="J2131" s="49" t="str">
        <f>+'[43]Trafo 3f Consoliadado'!I412</f>
        <v/>
      </c>
      <c r="K2131" s="49" t="str">
        <f>+'[43]Trafo 3f Consoliadado'!J412</f>
        <v/>
      </c>
      <c r="L2131" s="49" t="str">
        <f>+'[43]Trafo 3f Consoliadado'!K412</f>
        <v/>
      </c>
      <c r="M2131" s="49" t="str">
        <f>+'[43]Trafo 3f Consoliadado'!L412</f>
        <v/>
      </c>
      <c r="N2131" s="49" t="str">
        <f>+'[43]Trafo 3f Consoliadado'!M412</f>
        <v/>
      </c>
      <c r="O2131" s="49" t="str">
        <f>+'[43]Trafo 3f Consoliadado'!N412</f>
        <v>Estimado</v>
      </c>
      <c r="P2131" s="49" t="str">
        <f>+'[43]Trafo 3f Consoliadado'!O412</f>
        <v/>
      </c>
      <c r="Q2131" s="49" t="str">
        <f>+'[43]Trafo 3f Consoliadado'!P412</f>
        <v>E</v>
      </c>
      <c r="R2131" s="51">
        <f t="shared" si="136"/>
        <v>-0.21594071735845932</v>
      </c>
      <c r="S2131" s="45" t="str">
        <f t="shared" si="137"/>
        <v>Estimado.rar</v>
      </c>
      <c r="V2131" s="46">
        <f t="shared" si="135"/>
        <v>1</v>
      </c>
    </row>
    <row r="2132" spans="1:22" s="45" customFormat="1" ht="11.25" hidden="1" customHeight="1" x14ac:dyDescent="0.2">
      <c r="A2132" s="47">
        <f t="shared" si="138"/>
        <v>2118</v>
      </c>
      <c r="B2132" s="48" t="str">
        <f>+'[43]Trafo 3f Consoliadado'!B413</f>
        <v>TTV86</v>
      </c>
      <c r="C2132" s="49" t="str">
        <f>+'[43]Trafo 3f Consoliadado'!C413</f>
        <v xml:space="preserve">TRANSFORMADOR DE 375 KVA TRIFASICO 13.2/0.44-0.22 KV                                                                                                                                                                                                      </v>
      </c>
      <c r="D2132" s="49">
        <f>+'[43]Trafo 3f Consoliadado'!D413</f>
        <v>11407.55</v>
      </c>
      <c r="E2132" s="53">
        <f>+'[43]Trafo 3f Consoliadado'!E413</f>
        <v>8967.4144717439376</v>
      </c>
      <c r="F2132" s="53"/>
      <c r="G2132" s="49" t="str">
        <f>+'[43]Trafo 3f Consoliadado'!F413</f>
        <v>E</v>
      </c>
      <c r="H2132" s="49" t="str">
        <f>+'[43]Trafo 3f Consoliadado'!G413</f>
        <v/>
      </c>
      <c r="I2132" s="49" t="str">
        <f>+'[43]Trafo 3f Consoliadado'!H413</f>
        <v>Estimado</v>
      </c>
      <c r="J2132" s="49" t="str">
        <f>+'[43]Trafo 3f Consoliadado'!I413</f>
        <v/>
      </c>
      <c r="K2132" s="49" t="str">
        <f>+'[43]Trafo 3f Consoliadado'!J413</f>
        <v/>
      </c>
      <c r="L2132" s="49" t="str">
        <f>+'[43]Trafo 3f Consoliadado'!K413</f>
        <v/>
      </c>
      <c r="M2132" s="49" t="str">
        <f>+'[43]Trafo 3f Consoliadado'!L413</f>
        <v/>
      </c>
      <c r="N2132" s="49" t="str">
        <f>+'[43]Trafo 3f Consoliadado'!M413</f>
        <v/>
      </c>
      <c r="O2132" s="49" t="str">
        <f>+'[43]Trafo 3f Consoliadado'!N413</f>
        <v>Estimado</v>
      </c>
      <c r="P2132" s="49" t="str">
        <f>+'[43]Trafo 3f Consoliadado'!O413</f>
        <v/>
      </c>
      <c r="Q2132" s="49" t="str">
        <f>+'[43]Trafo 3f Consoliadado'!P413</f>
        <v>E</v>
      </c>
      <c r="R2132" s="51">
        <f t="shared" si="136"/>
        <v>-0.21390531080346453</v>
      </c>
      <c r="S2132" s="45" t="str">
        <f t="shared" si="137"/>
        <v>Estimado.rar</v>
      </c>
      <c r="V2132" s="46">
        <f t="shared" si="135"/>
        <v>1</v>
      </c>
    </row>
    <row r="2133" spans="1:22" s="45" customFormat="1" ht="11.25" hidden="1" customHeight="1" x14ac:dyDescent="0.2">
      <c r="A2133" s="47">
        <f t="shared" si="138"/>
        <v>2119</v>
      </c>
      <c r="B2133" s="48" t="str">
        <f>+'[43]Trafo 3f Consoliadado'!B414</f>
        <v>TTA128</v>
      </c>
      <c r="C2133" s="49" t="str">
        <f>+'[43]Trafo 3f Consoliadado'!C414</f>
        <v xml:space="preserve">TRANSFORMADOR TRIFASICO AEREO  375 KVA; 13.2/0.22 KV.                                                                                                                                                                                                     </v>
      </c>
      <c r="D2133" s="49">
        <f>+'[43]Trafo 3f Consoliadado'!D414</f>
        <v>11407.55</v>
      </c>
      <c r="E2133" s="53">
        <f>+'[43]Trafo 3f Consoliadado'!E414</f>
        <v>8967.4144717439376</v>
      </c>
      <c r="F2133" s="53"/>
      <c r="G2133" s="49" t="str">
        <f>+'[43]Trafo 3f Consoliadado'!F414</f>
        <v>E</v>
      </c>
      <c r="H2133" s="49" t="str">
        <f>+'[43]Trafo 3f Consoliadado'!G414</f>
        <v/>
      </c>
      <c r="I2133" s="49" t="str">
        <f>+'[43]Trafo 3f Consoliadado'!H414</f>
        <v>Estimado</v>
      </c>
      <c r="J2133" s="49" t="str">
        <f>+'[43]Trafo 3f Consoliadado'!I414</f>
        <v/>
      </c>
      <c r="K2133" s="49" t="str">
        <f>+'[43]Trafo 3f Consoliadado'!J414</f>
        <v/>
      </c>
      <c r="L2133" s="49" t="str">
        <f>+'[43]Trafo 3f Consoliadado'!K414</f>
        <v/>
      </c>
      <c r="M2133" s="49" t="str">
        <f>+'[43]Trafo 3f Consoliadado'!L414</f>
        <v/>
      </c>
      <c r="N2133" s="49" t="str">
        <f>+'[43]Trafo 3f Consoliadado'!M414</f>
        <v/>
      </c>
      <c r="O2133" s="49" t="str">
        <f>+'[43]Trafo 3f Consoliadado'!N414</f>
        <v>Estimado</v>
      </c>
      <c r="P2133" s="49" t="str">
        <f>+'[43]Trafo 3f Consoliadado'!O414</f>
        <v/>
      </c>
      <c r="Q2133" s="49" t="str">
        <f>+'[43]Trafo 3f Consoliadado'!P414</f>
        <v>E</v>
      </c>
      <c r="R2133" s="51">
        <f t="shared" si="136"/>
        <v>-0.21390531080346453</v>
      </c>
      <c r="S2133" s="45" t="str">
        <f t="shared" si="137"/>
        <v>Estimado.rar</v>
      </c>
      <c r="V2133" s="46">
        <f t="shared" si="135"/>
        <v>1</v>
      </c>
    </row>
    <row r="2134" spans="1:22" s="45" customFormat="1" ht="11.25" hidden="1" customHeight="1" x14ac:dyDescent="0.2">
      <c r="A2134" s="47">
        <f t="shared" si="138"/>
        <v>2120</v>
      </c>
      <c r="B2134" s="48" t="str">
        <f>+'[43]Trafo 3f Consoliadado'!B415</f>
        <v>TTA129</v>
      </c>
      <c r="C2134" s="49" t="str">
        <f>+'[43]Trafo 3f Consoliadado'!C415</f>
        <v xml:space="preserve">TRANSFORMADOR TRIFASICO AEREO  375 KVA; 13.2/0.38 KV.                                                                                                                                                                                                     </v>
      </c>
      <c r="D2134" s="49">
        <f>+'[43]Trafo 3f Consoliadado'!D415</f>
        <v>11407.55</v>
      </c>
      <c r="E2134" s="53">
        <f>+'[43]Trafo 3f Consoliadado'!E415</f>
        <v>8967.4144717439376</v>
      </c>
      <c r="F2134" s="53"/>
      <c r="G2134" s="49" t="str">
        <f>+'[43]Trafo 3f Consoliadado'!F415</f>
        <v>E</v>
      </c>
      <c r="H2134" s="49" t="str">
        <f>+'[43]Trafo 3f Consoliadado'!G415</f>
        <v/>
      </c>
      <c r="I2134" s="49" t="str">
        <f>+'[43]Trafo 3f Consoliadado'!H415</f>
        <v>Estimado</v>
      </c>
      <c r="J2134" s="49" t="str">
        <f>+'[43]Trafo 3f Consoliadado'!I415</f>
        <v/>
      </c>
      <c r="K2134" s="49" t="str">
        <f>+'[43]Trafo 3f Consoliadado'!J415</f>
        <v/>
      </c>
      <c r="L2134" s="49" t="str">
        <f>+'[43]Trafo 3f Consoliadado'!K415</f>
        <v/>
      </c>
      <c r="M2134" s="49" t="str">
        <f>+'[43]Trafo 3f Consoliadado'!L415</f>
        <v/>
      </c>
      <c r="N2134" s="49" t="str">
        <f>+'[43]Trafo 3f Consoliadado'!M415</f>
        <v/>
      </c>
      <c r="O2134" s="49" t="str">
        <f>+'[43]Trafo 3f Consoliadado'!N415</f>
        <v>Estimado</v>
      </c>
      <c r="P2134" s="49" t="str">
        <f>+'[43]Trafo 3f Consoliadado'!O415</f>
        <v/>
      </c>
      <c r="Q2134" s="49" t="str">
        <f>+'[43]Trafo 3f Consoliadado'!P415</f>
        <v>E</v>
      </c>
      <c r="R2134" s="51">
        <f t="shared" si="136"/>
        <v>-0.21390531080346453</v>
      </c>
      <c r="S2134" s="45" t="str">
        <f t="shared" si="137"/>
        <v>Estimado.rar</v>
      </c>
      <c r="V2134" s="46">
        <f t="shared" si="135"/>
        <v>1</v>
      </c>
    </row>
    <row r="2135" spans="1:22" s="45" customFormat="1" ht="11.25" hidden="1" customHeight="1" x14ac:dyDescent="0.2">
      <c r="A2135" s="47">
        <f t="shared" si="138"/>
        <v>2121</v>
      </c>
      <c r="B2135" s="48" t="str">
        <f>+'[43]Trafo 3f Consoliadado'!B416</f>
        <v>TTV51</v>
      </c>
      <c r="C2135" s="49" t="str">
        <f>+'[43]Trafo 3f Consoliadado'!C416</f>
        <v xml:space="preserve">TRANSFORMADOR DE 400 KVA TRIFASICO 13.2 / 0.22 KV                                                                                                                                                                                                         </v>
      </c>
      <c r="D2135" s="49">
        <f>+'[43]Trafo 3f Consoliadado'!D416</f>
        <v>11990.8</v>
      </c>
      <c r="E2135" s="53">
        <f>+'[43]Trafo 3f Consoliadado'!E416</f>
        <v>9423.5149317539235</v>
      </c>
      <c r="F2135" s="53"/>
      <c r="G2135" s="49" t="str">
        <f>+'[43]Trafo 3f Consoliadado'!F416</f>
        <v>E</v>
      </c>
      <c r="H2135" s="49" t="str">
        <f>+'[43]Trafo 3f Consoliadado'!G416</f>
        <v/>
      </c>
      <c r="I2135" s="49" t="str">
        <f>+'[43]Trafo 3f Consoliadado'!H416</f>
        <v>Estimado</v>
      </c>
      <c r="J2135" s="49" t="str">
        <f>+'[43]Trafo 3f Consoliadado'!I416</f>
        <v/>
      </c>
      <c r="K2135" s="49" t="str">
        <f>+'[43]Trafo 3f Consoliadado'!J416</f>
        <v/>
      </c>
      <c r="L2135" s="49" t="str">
        <f>+'[43]Trafo 3f Consoliadado'!K416</f>
        <v/>
      </c>
      <c r="M2135" s="49" t="str">
        <f>+'[43]Trafo 3f Consoliadado'!L416</f>
        <v/>
      </c>
      <c r="N2135" s="49" t="str">
        <f>+'[43]Trafo 3f Consoliadado'!M416</f>
        <v/>
      </c>
      <c r="O2135" s="49" t="str">
        <f>+'[43]Trafo 3f Consoliadado'!N416</f>
        <v>Estimado</v>
      </c>
      <c r="P2135" s="49" t="str">
        <f>+'[43]Trafo 3f Consoliadado'!O416</f>
        <v/>
      </c>
      <c r="Q2135" s="49" t="str">
        <f>+'[43]Trafo 3f Consoliadado'!P416</f>
        <v>E</v>
      </c>
      <c r="R2135" s="51">
        <f t="shared" si="136"/>
        <v>-0.21410456919021881</v>
      </c>
      <c r="S2135" s="45" t="str">
        <f t="shared" si="137"/>
        <v>Estimado.rar</v>
      </c>
      <c r="V2135" s="46">
        <f t="shared" si="135"/>
        <v>1</v>
      </c>
    </row>
    <row r="2136" spans="1:22" s="45" customFormat="1" ht="11.25" hidden="1" customHeight="1" x14ac:dyDescent="0.2">
      <c r="A2136" s="47">
        <f t="shared" si="138"/>
        <v>2122</v>
      </c>
      <c r="B2136" s="48" t="str">
        <f>+'[43]Trafo 3f Consoliadado'!B417</f>
        <v>TTV52</v>
      </c>
      <c r="C2136" s="49" t="str">
        <f>+'[43]Trafo 3f Consoliadado'!C417</f>
        <v xml:space="preserve">TRANSFORMADOR DE 400 KVA TRIFASICO 13.2 / 0.38-0.22 KV                                                                                                                                                                                                    </v>
      </c>
      <c r="D2136" s="49">
        <f>+'[43]Trafo 3f Consoliadado'!D417</f>
        <v>11990.8</v>
      </c>
      <c r="E2136" s="53">
        <f>+'[43]Trafo 3f Consoliadado'!E417</f>
        <v>9423.5149317539235</v>
      </c>
      <c r="F2136" s="53"/>
      <c r="G2136" s="49" t="str">
        <f>+'[43]Trafo 3f Consoliadado'!F417</f>
        <v>E</v>
      </c>
      <c r="H2136" s="49" t="str">
        <f>+'[43]Trafo 3f Consoliadado'!G417</f>
        <v/>
      </c>
      <c r="I2136" s="49" t="str">
        <f>+'[43]Trafo 3f Consoliadado'!H417</f>
        <v>Estimado</v>
      </c>
      <c r="J2136" s="49" t="str">
        <f>+'[43]Trafo 3f Consoliadado'!I417</f>
        <v/>
      </c>
      <c r="K2136" s="49" t="str">
        <f>+'[43]Trafo 3f Consoliadado'!J417</f>
        <v/>
      </c>
      <c r="L2136" s="49" t="str">
        <f>+'[43]Trafo 3f Consoliadado'!K417</f>
        <v/>
      </c>
      <c r="M2136" s="49" t="str">
        <f>+'[43]Trafo 3f Consoliadado'!L417</f>
        <v/>
      </c>
      <c r="N2136" s="49" t="str">
        <f>+'[43]Trafo 3f Consoliadado'!M417</f>
        <v/>
      </c>
      <c r="O2136" s="49" t="str">
        <f>+'[43]Trafo 3f Consoliadado'!N417</f>
        <v>Estimado</v>
      </c>
      <c r="P2136" s="49" t="str">
        <f>+'[43]Trafo 3f Consoliadado'!O417</f>
        <v/>
      </c>
      <c r="Q2136" s="49" t="str">
        <f>+'[43]Trafo 3f Consoliadado'!P417</f>
        <v>E</v>
      </c>
      <c r="R2136" s="51">
        <f t="shared" si="136"/>
        <v>-0.21410456919021881</v>
      </c>
      <c r="S2136" s="45" t="str">
        <f t="shared" si="137"/>
        <v>Estimado.rar</v>
      </c>
      <c r="V2136" s="46">
        <f t="shared" ref="V2136:V2199" si="139">+COUNTIF($B$3:$B$2619,B2136)</f>
        <v>1</v>
      </c>
    </row>
    <row r="2137" spans="1:22" s="45" customFormat="1" ht="11.25" hidden="1" customHeight="1" x14ac:dyDescent="0.2">
      <c r="A2137" s="47">
        <f t="shared" si="138"/>
        <v>2123</v>
      </c>
      <c r="B2137" s="48" t="str">
        <f>+'[43]Trafo 3f Consoliadado'!B418</f>
        <v>TTA280</v>
      </c>
      <c r="C2137" s="49" t="str">
        <f>+'[43]Trafo 3f Consoliadado'!C418</f>
        <v xml:space="preserve">TRANSFORMADOR TRIFASICO 400 KVA 13.2/0.44-0.22 KV                                                                                                                                                                                                         </v>
      </c>
      <c r="D2137" s="49">
        <f>+'[43]Trafo 3f Consoliadado'!D418</f>
        <v>11990.8</v>
      </c>
      <c r="E2137" s="53">
        <f>+'[43]Trafo 3f Consoliadado'!E418</f>
        <v>9423.5149317539235</v>
      </c>
      <c r="F2137" s="53"/>
      <c r="G2137" s="49" t="str">
        <f>+'[43]Trafo 3f Consoliadado'!F418</f>
        <v>E</v>
      </c>
      <c r="H2137" s="49" t="str">
        <f>+'[43]Trafo 3f Consoliadado'!G418</f>
        <v/>
      </c>
      <c r="I2137" s="49" t="str">
        <f>+'[43]Trafo 3f Consoliadado'!H418</f>
        <v>Estimado</v>
      </c>
      <c r="J2137" s="49" t="str">
        <f>+'[43]Trafo 3f Consoliadado'!I418</f>
        <v/>
      </c>
      <c r="K2137" s="49" t="str">
        <f>+'[43]Trafo 3f Consoliadado'!J418</f>
        <v/>
      </c>
      <c r="L2137" s="49" t="str">
        <f>+'[43]Trafo 3f Consoliadado'!K418</f>
        <v/>
      </c>
      <c r="M2137" s="49" t="str">
        <f>+'[43]Trafo 3f Consoliadado'!L418</f>
        <v/>
      </c>
      <c r="N2137" s="49" t="str">
        <f>+'[43]Trafo 3f Consoliadado'!M418</f>
        <v/>
      </c>
      <c r="O2137" s="49" t="str">
        <f>+'[43]Trafo 3f Consoliadado'!N418</f>
        <v>Estimado</v>
      </c>
      <c r="P2137" s="49" t="str">
        <f>+'[43]Trafo 3f Consoliadado'!O418</f>
        <v/>
      </c>
      <c r="Q2137" s="49" t="str">
        <f>+'[43]Trafo 3f Consoliadado'!P418</f>
        <v>E</v>
      </c>
      <c r="R2137" s="51">
        <f t="shared" si="136"/>
        <v>-0.21410456919021881</v>
      </c>
      <c r="S2137" s="45" t="str">
        <f t="shared" si="137"/>
        <v>Estimado.rar</v>
      </c>
      <c r="V2137" s="46">
        <f t="shared" si="139"/>
        <v>1</v>
      </c>
    </row>
    <row r="2138" spans="1:22" s="45" customFormat="1" ht="11.25" hidden="1" customHeight="1" x14ac:dyDescent="0.2">
      <c r="A2138" s="47">
        <f t="shared" si="138"/>
        <v>2124</v>
      </c>
      <c r="B2138" s="48" t="str">
        <f>+'[43]Trafo 3f Consoliadado'!B419</f>
        <v>TTA42</v>
      </c>
      <c r="C2138" s="49" t="str">
        <f>+'[43]Trafo 3f Consoliadado'!C419</f>
        <v xml:space="preserve">TRANSFORMADOR TRIFASICO AEREO 400 KVA; 13.2/0.22 KV.                                                                                                                                                                                                      </v>
      </c>
      <c r="D2138" s="49">
        <f>+'[43]Trafo 3f Consoliadado'!D419</f>
        <v>11990.8</v>
      </c>
      <c r="E2138" s="53">
        <f>+'[43]Trafo 3f Consoliadado'!E419</f>
        <v>9423.5149317539235</v>
      </c>
      <c r="F2138" s="53"/>
      <c r="G2138" s="49" t="str">
        <f>+'[43]Trafo 3f Consoliadado'!F419</f>
        <v>E</v>
      </c>
      <c r="H2138" s="49" t="str">
        <f>+'[43]Trafo 3f Consoliadado'!G419</f>
        <v/>
      </c>
      <c r="I2138" s="49" t="str">
        <f>+'[43]Trafo 3f Consoliadado'!H419</f>
        <v>Estimado</v>
      </c>
      <c r="J2138" s="49" t="str">
        <f>+'[43]Trafo 3f Consoliadado'!I419</f>
        <v/>
      </c>
      <c r="K2138" s="49" t="str">
        <f>+'[43]Trafo 3f Consoliadado'!J419</f>
        <v/>
      </c>
      <c r="L2138" s="49" t="str">
        <f>+'[43]Trafo 3f Consoliadado'!K419</f>
        <v/>
      </c>
      <c r="M2138" s="49" t="str">
        <f>+'[43]Trafo 3f Consoliadado'!L419</f>
        <v/>
      </c>
      <c r="N2138" s="49" t="str">
        <f>+'[43]Trafo 3f Consoliadado'!M419</f>
        <v/>
      </c>
      <c r="O2138" s="49" t="str">
        <f>+'[43]Trafo 3f Consoliadado'!N419</f>
        <v>Estimado</v>
      </c>
      <c r="P2138" s="49" t="str">
        <f>+'[43]Trafo 3f Consoliadado'!O419</f>
        <v/>
      </c>
      <c r="Q2138" s="49" t="str">
        <f>+'[43]Trafo 3f Consoliadado'!P419</f>
        <v>E</v>
      </c>
      <c r="R2138" s="51">
        <f t="shared" si="136"/>
        <v>-0.21410456919021881</v>
      </c>
      <c r="S2138" s="45" t="str">
        <f t="shared" si="137"/>
        <v>Estimado.rar</v>
      </c>
      <c r="V2138" s="46">
        <f t="shared" si="139"/>
        <v>1</v>
      </c>
    </row>
    <row r="2139" spans="1:22" s="45" customFormat="1" ht="11.25" hidden="1" customHeight="1" x14ac:dyDescent="0.2">
      <c r="A2139" s="47">
        <f t="shared" si="138"/>
        <v>2125</v>
      </c>
      <c r="B2139" s="48" t="str">
        <f>+'[43]Trafo 3f Consoliadado'!B420</f>
        <v>TTA43</v>
      </c>
      <c r="C2139" s="49" t="str">
        <f>+'[43]Trafo 3f Consoliadado'!C420</f>
        <v xml:space="preserve">TRANSFORMADOR TRIFASICO AEREO 400 KVA; 13.2/0.38 KV.                                                                                                                                                                                                      </v>
      </c>
      <c r="D2139" s="49">
        <f>+'[43]Trafo 3f Consoliadado'!D420</f>
        <v>11990.8</v>
      </c>
      <c r="E2139" s="53">
        <f>+'[43]Trafo 3f Consoliadado'!E420</f>
        <v>9423.5149317539235</v>
      </c>
      <c r="F2139" s="53"/>
      <c r="G2139" s="49" t="str">
        <f>+'[43]Trafo 3f Consoliadado'!F420</f>
        <v>E</v>
      </c>
      <c r="H2139" s="49" t="str">
        <f>+'[43]Trafo 3f Consoliadado'!G420</f>
        <v/>
      </c>
      <c r="I2139" s="49" t="str">
        <f>+'[43]Trafo 3f Consoliadado'!H420</f>
        <v>Estimado</v>
      </c>
      <c r="J2139" s="49" t="str">
        <f>+'[43]Trafo 3f Consoliadado'!I420</f>
        <v/>
      </c>
      <c r="K2139" s="49" t="str">
        <f>+'[43]Trafo 3f Consoliadado'!J420</f>
        <v/>
      </c>
      <c r="L2139" s="49" t="str">
        <f>+'[43]Trafo 3f Consoliadado'!K420</f>
        <v/>
      </c>
      <c r="M2139" s="49" t="str">
        <f>+'[43]Trafo 3f Consoliadado'!L420</f>
        <v/>
      </c>
      <c r="N2139" s="49" t="str">
        <f>+'[43]Trafo 3f Consoliadado'!M420</f>
        <v/>
      </c>
      <c r="O2139" s="49" t="str">
        <f>+'[43]Trafo 3f Consoliadado'!N420</f>
        <v>Estimado</v>
      </c>
      <c r="P2139" s="49" t="str">
        <f>+'[43]Trafo 3f Consoliadado'!O420</f>
        <v/>
      </c>
      <c r="Q2139" s="49" t="str">
        <f>+'[43]Trafo 3f Consoliadado'!P420</f>
        <v>E</v>
      </c>
      <c r="R2139" s="51">
        <f t="shared" si="136"/>
        <v>-0.21410456919021881</v>
      </c>
      <c r="S2139" s="45" t="str">
        <f t="shared" si="137"/>
        <v>Estimado.rar</v>
      </c>
      <c r="V2139" s="46">
        <f t="shared" si="139"/>
        <v>1</v>
      </c>
    </row>
    <row r="2140" spans="1:22" s="45" customFormat="1" ht="11.25" hidden="1" customHeight="1" x14ac:dyDescent="0.2">
      <c r="A2140" s="47">
        <f t="shared" si="138"/>
        <v>2126</v>
      </c>
      <c r="B2140" s="48" t="str">
        <f>+'[43]Trafo 3f Consoliadado'!B421</f>
        <v>TTA283</v>
      </c>
      <c r="C2140" s="49" t="str">
        <f>+'[43]Trafo 3f Consoliadado'!C421</f>
        <v xml:space="preserve">TRANSFORMADOR TRIFASICO 500 KVA 13.2/0.22 KV                                                                                                                                                                                                              </v>
      </c>
      <c r="D2140" s="49">
        <f>+'[43]Trafo 3f Consoliadado'!D421</f>
        <v>14323.8</v>
      </c>
      <c r="E2140" s="53">
        <f>+'[43]Trafo 3f Consoliadado'!E421</f>
        <v>11186.845755008088</v>
      </c>
      <c r="F2140" s="53"/>
      <c r="G2140" s="49" t="str">
        <f>+'[43]Trafo 3f Consoliadado'!F421</f>
        <v>E</v>
      </c>
      <c r="H2140" s="49" t="str">
        <f>+'[43]Trafo 3f Consoliadado'!G421</f>
        <v/>
      </c>
      <c r="I2140" s="49" t="str">
        <f>+'[43]Trafo 3f Consoliadado'!H421</f>
        <v>Estimado</v>
      </c>
      <c r="J2140" s="49" t="str">
        <f>+'[43]Trafo 3f Consoliadado'!I421</f>
        <v/>
      </c>
      <c r="K2140" s="49" t="str">
        <f>+'[43]Trafo 3f Consoliadado'!J421</f>
        <v/>
      </c>
      <c r="L2140" s="49" t="str">
        <f>+'[43]Trafo 3f Consoliadado'!K421</f>
        <v/>
      </c>
      <c r="M2140" s="49" t="str">
        <f>+'[43]Trafo 3f Consoliadado'!L421</f>
        <v/>
      </c>
      <c r="N2140" s="49" t="str">
        <f>+'[43]Trafo 3f Consoliadado'!M421</f>
        <v/>
      </c>
      <c r="O2140" s="49" t="str">
        <f>+'[43]Trafo 3f Consoliadado'!N421</f>
        <v>Estimado</v>
      </c>
      <c r="P2140" s="49" t="str">
        <f>+'[43]Trafo 3f Consoliadado'!O421</f>
        <v/>
      </c>
      <c r="Q2140" s="49" t="str">
        <f>+'[43]Trafo 3f Consoliadado'!P421</f>
        <v>E</v>
      </c>
      <c r="R2140" s="51">
        <f t="shared" si="136"/>
        <v>-0.21900293532386039</v>
      </c>
      <c r="S2140" s="45" t="str">
        <f t="shared" si="137"/>
        <v>Estimado.rar</v>
      </c>
      <c r="V2140" s="46">
        <f t="shared" si="139"/>
        <v>1</v>
      </c>
    </row>
    <row r="2141" spans="1:22" s="45" customFormat="1" ht="11.25" hidden="1" customHeight="1" x14ac:dyDescent="0.2">
      <c r="A2141" s="47">
        <f t="shared" si="138"/>
        <v>2127</v>
      </c>
      <c r="B2141" s="48" t="str">
        <f>+'[43]Trafo 3f Consoliadado'!B422</f>
        <v>TTA284</v>
      </c>
      <c r="C2141" s="49" t="str">
        <f>+'[43]Trafo 3f Consoliadado'!C422</f>
        <v xml:space="preserve">TRANSFORMADOR TRIFASICO 500 KVA 13.2/0.44-0.22 KV                                                                                                                                                                                                         </v>
      </c>
      <c r="D2141" s="49">
        <f>+'[43]Trafo 3f Consoliadado'!D422</f>
        <v>14323.8</v>
      </c>
      <c r="E2141" s="53">
        <f>+'[43]Trafo 3f Consoliadado'!E422</f>
        <v>11186.845755008088</v>
      </c>
      <c r="F2141" s="53"/>
      <c r="G2141" s="49" t="str">
        <f>+'[43]Trafo 3f Consoliadado'!F422</f>
        <v>E</v>
      </c>
      <c r="H2141" s="49" t="str">
        <f>+'[43]Trafo 3f Consoliadado'!G422</f>
        <v/>
      </c>
      <c r="I2141" s="49" t="str">
        <f>+'[43]Trafo 3f Consoliadado'!H422</f>
        <v>Estimado</v>
      </c>
      <c r="J2141" s="49" t="str">
        <f>+'[43]Trafo 3f Consoliadado'!I422</f>
        <v/>
      </c>
      <c r="K2141" s="49" t="str">
        <f>+'[43]Trafo 3f Consoliadado'!J422</f>
        <v/>
      </c>
      <c r="L2141" s="49" t="str">
        <f>+'[43]Trafo 3f Consoliadado'!K422</f>
        <v/>
      </c>
      <c r="M2141" s="49" t="str">
        <f>+'[43]Trafo 3f Consoliadado'!L422</f>
        <v/>
      </c>
      <c r="N2141" s="49" t="str">
        <f>+'[43]Trafo 3f Consoliadado'!M422</f>
        <v/>
      </c>
      <c r="O2141" s="49" t="str">
        <f>+'[43]Trafo 3f Consoliadado'!N422</f>
        <v>Estimado</v>
      </c>
      <c r="P2141" s="49" t="str">
        <f>+'[43]Trafo 3f Consoliadado'!O422</f>
        <v/>
      </c>
      <c r="Q2141" s="49" t="str">
        <f>+'[43]Trafo 3f Consoliadado'!P422</f>
        <v>E</v>
      </c>
      <c r="R2141" s="51">
        <f t="shared" si="136"/>
        <v>-0.21900293532386039</v>
      </c>
      <c r="S2141" s="45" t="str">
        <f t="shared" si="137"/>
        <v>Estimado.rar</v>
      </c>
      <c r="V2141" s="46">
        <f t="shared" si="139"/>
        <v>1</v>
      </c>
    </row>
    <row r="2142" spans="1:22" s="45" customFormat="1" ht="11.25" hidden="1" customHeight="1" x14ac:dyDescent="0.2">
      <c r="A2142" s="47">
        <f t="shared" si="138"/>
        <v>2128</v>
      </c>
      <c r="B2142" s="48" t="str">
        <f>+'[43]Trafo 3f Consoliadado'!B423</f>
        <v>TTV87</v>
      </c>
      <c r="C2142" s="49" t="str">
        <f>+'[43]Trafo 3f Consoliadado'!C423</f>
        <v xml:space="preserve">TRANSFORMADOR DE 550 KVA TRIFASICO 13.2/0.44-0.22 KV                                                                                                                                                                                                      </v>
      </c>
      <c r="D2142" s="49">
        <f>+'[43]Trafo 3f Consoliadado'!D423</f>
        <v>15490.3</v>
      </c>
      <c r="E2142" s="53">
        <f>+'[43]Trafo 3f Consoliadado'!E423</f>
        <v>12037.220251546236</v>
      </c>
      <c r="F2142" s="53"/>
      <c r="G2142" s="49" t="str">
        <f>+'[43]Trafo 3f Consoliadado'!F423</f>
        <v>E</v>
      </c>
      <c r="H2142" s="49" t="str">
        <f>+'[43]Trafo 3f Consoliadado'!G423</f>
        <v/>
      </c>
      <c r="I2142" s="49" t="str">
        <f>+'[43]Trafo 3f Consoliadado'!H423</f>
        <v>Estimado</v>
      </c>
      <c r="J2142" s="49" t="str">
        <f>+'[43]Trafo 3f Consoliadado'!I423</f>
        <v/>
      </c>
      <c r="K2142" s="49" t="str">
        <f>+'[43]Trafo 3f Consoliadado'!J423</f>
        <v/>
      </c>
      <c r="L2142" s="49" t="str">
        <f>+'[43]Trafo 3f Consoliadado'!K423</f>
        <v/>
      </c>
      <c r="M2142" s="49" t="str">
        <f>+'[43]Trafo 3f Consoliadado'!L423</f>
        <v/>
      </c>
      <c r="N2142" s="49" t="str">
        <f>+'[43]Trafo 3f Consoliadado'!M423</f>
        <v/>
      </c>
      <c r="O2142" s="49" t="str">
        <f>+'[43]Trafo 3f Consoliadado'!N423</f>
        <v>Estimado</v>
      </c>
      <c r="P2142" s="49" t="str">
        <f>+'[43]Trafo 3f Consoliadado'!O423</f>
        <v/>
      </c>
      <c r="Q2142" s="49" t="str">
        <f>+'[43]Trafo 3f Consoliadado'!P423</f>
        <v>E</v>
      </c>
      <c r="R2142" s="51">
        <f t="shared" si="136"/>
        <v>-0.22291884265984285</v>
      </c>
      <c r="S2142" s="45" t="str">
        <f t="shared" si="137"/>
        <v>Estimado.rar</v>
      </c>
      <c r="V2142" s="46">
        <f t="shared" si="139"/>
        <v>1</v>
      </c>
    </row>
    <row r="2143" spans="1:22" s="45" customFormat="1" ht="11.25" hidden="1" customHeight="1" x14ac:dyDescent="0.2">
      <c r="A2143" s="47">
        <f t="shared" si="138"/>
        <v>2129</v>
      </c>
      <c r="B2143" s="48" t="str">
        <f>+'[43]Trafo 3f Consoliadado'!B424</f>
        <v>TTA285</v>
      </c>
      <c r="C2143" s="49" t="str">
        <f>+'[43]Trafo 3f Consoliadado'!C424</f>
        <v xml:space="preserve">TRANSFORMADOR TRIFASICO 550 KVA 13.2 KV/ BT                                                                                                                                                                                                               </v>
      </c>
      <c r="D2143" s="49">
        <f>+'[43]Trafo 3f Consoliadado'!D424</f>
        <v>15490.3</v>
      </c>
      <c r="E2143" s="53">
        <f>+'[43]Trafo 3f Consoliadado'!E424</f>
        <v>12037.220251546236</v>
      </c>
      <c r="F2143" s="53"/>
      <c r="G2143" s="49" t="str">
        <f>+'[43]Trafo 3f Consoliadado'!F424</f>
        <v>E</v>
      </c>
      <c r="H2143" s="49" t="str">
        <f>+'[43]Trafo 3f Consoliadado'!G424</f>
        <v/>
      </c>
      <c r="I2143" s="49" t="str">
        <f>+'[43]Trafo 3f Consoliadado'!H424</f>
        <v>Estimado</v>
      </c>
      <c r="J2143" s="49" t="str">
        <f>+'[43]Trafo 3f Consoliadado'!I424</f>
        <v/>
      </c>
      <c r="K2143" s="49" t="str">
        <f>+'[43]Trafo 3f Consoliadado'!J424</f>
        <v/>
      </c>
      <c r="L2143" s="49" t="str">
        <f>+'[43]Trafo 3f Consoliadado'!K424</f>
        <v/>
      </c>
      <c r="M2143" s="49" t="str">
        <f>+'[43]Trafo 3f Consoliadado'!L424</f>
        <v/>
      </c>
      <c r="N2143" s="49" t="str">
        <f>+'[43]Trafo 3f Consoliadado'!M424</f>
        <v/>
      </c>
      <c r="O2143" s="49" t="str">
        <f>+'[43]Trafo 3f Consoliadado'!N424</f>
        <v>Estimado</v>
      </c>
      <c r="P2143" s="49" t="str">
        <f>+'[43]Trafo 3f Consoliadado'!O424</f>
        <v/>
      </c>
      <c r="Q2143" s="49" t="str">
        <f>+'[43]Trafo 3f Consoliadado'!P424</f>
        <v>E</v>
      </c>
      <c r="R2143" s="51">
        <f t="shared" si="136"/>
        <v>-0.22291884265984285</v>
      </c>
      <c r="S2143" s="45" t="str">
        <f t="shared" si="137"/>
        <v>Estimado.rar</v>
      </c>
      <c r="V2143" s="46">
        <f t="shared" si="139"/>
        <v>1</v>
      </c>
    </row>
    <row r="2144" spans="1:22" s="45" customFormat="1" ht="11.25" hidden="1" customHeight="1" x14ac:dyDescent="0.2">
      <c r="A2144" s="47">
        <f t="shared" si="138"/>
        <v>2130</v>
      </c>
      <c r="B2144" s="48" t="str">
        <f>+'[43]Trafo 3f Consoliadado'!B425</f>
        <v>TTA48</v>
      </c>
      <c r="C2144" s="49" t="str">
        <f>+'[43]Trafo 3f Consoliadado'!C425</f>
        <v xml:space="preserve">TRANSFORMADOR TRIFASICO AEREO 630 KVA; 13.2/0.22 KV.                                                                                                                                                                                                      </v>
      </c>
      <c r="D2144" s="49">
        <f>+'[43]Trafo 3f Consoliadado'!D425</f>
        <v>17356.7</v>
      </c>
      <c r="E2144" s="53">
        <f>+'[43]Trafo 3f Consoliadado'!E425</f>
        <v>13361.723734058343</v>
      </c>
      <c r="F2144" s="53"/>
      <c r="G2144" s="49" t="str">
        <f>+'[43]Trafo 3f Consoliadado'!F425</f>
        <v>E</v>
      </c>
      <c r="H2144" s="49" t="str">
        <f>+'[43]Trafo 3f Consoliadado'!G425</f>
        <v/>
      </c>
      <c r="I2144" s="49" t="str">
        <f>+'[43]Trafo 3f Consoliadado'!H425</f>
        <v>Estimado</v>
      </c>
      <c r="J2144" s="49" t="str">
        <f>+'[43]Trafo 3f Consoliadado'!I425</f>
        <v/>
      </c>
      <c r="K2144" s="49" t="str">
        <f>+'[43]Trafo 3f Consoliadado'!J425</f>
        <v/>
      </c>
      <c r="L2144" s="49" t="str">
        <f>+'[43]Trafo 3f Consoliadado'!K425</f>
        <v/>
      </c>
      <c r="M2144" s="49" t="str">
        <f>+'[43]Trafo 3f Consoliadado'!L425</f>
        <v/>
      </c>
      <c r="N2144" s="49" t="str">
        <f>+'[43]Trafo 3f Consoliadado'!M425</f>
        <v/>
      </c>
      <c r="O2144" s="49" t="str">
        <f>+'[43]Trafo 3f Consoliadado'!N425</f>
        <v>Estimado</v>
      </c>
      <c r="P2144" s="49" t="str">
        <f>+'[43]Trafo 3f Consoliadado'!O425</f>
        <v/>
      </c>
      <c r="Q2144" s="49" t="str">
        <f>+'[43]Trafo 3f Consoliadado'!P425</f>
        <v>E</v>
      </c>
      <c r="R2144" s="51">
        <f t="shared" si="136"/>
        <v>-0.23016911428679743</v>
      </c>
      <c r="S2144" s="45" t="str">
        <f t="shared" si="137"/>
        <v>Estimado.rar</v>
      </c>
      <c r="V2144" s="46">
        <f t="shared" si="139"/>
        <v>1</v>
      </c>
    </row>
    <row r="2145" spans="1:22" s="45" customFormat="1" ht="11.25" hidden="1" customHeight="1" x14ac:dyDescent="0.2">
      <c r="A2145" s="47">
        <f t="shared" si="138"/>
        <v>2131</v>
      </c>
      <c r="B2145" s="48" t="str">
        <f>+'[43]Trafo 3f Consoliadado'!B426</f>
        <v>TTA49</v>
      </c>
      <c r="C2145" s="49" t="str">
        <f>+'[43]Trafo 3f Consoliadado'!C426</f>
        <v xml:space="preserve">TRANSFORMADOR TRIFASICO AEREO 630 KVA; 13.2/0.38 KV.                                                                                                                                                                                                      </v>
      </c>
      <c r="D2145" s="49">
        <f>+'[43]Trafo 3f Consoliadado'!D426</f>
        <v>17356.7</v>
      </c>
      <c r="E2145" s="53">
        <f>+'[43]Trafo 3f Consoliadado'!E426</f>
        <v>13361.723734058343</v>
      </c>
      <c r="F2145" s="53"/>
      <c r="G2145" s="49" t="str">
        <f>+'[43]Trafo 3f Consoliadado'!F426</f>
        <v>E</v>
      </c>
      <c r="H2145" s="49" t="str">
        <f>+'[43]Trafo 3f Consoliadado'!G426</f>
        <v/>
      </c>
      <c r="I2145" s="49" t="str">
        <f>+'[43]Trafo 3f Consoliadado'!H426</f>
        <v>Estimado</v>
      </c>
      <c r="J2145" s="49" t="str">
        <f>+'[43]Trafo 3f Consoliadado'!I426</f>
        <v/>
      </c>
      <c r="K2145" s="49" t="str">
        <f>+'[43]Trafo 3f Consoliadado'!J426</f>
        <v/>
      </c>
      <c r="L2145" s="49" t="str">
        <f>+'[43]Trafo 3f Consoliadado'!K426</f>
        <v/>
      </c>
      <c r="M2145" s="49" t="str">
        <f>+'[43]Trafo 3f Consoliadado'!L426</f>
        <v/>
      </c>
      <c r="N2145" s="49" t="str">
        <f>+'[43]Trafo 3f Consoliadado'!M426</f>
        <v/>
      </c>
      <c r="O2145" s="49" t="str">
        <f>+'[43]Trafo 3f Consoliadado'!N426</f>
        <v>Estimado</v>
      </c>
      <c r="P2145" s="49" t="str">
        <f>+'[43]Trafo 3f Consoliadado'!O426</f>
        <v/>
      </c>
      <c r="Q2145" s="49" t="str">
        <f>+'[43]Trafo 3f Consoliadado'!P426</f>
        <v>E</v>
      </c>
      <c r="R2145" s="51">
        <f t="shared" si="136"/>
        <v>-0.23016911428679743</v>
      </c>
      <c r="S2145" s="45" t="str">
        <f t="shared" si="137"/>
        <v>Estimado.rar</v>
      </c>
      <c r="V2145" s="46">
        <f t="shared" si="139"/>
        <v>1</v>
      </c>
    </row>
    <row r="2146" spans="1:22" s="45" customFormat="1" ht="11.25" hidden="1" customHeight="1" x14ac:dyDescent="0.2">
      <c r="A2146" s="47">
        <f t="shared" si="138"/>
        <v>2132</v>
      </c>
      <c r="B2146" s="48" t="str">
        <f>+'[43]Trafo 3f Consoliadado'!B427</f>
        <v>TTV78</v>
      </c>
      <c r="C2146" s="49" t="str">
        <f>+'[43]Trafo 3f Consoliadado'!C427</f>
        <v xml:space="preserve">TRANSFORMADOR DE 700 KVA TRIFASICO 13.2 / BT KV                                                                                                                                                                                                           </v>
      </c>
      <c r="D2146" s="49">
        <f>+'[43]Trafo 3f Consoliadado'!D427</f>
        <v>18989.8</v>
      </c>
      <c r="E2146" s="53">
        <f>+'[43]Trafo 3f Consoliadado'!E427</f>
        <v>14488.928559898675</v>
      </c>
      <c r="F2146" s="53"/>
      <c r="G2146" s="49" t="str">
        <f>+'[43]Trafo 3f Consoliadado'!F427</f>
        <v>E</v>
      </c>
      <c r="H2146" s="49" t="str">
        <f>+'[43]Trafo 3f Consoliadado'!G427</f>
        <v/>
      </c>
      <c r="I2146" s="49" t="str">
        <f>+'[43]Trafo 3f Consoliadado'!H427</f>
        <v>Estimado</v>
      </c>
      <c r="J2146" s="49" t="str">
        <f>+'[43]Trafo 3f Consoliadado'!I427</f>
        <v/>
      </c>
      <c r="K2146" s="49" t="str">
        <f>+'[43]Trafo 3f Consoliadado'!J427</f>
        <v/>
      </c>
      <c r="L2146" s="49" t="str">
        <f>+'[43]Trafo 3f Consoliadado'!K427</f>
        <v/>
      </c>
      <c r="M2146" s="49" t="str">
        <f>+'[43]Trafo 3f Consoliadado'!L427</f>
        <v/>
      </c>
      <c r="N2146" s="49" t="str">
        <f>+'[43]Trafo 3f Consoliadado'!M427</f>
        <v/>
      </c>
      <c r="O2146" s="49" t="str">
        <f>+'[43]Trafo 3f Consoliadado'!N427</f>
        <v>Estimado</v>
      </c>
      <c r="P2146" s="49" t="str">
        <f>+'[43]Trafo 3f Consoliadado'!O427</f>
        <v/>
      </c>
      <c r="Q2146" s="49" t="str">
        <f>+'[43]Trafo 3f Consoliadado'!P427</f>
        <v>E</v>
      </c>
      <c r="R2146" s="51">
        <f t="shared" si="136"/>
        <v>-0.23701521027611261</v>
      </c>
      <c r="S2146" s="45" t="str">
        <f t="shared" si="137"/>
        <v>Estimado.rar</v>
      </c>
      <c r="V2146" s="46">
        <f t="shared" si="139"/>
        <v>1</v>
      </c>
    </row>
    <row r="2147" spans="1:22" s="45" customFormat="1" ht="11.25" hidden="1" customHeight="1" x14ac:dyDescent="0.2">
      <c r="A2147" s="47">
        <f t="shared" si="138"/>
        <v>2133</v>
      </c>
      <c r="B2147" s="48" t="str">
        <f>+'[43]Trafo 3f Consoliadado'!B428</f>
        <v>TTA347</v>
      </c>
      <c r="C2147" s="49" t="str">
        <f>+'[43]Trafo 3f Consoliadado'!C428</f>
        <v xml:space="preserve">TRANSFORMADOR TRIFASICO AEREO  10 KVA, MT/380/220 V                                                                                                                                                                                                       </v>
      </c>
      <c r="D2147" s="49">
        <f>+'[43]Trafo 3f Consoliadado'!D428</f>
        <v>1924.74</v>
      </c>
      <c r="E2147" s="53">
        <f>+'[43]Trafo 3f Consoliadado'!E428</f>
        <v>1206.6091944705854</v>
      </c>
      <c r="F2147" s="53"/>
      <c r="G2147" s="49" t="str">
        <f>+'[43]Trafo 3f Consoliadado'!F428</f>
        <v>E</v>
      </c>
      <c r="H2147" s="49" t="str">
        <f>+'[43]Trafo 3f Consoliadado'!G428</f>
        <v/>
      </c>
      <c r="I2147" s="49" t="str">
        <f>+'[43]Trafo 3f Consoliadado'!H428</f>
        <v>Estimado</v>
      </c>
      <c r="J2147" s="49" t="str">
        <f>+'[43]Trafo 3f Consoliadado'!I428</f>
        <v/>
      </c>
      <c r="K2147" s="49" t="str">
        <f>+'[43]Trafo 3f Consoliadado'!J428</f>
        <v/>
      </c>
      <c r="L2147" s="49" t="str">
        <f>+'[43]Trafo 3f Consoliadado'!K428</f>
        <v/>
      </c>
      <c r="M2147" s="49" t="str">
        <f>+'[43]Trafo 3f Consoliadado'!L428</f>
        <v/>
      </c>
      <c r="N2147" s="49" t="str">
        <f>+'[43]Trafo 3f Consoliadado'!M428</f>
        <v/>
      </c>
      <c r="O2147" s="49" t="str">
        <f>+'[43]Trafo 3f Consoliadado'!N428</f>
        <v>Estimado</v>
      </c>
      <c r="P2147" s="49" t="str">
        <f>+'[43]Trafo 3f Consoliadado'!O428</f>
        <v/>
      </c>
      <c r="Q2147" s="49" t="str">
        <f>+'[43]Trafo 3f Consoliadado'!P428</f>
        <v>E</v>
      </c>
      <c r="R2147" s="51">
        <f t="shared" si="136"/>
        <v>-0.3731053573622487</v>
      </c>
      <c r="S2147" s="45" t="str">
        <f t="shared" si="137"/>
        <v>Estimado.rar</v>
      </c>
      <c r="V2147" s="46">
        <f t="shared" si="139"/>
        <v>1</v>
      </c>
    </row>
    <row r="2148" spans="1:22" s="45" customFormat="1" ht="11.25" hidden="1" customHeight="1" x14ac:dyDescent="0.2">
      <c r="A2148" s="47">
        <f t="shared" si="138"/>
        <v>2134</v>
      </c>
      <c r="B2148" s="48" t="str">
        <f>+'[43]Trafo 3f Consoliadado'!B429</f>
        <v>TTA351</v>
      </c>
      <c r="C2148" s="49" t="str">
        <f>+'[43]Trafo 3f Consoliadado'!C429</f>
        <v xml:space="preserve">TRANSFORMADOR TRIFASICO AEREO  15 KVA, MT/380/220 V                                                                                                                                                                                                       </v>
      </c>
      <c r="D2148" s="49">
        <f>+'[43]Trafo 3f Consoliadado'!D429</f>
        <v>2589.64</v>
      </c>
      <c r="E2148" s="53">
        <f>+'[43]Trafo 3f Consoliadado'!E429</f>
        <v>1579.85</v>
      </c>
      <c r="F2148" s="53"/>
      <c r="G2148" s="49" t="str">
        <f>+'[43]Trafo 3f Consoliadado'!F429</f>
        <v>E</v>
      </c>
      <c r="H2148" s="49" t="str">
        <f>+'[43]Trafo 3f Consoliadado'!G429</f>
        <v/>
      </c>
      <c r="I2148" s="49" t="str">
        <f>+'[43]Trafo 3f Consoliadado'!H429</f>
        <v>Estimado</v>
      </c>
      <c r="J2148" s="49" t="str">
        <f>+'[43]Trafo 3f Consoliadado'!I429</f>
        <v/>
      </c>
      <c r="K2148" s="49" t="str">
        <f>+'[43]Trafo 3f Consoliadado'!J429</f>
        <v/>
      </c>
      <c r="L2148" s="49" t="str">
        <f>+'[43]Trafo 3f Consoliadado'!K429</f>
        <v/>
      </c>
      <c r="M2148" s="49" t="str">
        <f>+'[43]Trafo 3f Consoliadado'!L429</f>
        <v/>
      </c>
      <c r="N2148" s="49" t="str">
        <f>+'[43]Trafo 3f Consoliadado'!M429</f>
        <v/>
      </c>
      <c r="O2148" s="49" t="str">
        <f>+'[43]Trafo 3f Consoliadado'!N429</f>
        <v>Estimado</v>
      </c>
      <c r="P2148" s="49" t="str">
        <f>+'[43]Trafo 3f Consoliadado'!O429</f>
        <v/>
      </c>
      <c r="Q2148" s="49" t="str">
        <f>+'[43]Trafo 3f Consoliadado'!P429</f>
        <v>E</v>
      </c>
      <c r="R2148" s="51">
        <f t="shared" si="136"/>
        <v>-0.38993450827141996</v>
      </c>
      <c r="S2148" s="45" t="str">
        <f t="shared" si="137"/>
        <v>Estimado.rar</v>
      </c>
      <c r="V2148" s="46">
        <f t="shared" si="139"/>
        <v>1</v>
      </c>
    </row>
    <row r="2149" spans="1:22" s="45" customFormat="1" ht="11.25" hidden="1" customHeight="1" x14ac:dyDescent="0.2">
      <c r="A2149" s="47">
        <f t="shared" si="138"/>
        <v>2135</v>
      </c>
      <c r="B2149" s="48" t="str">
        <f>+'[43]Trafo 3f Consoliadado'!B430</f>
        <v>TTA355</v>
      </c>
      <c r="C2149" s="49" t="str">
        <f>+'[43]Trafo 3f Consoliadado'!C430</f>
        <v xml:space="preserve">TRANSFORMADOR TRIFASICO AEREO  25 KVA, MT/380/220 V                                                                                                                                                                                                       </v>
      </c>
      <c r="D2149" s="49">
        <f>+'[43]Trafo 3f Consoliadado'!D430</f>
        <v>2852.13</v>
      </c>
      <c r="E2149" s="53">
        <f>+'[43]Trafo 3f Consoliadado'!E430</f>
        <v>1747.95</v>
      </c>
      <c r="F2149" s="53"/>
      <c r="G2149" s="49" t="str">
        <f>+'[43]Trafo 3f Consoliadado'!F430</f>
        <v>E</v>
      </c>
      <c r="H2149" s="49" t="str">
        <f>+'[43]Trafo 3f Consoliadado'!G430</f>
        <v/>
      </c>
      <c r="I2149" s="49" t="str">
        <f>+'[43]Trafo 3f Consoliadado'!H430</f>
        <v>Estimado</v>
      </c>
      <c r="J2149" s="49" t="str">
        <f>+'[43]Trafo 3f Consoliadado'!I430</f>
        <v/>
      </c>
      <c r="K2149" s="49" t="str">
        <f>+'[43]Trafo 3f Consoliadado'!J430</f>
        <v/>
      </c>
      <c r="L2149" s="49" t="str">
        <f>+'[43]Trafo 3f Consoliadado'!K430</f>
        <v/>
      </c>
      <c r="M2149" s="49" t="str">
        <f>+'[43]Trafo 3f Consoliadado'!L430</f>
        <v/>
      </c>
      <c r="N2149" s="49" t="str">
        <f>+'[43]Trafo 3f Consoliadado'!M430</f>
        <v/>
      </c>
      <c r="O2149" s="49" t="str">
        <f>+'[43]Trafo 3f Consoliadado'!N430</f>
        <v>Estimado</v>
      </c>
      <c r="P2149" s="49" t="str">
        <f>+'[43]Trafo 3f Consoliadado'!O430</f>
        <v/>
      </c>
      <c r="Q2149" s="49" t="str">
        <f>+'[43]Trafo 3f Consoliadado'!P430</f>
        <v>E</v>
      </c>
      <c r="R2149" s="51">
        <f t="shared" si="136"/>
        <v>-0.38714224106194317</v>
      </c>
      <c r="S2149" s="45" t="str">
        <f t="shared" si="137"/>
        <v>Estimado.rar</v>
      </c>
      <c r="V2149" s="46">
        <f t="shared" si="139"/>
        <v>1</v>
      </c>
    </row>
    <row r="2150" spans="1:22" s="45" customFormat="1" ht="11.25" hidden="1" customHeight="1" x14ac:dyDescent="0.2">
      <c r="A2150" s="47">
        <f t="shared" si="138"/>
        <v>2136</v>
      </c>
      <c r="B2150" s="48" t="str">
        <f>+'[43]Trafo 3f Consoliadado'!B431</f>
        <v>TTA357</v>
      </c>
      <c r="C2150" s="49" t="str">
        <f>+'[43]Trafo 3f Consoliadado'!C431</f>
        <v xml:space="preserve">TRANSFORMADOR TRIFASICO AEREO  30 KVA, MT/220 V                                                                                                                                                                                                           </v>
      </c>
      <c r="D2150" s="49">
        <f>+'[43]Trafo 3f Consoliadado'!D431</f>
        <v>2983.37</v>
      </c>
      <c r="E2150" s="53">
        <f>+'[43]Trafo 3f Consoliadado'!E431</f>
        <v>1832</v>
      </c>
      <c r="F2150" s="53"/>
      <c r="G2150" s="49" t="str">
        <f>+'[43]Trafo 3f Consoliadado'!F431</f>
        <v>E</v>
      </c>
      <c r="H2150" s="49" t="str">
        <f>+'[43]Trafo 3f Consoliadado'!G431</f>
        <v/>
      </c>
      <c r="I2150" s="49" t="str">
        <f>+'[43]Trafo 3f Consoliadado'!H431</f>
        <v>Estimado</v>
      </c>
      <c r="J2150" s="49" t="str">
        <f>+'[43]Trafo 3f Consoliadado'!I431</f>
        <v/>
      </c>
      <c r="K2150" s="49" t="str">
        <f>+'[43]Trafo 3f Consoliadado'!J431</f>
        <v/>
      </c>
      <c r="L2150" s="49" t="str">
        <f>+'[43]Trafo 3f Consoliadado'!K431</f>
        <v/>
      </c>
      <c r="M2150" s="49" t="str">
        <f>+'[43]Trafo 3f Consoliadado'!L431</f>
        <v/>
      </c>
      <c r="N2150" s="49" t="str">
        <f>+'[43]Trafo 3f Consoliadado'!M431</f>
        <v/>
      </c>
      <c r="O2150" s="49" t="str">
        <f>+'[43]Trafo 3f Consoliadado'!N431</f>
        <v>Estimado</v>
      </c>
      <c r="P2150" s="49" t="str">
        <f>+'[43]Trafo 3f Consoliadado'!O431</f>
        <v/>
      </c>
      <c r="Q2150" s="49" t="str">
        <f>+'[43]Trafo 3f Consoliadado'!P431</f>
        <v>E</v>
      </c>
      <c r="R2150" s="51">
        <f t="shared" si="136"/>
        <v>-0.38592933494672133</v>
      </c>
      <c r="S2150" s="45" t="str">
        <f t="shared" si="137"/>
        <v>Estimado.rar</v>
      </c>
      <c r="V2150" s="46">
        <f t="shared" si="139"/>
        <v>1</v>
      </c>
    </row>
    <row r="2151" spans="1:22" s="45" customFormat="1" ht="11.25" hidden="1" customHeight="1" x14ac:dyDescent="0.2">
      <c r="A2151" s="47">
        <f t="shared" si="138"/>
        <v>2137</v>
      </c>
      <c r="B2151" s="48" t="str">
        <f>+'[43]Trafo 3f Consoliadado'!B432</f>
        <v>TTA358</v>
      </c>
      <c r="C2151" s="49" t="str">
        <f>+'[43]Trafo 3f Consoliadado'!C432</f>
        <v xml:space="preserve">TRANSFORMADOR TRIFASICO AEREO  30 KVA, MT/380/220 V                                                                                                                                                                                                       </v>
      </c>
      <c r="D2151" s="49">
        <f>+'[43]Trafo 3f Consoliadado'!D432</f>
        <v>2983.37</v>
      </c>
      <c r="E2151" s="53">
        <f>+'[43]Trafo 3f Consoliadado'!E432</f>
        <v>1832</v>
      </c>
      <c r="F2151" s="53"/>
      <c r="G2151" s="49" t="str">
        <f>+'[43]Trafo 3f Consoliadado'!F432</f>
        <v>E</v>
      </c>
      <c r="H2151" s="49" t="str">
        <f>+'[43]Trafo 3f Consoliadado'!G432</f>
        <v/>
      </c>
      <c r="I2151" s="49" t="str">
        <f>+'[43]Trafo 3f Consoliadado'!H432</f>
        <v>Estimado</v>
      </c>
      <c r="J2151" s="49" t="str">
        <f>+'[43]Trafo 3f Consoliadado'!I432</f>
        <v/>
      </c>
      <c r="K2151" s="49" t="str">
        <f>+'[43]Trafo 3f Consoliadado'!J432</f>
        <v/>
      </c>
      <c r="L2151" s="49" t="str">
        <f>+'[43]Trafo 3f Consoliadado'!K432</f>
        <v/>
      </c>
      <c r="M2151" s="49" t="str">
        <f>+'[43]Trafo 3f Consoliadado'!L432</f>
        <v/>
      </c>
      <c r="N2151" s="49" t="str">
        <f>+'[43]Trafo 3f Consoliadado'!M432</f>
        <v/>
      </c>
      <c r="O2151" s="49" t="str">
        <f>+'[43]Trafo 3f Consoliadado'!N432</f>
        <v>Estimado</v>
      </c>
      <c r="P2151" s="49" t="str">
        <f>+'[43]Trafo 3f Consoliadado'!O432</f>
        <v/>
      </c>
      <c r="Q2151" s="49" t="str">
        <f>+'[43]Trafo 3f Consoliadado'!P432</f>
        <v>E</v>
      </c>
      <c r="R2151" s="51">
        <f t="shared" si="136"/>
        <v>-0.38592933494672133</v>
      </c>
      <c r="S2151" s="45" t="str">
        <f t="shared" si="137"/>
        <v>Estimado.rar</v>
      </c>
      <c r="V2151" s="46">
        <f t="shared" si="139"/>
        <v>1</v>
      </c>
    </row>
    <row r="2152" spans="1:22" s="45" customFormat="1" ht="11.25" hidden="1" customHeight="1" x14ac:dyDescent="0.2">
      <c r="A2152" s="47">
        <f t="shared" si="138"/>
        <v>2138</v>
      </c>
      <c r="B2152" s="48" t="str">
        <f>+'[43]Trafo 3f Consoliadado'!B433</f>
        <v>TTA342</v>
      </c>
      <c r="C2152" s="49" t="str">
        <f>+'[43]Trafo 3f Consoliadado'!C433</f>
        <v xml:space="preserve">TRANSFORMADOR DE 50 KVA TRIFASICO, MT/220 V                                                                                                                                                                                                               </v>
      </c>
      <c r="D2152" s="49">
        <f>+'[43]Trafo 3f Consoliadado'!D433</f>
        <v>3508.35</v>
      </c>
      <c r="E2152" s="53">
        <f>+'[43]Trafo 3f Consoliadado'!E433</f>
        <v>2168.1999999999998</v>
      </c>
      <c r="F2152" s="53"/>
      <c r="G2152" s="49" t="str">
        <f>+'[43]Trafo 3f Consoliadado'!F433</f>
        <v>E</v>
      </c>
      <c r="H2152" s="49" t="str">
        <f>+'[43]Trafo 3f Consoliadado'!G433</f>
        <v/>
      </c>
      <c r="I2152" s="49" t="str">
        <f>+'[43]Trafo 3f Consoliadado'!H433</f>
        <v>Estimado</v>
      </c>
      <c r="J2152" s="49" t="str">
        <f>+'[43]Trafo 3f Consoliadado'!I433</f>
        <v/>
      </c>
      <c r="K2152" s="49" t="str">
        <f>+'[43]Trafo 3f Consoliadado'!J433</f>
        <v/>
      </c>
      <c r="L2152" s="49" t="str">
        <f>+'[43]Trafo 3f Consoliadado'!K433</f>
        <v/>
      </c>
      <c r="M2152" s="49" t="str">
        <f>+'[43]Trafo 3f Consoliadado'!L433</f>
        <v/>
      </c>
      <c r="N2152" s="49" t="str">
        <f>+'[43]Trafo 3f Consoliadado'!M433</f>
        <v/>
      </c>
      <c r="O2152" s="49" t="str">
        <f>+'[43]Trafo 3f Consoliadado'!N433</f>
        <v>Estimado</v>
      </c>
      <c r="P2152" s="49" t="str">
        <f>+'[43]Trafo 3f Consoliadado'!O433</f>
        <v/>
      </c>
      <c r="Q2152" s="49" t="str">
        <f>+'[43]Trafo 3f Consoliadado'!P433</f>
        <v>E</v>
      </c>
      <c r="R2152" s="51">
        <f t="shared" si="136"/>
        <v>-0.38198868413926779</v>
      </c>
      <c r="S2152" s="45" t="str">
        <f t="shared" si="137"/>
        <v>Estimado.rar</v>
      </c>
      <c r="V2152" s="46">
        <f t="shared" si="139"/>
        <v>1</v>
      </c>
    </row>
    <row r="2153" spans="1:22" s="45" customFormat="1" ht="11.25" hidden="1" customHeight="1" x14ac:dyDescent="0.2">
      <c r="A2153" s="47">
        <f t="shared" si="138"/>
        <v>2139</v>
      </c>
      <c r="B2153" s="48" t="str">
        <f>+'[43]Trafo 3f Consoliadado'!B434</f>
        <v>TTA364</v>
      </c>
      <c r="C2153" s="49" t="str">
        <f>+'[43]Trafo 3f Consoliadado'!C434</f>
        <v xml:space="preserve">TRANSFORMADOR TRIFASICO AEREO  50 KVA, MT/220 V                                                                                                                                                                                                           </v>
      </c>
      <c r="D2153" s="49">
        <f>+'[43]Trafo 3f Consoliadado'!D434</f>
        <v>3508.35</v>
      </c>
      <c r="E2153" s="53">
        <f>+'[43]Trafo 3f Consoliadado'!E434</f>
        <v>2168.1999999999998</v>
      </c>
      <c r="F2153" s="53"/>
      <c r="G2153" s="49" t="str">
        <f>+'[43]Trafo 3f Consoliadado'!F434</f>
        <v>E</v>
      </c>
      <c r="H2153" s="49" t="str">
        <f>+'[43]Trafo 3f Consoliadado'!G434</f>
        <v/>
      </c>
      <c r="I2153" s="49" t="str">
        <f>+'[43]Trafo 3f Consoliadado'!H434</f>
        <v>Estimado</v>
      </c>
      <c r="J2153" s="49" t="str">
        <f>+'[43]Trafo 3f Consoliadado'!I434</f>
        <v/>
      </c>
      <c r="K2153" s="49" t="str">
        <f>+'[43]Trafo 3f Consoliadado'!J434</f>
        <v/>
      </c>
      <c r="L2153" s="49" t="str">
        <f>+'[43]Trafo 3f Consoliadado'!K434</f>
        <v/>
      </c>
      <c r="M2153" s="49" t="str">
        <f>+'[43]Trafo 3f Consoliadado'!L434</f>
        <v/>
      </c>
      <c r="N2153" s="49" t="str">
        <f>+'[43]Trafo 3f Consoliadado'!M434</f>
        <v/>
      </c>
      <c r="O2153" s="49" t="str">
        <f>+'[43]Trafo 3f Consoliadado'!N434</f>
        <v>Estimado</v>
      </c>
      <c r="P2153" s="49" t="str">
        <f>+'[43]Trafo 3f Consoliadado'!O434</f>
        <v/>
      </c>
      <c r="Q2153" s="49" t="str">
        <f>+'[43]Trafo 3f Consoliadado'!P434</f>
        <v>E</v>
      </c>
      <c r="R2153" s="51">
        <f t="shared" si="136"/>
        <v>-0.38198868413926779</v>
      </c>
      <c r="S2153" s="45" t="str">
        <f t="shared" si="137"/>
        <v>Estimado.rar</v>
      </c>
      <c r="V2153" s="46">
        <f t="shared" si="139"/>
        <v>1</v>
      </c>
    </row>
    <row r="2154" spans="1:22" s="45" customFormat="1" ht="11.25" hidden="1" customHeight="1" x14ac:dyDescent="0.2">
      <c r="A2154" s="47">
        <f t="shared" si="138"/>
        <v>2140</v>
      </c>
      <c r="B2154" s="48" t="str">
        <f>+'[43]Trafo 3f Consoliadado'!B435</f>
        <v>TTA365</v>
      </c>
      <c r="C2154" s="49" t="str">
        <f>+'[43]Trafo 3f Consoliadado'!C435</f>
        <v xml:space="preserve">TRANSFORMADOR TRIFASICO AEREO  50 KVA, MT/380/220 V                                                                                                                                                                                                       </v>
      </c>
      <c r="D2154" s="49">
        <f>+'[43]Trafo 3f Consoliadado'!D435</f>
        <v>3508.35</v>
      </c>
      <c r="E2154" s="53">
        <f>+'[43]Trafo 3f Consoliadado'!E435</f>
        <v>2168.1999999999998</v>
      </c>
      <c r="F2154" s="53"/>
      <c r="G2154" s="49" t="str">
        <f>+'[43]Trafo 3f Consoliadado'!F435</f>
        <v>E</v>
      </c>
      <c r="H2154" s="49" t="str">
        <f>+'[43]Trafo 3f Consoliadado'!G435</f>
        <v/>
      </c>
      <c r="I2154" s="49" t="str">
        <f>+'[43]Trafo 3f Consoliadado'!H435</f>
        <v>Estimado</v>
      </c>
      <c r="J2154" s="49" t="str">
        <f>+'[43]Trafo 3f Consoliadado'!I435</f>
        <v/>
      </c>
      <c r="K2154" s="49" t="str">
        <f>+'[43]Trafo 3f Consoliadado'!J435</f>
        <v/>
      </c>
      <c r="L2154" s="49" t="str">
        <f>+'[43]Trafo 3f Consoliadado'!K435</f>
        <v/>
      </c>
      <c r="M2154" s="49" t="str">
        <f>+'[43]Trafo 3f Consoliadado'!L435</f>
        <v/>
      </c>
      <c r="N2154" s="49" t="str">
        <f>+'[43]Trafo 3f Consoliadado'!M435</f>
        <v/>
      </c>
      <c r="O2154" s="49" t="str">
        <f>+'[43]Trafo 3f Consoliadado'!N435</f>
        <v>Estimado</v>
      </c>
      <c r="P2154" s="49" t="str">
        <f>+'[43]Trafo 3f Consoliadado'!O435</f>
        <v/>
      </c>
      <c r="Q2154" s="49" t="str">
        <f>+'[43]Trafo 3f Consoliadado'!P435</f>
        <v>E</v>
      </c>
      <c r="R2154" s="51">
        <f t="shared" si="136"/>
        <v>-0.38198868413926779</v>
      </c>
      <c r="S2154" s="45" t="str">
        <f t="shared" si="137"/>
        <v>Estimado.rar</v>
      </c>
      <c r="V2154" s="46">
        <f t="shared" si="139"/>
        <v>1</v>
      </c>
    </row>
    <row r="2155" spans="1:22" s="45" customFormat="1" ht="11.25" hidden="1" customHeight="1" x14ac:dyDescent="0.2">
      <c r="A2155" s="47">
        <f t="shared" si="138"/>
        <v>2141</v>
      </c>
      <c r="B2155" s="48" t="str">
        <f>+'[43]Trafo 3f Consoliadado'!B436</f>
        <v>TTA366</v>
      </c>
      <c r="C2155" s="49" t="str">
        <f>+'[43]Trafo 3f Consoliadado'!C436</f>
        <v xml:space="preserve">TRANSFORMADOR TRIFASICO AEREO  75 KVA, MT/220 V                                                                                                                                                                                                           </v>
      </c>
      <c r="D2155" s="49">
        <f>+'[43]Trafo 3f Consoliadado'!D436</f>
        <v>4390.68</v>
      </c>
      <c r="E2155" s="53">
        <f>+'[43]Trafo 3f Consoliadado'!E436</f>
        <v>2588.4499999999998</v>
      </c>
      <c r="F2155" s="53"/>
      <c r="G2155" s="49" t="str">
        <f>+'[43]Trafo 3f Consoliadado'!F436</f>
        <v>E</v>
      </c>
      <c r="H2155" s="49" t="str">
        <f>+'[43]Trafo 3f Consoliadado'!G436</f>
        <v/>
      </c>
      <c r="I2155" s="49" t="str">
        <f>+'[43]Trafo 3f Consoliadado'!H436</f>
        <v>Estimado</v>
      </c>
      <c r="J2155" s="49" t="str">
        <f>+'[43]Trafo 3f Consoliadado'!I436</f>
        <v/>
      </c>
      <c r="K2155" s="49" t="str">
        <f>+'[43]Trafo 3f Consoliadado'!J436</f>
        <v/>
      </c>
      <c r="L2155" s="49" t="str">
        <f>+'[43]Trafo 3f Consoliadado'!K436</f>
        <v/>
      </c>
      <c r="M2155" s="49" t="str">
        <f>+'[43]Trafo 3f Consoliadado'!L436</f>
        <v/>
      </c>
      <c r="N2155" s="49" t="str">
        <f>+'[43]Trafo 3f Consoliadado'!M436</f>
        <v/>
      </c>
      <c r="O2155" s="49" t="str">
        <f>+'[43]Trafo 3f Consoliadado'!N436</f>
        <v>Estimado</v>
      </c>
      <c r="P2155" s="49" t="str">
        <f>+'[43]Trafo 3f Consoliadado'!O436</f>
        <v/>
      </c>
      <c r="Q2155" s="49" t="str">
        <f>+'[43]Trafo 3f Consoliadado'!P436</f>
        <v>E</v>
      </c>
      <c r="R2155" s="51">
        <f t="shared" si="136"/>
        <v>-0.41046717137208821</v>
      </c>
      <c r="S2155" s="45" t="str">
        <f t="shared" si="137"/>
        <v>Estimado.rar</v>
      </c>
      <c r="V2155" s="46">
        <f t="shared" si="139"/>
        <v>1</v>
      </c>
    </row>
    <row r="2156" spans="1:22" s="45" customFormat="1" ht="11.25" hidden="1" customHeight="1" x14ac:dyDescent="0.2">
      <c r="A2156" s="47">
        <f t="shared" si="138"/>
        <v>2142</v>
      </c>
      <c r="B2156" s="48" t="str">
        <f>+'[43]Trafo 3f Consoliadado'!B437</f>
        <v>TTA367</v>
      </c>
      <c r="C2156" s="49" t="str">
        <f>+'[43]Trafo 3f Consoliadado'!C437</f>
        <v xml:space="preserve">TRANSFORMADOR TRIFASICO AEREO  75 KVA, MT/380/220 V                                                                                                                                                                                                       </v>
      </c>
      <c r="D2156" s="49">
        <f>+'[43]Trafo 3f Consoliadado'!D437</f>
        <v>4390.68</v>
      </c>
      <c r="E2156" s="53">
        <f>+'[43]Trafo 3f Consoliadado'!E437</f>
        <v>2588.4499999999998</v>
      </c>
      <c r="F2156" s="53"/>
      <c r="G2156" s="49" t="str">
        <f>+'[43]Trafo 3f Consoliadado'!F437</f>
        <v>E</v>
      </c>
      <c r="H2156" s="49" t="str">
        <f>+'[43]Trafo 3f Consoliadado'!G437</f>
        <v/>
      </c>
      <c r="I2156" s="49" t="str">
        <f>+'[43]Trafo 3f Consoliadado'!H437</f>
        <v>Estimado</v>
      </c>
      <c r="J2156" s="49" t="str">
        <f>+'[43]Trafo 3f Consoliadado'!I437</f>
        <v/>
      </c>
      <c r="K2156" s="49" t="str">
        <f>+'[43]Trafo 3f Consoliadado'!J437</f>
        <v/>
      </c>
      <c r="L2156" s="49" t="str">
        <f>+'[43]Trafo 3f Consoliadado'!K437</f>
        <v/>
      </c>
      <c r="M2156" s="49" t="str">
        <f>+'[43]Trafo 3f Consoliadado'!L437</f>
        <v/>
      </c>
      <c r="N2156" s="49" t="str">
        <f>+'[43]Trafo 3f Consoliadado'!M437</f>
        <v/>
      </c>
      <c r="O2156" s="49" t="str">
        <f>+'[43]Trafo 3f Consoliadado'!N437</f>
        <v>Estimado</v>
      </c>
      <c r="P2156" s="49" t="str">
        <f>+'[43]Trafo 3f Consoliadado'!O437</f>
        <v/>
      </c>
      <c r="Q2156" s="49" t="str">
        <f>+'[43]Trafo 3f Consoliadado'!P437</f>
        <v>E</v>
      </c>
      <c r="R2156" s="51">
        <f t="shared" si="136"/>
        <v>-0.41046717137208821</v>
      </c>
      <c r="S2156" s="45" t="str">
        <f t="shared" si="137"/>
        <v>Estimado.rar</v>
      </c>
      <c r="V2156" s="46">
        <f t="shared" si="139"/>
        <v>1</v>
      </c>
    </row>
    <row r="2157" spans="1:22" s="45" customFormat="1" ht="11.25" hidden="1" customHeight="1" x14ac:dyDescent="0.2">
      <c r="A2157" s="47">
        <f t="shared" si="138"/>
        <v>2143</v>
      </c>
      <c r="B2157" s="48" t="str">
        <f>+'[43]Trafo 3f Consoliadado'!B438</f>
        <v>TTA368</v>
      </c>
      <c r="C2157" s="49" t="str">
        <f>+'[43]Trafo 3f Consoliadado'!C438</f>
        <v xml:space="preserve">TRANSFORMADOR TRIFASICO AEREO  75 KVA, MT/440/220 V                                                                                                                                                                                                       </v>
      </c>
      <c r="D2157" s="49">
        <f>+'[43]Trafo 3f Consoliadado'!D438</f>
        <v>4390.68</v>
      </c>
      <c r="E2157" s="53">
        <f>+'[43]Trafo 3f Consoliadado'!E438</f>
        <v>2588.4499999999998</v>
      </c>
      <c r="F2157" s="53"/>
      <c r="G2157" s="49" t="str">
        <f>+'[43]Trafo 3f Consoliadado'!F438</f>
        <v>E</v>
      </c>
      <c r="H2157" s="49" t="str">
        <f>+'[43]Trafo 3f Consoliadado'!G438</f>
        <v/>
      </c>
      <c r="I2157" s="49" t="str">
        <f>+'[43]Trafo 3f Consoliadado'!H438</f>
        <v>Estimado</v>
      </c>
      <c r="J2157" s="49" t="str">
        <f>+'[43]Trafo 3f Consoliadado'!I438</f>
        <v/>
      </c>
      <c r="K2157" s="49" t="str">
        <f>+'[43]Trafo 3f Consoliadado'!J438</f>
        <v/>
      </c>
      <c r="L2157" s="49" t="str">
        <f>+'[43]Trafo 3f Consoliadado'!K438</f>
        <v/>
      </c>
      <c r="M2157" s="49" t="str">
        <f>+'[43]Trafo 3f Consoliadado'!L438</f>
        <v/>
      </c>
      <c r="N2157" s="49" t="str">
        <f>+'[43]Trafo 3f Consoliadado'!M438</f>
        <v/>
      </c>
      <c r="O2157" s="49" t="str">
        <f>+'[43]Trafo 3f Consoliadado'!N438</f>
        <v>Estimado</v>
      </c>
      <c r="P2157" s="49" t="str">
        <f>+'[43]Trafo 3f Consoliadado'!O438</f>
        <v/>
      </c>
      <c r="Q2157" s="49" t="str">
        <f>+'[43]Trafo 3f Consoliadado'!P438</f>
        <v>E</v>
      </c>
      <c r="R2157" s="51">
        <f t="shared" si="136"/>
        <v>-0.41046717137208821</v>
      </c>
      <c r="S2157" s="45" t="str">
        <f t="shared" si="137"/>
        <v>Estimado.rar</v>
      </c>
      <c r="V2157" s="46">
        <f t="shared" si="139"/>
        <v>1</v>
      </c>
    </row>
    <row r="2158" spans="1:22" s="45" customFormat="1" ht="11.25" hidden="1" customHeight="1" x14ac:dyDescent="0.2">
      <c r="A2158" s="47">
        <f t="shared" si="138"/>
        <v>2144</v>
      </c>
      <c r="B2158" s="48" t="str">
        <f>+'[43]Trafo 3f Consoliadado'!B439</f>
        <v>TTA370</v>
      </c>
      <c r="C2158" s="49" t="str">
        <f>+'[43]Trafo 3f Consoliadado'!C439</f>
        <v xml:space="preserve">TRANSFORMADOR TRIFASICO AEREO  80 KVA, MT/220 V                                                                                                                                                                                                           </v>
      </c>
      <c r="D2158" s="49">
        <f>+'[43]Trafo 3f Consoliadado'!D439</f>
        <v>4295.82</v>
      </c>
      <c r="E2158" s="53">
        <f>+'[43]Trafo 3f Consoliadado'!E439</f>
        <v>2672.5</v>
      </c>
      <c r="F2158" s="53"/>
      <c r="G2158" s="49" t="str">
        <f>+'[43]Trafo 3f Consoliadado'!F439</f>
        <v>E</v>
      </c>
      <c r="H2158" s="49" t="str">
        <f>+'[43]Trafo 3f Consoliadado'!G439</f>
        <v/>
      </c>
      <c r="I2158" s="49" t="str">
        <f>+'[43]Trafo 3f Consoliadado'!H439</f>
        <v>Estimado</v>
      </c>
      <c r="J2158" s="49" t="str">
        <f>+'[43]Trafo 3f Consoliadado'!I439</f>
        <v/>
      </c>
      <c r="K2158" s="49" t="str">
        <f>+'[43]Trafo 3f Consoliadado'!J439</f>
        <v/>
      </c>
      <c r="L2158" s="49" t="str">
        <f>+'[43]Trafo 3f Consoliadado'!K439</f>
        <v/>
      </c>
      <c r="M2158" s="49" t="str">
        <f>+'[43]Trafo 3f Consoliadado'!L439</f>
        <v/>
      </c>
      <c r="N2158" s="49" t="str">
        <f>+'[43]Trafo 3f Consoliadado'!M439</f>
        <v/>
      </c>
      <c r="O2158" s="49" t="str">
        <f>+'[43]Trafo 3f Consoliadado'!N439</f>
        <v>Estimado</v>
      </c>
      <c r="P2158" s="49" t="str">
        <f>+'[43]Trafo 3f Consoliadado'!O439</f>
        <v/>
      </c>
      <c r="Q2158" s="49" t="str">
        <f>+'[43]Trafo 3f Consoliadado'!P439</f>
        <v>E</v>
      </c>
      <c r="R2158" s="51">
        <f t="shared" si="136"/>
        <v>-0.37788361709755058</v>
      </c>
      <c r="S2158" s="45" t="str">
        <f t="shared" si="137"/>
        <v>Estimado.rar</v>
      </c>
      <c r="V2158" s="46">
        <f t="shared" si="139"/>
        <v>1</v>
      </c>
    </row>
    <row r="2159" spans="1:22" s="45" customFormat="1" ht="11.25" hidden="1" customHeight="1" x14ac:dyDescent="0.2">
      <c r="A2159" s="47">
        <f t="shared" si="138"/>
        <v>2145</v>
      </c>
      <c r="B2159" s="48" t="str">
        <f>+'[43]Trafo 3f Consoliadado'!B440</f>
        <v>TTA371</v>
      </c>
      <c r="C2159" s="49" t="str">
        <f>+'[43]Trafo 3f Consoliadado'!C440</f>
        <v xml:space="preserve">TRANSFORMADOR TRIFASICO AEREO  80 KVA, MT/380/220 V                                                                                                                                                                                                       </v>
      </c>
      <c r="D2159" s="49">
        <f>+'[43]Trafo 3f Consoliadado'!D440</f>
        <v>4295.82</v>
      </c>
      <c r="E2159" s="53">
        <f>+'[43]Trafo 3f Consoliadado'!E440</f>
        <v>2672.5</v>
      </c>
      <c r="F2159" s="53"/>
      <c r="G2159" s="49" t="str">
        <f>+'[43]Trafo 3f Consoliadado'!F440</f>
        <v>E</v>
      </c>
      <c r="H2159" s="49" t="str">
        <f>+'[43]Trafo 3f Consoliadado'!G440</f>
        <v/>
      </c>
      <c r="I2159" s="49" t="str">
        <f>+'[43]Trafo 3f Consoliadado'!H440</f>
        <v>Estimado</v>
      </c>
      <c r="J2159" s="49" t="str">
        <f>+'[43]Trafo 3f Consoliadado'!I440</f>
        <v/>
      </c>
      <c r="K2159" s="49" t="str">
        <f>+'[43]Trafo 3f Consoliadado'!J440</f>
        <v/>
      </c>
      <c r="L2159" s="49" t="str">
        <f>+'[43]Trafo 3f Consoliadado'!K440</f>
        <v/>
      </c>
      <c r="M2159" s="49" t="str">
        <f>+'[43]Trafo 3f Consoliadado'!L440</f>
        <v/>
      </c>
      <c r="N2159" s="49" t="str">
        <f>+'[43]Trafo 3f Consoliadado'!M440</f>
        <v/>
      </c>
      <c r="O2159" s="49" t="str">
        <f>+'[43]Trafo 3f Consoliadado'!N440</f>
        <v>Estimado</v>
      </c>
      <c r="P2159" s="49" t="str">
        <f>+'[43]Trafo 3f Consoliadado'!O440</f>
        <v/>
      </c>
      <c r="Q2159" s="49" t="str">
        <f>+'[43]Trafo 3f Consoliadado'!P440</f>
        <v>E</v>
      </c>
      <c r="R2159" s="51">
        <f t="shared" si="136"/>
        <v>-0.37788361709755058</v>
      </c>
      <c r="S2159" s="45" t="str">
        <f t="shared" si="137"/>
        <v>Estimado.rar</v>
      </c>
      <c r="V2159" s="46">
        <f t="shared" si="139"/>
        <v>1</v>
      </c>
    </row>
    <row r="2160" spans="1:22" s="45" customFormat="1" ht="11.25" hidden="1" customHeight="1" x14ac:dyDescent="0.2">
      <c r="A2160" s="47">
        <f t="shared" si="138"/>
        <v>2146</v>
      </c>
      <c r="B2160" s="48" t="str">
        <f>+'[43]Trafo 3f Consoliadado'!B441</f>
        <v>TTA372</v>
      </c>
      <c r="C2160" s="49" t="str">
        <f>+'[43]Trafo 3f Consoliadado'!C441</f>
        <v xml:space="preserve">TRANSFORMADOR TRIFASICO AEREO  90 KVA, MT/220 V                                                                                                                                                                                                           </v>
      </c>
      <c r="D2160" s="49">
        <f>+'[43]Trafo 3f Consoliadado'!D441</f>
        <v>4558.3100000000004</v>
      </c>
      <c r="E2160" s="53">
        <f>+'[43]Trafo 3f Consoliadado'!E441</f>
        <v>2840.6</v>
      </c>
      <c r="F2160" s="53"/>
      <c r="G2160" s="49" t="str">
        <f>+'[43]Trafo 3f Consoliadado'!F441</f>
        <v>E</v>
      </c>
      <c r="H2160" s="49" t="str">
        <f>+'[43]Trafo 3f Consoliadado'!G441</f>
        <v/>
      </c>
      <c r="I2160" s="49" t="str">
        <f>+'[43]Trafo 3f Consoliadado'!H441</f>
        <v>Estimado</v>
      </c>
      <c r="J2160" s="49" t="str">
        <f>+'[43]Trafo 3f Consoliadado'!I441</f>
        <v/>
      </c>
      <c r="K2160" s="49" t="str">
        <f>+'[43]Trafo 3f Consoliadado'!J441</f>
        <v/>
      </c>
      <c r="L2160" s="49" t="str">
        <f>+'[43]Trafo 3f Consoliadado'!K441</f>
        <v/>
      </c>
      <c r="M2160" s="49" t="str">
        <f>+'[43]Trafo 3f Consoliadado'!L441</f>
        <v/>
      </c>
      <c r="N2160" s="49" t="str">
        <f>+'[43]Trafo 3f Consoliadado'!M441</f>
        <v/>
      </c>
      <c r="O2160" s="49" t="str">
        <f>+'[43]Trafo 3f Consoliadado'!N441</f>
        <v>Estimado</v>
      </c>
      <c r="P2160" s="49" t="str">
        <f>+'[43]Trafo 3f Consoliadado'!O441</f>
        <v/>
      </c>
      <c r="Q2160" s="49" t="str">
        <f>+'[43]Trafo 3f Consoliadado'!P441</f>
        <v>E</v>
      </c>
      <c r="R2160" s="51">
        <f t="shared" si="136"/>
        <v>-0.37683044812660837</v>
      </c>
      <c r="S2160" s="45" t="str">
        <f t="shared" si="137"/>
        <v>Estimado.rar</v>
      </c>
      <c r="V2160" s="46">
        <f t="shared" si="139"/>
        <v>1</v>
      </c>
    </row>
    <row r="2161" spans="1:22" s="45" customFormat="1" ht="11.25" hidden="1" customHeight="1" x14ac:dyDescent="0.2">
      <c r="A2161" s="47">
        <f t="shared" si="138"/>
        <v>2147</v>
      </c>
      <c r="B2161" s="48" t="str">
        <f>+'[43]Trafo 3f Consoliadado'!B442</f>
        <v>TTA373</v>
      </c>
      <c r="C2161" s="49" t="str">
        <f>+'[43]Trafo 3f Consoliadado'!C442</f>
        <v xml:space="preserve">TRANSFORMADOR TRIFASICO AEREO  90 KVA, MT/380/220 V                                                                                                                                                                                                       </v>
      </c>
      <c r="D2161" s="49">
        <f>+'[43]Trafo 3f Consoliadado'!D442</f>
        <v>4558.3100000000004</v>
      </c>
      <c r="E2161" s="53">
        <f>+'[43]Trafo 3f Consoliadado'!E442</f>
        <v>2840.6</v>
      </c>
      <c r="F2161" s="53"/>
      <c r="G2161" s="49" t="str">
        <f>+'[43]Trafo 3f Consoliadado'!F442</f>
        <v>E</v>
      </c>
      <c r="H2161" s="49" t="str">
        <f>+'[43]Trafo 3f Consoliadado'!G442</f>
        <v/>
      </c>
      <c r="I2161" s="49" t="str">
        <f>+'[43]Trafo 3f Consoliadado'!H442</f>
        <v>Estimado</v>
      </c>
      <c r="J2161" s="49" t="str">
        <f>+'[43]Trafo 3f Consoliadado'!I442</f>
        <v/>
      </c>
      <c r="K2161" s="49" t="str">
        <f>+'[43]Trafo 3f Consoliadado'!J442</f>
        <v/>
      </c>
      <c r="L2161" s="49" t="str">
        <f>+'[43]Trafo 3f Consoliadado'!K442</f>
        <v/>
      </c>
      <c r="M2161" s="49" t="str">
        <f>+'[43]Trafo 3f Consoliadado'!L442</f>
        <v/>
      </c>
      <c r="N2161" s="49" t="str">
        <f>+'[43]Trafo 3f Consoliadado'!M442</f>
        <v/>
      </c>
      <c r="O2161" s="49" t="str">
        <f>+'[43]Trafo 3f Consoliadado'!N442</f>
        <v>Estimado</v>
      </c>
      <c r="P2161" s="49" t="str">
        <f>+'[43]Trafo 3f Consoliadado'!O442</f>
        <v/>
      </c>
      <c r="Q2161" s="49" t="str">
        <f>+'[43]Trafo 3f Consoliadado'!P442</f>
        <v>E</v>
      </c>
      <c r="R2161" s="51">
        <f t="shared" si="136"/>
        <v>-0.37683044812660837</v>
      </c>
      <c r="S2161" s="45" t="str">
        <f t="shared" si="137"/>
        <v>Estimado.rar</v>
      </c>
      <c r="V2161" s="46">
        <f t="shared" si="139"/>
        <v>1</v>
      </c>
    </row>
    <row r="2162" spans="1:22" s="45" customFormat="1" ht="11.25" hidden="1" customHeight="1" x14ac:dyDescent="0.2">
      <c r="A2162" s="47">
        <f t="shared" si="138"/>
        <v>2148</v>
      </c>
      <c r="B2162" s="48" t="str">
        <f>+'[43]Trafo 3f Consoliadado'!B443</f>
        <v>TTA377</v>
      </c>
      <c r="C2162" s="49" t="str">
        <f>+'[43]Trafo 3f Consoliadado'!C443</f>
        <v xml:space="preserve">TRANSFORMADOR TRIFASICO AEREO 100 KVA, MT/220 V                                                                                                                                                                                                           </v>
      </c>
      <c r="D2162" s="49">
        <f>+'[43]Trafo 3f Consoliadado'!D443</f>
        <v>4820.8</v>
      </c>
      <c r="E2162" s="53">
        <f>+'[43]Trafo 3f Consoliadado'!E443</f>
        <v>3008.7</v>
      </c>
      <c r="F2162" s="53"/>
      <c r="G2162" s="49" t="str">
        <f>+'[43]Trafo 3f Consoliadado'!F443</f>
        <v>E</v>
      </c>
      <c r="H2162" s="49" t="str">
        <f>+'[43]Trafo 3f Consoliadado'!G443</f>
        <v/>
      </c>
      <c r="I2162" s="49" t="str">
        <f>+'[43]Trafo 3f Consoliadado'!H443</f>
        <v>Estimado</v>
      </c>
      <c r="J2162" s="49" t="str">
        <f>+'[43]Trafo 3f Consoliadado'!I443</f>
        <v/>
      </c>
      <c r="K2162" s="49" t="str">
        <f>+'[43]Trafo 3f Consoliadado'!J443</f>
        <v/>
      </c>
      <c r="L2162" s="49" t="str">
        <f>+'[43]Trafo 3f Consoliadado'!K443</f>
        <v/>
      </c>
      <c r="M2162" s="49" t="str">
        <f>+'[43]Trafo 3f Consoliadado'!L443</f>
        <v/>
      </c>
      <c r="N2162" s="49" t="str">
        <f>+'[43]Trafo 3f Consoliadado'!M443</f>
        <v/>
      </c>
      <c r="O2162" s="49" t="str">
        <f>+'[43]Trafo 3f Consoliadado'!N443</f>
        <v>Estimado</v>
      </c>
      <c r="P2162" s="49" t="str">
        <f>+'[43]Trafo 3f Consoliadado'!O443</f>
        <v/>
      </c>
      <c r="Q2162" s="49" t="str">
        <f>+'[43]Trafo 3f Consoliadado'!P443</f>
        <v>E</v>
      </c>
      <c r="R2162" s="51">
        <f t="shared" si="136"/>
        <v>-0.37589196813806847</v>
      </c>
      <c r="S2162" s="45" t="str">
        <f t="shared" si="137"/>
        <v>Estimado.rar</v>
      </c>
      <c r="V2162" s="46">
        <f t="shared" si="139"/>
        <v>1</v>
      </c>
    </row>
    <row r="2163" spans="1:22" s="45" customFormat="1" ht="11.25" hidden="1" customHeight="1" x14ac:dyDescent="0.2">
      <c r="A2163" s="47">
        <f t="shared" si="138"/>
        <v>2149</v>
      </c>
      <c r="B2163" s="48" t="str">
        <f>+'[43]Trafo 3f Consoliadado'!B444</f>
        <v>TTA378</v>
      </c>
      <c r="C2163" s="49" t="str">
        <f>+'[43]Trafo 3f Consoliadado'!C444</f>
        <v xml:space="preserve">TRANSFORMADOR TRIFASICO AEREO 100 KVA, MT/380/220 V                                                                                                                                                                                                       </v>
      </c>
      <c r="D2163" s="49">
        <f>+'[43]Trafo 3f Consoliadado'!D444</f>
        <v>4820.8</v>
      </c>
      <c r="E2163" s="53">
        <f>+'[43]Trafo 3f Consoliadado'!E444</f>
        <v>3008.7</v>
      </c>
      <c r="F2163" s="53"/>
      <c r="G2163" s="49" t="str">
        <f>+'[43]Trafo 3f Consoliadado'!F444</f>
        <v>E</v>
      </c>
      <c r="H2163" s="49" t="str">
        <f>+'[43]Trafo 3f Consoliadado'!G444</f>
        <v/>
      </c>
      <c r="I2163" s="49" t="str">
        <f>+'[43]Trafo 3f Consoliadado'!H444</f>
        <v>Estimado</v>
      </c>
      <c r="J2163" s="49" t="str">
        <f>+'[43]Trafo 3f Consoliadado'!I444</f>
        <v/>
      </c>
      <c r="K2163" s="49" t="str">
        <f>+'[43]Trafo 3f Consoliadado'!J444</f>
        <v/>
      </c>
      <c r="L2163" s="49" t="str">
        <f>+'[43]Trafo 3f Consoliadado'!K444</f>
        <v/>
      </c>
      <c r="M2163" s="49" t="str">
        <f>+'[43]Trafo 3f Consoliadado'!L444</f>
        <v/>
      </c>
      <c r="N2163" s="49" t="str">
        <f>+'[43]Trafo 3f Consoliadado'!M444</f>
        <v/>
      </c>
      <c r="O2163" s="49" t="str">
        <f>+'[43]Trafo 3f Consoliadado'!N444</f>
        <v>Estimado</v>
      </c>
      <c r="P2163" s="49" t="str">
        <f>+'[43]Trafo 3f Consoliadado'!O444</f>
        <v/>
      </c>
      <c r="Q2163" s="49" t="str">
        <f>+'[43]Trafo 3f Consoliadado'!P444</f>
        <v>E</v>
      </c>
      <c r="R2163" s="51">
        <f t="shared" si="136"/>
        <v>-0.37589196813806847</v>
      </c>
      <c r="S2163" s="45" t="str">
        <f t="shared" si="137"/>
        <v>Estimado.rar</v>
      </c>
      <c r="V2163" s="46">
        <f t="shared" si="139"/>
        <v>1</v>
      </c>
    </row>
    <row r="2164" spans="1:22" s="45" customFormat="1" ht="11.25" hidden="1" customHeight="1" x14ac:dyDescent="0.2">
      <c r="A2164" s="47">
        <f t="shared" si="138"/>
        <v>2150</v>
      </c>
      <c r="B2164" s="48" t="str">
        <f>+'[43]Trafo 3f Consoliadado'!B445</f>
        <v>TTA379</v>
      </c>
      <c r="C2164" s="49" t="str">
        <f>+'[43]Trafo 3f Consoliadado'!C445</f>
        <v xml:space="preserve">TRANSFORMADOR TRIFASICO AEREO 100 KVA, MT/440/220 V                                                                                                                                                                                                       </v>
      </c>
      <c r="D2164" s="49">
        <f>+'[43]Trafo 3f Consoliadado'!D445</f>
        <v>4820.8</v>
      </c>
      <c r="E2164" s="53">
        <f>+'[43]Trafo 3f Consoliadado'!E445</f>
        <v>3008.7</v>
      </c>
      <c r="F2164" s="53"/>
      <c r="G2164" s="49" t="str">
        <f>+'[43]Trafo 3f Consoliadado'!F445</f>
        <v>E</v>
      </c>
      <c r="H2164" s="49" t="str">
        <f>+'[43]Trafo 3f Consoliadado'!G445</f>
        <v/>
      </c>
      <c r="I2164" s="49" t="str">
        <f>+'[43]Trafo 3f Consoliadado'!H445</f>
        <v>Estimado</v>
      </c>
      <c r="J2164" s="49" t="str">
        <f>+'[43]Trafo 3f Consoliadado'!I445</f>
        <v/>
      </c>
      <c r="K2164" s="49" t="str">
        <f>+'[43]Trafo 3f Consoliadado'!J445</f>
        <v/>
      </c>
      <c r="L2164" s="49" t="str">
        <f>+'[43]Trafo 3f Consoliadado'!K445</f>
        <v/>
      </c>
      <c r="M2164" s="49" t="str">
        <f>+'[43]Trafo 3f Consoliadado'!L445</f>
        <v/>
      </c>
      <c r="N2164" s="49" t="str">
        <f>+'[43]Trafo 3f Consoliadado'!M445</f>
        <v/>
      </c>
      <c r="O2164" s="49" t="str">
        <f>+'[43]Trafo 3f Consoliadado'!N445</f>
        <v>Estimado</v>
      </c>
      <c r="P2164" s="49" t="str">
        <f>+'[43]Trafo 3f Consoliadado'!O445</f>
        <v/>
      </c>
      <c r="Q2164" s="49" t="str">
        <f>+'[43]Trafo 3f Consoliadado'!P445</f>
        <v>E</v>
      </c>
      <c r="R2164" s="51">
        <f t="shared" si="136"/>
        <v>-0.37589196813806847</v>
      </c>
      <c r="S2164" s="45" t="str">
        <f t="shared" si="137"/>
        <v>Estimado.rar</v>
      </c>
      <c r="V2164" s="46">
        <f t="shared" si="139"/>
        <v>1</v>
      </c>
    </row>
    <row r="2165" spans="1:22" s="45" customFormat="1" ht="11.25" hidden="1" customHeight="1" x14ac:dyDescent="0.2">
      <c r="A2165" s="47">
        <f t="shared" si="138"/>
        <v>2151</v>
      </c>
      <c r="B2165" s="48" t="str">
        <f>+'[43]Trafo 3f Consoliadado'!B446</f>
        <v>TTA348</v>
      </c>
      <c r="C2165" s="49" t="str">
        <f>+'[43]Trafo 3f Consoliadado'!C446</f>
        <v xml:space="preserve">TRANSFORMADOR TRIFASICO AEREO  125 KVA, MT/220 V                                                                                                                                                                                                          </v>
      </c>
      <c r="D2165" s="49">
        <f>+'[43]Trafo 3f Consoliadado'!D446</f>
        <v>5477.03</v>
      </c>
      <c r="E2165" s="53">
        <f>+'[43]Trafo 3f Consoliadado'!E446</f>
        <v>3428.95</v>
      </c>
      <c r="F2165" s="53"/>
      <c r="G2165" s="49" t="str">
        <f>+'[43]Trafo 3f Consoliadado'!F446</f>
        <v>E</v>
      </c>
      <c r="H2165" s="49" t="str">
        <f>+'[43]Trafo 3f Consoliadado'!G446</f>
        <v/>
      </c>
      <c r="I2165" s="49" t="str">
        <f>+'[43]Trafo 3f Consoliadado'!H446</f>
        <v>Estimado</v>
      </c>
      <c r="J2165" s="49" t="str">
        <f>+'[43]Trafo 3f Consoliadado'!I446</f>
        <v/>
      </c>
      <c r="K2165" s="49" t="str">
        <f>+'[43]Trafo 3f Consoliadado'!J446</f>
        <v/>
      </c>
      <c r="L2165" s="49" t="str">
        <f>+'[43]Trafo 3f Consoliadado'!K446</f>
        <v/>
      </c>
      <c r="M2165" s="49" t="str">
        <f>+'[43]Trafo 3f Consoliadado'!L446</f>
        <v/>
      </c>
      <c r="N2165" s="49" t="str">
        <f>+'[43]Trafo 3f Consoliadado'!M446</f>
        <v/>
      </c>
      <c r="O2165" s="49" t="str">
        <f>+'[43]Trafo 3f Consoliadado'!N446</f>
        <v>Estimado</v>
      </c>
      <c r="P2165" s="49" t="str">
        <f>+'[43]Trafo 3f Consoliadado'!O446</f>
        <v/>
      </c>
      <c r="Q2165" s="49" t="str">
        <f>+'[43]Trafo 3f Consoliadado'!P446</f>
        <v>E</v>
      </c>
      <c r="R2165" s="51">
        <f t="shared" si="136"/>
        <v>-0.37393989078022216</v>
      </c>
      <c r="S2165" s="45" t="str">
        <f t="shared" si="137"/>
        <v>Estimado.rar</v>
      </c>
      <c r="V2165" s="46">
        <f t="shared" si="139"/>
        <v>1</v>
      </c>
    </row>
    <row r="2166" spans="1:22" s="45" customFormat="1" ht="11.25" hidden="1" customHeight="1" x14ac:dyDescent="0.2">
      <c r="A2166" s="47">
        <f t="shared" si="138"/>
        <v>2152</v>
      </c>
      <c r="B2166" s="48" t="str">
        <f>+'[43]Trafo 3f Consoliadado'!B447</f>
        <v>TTA349</v>
      </c>
      <c r="C2166" s="49" t="str">
        <f>+'[43]Trafo 3f Consoliadado'!C447</f>
        <v xml:space="preserve">TRANSFORMADOR TRIFASICO AEREO  125 KVA, MT/380/220 V                                                                                                                                                                                                      </v>
      </c>
      <c r="D2166" s="49">
        <f>+'[43]Trafo 3f Consoliadado'!D447</f>
        <v>5477.03</v>
      </c>
      <c r="E2166" s="53">
        <f>+'[43]Trafo 3f Consoliadado'!E447</f>
        <v>3428.95</v>
      </c>
      <c r="F2166" s="53"/>
      <c r="G2166" s="49" t="str">
        <f>+'[43]Trafo 3f Consoliadado'!F447</f>
        <v>E</v>
      </c>
      <c r="H2166" s="49" t="str">
        <f>+'[43]Trafo 3f Consoliadado'!G447</f>
        <v/>
      </c>
      <c r="I2166" s="49" t="str">
        <f>+'[43]Trafo 3f Consoliadado'!H447</f>
        <v>Estimado</v>
      </c>
      <c r="J2166" s="49" t="str">
        <f>+'[43]Trafo 3f Consoliadado'!I447</f>
        <v/>
      </c>
      <c r="K2166" s="49" t="str">
        <f>+'[43]Trafo 3f Consoliadado'!J447</f>
        <v/>
      </c>
      <c r="L2166" s="49" t="str">
        <f>+'[43]Trafo 3f Consoliadado'!K447</f>
        <v/>
      </c>
      <c r="M2166" s="49" t="str">
        <f>+'[43]Trafo 3f Consoliadado'!L447</f>
        <v/>
      </c>
      <c r="N2166" s="49" t="str">
        <f>+'[43]Trafo 3f Consoliadado'!M447</f>
        <v/>
      </c>
      <c r="O2166" s="49" t="str">
        <f>+'[43]Trafo 3f Consoliadado'!N447</f>
        <v>Estimado</v>
      </c>
      <c r="P2166" s="49" t="str">
        <f>+'[43]Trafo 3f Consoliadado'!O447</f>
        <v/>
      </c>
      <c r="Q2166" s="49" t="str">
        <f>+'[43]Trafo 3f Consoliadado'!P447</f>
        <v>E</v>
      </c>
      <c r="R2166" s="51">
        <f t="shared" si="136"/>
        <v>-0.37393989078022216</v>
      </c>
      <c r="S2166" s="45" t="str">
        <f t="shared" si="137"/>
        <v>Estimado.rar</v>
      </c>
      <c r="V2166" s="46">
        <f t="shared" si="139"/>
        <v>1</v>
      </c>
    </row>
    <row r="2167" spans="1:22" s="45" customFormat="1" ht="11.25" hidden="1" customHeight="1" x14ac:dyDescent="0.2">
      <c r="A2167" s="47">
        <f t="shared" si="138"/>
        <v>2153</v>
      </c>
      <c r="B2167" s="48" t="str">
        <f>+'[43]Trafo 3f Consoliadado'!B448</f>
        <v>TTA352</v>
      </c>
      <c r="C2167" s="49" t="str">
        <f>+'[43]Trafo 3f Consoliadado'!C448</f>
        <v xml:space="preserve">TRANSFORMADOR TRIFASICO AEREO  150 KVA, MT/220 V                                                                                                                                                                                                          </v>
      </c>
      <c r="D2167" s="49">
        <f>+'[43]Trafo 3f Consoliadado'!D448</f>
        <v>6133.25</v>
      </c>
      <c r="E2167" s="53">
        <f>+'[43]Trafo 3f Consoliadado'!E448</f>
        <v>3849.2</v>
      </c>
      <c r="F2167" s="53"/>
      <c r="G2167" s="49" t="str">
        <f>+'[43]Trafo 3f Consoliadado'!F448</f>
        <v>E</v>
      </c>
      <c r="H2167" s="49" t="str">
        <f>+'[43]Trafo 3f Consoliadado'!G448</f>
        <v/>
      </c>
      <c r="I2167" s="49" t="str">
        <f>+'[43]Trafo 3f Consoliadado'!H448</f>
        <v>Estimado</v>
      </c>
      <c r="J2167" s="49" t="str">
        <f>+'[43]Trafo 3f Consoliadado'!I448</f>
        <v/>
      </c>
      <c r="K2167" s="49" t="str">
        <f>+'[43]Trafo 3f Consoliadado'!J448</f>
        <v/>
      </c>
      <c r="L2167" s="49" t="str">
        <f>+'[43]Trafo 3f Consoliadado'!K448</f>
        <v/>
      </c>
      <c r="M2167" s="49" t="str">
        <f>+'[43]Trafo 3f Consoliadado'!L448</f>
        <v/>
      </c>
      <c r="N2167" s="49" t="str">
        <f>+'[43]Trafo 3f Consoliadado'!M448</f>
        <v/>
      </c>
      <c r="O2167" s="49" t="str">
        <f>+'[43]Trafo 3f Consoliadado'!N448</f>
        <v>Estimado</v>
      </c>
      <c r="P2167" s="49" t="str">
        <f>+'[43]Trafo 3f Consoliadado'!O448</f>
        <v/>
      </c>
      <c r="Q2167" s="49" t="str">
        <f>+'[43]Trafo 3f Consoliadado'!P448</f>
        <v>E</v>
      </c>
      <c r="R2167" s="51">
        <f t="shared" si="136"/>
        <v>-0.37240451636571148</v>
      </c>
      <c r="S2167" s="45" t="str">
        <f t="shared" si="137"/>
        <v>Estimado.rar</v>
      </c>
      <c r="V2167" s="46">
        <f t="shared" si="139"/>
        <v>1</v>
      </c>
    </row>
    <row r="2168" spans="1:22" s="45" customFormat="1" ht="11.25" hidden="1" customHeight="1" x14ac:dyDescent="0.2">
      <c r="A2168" s="47">
        <f t="shared" si="138"/>
        <v>2154</v>
      </c>
      <c r="B2168" s="48" t="str">
        <f>+'[43]Trafo 3f Consoliadado'!B449</f>
        <v>TTA381</v>
      </c>
      <c r="C2168" s="49" t="str">
        <f>+'[43]Trafo 3f Consoliadado'!C449</f>
        <v xml:space="preserve">TRANSFORMADOR TRIFASICO AEREO 160 KVA, MT/380/220 V                                                                                                                                                                                                       </v>
      </c>
      <c r="D2168" s="49">
        <f>+'[43]Trafo 3f Consoliadado'!D449</f>
        <v>6395.74</v>
      </c>
      <c r="E2168" s="53">
        <f>+'[43]Trafo 3f Consoliadado'!E449</f>
        <v>4017.3</v>
      </c>
      <c r="F2168" s="53"/>
      <c r="G2168" s="49" t="str">
        <f>+'[43]Trafo 3f Consoliadado'!F449</f>
        <v>E</v>
      </c>
      <c r="H2168" s="49" t="str">
        <f>+'[43]Trafo 3f Consoliadado'!G449</f>
        <v/>
      </c>
      <c r="I2168" s="49" t="str">
        <f>+'[43]Trafo 3f Consoliadado'!H449</f>
        <v>Estimado</v>
      </c>
      <c r="J2168" s="49" t="str">
        <f>+'[43]Trafo 3f Consoliadado'!I449</f>
        <v/>
      </c>
      <c r="K2168" s="49" t="str">
        <f>+'[43]Trafo 3f Consoliadado'!J449</f>
        <v/>
      </c>
      <c r="L2168" s="49" t="str">
        <f>+'[43]Trafo 3f Consoliadado'!K449</f>
        <v/>
      </c>
      <c r="M2168" s="49" t="str">
        <f>+'[43]Trafo 3f Consoliadado'!L449</f>
        <v/>
      </c>
      <c r="N2168" s="49" t="str">
        <f>+'[43]Trafo 3f Consoliadado'!M449</f>
        <v/>
      </c>
      <c r="O2168" s="49" t="str">
        <f>+'[43]Trafo 3f Consoliadado'!N449</f>
        <v>Estimado</v>
      </c>
      <c r="P2168" s="49" t="str">
        <f>+'[43]Trafo 3f Consoliadado'!O449</f>
        <v/>
      </c>
      <c r="Q2168" s="49" t="str">
        <f>+'[43]Trafo 3f Consoliadado'!P449</f>
        <v>E</v>
      </c>
      <c r="R2168" s="51">
        <f t="shared" si="136"/>
        <v>-0.37187878181414502</v>
      </c>
      <c r="S2168" s="45" t="str">
        <f t="shared" si="137"/>
        <v>Estimado.rar</v>
      </c>
      <c r="V2168" s="46">
        <f t="shared" si="139"/>
        <v>1</v>
      </c>
    </row>
    <row r="2169" spans="1:22" s="45" customFormat="1" ht="11.25" hidden="1" customHeight="1" x14ac:dyDescent="0.2">
      <c r="A2169" s="47">
        <f t="shared" si="138"/>
        <v>2155</v>
      </c>
      <c r="B2169" s="48" t="str">
        <f>+'[43]Trafo 3f Consoliadado'!B450</f>
        <v>TTA354</v>
      </c>
      <c r="C2169" s="49" t="str">
        <f>+'[43]Trafo 3f Consoliadado'!C450</f>
        <v xml:space="preserve">TRANSFORMADOR TRIFASICO AEREO  225 KVA, MT/220 V                                                                                                                                                                                                          </v>
      </c>
      <c r="D2169" s="49">
        <f>+'[43]Trafo 3f Consoliadado'!D450</f>
        <v>8101.93</v>
      </c>
      <c r="E2169" s="53">
        <f>+'[43]Trafo 3f Consoliadado'!E450</f>
        <v>5109.95</v>
      </c>
      <c r="F2169" s="53"/>
      <c r="G2169" s="49" t="str">
        <f>+'[43]Trafo 3f Consoliadado'!F450</f>
        <v>E</v>
      </c>
      <c r="H2169" s="49" t="str">
        <f>+'[43]Trafo 3f Consoliadado'!G450</f>
        <v/>
      </c>
      <c r="I2169" s="49" t="str">
        <f>+'[43]Trafo 3f Consoliadado'!H450</f>
        <v>Estimado</v>
      </c>
      <c r="J2169" s="49" t="str">
        <f>+'[43]Trafo 3f Consoliadado'!I450</f>
        <v/>
      </c>
      <c r="K2169" s="49" t="str">
        <f>+'[43]Trafo 3f Consoliadado'!J450</f>
        <v/>
      </c>
      <c r="L2169" s="49" t="str">
        <f>+'[43]Trafo 3f Consoliadado'!K450</f>
        <v/>
      </c>
      <c r="M2169" s="49" t="str">
        <f>+'[43]Trafo 3f Consoliadado'!L450</f>
        <v/>
      </c>
      <c r="N2169" s="49" t="str">
        <f>+'[43]Trafo 3f Consoliadado'!M450</f>
        <v/>
      </c>
      <c r="O2169" s="49" t="str">
        <f>+'[43]Trafo 3f Consoliadado'!N450</f>
        <v>Estimado</v>
      </c>
      <c r="P2169" s="49" t="str">
        <f>+'[43]Trafo 3f Consoliadado'!O450</f>
        <v/>
      </c>
      <c r="Q2169" s="49" t="str">
        <f>+'[43]Trafo 3f Consoliadado'!P450</f>
        <v>E</v>
      </c>
      <c r="R2169" s="51">
        <f t="shared" si="136"/>
        <v>-0.36929225505527696</v>
      </c>
      <c r="S2169" s="45" t="str">
        <f t="shared" si="137"/>
        <v>Estimado.rar</v>
      </c>
      <c r="V2169" s="46">
        <f t="shared" si="139"/>
        <v>1</v>
      </c>
    </row>
    <row r="2170" spans="1:22" s="45" customFormat="1" ht="11.25" hidden="1" customHeight="1" x14ac:dyDescent="0.2">
      <c r="A2170" s="47">
        <f t="shared" si="138"/>
        <v>2156</v>
      </c>
      <c r="B2170" s="48" t="str">
        <f>+'[43]Trafo 3f Consoliadado'!B451</f>
        <v>TTA383</v>
      </c>
      <c r="C2170" s="49" t="str">
        <f>+'[43]Trafo 3f Consoliadado'!C451</f>
        <v xml:space="preserve">TRANSFORMADOR TRIFASICO AEREO 250 KVA, MT/380/220 V                                                                                                                                                                                                       </v>
      </c>
      <c r="D2170" s="49">
        <f>+'[43]Trafo 3f Consoliadado'!D451</f>
        <v>8758.15</v>
      </c>
      <c r="E2170" s="53">
        <f>+'[43]Trafo 3f Consoliadado'!E451</f>
        <v>5530.2</v>
      </c>
      <c r="F2170" s="53"/>
      <c r="G2170" s="49" t="str">
        <f>+'[43]Trafo 3f Consoliadado'!F451</f>
        <v>E</v>
      </c>
      <c r="H2170" s="49" t="str">
        <f>+'[43]Trafo 3f Consoliadado'!G451</f>
        <v/>
      </c>
      <c r="I2170" s="49" t="str">
        <f>+'[43]Trafo 3f Consoliadado'!H451</f>
        <v>Estimado</v>
      </c>
      <c r="J2170" s="49" t="str">
        <f>+'[43]Trafo 3f Consoliadado'!I451</f>
        <v/>
      </c>
      <c r="K2170" s="49" t="str">
        <f>+'[43]Trafo 3f Consoliadado'!J451</f>
        <v/>
      </c>
      <c r="L2170" s="49" t="str">
        <f>+'[43]Trafo 3f Consoliadado'!K451</f>
        <v/>
      </c>
      <c r="M2170" s="49" t="str">
        <f>+'[43]Trafo 3f Consoliadado'!L451</f>
        <v/>
      </c>
      <c r="N2170" s="49" t="str">
        <f>+'[43]Trafo 3f Consoliadado'!M451</f>
        <v/>
      </c>
      <c r="O2170" s="49" t="str">
        <f>+'[43]Trafo 3f Consoliadado'!N451</f>
        <v>Estimado</v>
      </c>
      <c r="P2170" s="49" t="str">
        <f>+'[43]Trafo 3f Consoliadado'!O451</f>
        <v/>
      </c>
      <c r="Q2170" s="49" t="str">
        <f>+'[43]Trafo 3f Consoliadado'!P451</f>
        <v>E</v>
      </c>
      <c r="R2170" s="51">
        <f t="shared" si="136"/>
        <v>-0.3685652791970907</v>
      </c>
      <c r="S2170" s="45" t="str">
        <f t="shared" si="137"/>
        <v>Estimado.rar</v>
      </c>
      <c r="V2170" s="46">
        <f t="shared" si="139"/>
        <v>1</v>
      </c>
    </row>
    <row r="2171" spans="1:22" s="45" customFormat="1" ht="11.25" hidden="1" customHeight="1" x14ac:dyDescent="0.2">
      <c r="A2171" s="47">
        <f t="shared" si="138"/>
        <v>2157</v>
      </c>
      <c r="B2171" s="48" t="str">
        <f>+'[43]Trafo 3f Consoliadado'!B452</f>
        <v>TTV01</v>
      </c>
      <c r="C2171" s="49" t="str">
        <f>+'[43]Trafo 3f Consoliadado'!C452</f>
        <v xml:space="preserve">TRANSFORMADOR DE 25 KVA TRIFASICO                                                                                                                                                                                                                         </v>
      </c>
      <c r="D2171" s="49">
        <f>+'[43]Trafo 3f Consoliadado'!D452</f>
        <v>3368.43</v>
      </c>
      <c r="E2171" s="53">
        <f>+'[43]Trafo 3f Consoliadado'!E452</f>
        <v>2521.5749999999998</v>
      </c>
      <c r="F2171" s="53"/>
      <c r="G2171" s="49" t="str">
        <f>+'[43]Trafo 3f Consoliadado'!F452</f>
        <v>E</v>
      </c>
      <c r="H2171" s="49" t="str">
        <f>+'[43]Trafo 3f Consoliadado'!G452</f>
        <v/>
      </c>
      <c r="I2171" s="49" t="str">
        <f>+'[43]Trafo 3f Consoliadado'!H452</f>
        <v>Estimado</v>
      </c>
      <c r="J2171" s="49" t="str">
        <f>+'[43]Trafo 3f Consoliadado'!I452</f>
        <v/>
      </c>
      <c r="K2171" s="49" t="str">
        <f>+'[43]Trafo 3f Consoliadado'!J452</f>
        <v/>
      </c>
      <c r="L2171" s="49" t="str">
        <f>+'[43]Trafo 3f Consoliadado'!K452</f>
        <v/>
      </c>
      <c r="M2171" s="49" t="str">
        <f>+'[43]Trafo 3f Consoliadado'!L452</f>
        <v/>
      </c>
      <c r="N2171" s="49" t="str">
        <f>+'[43]Trafo 3f Consoliadado'!M452</f>
        <v/>
      </c>
      <c r="O2171" s="49" t="str">
        <f>+'[43]Trafo 3f Consoliadado'!N452</f>
        <v>Estimado</v>
      </c>
      <c r="P2171" s="49" t="str">
        <f>+'[43]Trafo 3f Consoliadado'!O452</f>
        <v/>
      </c>
      <c r="Q2171" s="49" t="str">
        <f>+'[43]Trafo 3f Consoliadado'!P452</f>
        <v>E</v>
      </c>
      <c r="R2171" s="51">
        <f t="shared" si="136"/>
        <v>-0.25140941031875386</v>
      </c>
      <c r="S2171" s="45" t="str">
        <f t="shared" si="137"/>
        <v>Estimado.rar</v>
      </c>
      <c r="V2171" s="46">
        <f t="shared" si="139"/>
        <v>1</v>
      </c>
    </row>
    <row r="2172" spans="1:22" s="45" customFormat="1" ht="11.25" hidden="1" customHeight="1" x14ac:dyDescent="0.2">
      <c r="A2172" s="47">
        <f t="shared" si="138"/>
        <v>2158</v>
      </c>
      <c r="B2172" s="48" t="str">
        <f>+'[43]Trafo 3f Consoliadado'!B453</f>
        <v>TTV02</v>
      </c>
      <c r="C2172" s="49" t="str">
        <f>+'[43]Trafo 3f Consoliadado'!C453</f>
        <v xml:space="preserve">TRANSFORMADOR DE 50 KVA TRIFASICO                                                                                                                                                                                                                         </v>
      </c>
      <c r="D2172" s="49">
        <f>+'[43]Trafo 3f Consoliadado'!D453</f>
        <v>4098.45</v>
      </c>
      <c r="E2172" s="53">
        <f>+'[43]Trafo 3f Consoliadado'!E453</f>
        <v>3077.6499999999996</v>
      </c>
      <c r="F2172" s="53"/>
      <c r="G2172" s="49" t="str">
        <f>+'[43]Trafo 3f Consoliadado'!F453</f>
        <v>E</v>
      </c>
      <c r="H2172" s="49" t="str">
        <f>+'[43]Trafo 3f Consoliadado'!G453</f>
        <v/>
      </c>
      <c r="I2172" s="49" t="str">
        <f>+'[43]Trafo 3f Consoliadado'!H453</f>
        <v>Estimado</v>
      </c>
      <c r="J2172" s="49" t="str">
        <f>+'[43]Trafo 3f Consoliadado'!I453</f>
        <v/>
      </c>
      <c r="K2172" s="49" t="str">
        <f>+'[43]Trafo 3f Consoliadado'!J453</f>
        <v/>
      </c>
      <c r="L2172" s="49" t="str">
        <f>+'[43]Trafo 3f Consoliadado'!K453</f>
        <v/>
      </c>
      <c r="M2172" s="49" t="str">
        <f>+'[43]Trafo 3f Consoliadado'!L453</f>
        <v/>
      </c>
      <c r="N2172" s="49" t="str">
        <f>+'[43]Trafo 3f Consoliadado'!M453</f>
        <v/>
      </c>
      <c r="O2172" s="49" t="str">
        <f>+'[43]Trafo 3f Consoliadado'!N453</f>
        <v>Estimado</v>
      </c>
      <c r="P2172" s="49" t="str">
        <f>+'[43]Trafo 3f Consoliadado'!O453</f>
        <v/>
      </c>
      <c r="Q2172" s="49" t="str">
        <f>+'[43]Trafo 3f Consoliadado'!P453</f>
        <v>E</v>
      </c>
      <c r="R2172" s="51">
        <f t="shared" si="136"/>
        <v>-0.24906977027900801</v>
      </c>
      <c r="S2172" s="45" t="str">
        <f t="shared" si="137"/>
        <v>Estimado.rar</v>
      </c>
      <c r="V2172" s="46">
        <f t="shared" si="139"/>
        <v>1</v>
      </c>
    </row>
    <row r="2173" spans="1:22" s="45" customFormat="1" ht="11.25" hidden="1" customHeight="1" x14ac:dyDescent="0.2">
      <c r="A2173" s="47">
        <f t="shared" si="138"/>
        <v>2159</v>
      </c>
      <c r="B2173" s="48" t="str">
        <f>+'[43]Trafo 3f Consoliadado'!B454</f>
        <v>TTV03</v>
      </c>
      <c r="C2173" s="49" t="str">
        <f>+'[43]Trafo 3f Consoliadado'!C454</f>
        <v xml:space="preserve">TRANSFORMADOR DE 80 KVA TRIFASICO                                                                                                                                                                                                                         </v>
      </c>
      <c r="D2173" s="49">
        <f>+'[43]Trafo 3f Consoliadado'!D454</f>
        <v>4974.4799999999996</v>
      </c>
      <c r="E2173" s="53">
        <f>+'[43]Trafo 3f Consoliadado'!E454</f>
        <v>3744.9399999999996</v>
      </c>
      <c r="F2173" s="53"/>
      <c r="G2173" s="49" t="str">
        <f>+'[43]Trafo 3f Consoliadado'!F454</f>
        <v>E</v>
      </c>
      <c r="H2173" s="49" t="str">
        <f>+'[43]Trafo 3f Consoliadado'!G454</f>
        <v/>
      </c>
      <c r="I2173" s="49" t="str">
        <f>+'[43]Trafo 3f Consoliadado'!H454</f>
        <v>Estimado</v>
      </c>
      <c r="J2173" s="49" t="str">
        <f>+'[43]Trafo 3f Consoliadado'!I454</f>
        <v/>
      </c>
      <c r="K2173" s="49" t="str">
        <f>+'[43]Trafo 3f Consoliadado'!J454</f>
        <v/>
      </c>
      <c r="L2173" s="49" t="str">
        <f>+'[43]Trafo 3f Consoliadado'!K454</f>
        <v/>
      </c>
      <c r="M2173" s="49" t="str">
        <f>+'[43]Trafo 3f Consoliadado'!L454</f>
        <v/>
      </c>
      <c r="N2173" s="49" t="str">
        <f>+'[43]Trafo 3f Consoliadado'!M454</f>
        <v/>
      </c>
      <c r="O2173" s="49" t="str">
        <f>+'[43]Trafo 3f Consoliadado'!N454</f>
        <v>Estimado</v>
      </c>
      <c r="P2173" s="49" t="str">
        <f>+'[43]Trafo 3f Consoliadado'!O454</f>
        <v/>
      </c>
      <c r="Q2173" s="49" t="str">
        <f>+'[43]Trafo 3f Consoliadado'!P454</f>
        <v>E</v>
      </c>
      <c r="R2173" s="51">
        <f t="shared" si="136"/>
        <v>-0.24716955340055646</v>
      </c>
      <c r="S2173" s="45" t="str">
        <f t="shared" si="137"/>
        <v>Estimado.rar</v>
      </c>
      <c r="V2173" s="46">
        <f t="shared" si="139"/>
        <v>1</v>
      </c>
    </row>
    <row r="2174" spans="1:22" s="45" customFormat="1" ht="11.25" hidden="1" customHeight="1" x14ac:dyDescent="0.2">
      <c r="A2174" s="47">
        <f t="shared" si="138"/>
        <v>2160</v>
      </c>
      <c r="B2174" s="48" t="str">
        <f>+'[43]Trafo 3f Consoliadado'!B455</f>
        <v>TTV04</v>
      </c>
      <c r="C2174" s="49" t="str">
        <f>+'[43]Trafo 3f Consoliadado'!C455</f>
        <v xml:space="preserve">TRANSFORMADOR DE 100 KVA TRIFASICO                                                                                                                                                                                                                        </v>
      </c>
      <c r="D2174" s="49">
        <f>+'[43]Trafo 3f Consoliadado'!D455</f>
        <v>5558.5</v>
      </c>
      <c r="E2174" s="53">
        <f>+'[43]Trafo 3f Consoliadado'!E455</f>
        <v>4189.7999999999993</v>
      </c>
      <c r="F2174" s="53"/>
      <c r="G2174" s="49" t="str">
        <f>+'[43]Trafo 3f Consoliadado'!F455</f>
        <v>E</v>
      </c>
      <c r="H2174" s="49" t="str">
        <f>+'[43]Trafo 3f Consoliadado'!G455</f>
        <v/>
      </c>
      <c r="I2174" s="49" t="str">
        <f>+'[43]Trafo 3f Consoliadado'!H455</f>
        <v>Estimado</v>
      </c>
      <c r="J2174" s="49" t="str">
        <f>+'[43]Trafo 3f Consoliadado'!I455</f>
        <v/>
      </c>
      <c r="K2174" s="49" t="str">
        <f>+'[43]Trafo 3f Consoliadado'!J455</f>
        <v/>
      </c>
      <c r="L2174" s="49" t="str">
        <f>+'[43]Trafo 3f Consoliadado'!K455</f>
        <v/>
      </c>
      <c r="M2174" s="49" t="str">
        <f>+'[43]Trafo 3f Consoliadado'!L455</f>
        <v/>
      </c>
      <c r="N2174" s="49" t="str">
        <f>+'[43]Trafo 3f Consoliadado'!M455</f>
        <v/>
      </c>
      <c r="O2174" s="49" t="str">
        <f>+'[43]Trafo 3f Consoliadado'!N455</f>
        <v>Estimado</v>
      </c>
      <c r="P2174" s="49" t="str">
        <f>+'[43]Trafo 3f Consoliadado'!O455</f>
        <v/>
      </c>
      <c r="Q2174" s="49" t="str">
        <f>+'[43]Trafo 3f Consoliadado'!P455</f>
        <v>E</v>
      </c>
      <c r="R2174" s="51">
        <f t="shared" si="136"/>
        <v>-0.24623549518755072</v>
      </c>
      <c r="S2174" s="45" t="str">
        <f t="shared" si="137"/>
        <v>Estimado.rar</v>
      </c>
      <c r="V2174" s="46">
        <f t="shared" si="139"/>
        <v>1</v>
      </c>
    </row>
    <row r="2175" spans="1:22" s="45" customFormat="1" ht="11.25" hidden="1" customHeight="1" x14ac:dyDescent="0.2">
      <c r="A2175" s="47">
        <f t="shared" si="138"/>
        <v>2161</v>
      </c>
      <c r="B2175" s="48" t="str">
        <f>+'[43]Trafo 3f Consoliadado'!B456</f>
        <v>TTV05</v>
      </c>
      <c r="C2175" s="49" t="str">
        <f>+'[43]Trafo 3f Consoliadado'!C456</f>
        <v xml:space="preserve">TRANSFORMADOR DE 125 KVA TRIFASICO                                                                                                                                                                                                                        </v>
      </c>
      <c r="D2175" s="49">
        <f>+'[43]Trafo 3f Consoliadado'!D456</f>
        <v>6288.53</v>
      </c>
      <c r="E2175" s="53">
        <f>+'[43]Trafo 3f Consoliadado'!E456</f>
        <v>4745.875</v>
      </c>
      <c r="F2175" s="53"/>
      <c r="G2175" s="49" t="str">
        <f>+'[43]Trafo 3f Consoliadado'!F456</f>
        <v>E</v>
      </c>
      <c r="H2175" s="49" t="str">
        <f>+'[43]Trafo 3f Consoliadado'!G456</f>
        <v/>
      </c>
      <c r="I2175" s="49" t="str">
        <f>+'[43]Trafo 3f Consoliadado'!H456</f>
        <v>Estimado</v>
      </c>
      <c r="J2175" s="49" t="str">
        <f>+'[43]Trafo 3f Consoliadado'!I456</f>
        <v/>
      </c>
      <c r="K2175" s="49" t="str">
        <f>+'[43]Trafo 3f Consoliadado'!J456</f>
        <v/>
      </c>
      <c r="L2175" s="49" t="str">
        <f>+'[43]Trafo 3f Consoliadado'!K456</f>
        <v/>
      </c>
      <c r="M2175" s="49" t="str">
        <f>+'[43]Trafo 3f Consoliadado'!L456</f>
        <v/>
      </c>
      <c r="N2175" s="49" t="str">
        <f>+'[43]Trafo 3f Consoliadado'!M456</f>
        <v/>
      </c>
      <c r="O2175" s="49" t="str">
        <f>+'[43]Trafo 3f Consoliadado'!N456</f>
        <v>Estimado</v>
      </c>
      <c r="P2175" s="49" t="str">
        <f>+'[43]Trafo 3f Consoliadado'!O456</f>
        <v/>
      </c>
      <c r="Q2175" s="49" t="str">
        <f>+'[43]Trafo 3f Consoliadado'!P456</f>
        <v>E</v>
      </c>
      <c r="R2175" s="51">
        <f t="shared" si="136"/>
        <v>-0.24531249751531758</v>
      </c>
      <c r="S2175" s="45" t="str">
        <f t="shared" si="137"/>
        <v>Estimado.rar</v>
      </c>
      <c r="V2175" s="46">
        <f t="shared" si="139"/>
        <v>1</v>
      </c>
    </row>
    <row r="2176" spans="1:22" s="45" customFormat="1" ht="11.25" hidden="1" customHeight="1" x14ac:dyDescent="0.2">
      <c r="A2176" s="47">
        <f t="shared" si="138"/>
        <v>2162</v>
      </c>
      <c r="B2176" s="48" t="str">
        <f>+'[43]Trafo 3f Consoliadado'!B457</f>
        <v>TTV06</v>
      </c>
      <c r="C2176" s="49" t="str">
        <f>+'[43]Trafo 3f Consoliadado'!C457</f>
        <v xml:space="preserve">TRANSFORMADOR DE 137 KVA TRIFASICO                                                                                                                                                                                                                        </v>
      </c>
      <c r="D2176" s="49">
        <f>+'[43]Trafo 3f Consoliadado'!D457</f>
        <v>6239.69</v>
      </c>
      <c r="E2176" s="53">
        <f>+'[43]Trafo 3f Consoliadado'!E457</f>
        <v>5012.7909999999993</v>
      </c>
      <c r="F2176" s="53"/>
      <c r="G2176" s="49" t="str">
        <f>+'[43]Trafo 3f Consoliadado'!F457</f>
        <v>E</v>
      </c>
      <c r="H2176" s="49" t="str">
        <f>+'[43]Trafo 3f Consoliadado'!G457</f>
        <v/>
      </c>
      <c r="I2176" s="49" t="str">
        <f>+'[43]Trafo 3f Consoliadado'!H457</f>
        <v>Estimado</v>
      </c>
      <c r="J2176" s="49" t="str">
        <f>+'[43]Trafo 3f Consoliadado'!I457</f>
        <v/>
      </c>
      <c r="K2176" s="49" t="str">
        <f>+'[43]Trafo 3f Consoliadado'!J457</f>
        <v/>
      </c>
      <c r="L2176" s="49" t="str">
        <f>+'[43]Trafo 3f Consoliadado'!K457</f>
        <v/>
      </c>
      <c r="M2176" s="49" t="str">
        <f>+'[43]Trafo 3f Consoliadado'!L457</f>
        <v/>
      </c>
      <c r="N2176" s="49" t="str">
        <f>+'[43]Trafo 3f Consoliadado'!M457</f>
        <v/>
      </c>
      <c r="O2176" s="49" t="str">
        <f>+'[43]Trafo 3f Consoliadado'!N457</f>
        <v>Estimado</v>
      </c>
      <c r="P2176" s="49" t="str">
        <f>+'[43]Trafo 3f Consoliadado'!O457</f>
        <v/>
      </c>
      <c r="Q2176" s="49" t="str">
        <f>+'[43]Trafo 3f Consoliadado'!P457</f>
        <v>E</v>
      </c>
      <c r="R2176" s="51">
        <f t="shared" si="136"/>
        <v>-0.19662819787521502</v>
      </c>
      <c r="S2176" s="45" t="str">
        <f t="shared" si="137"/>
        <v>Estimado.rar</v>
      </c>
      <c r="V2176" s="46">
        <f t="shared" si="139"/>
        <v>1</v>
      </c>
    </row>
    <row r="2177" spans="1:22" s="45" customFormat="1" ht="11.25" hidden="1" customHeight="1" x14ac:dyDescent="0.2">
      <c r="A2177" s="47">
        <f t="shared" si="138"/>
        <v>2163</v>
      </c>
      <c r="B2177" s="48" t="str">
        <f>+'[43]Trafo 3f Consoliadado'!B458</f>
        <v>TTV07</v>
      </c>
      <c r="C2177" s="49" t="str">
        <f>+'[43]Trafo 3f Consoliadado'!C458</f>
        <v xml:space="preserve">TRANSFORMADOR DE 150 KVA TRIFASICO                                                                                                                                                                                                                        </v>
      </c>
      <c r="D2177" s="49">
        <f>+'[43]Trafo 3f Consoliadado'!D458</f>
        <v>7018.55</v>
      </c>
      <c r="E2177" s="53">
        <f>+'[43]Trafo 3f Consoliadado'!E458</f>
        <v>5301.95</v>
      </c>
      <c r="F2177" s="53"/>
      <c r="G2177" s="49" t="str">
        <f>+'[43]Trafo 3f Consoliadado'!F458</f>
        <v>E</v>
      </c>
      <c r="H2177" s="49" t="str">
        <f>+'[43]Trafo 3f Consoliadado'!G458</f>
        <v/>
      </c>
      <c r="I2177" s="49" t="str">
        <f>+'[43]Trafo 3f Consoliadado'!H458</f>
        <v>Estimado</v>
      </c>
      <c r="J2177" s="49" t="str">
        <f>+'[43]Trafo 3f Consoliadado'!I458</f>
        <v/>
      </c>
      <c r="K2177" s="49" t="str">
        <f>+'[43]Trafo 3f Consoliadado'!J458</f>
        <v/>
      </c>
      <c r="L2177" s="49" t="str">
        <f>+'[43]Trafo 3f Consoliadado'!K458</f>
        <v/>
      </c>
      <c r="M2177" s="49" t="str">
        <f>+'[43]Trafo 3f Consoliadado'!L458</f>
        <v/>
      </c>
      <c r="N2177" s="49" t="str">
        <f>+'[43]Trafo 3f Consoliadado'!M458</f>
        <v/>
      </c>
      <c r="O2177" s="49" t="str">
        <f>+'[43]Trafo 3f Consoliadado'!N458</f>
        <v>Estimado</v>
      </c>
      <c r="P2177" s="49" t="str">
        <f>+'[43]Trafo 3f Consoliadado'!O458</f>
        <v/>
      </c>
      <c r="Q2177" s="49" t="str">
        <f>+'[43]Trafo 3f Consoliadado'!P458</f>
        <v>E</v>
      </c>
      <c r="R2177" s="51">
        <f t="shared" si="136"/>
        <v>-0.24458043328037848</v>
      </c>
      <c r="S2177" s="45" t="str">
        <f t="shared" si="137"/>
        <v>Estimado.rar</v>
      </c>
      <c r="V2177" s="46">
        <f t="shared" si="139"/>
        <v>1</v>
      </c>
    </row>
    <row r="2178" spans="1:22" s="45" customFormat="1" ht="11.25" hidden="1" customHeight="1" x14ac:dyDescent="0.2">
      <c r="A2178" s="47">
        <f t="shared" si="138"/>
        <v>2164</v>
      </c>
      <c r="B2178" s="48" t="str">
        <f>+'[43]Trafo 3f Consoliadado'!B459</f>
        <v>TTV08</v>
      </c>
      <c r="C2178" s="49" t="str">
        <f>+'[43]Trafo 3f Consoliadado'!C459</f>
        <v xml:space="preserve">TRANSFORMADOR DE 160 KVA TRIFASICO                                                                                                                                                                                                                        </v>
      </c>
      <c r="D2178" s="49">
        <f>+'[43]Trafo 3f Consoliadado'!D459</f>
        <v>7310.56</v>
      </c>
      <c r="E2178" s="53">
        <f>+'[43]Trafo 3f Consoliadado'!E459</f>
        <v>5524.3799999999992</v>
      </c>
      <c r="F2178" s="53"/>
      <c r="G2178" s="49" t="str">
        <f>+'[43]Trafo 3f Consoliadado'!F459</f>
        <v>E</v>
      </c>
      <c r="H2178" s="49" t="str">
        <f>+'[43]Trafo 3f Consoliadado'!G459</f>
        <v/>
      </c>
      <c r="I2178" s="49" t="str">
        <f>+'[43]Trafo 3f Consoliadado'!H459</f>
        <v>Estimado</v>
      </c>
      <c r="J2178" s="49" t="str">
        <f>+'[43]Trafo 3f Consoliadado'!I459</f>
        <v/>
      </c>
      <c r="K2178" s="49" t="str">
        <f>+'[43]Trafo 3f Consoliadado'!J459</f>
        <v/>
      </c>
      <c r="L2178" s="49" t="str">
        <f>+'[43]Trafo 3f Consoliadado'!K459</f>
        <v/>
      </c>
      <c r="M2178" s="49" t="str">
        <f>+'[43]Trafo 3f Consoliadado'!L459</f>
        <v/>
      </c>
      <c r="N2178" s="49" t="str">
        <f>+'[43]Trafo 3f Consoliadado'!M459</f>
        <v/>
      </c>
      <c r="O2178" s="49" t="str">
        <f>+'[43]Trafo 3f Consoliadado'!N459</f>
        <v>Estimado</v>
      </c>
      <c r="P2178" s="49" t="str">
        <f>+'[43]Trafo 3f Consoliadado'!O459</f>
        <v/>
      </c>
      <c r="Q2178" s="49" t="str">
        <f>+'[43]Trafo 3f Consoliadado'!P459</f>
        <v>E</v>
      </c>
      <c r="R2178" s="51">
        <f t="shared" si="136"/>
        <v>-0.2443287518329651</v>
      </c>
      <c r="S2178" s="45" t="str">
        <f t="shared" si="137"/>
        <v>Estimado.rar</v>
      </c>
      <c r="V2178" s="46">
        <f t="shared" si="139"/>
        <v>1</v>
      </c>
    </row>
    <row r="2179" spans="1:22" s="45" customFormat="1" ht="11.25" hidden="1" customHeight="1" x14ac:dyDescent="0.2">
      <c r="A2179" s="47">
        <f t="shared" si="138"/>
        <v>2165</v>
      </c>
      <c r="B2179" s="48" t="str">
        <f>+'[43]Trafo 3f Consoliadado'!B460</f>
        <v>TTV09</v>
      </c>
      <c r="C2179" s="49" t="str">
        <f>+'[43]Trafo 3f Consoliadado'!C460</f>
        <v xml:space="preserve">TRANSFORMADOR DE 175 KVA TRIFASICO                                                                                                                                                                                                                        </v>
      </c>
      <c r="D2179" s="49">
        <f>+'[43]Trafo 3f Consoliadado'!D460</f>
        <v>7646.45</v>
      </c>
      <c r="E2179" s="53">
        <f>+'[43]Trafo 3f Consoliadado'!E460</f>
        <v>5858.0249999999996</v>
      </c>
      <c r="F2179" s="53"/>
      <c r="G2179" s="49" t="str">
        <f>+'[43]Trafo 3f Consoliadado'!F460</f>
        <v>E</v>
      </c>
      <c r="H2179" s="49" t="str">
        <f>+'[43]Trafo 3f Consoliadado'!G460</f>
        <v/>
      </c>
      <c r="I2179" s="49" t="str">
        <f>+'[43]Trafo 3f Consoliadado'!H460</f>
        <v>Estimado</v>
      </c>
      <c r="J2179" s="49" t="str">
        <f>+'[43]Trafo 3f Consoliadado'!I460</f>
        <v/>
      </c>
      <c r="K2179" s="49" t="str">
        <f>+'[43]Trafo 3f Consoliadado'!J460</f>
        <v/>
      </c>
      <c r="L2179" s="49" t="str">
        <f>+'[43]Trafo 3f Consoliadado'!K460</f>
        <v/>
      </c>
      <c r="M2179" s="49" t="str">
        <f>+'[43]Trafo 3f Consoliadado'!L460</f>
        <v/>
      </c>
      <c r="N2179" s="49" t="str">
        <f>+'[43]Trafo 3f Consoliadado'!M460</f>
        <v/>
      </c>
      <c r="O2179" s="49" t="str">
        <f>+'[43]Trafo 3f Consoliadado'!N460</f>
        <v>Estimado</v>
      </c>
      <c r="P2179" s="49" t="str">
        <f>+'[43]Trafo 3f Consoliadado'!O460</f>
        <v/>
      </c>
      <c r="Q2179" s="49" t="str">
        <f>+'[43]Trafo 3f Consoliadado'!P460</f>
        <v>E</v>
      </c>
      <c r="R2179" s="51">
        <f t="shared" ref="R2179:R2242" si="140">+IFERROR(E2179/D2179-1,"")</f>
        <v>-0.23388958274754956</v>
      </c>
      <c r="S2179" s="45" t="str">
        <f t="shared" ref="S2179:S2242" si="141">+IF(O2179="Sustento",K2179&amp;": "&amp;I2179,IF(O2179="Precio regulado 2012",O2179,IF(O2179="Estimado","Estimado.rar",O2179)))</f>
        <v>Estimado.rar</v>
      </c>
      <c r="V2179" s="46">
        <f t="shared" si="139"/>
        <v>1</v>
      </c>
    </row>
    <row r="2180" spans="1:22" s="45" customFormat="1" ht="11.25" hidden="1" customHeight="1" x14ac:dyDescent="0.2">
      <c r="A2180" s="47">
        <f t="shared" si="138"/>
        <v>2166</v>
      </c>
      <c r="B2180" s="48" t="str">
        <f>+'[43]Trafo 3f Consoliadado'!B461</f>
        <v>TTV10</v>
      </c>
      <c r="C2180" s="49" t="str">
        <f>+'[43]Trafo 3f Consoliadado'!C461</f>
        <v xml:space="preserve">TRANSFORMADOR DE 200 KVA TRIFASICO                                                                                                                                                                                                                        </v>
      </c>
      <c r="D2180" s="49">
        <f>+'[43]Trafo 3f Consoliadado'!D461</f>
        <v>8478.6</v>
      </c>
      <c r="E2180" s="53">
        <f>+'[43]Trafo 3f Consoliadado'!E461</f>
        <v>6414.0999999999995</v>
      </c>
      <c r="F2180" s="53"/>
      <c r="G2180" s="49" t="str">
        <f>+'[43]Trafo 3f Consoliadado'!F461</f>
        <v>E</v>
      </c>
      <c r="H2180" s="49" t="str">
        <f>+'[43]Trafo 3f Consoliadado'!G461</f>
        <v/>
      </c>
      <c r="I2180" s="49" t="str">
        <f>+'[43]Trafo 3f Consoliadado'!H461</f>
        <v>Estimado</v>
      </c>
      <c r="J2180" s="49" t="str">
        <f>+'[43]Trafo 3f Consoliadado'!I461</f>
        <v/>
      </c>
      <c r="K2180" s="49" t="str">
        <f>+'[43]Trafo 3f Consoliadado'!J461</f>
        <v/>
      </c>
      <c r="L2180" s="49" t="str">
        <f>+'[43]Trafo 3f Consoliadado'!K461</f>
        <v/>
      </c>
      <c r="M2180" s="49" t="str">
        <f>+'[43]Trafo 3f Consoliadado'!L461</f>
        <v/>
      </c>
      <c r="N2180" s="49" t="str">
        <f>+'[43]Trafo 3f Consoliadado'!M461</f>
        <v/>
      </c>
      <c r="O2180" s="49" t="str">
        <f>+'[43]Trafo 3f Consoliadado'!N461</f>
        <v>Estimado</v>
      </c>
      <c r="P2180" s="49" t="str">
        <f>+'[43]Trafo 3f Consoliadado'!O461</f>
        <v/>
      </c>
      <c r="Q2180" s="49" t="str">
        <f>+'[43]Trafo 3f Consoliadado'!P461</f>
        <v>E</v>
      </c>
      <c r="R2180" s="51">
        <f t="shared" si="140"/>
        <v>-0.24349538838959273</v>
      </c>
      <c r="S2180" s="45" t="str">
        <f t="shared" si="141"/>
        <v>Estimado.rar</v>
      </c>
      <c r="V2180" s="46">
        <f t="shared" si="139"/>
        <v>1</v>
      </c>
    </row>
    <row r="2181" spans="1:22" s="45" customFormat="1" ht="11.25" hidden="1" customHeight="1" x14ac:dyDescent="0.2">
      <c r="A2181" s="47">
        <f t="shared" si="138"/>
        <v>2167</v>
      </c>
      <c r="B2181" s="48" t="str">
        <f>+'[43]Trafo 3f Consoliadado'!B462</f>
        <v>TTV11</v>
      </c>
      <c r="C2181" s="49" t="str">
        <f>+'[43]Trafo 3f Consoliadado'!C462</f>
        <v xml:space="preserve">TRANSFORMADOR DE 220 KVA TRIFASICO                                                                                                                                                                                                                        </v>
      </c>
      <c r="D2181" s="49">
        <f>+'[43]Trafo 3f Consoliadado'!D462</f>
        <v>9062.6200000000008</v>
      </c>
      <c r="E2181" s="53">
        <f>+'[43]Trafo 3f Consoliadado'!E462</f>
        <v>6858.96</v>
      </c>
      <c r="F2181" s="53"/>
      <c r="G2181" s="49" t="str">
        <f>+'[43]Trafo 3f Consoliadado'!F462</f>
        <v>E</v>
      </c>
      <c r="H2181" s="49" t="str">
        <f>+'[43]Trafo 3f Consoliadado'!G462</f>
        <v/>
      </c>
      <c r="I2181" s="49" t="str">
        <f>+'[43]Trafo 3f Consoliadado'!H462</f>
        <v>Estimado</v>
      </c>
      <c r="J2181" s="49" t="str">
        <f>+'[43]Trafo 3f Consoliadado'!I462</f>
        <v/>
      </c>
      <c r="K2181" s="49" t="str">
        <f>+'[43]Trafo 3f Consoliadado'!J462</f>
        <v/>
      </c>
      <c r="L2181" s="49" t="str">
        <f>+'[43]Trafo 3f Consoliadado'!K462</f>
        <v/>
      </c>
      <c r="M2181" s="49" t="str">
        <f>+'[43]Trafo 3f Consoliadado'!L462</f>
        <v/>
      </c>
      <c r="N2181" s="49" t="str">
        <f>+'[43]Trafo 3f Consoliadado'!M462</f>
        <v/>
      </c>
      <c r="O2181" s="49" t="str">
        <f>+'[43]Trafo 3f Consoliadado'!N462</f>
        <v>Estimado</v>
      </c>
      <c r="P2181" s="49" t="str">
        <f>+'[43]Trafo 3f Consoliadado'!O462</f>
        <v/>
      </c>
      <c r="Q2181" s="49" t="str">
        <f>+'[43]Trafo 3f Consoliadado'!P462</f>
        <v>E</v>
      </c>
      <c r="R2181" s="51">
        <f t="shared" si="140"/>
        <v>-0.24315926299458657</v>
      </c>
      <c r="S2181" s="45" t="str">
        <f t="shared" si="141"/>
        <v>Estimado.rar</v>
      </c>
      <c r="V2181" s="46">
        <f t="shared" si="139"/>
        <v>1</v>
      </c>
    </row>
    <row r="2182" spans="1:22" s="45" customFormat="1" ht="11.25" hidden="1" customHeight="1" x14ac:dyDescent="0.2">
      <c r="A2182" s="47">
        <f t="shared" si="138"/>
        <v>2168</v>
      </c>
      <c r="B2182" s="48" t="str">
        <f>+'[43]Trafo 3f Consoliadado'!B463</f>
        <v>TTV12</v>
      </c>
      <c r="C2182" s="49" t="str">
        <f>+'[43]Trafo 3f Consoliadado'!C463</f>
        <v xml:space="preserve">TRANSFORMADOR DE 250 KVA TRIFASICO                                                                                                                                                                                                                        </v>
      </c>
      <c r="D2182" s="49">
        <f>+'[43]Trafo 3f Consoliadado'!D463</f>
        <v>9938.65</v>
      </c>
      <c r="E2182" s="53">
        <f>+'[43]Trafo 3f Consoliadado'!E463</f>
        <v>7526.25</v>
      </c>
      <c r="F2182" s="53"/>
      <c r="G2182" s="49" t="str">
        <f>+'[43]Trafo 3f Consoliadado'!F463</f>
        <v>E</v>
      </c>
      <c r="H2182" s="49" t="str">
        <f>+'[43]Trafo 3f Consoliadado'!G463</f>
        <v/>
      </c>
      <c r="I2182" s="49" t="str">
        <f>+'[43]Trafo 3f Consoliadado'!H463</f>
        <v>Estimado</v>
      </c>
      <c r="J2182" s="49" t="str">
        <f>+'[43]Trafo 3f Consoliadado'!I463</f>
        <v/>
      </c>
      <c r="K2182" s="49" t="str">
        <f>+'[43]Trafo 3f Consoliadado'!J463</f>
        <v/>
      </c>
      <c r="L2182" s="49" t="str">
        <f>+'[43]Trafo 3f Consoliadado'!K463</f>
        <v/>
      </c>
      <c r="M2182" s="49" t="str">
        <f>+'[43]Trafo 3f Consoliadado'!L463</f>
        <v/>
      </c>
      <c r="N2182" s="49" t="str">
        <f>+'[43]Trafo 3f Consoliadado'!M463</f>
        <v/>
      </c>
      <c r="O2182" s="49" t="str">
        <f>+'[43]Trafo 3f Consoliadado'!N463</f>
        <v>Estimado</v>
      </c>
      <c r="P2182" s="49" t="str">
        <f>+'[43]Trafo 3f Consoliadado'!O463</f>
        <v/>
      </c>
      <c r="Q2182" s="49" t="str">
        <f>+'[43]Trafo 3f Consoliadado'!P463</f>
        <v>E</v>
      </c>
      <c r="R2182" s="51">
        <f t="shared" si="140"/>
        <v>-0.24272914329410933</v>
      </c>
      <c r="S2182" s="45" t="str">
        <f t="shared" si="141"/>
        <v>Estimado.rar</v>
      </c>
      <c r="V2182" s="46">
        <f t="shared" si="139"/>
        <v>1</v>
      </c>
    </row>
    <row r="2183" spans="1:22" s="45" customFormat="1" ht="11.25" hidden="1" customHeight="1" x14ac:dyDescent="0.2">
      <c r="A2183" s="47">
        <f t="shared" si="138"/>
        <v>2169</v>
      </c>
      <c r="B2183" s="48" t="str">
        <f>+'[43]Trafo 3f Consoliadado'!B464</f>
        <v>TTV13</v>
      </c>
      <c r="C2183" s="49" t="str">
        <f>+'[43]Trafo 3f Consoliadado'!C464</f>
        <v xml:space="preserve">TRANSFORMADOR DE 275 KVA TRIFASICO                                                                                                                                                                                                                        </v>
      </c>
      <c r="D2183" s="49">
        <f>+'[43]Trafo 3f Consoliadado'!D464</f>
        <v>10668.68</v>
      </c>
      <c r="E2183" s="53">
        <f>+'[43]Trafo 3f Consoliadado'!E464</f>
        <v>8082.3249999999998</v>
      </c>
      <c r="F2183" s="53"/>
      <c r="G2183" s="49" t="str">
        <f>+'[43]Trafo 3f Consoliadado'!F464</f>
        <v>E</v>
      </c>
      <c r="H2183" s="49" t="str">
        <f>+'[43]Trafo 3f Consoliadado'!G464</f>
        <v/>
      </c>
      <c r="I2183" s="49" t="str">
        <f>+'[43]Trafo 3f Consoliadado'!H464</f>
        <v>Estimado</v>
      </c>
      <c r="J2183" s="49" t="str">
        <f>+'[43]Trafo 3f Consoliadado'!I464</f>
        <v/>
      </c>
      <c r="K2183" s="49" t="str">
        <f>+'[43]Trafo 3f Consoliadado'!J464</f>
        <v/>
      </c>
      <c r="L2183" s="49" t="str">
        <f>+'[43]Trafo 3f Consoliadado'!K464</f>
        <v/>
      </c>
      <c r="M2183" s="49" t="str">
        <f>+'[43]Trafo 3f Consoliadado'!L464</f>
        <v/>
      </c>
      <c r="N2183" s="49" t="str">
        <f>+'[43]Trafo 3f Consoliadado'!M464</f>
        <v/>
      </c>
      <c r="O2183" s="49" t="str">
        <f>+'[43]Trafo 3f Consoliadado'!N464</f>
        <v>Estimado</v>
      </c>
      <c r="P2183" s="49" t="str">
        <f>+'[43]Trafo 3f Consoliadado'!O464</f>
        <v/>
      </c>
      <c r="Q2183" s="49" t="str">
        <f>+'[43]Trafo 3f Consoliadado'!P464</f>
        <v>E</v>
      </c>
      <c r="R2183" s="51">
        <f t="shared" si="140"/>
        <v>-0.24242502352680939</v>
      </c>
      <c r="S2183" s="45" t="str">
        <f t="shared" si="141"/>
        <v>Estimado.rar</v>
      </c>
      <c r="V2183" s="46">
        <f t="shared" si="139"/>
        <v>1</v>
      </c>
    </row>
    <row r="2184" spans="1:22" s="45" customFormat="1" ht="11.25" hidden="1" customHeight="1" x14ac:dyDescent="0.2">
      <c r="A2184" s="47">
        <f t="shared" si="138"/>
        <v>2170</v>
      </c>
      <c r="B2184" s="48" t="str">
        <f>+'[43]Trafo 3f Consoliadado'!B465</f>
        <v>TTV14</v>
      </c>
      <c r="C2184" s="49" t="str">
        <f>+'[43]Trafo 3f Consoliadado'!C465</f>
        <v xml:space="preserve">TRANSFORMADOR DE 300 KVA TRIFASICO                                                                                                                                                                                                                        </v>
      </c>
      <c r="D2184" s="49">
        <f>+'[43]Trafo 3f Consoliadado'!D465</f>
        <v>11398.7</v>
      </c>
      <c r="E2184" s="53">
        <f>+'[43]Trafo 3f Consoliadado'!E465</f>
        <v>8638.4</v>
      </c>
      <c r="F2184" s="53"/>
      <c r="G2184" s="49" t="str">
        <f>+'[43]Trafo 3f Consoliadado'!F465</f>
        <v>E</v>
      </c>
      <c r="H2184" s="49" t="str">
        <f>+'[43]Trafo 3f Consoliadado'!G465</f>
        <v/>
      </c>
      <c r="I2184" s="49" t="str">
        <f>+'[43]Trafo 3f Consoliadado'!H465</f>
        <v>Estimado</v>
      </c>
      <c r="J2184" s="49" t="str">
        <f>+'[43]Trafo 3f Consoliadado'!I465</f>
        <v/>
      </c>
      <c r="K2184" s="49" t="str">
        <f>+'[43]Trafo 3f Consoliadado'!J465</f>
        <v/>
      </c>
      <c r="L2184" s="49" t="str">
        <f>+'[43]Trafo 3f Consoliadado'!K465</f>
        <v/>
      </c>
      <c r="M2184" s="49" t="str">
        <f>+'[43]Trafo 3f Consoliadado'!L465</f>
        <v/>
      </c>
      <c r="N2184" s="49" t="str">
        <f>+'[43]Trafo 3f Consoliadado'!M465</f>
        <v/>
      </c>
      <c r="O2184" s="49" t="str">
        <f>+'[43]Trafo 3f Consoliadado'!N465</f>
        <v>Estimado</v>
      </c>
      <c r="P2184" s="49" t="str">
        <f>+'[43]Trafo 3f Consoliadado'!O465</f>
        <v/>
      </c>
      <c r="Q2184" s="49" t="str">
        <f>+'[43]Trafo 3f Consoliadado'!P465</f>
        <v>E</v>
      </c>
      <c r="R2184" s="51">
        <f t="shared" si="140"/>
        <v>-0.2421591935922518</v>
      </c>
      <c r="S2184" s="45" t="str">
        <f t="shared" si="141"/>
        <v>Estimado.rar</v>
      </c>
      <c r="V2184" s="46">
        <f t="shared" si="139"/>
        <v>1</v>
      </c>
    </row>
    <row r="2185" spans="1:22" s="45" customFormat="1" ht="11.25" hidden="1" customHeight="1" x14ac:dyDescent="0.2">
      <c r="A2185" s="47">
        <f t="shared" si="138"/>
        <v>2171</v>
      </c>
      <c r="B2185" s="48" t="str">
        <f>+'[43]Trafo 3f Consoliadado'!B466</f>
        <v>TTV15</v>
      </c>
      <c r="C2185" s="49" t="str">
        <f>+'[43]Trafo 3f Consoliadado'!C466</f>
        <v xml:space="preserve">TRANSFORMADOR DE 315 KVA TRIFASICO                                                                                                                                                                                                                        </v>
      </c>
      <c r="D2185" s="49">
        <f>+'[43]Trafo 3f Consoliadado'!D466</f>
        <v>11836.72</v>
      </c>
      <c r="E2185" s="53">
        <f>+'[43]Trafo 3f Consoliadado'!E466</f>
        <v>8972.0449999999983</v>
      </c>
      <c r="F2185" s="53"/>
      <c r="G2185" s="49" t="str">
        <f>+'[43]Trafo 3f Consoliadado'!F466</f>
        <v>E</v>
      </c>
      <c r="H2185" s="49" t="str">
        <f>+'[43]Trafo 3f Consoliadado'!G466</f>
        <v/>
      </c>
      <c r="I2185" s="49" t="str">
        <f>+'[43]Trafo 3f Consoliadado'!H466</f>
        <v>Estimado</v>
      </c>
      <c r="J2185" s="49" t="str">
        <f>+'[43]Trafo 3f Consoliadado'!I466</f>
        <v/>
      </c>
      <c r="K2185" s="49" t="str">
        <f>+'[43]Trafo 3f Consoliadado'!J466</f>
        <v/>
      </c>
      <c r="L2185" s="49" t="str">
        <f>+'[43]Trafo 3f Consoliadado'!K466</f>
        <v/>
      </c>
      <c r="M2185" s="49" t="str">
        <f>+'[43]Trafo 3f Consoliadado'!L466</f>
        <v/>
      </c>
      <c r="N2185" s="49" t="str">
        <f>+'[43]Trafo 3f Consoliadado'!M466</f>
        <v/>
      </c>
      <c r="O2185" s="49" t="str">
        <f>+'[43]Trafo 3f Consoliadado'!N466</f>
        <v>Estimado</v>
      </c>
      <c r="P2185" s="49" t="str">
        <f>+'[43]Trafo 3f Consoliadado'!O466</f>
        <v/>
      </c>
      <c r="Q2185" s="49" t="str">
        <f>+'[43]Trafo 3f Consoliadado'!P466</f>
        <v>E</v>
      </c>
      <c r="R2185" s="51">
        <f t="shared" si="140"/>
        <v>-0.24201594698531359</v>
      </c>
      <c r="S2185" s="45" t="str">
        <f t="shared" si="141"/>
        <v>Estimado.rar</v>
      </c>
      <c r="V2185" s="46">
        <f t="shared" si="139"/>
        <v>1</v>
      </c>
    </row>
    <row r="2186" spans="1:22" s="45" customFormat="1" ht="11.25" hidden="1" customHeight="1" x14ac:dyDescent="0.2">
      <c r="A2186" s="47">
        <f t="shared" si="138"/>
        <v>2172</v>
      </c>
      <c r="B2186" s="48" t="str">
        <f>+'[43]Trafo 3f Consoliadado'!B467</f>
        <v>TTV16</v>
      </c>
      <c r="C2186" s="49" t="str">
        <f>+'[43]Trafo 3f Consoliadado'!C467</f>
        <v xml:space="preserve">TRANSFORMADOR DE 320 KVA TRIFASICO                                                                                                                                                                                                                        </v>
      </c>
      <c r="D2186" s="49">
        <f>+'[43]Trafo 3f Consoliadado'!D467</f>
        <v>11982.72</v>
      </c>
      <c r="E2186" s="53">
        <f>+'[43]Trafo 3f Consoliadado'!E467</f>
        <v>9083.2599999999984</v>
      </c>
      <c r="F2186" s="53"/>
      <c r="G2186" s="49" t="str">
        <f>+'[43]Trafo 3f Consoliadado'!F467</f>
        <v>E</v>
      </c>
      <c r="H2186" s="49" t="str">
        <f>+'[43]Trafo 3f Consoliadado'!G467</f>
        <v/>
      </c>
      <c r="I2186" s="49" t="str">
        <f>+'[43]Trafo 3f Consoliadado'!H467</f>
        <v>Estimado</v>
      </c>
      <c r="J2186" s="49" t="str">
        <f>+'[43]Trafo 3f Consoliadado'!I467</f>
        <v/>
      </c>
      <c r="K2186" s="49" t="str">
        <f>+'[43]Trafo 3f Consoliadado'!J467</f>
        <v/>
      </c>
      <c r="L2186" s="49" t="str">
        <f>+'[43]Trafo 3f Consoliadado'!K467</f>
        <v/>
      </c>
      <c r="M2186" s="49" t="str">
        <f>+'[43]Trafo 3f Consoliadado'!L467</f>
        <v/>
      </c>
      <c r="N2186" s="49" t="str">
        <f>+'[43]Trafo 3f Consoliadado'!M467</f>
        <v/>
      </c>
      <c r="O2186" s="49" t="str">
        <f>+'[43]Trafo 3f Consoliadado'!N467</f>
        <v>Estimado</v>
      </c>
      <c r="P2186" s="49" t="str">
        <f>+'[43]Trafo 3f Consoliadado'!O467</f>
        <v/>
      </c>
      <c r="Q2186" s="49" t="str">
        <f>+'[43]Trafo 3f Consoliadado'!P467</f>
        <v>E</v>
      </c>
      <c r="R2186" s="51">
        <f t="shared" si="140"/>
        <v>-0.24197010361587357</v>
      </c>
      <c r="S2186" s="45" t="str">
        <f t="shared" si="141"/>
        <v>Estimado.rar</v>
      </c>
      <c r="V2186" s="46">
        <f t="shared" si="139"/>
        <v>1</v>
      </c>
    </row>
    <row r="2187" spans="1:22" s="45" customFormat="1" ht="11.25" hidden="1" customHeight="1" x14ac:dyDescent="0.2">
      <c r="A2187" s="47">
        <f t="shared" si="138"/>
        <v>2173</v>
      </c>
      <c r="B2187" s="48" t="str">
        <f>+'[43]Trafo 3f Consoliadado'!B468</f>
        <v>TTV17</v>
      </c>
      <c r="C2187" s="49" t="str">
        <f>+'[43]Trafo 3f Consoliadado'!C468</f>
        <v xml:space="preserve">TRANSFORMADOR DE 350 KVA TRIFASICO                                                                                                                                                                                                                        </v>
      </c>
      <c r="D2187" s="49">
        <f>+'[43]Trafo 3f Consoliadado'!D468</f>
        <v>12858.75</v>
      </c>
      <c r="E2187" s="53">
        <f>+'[43]Trafo 3f Consoliadado'!E468</f>
        <v>9750.5499999999993</v>
      </c>
      <c r="F2187" s="53"/>
      <c r="G2187" s="49" t="str">
        <f>+'[43]Trafo 3f Consoliadado'!F468</f>
        <v>E</v>
      </c>
      <c r="H2187" s="49" t="str">
        <f>+'[43]Trafo 3f Consoliadado'!G468</f>
        <v/>
      </c>
      <c r="I2187" s="49" t="str">
        <f>+'[43]Trafo 3f Consoliadado'!H468</f>
        <v>Estimado</v>
      </c>
      <c r="J2187" s="49" t="str">
        <f>+'[43]Trafo 3f Consoliadado'!I468</f>
        <v/>
      </c>
      <c r="K2187" s="49" t="str">
        <f>+'[43]Trafo 3f Consoliadado'!J468</f>
        <v/>
      </c>
      <c r="L2187" s="49" t="str">
        <f>+'[43]Trafo 3f Consoliadado'!K468</f>
        <v/>
      </c>
      <c r="M2187" s="49" t="str">
        <f>+'[43]Trafo 3f Consoliadado'!L468</f>
        <v/>
      </c>
      <c r="N2187" s="49" t="str">
        <f>+'[43]Trafo 3f Consoliadado'!M468</f>
        <v/>
      </c>
      <c r="O2187" s="49" t="str">
        <f>+'[43]Trafo 3f Consoliadado'!N468</f>
        <v>Estimado</v>
      </c>
      <c r="P2187" s="49" t="str">
        <f>+'[43]Trafo 3f Consoliadado'!O468</f>
        <v/>
      </c>
      <c r="Q2187" s="49" t="str">
        <f>+'[43]Trafo 3f Consoliadado'!P468</f>
        <v>E</v>
      </c>
      <c r="R2187" s="51">
        <f t="shared" si="140"/>
        <v>-0.2417186740546321</v>
      </c>
      <c r="S2187" s="45" t="str">
        <f t="shared" si="141"/>
        <v>Estimado.rar</v>
      </c>
      <c r="V2187" s="46">
        <f t="shared" si="139"/>
        <v>1</v>
      </c>
    </row>
    <row r="2188" spans="1:22" s="45" customFormat="1" ht="11.25" hidden="1" customHeight="1" x14ac:dyDescent="0.2">
      <c r="A2188" s="47">
        <f t="shared" ref="A2188:A2251" si="142">+A2187+1</f>
        <v>2174</v>
      </c>
      <c r="B2188" s="48" t="str">
        <f>+'[43]Trafo 3f Consoliadado'!B469</f>
        <v>TTV18</v>
      </c>
      <c r="C2188" s="49" t="str">
        <f>+'[43]Trafo 3f Consoliadado'!C469</f>
        <v xml:space="preserve">TRANSFORMADOR DE 375 KVA TRIFASICO                                                                                                                                                                                                                        </v>
      </c>
      <c r="D2188" s="49">
        <f>+'[43]Trafo 3f Consoliadado'!D469</f>
        <v>13588.78</v>
      </c>
      <c r="E2188" s="53">
        <f>+'[43]Trafo 3f Consoliadado'!E469</f>
        <v>10306.625</v>
      </c>
      <c r="F2188" s="53"/>
      <c r="G2188" s="49" t="str">
        <f>+'[43]Trafo 3f Consoliadado'!F469</f>
        <v>E</v>
      </c>
      <c r="H2188" s="49" t="str">
        <f>+'[43]Trafo 3f Consoliadado'!G469</f>
        <v/>
      </c>
      <c r="I2188" s="49" t="str">
        <f>+'[43]Trafo 3f Consoliadado'!H469</f>
        <v>Estimado</v>
      </c>
      <c r="J2188" s="49" t="str">
        <f>+'[43]Trafo 3f Consoliadado'!I469</f>
        <v/>
      </c>
      <c r="K2188" s="49" t="str">
        <f>+'[43]Trafo 3f Consoliadado'!J469</f>
        <v/>
      </c>
      <c r="L2188" s="49" t="str">
        <f>+'[43]Trafo 3f Consoliadado'!K469</f>
        <v/>
      </c>
      <c r="M2188" s="49" t="str">
        <f>+'[43]Trafo 3f Consoliadado'!L469</f>
        <v/>
      </c>
      <c r="N2188" s="49" t="str">
        <f>+'[43]Trafo 3f Consoliadado'!M469</f>
        <v/>
      </c>
      <c r="O2188" s="49" t="str">
        <f>+'[43]Trafo 3f Consoliadado'!N469</f>
        <v>Estimado</v>
      </c>
      <c r="P2188" s="49" t="str">
        <f>+'[43]Trafo 3f Consoliadado'!O469</f>
        <v/>
      </c>
      <c r="Q2188" s="49" t="str">
        <f>+'[43]Trafo 3f Consoliadado'!P469</f>
        <v>E</v>
      </c>
      <c r="R2188" s="51">
        <f t="shared" si="140"/>
        <v>-0.24153419217913608</v>
      </c>
      <c r="S2188" s="45" t="str">
        <f t="shared" si="141"/>
        <v>Estimado.rar</v>
      </c>
      <c r="V2188" s="46">
        <f t="shared" si="139"/>
        <v>1</v>
      </c>
    </row>
    <row r="2189" spans="1:22" s="45" customFormat="1" ht="11.25" hidden="1" customHeight="1" x14ac:dyDescent="0.2">
      <c r="A2189" s="47">
        <f t="shared" si="142"/>
        <v>2175</v>
      </c>
      <c r="B2189" s="48" t="str">
        <f>+'[43]Trafo 3f Consoliadado'!B470</f>
        <v>TTV19</v>
      </c>
      <c r="C2189" s="49" t="str">
        <f>+'[43]Trafo 3f Consoliadado'!C470</f>
        <v xml:space="preserve">TRANSFORMADOR DE 400 KVA TRIFASICO                                                                                                                                                                                                                        </v>
      </c>
      <c r="D2189" s="49">
        <f>+'[43]Trafo 3f Consoliadado'!D470</f>
        <v>14318.8</v>
      </c>
      <c r="E2189" s="53">
        <f>+'[43]Trafo 3f Consoliadado'!E470</f>
        <v>10862.699999999999</v>
      </c>
      <c r="F2189" s="53"/>
      <c r="G2189" s="49" t="str">
        <f>+'[43]Trafo 3f Consoliadado'!F470</f>
        <v>S</v>
      </c>
      <c r="H2189" s="49">
        <f>+'[43]Trafo 3f Consoliadado'!G470</f>
        <v>5</v>
      </c>
      <c r="I2189" s="49" t="str">
        <f>+'[43]Trafo 3f Consoliadado'!H470</f>
        <v>Factura 0001-0018328</v>
      </c>
      <c r="J2189" s="49" t="str">
        <f>+'[43]Trafo 3f Consoliadado'!I470</f>
        <v>Individual</v>
      </c>
      <c r="K2189" s="49" t="str">
        <f>+'[43]Trafo 3f Consoliadado'!J470</f>
        <v>EDPE</v>
      </c>
      <c r="L2189" s="49" t="str">
        <f>+'[43]Trafo 3f Consoliadado'!K470</f>
        <v>I &amp; T ELECTRIC S.A.C</v>
      </c>
      <c r="M2189" s="49">
        <f>+'[43]Trafo 3f Consoliadado'!L470</f>
        <v>42948</v>
      </c>
      <c r="N2189" s="49">
        <f>+'[43]Trafo 3f Consoliadado'!M470</f>
        <v>5</v>
      </c>
      <c r="O2189" s="49" t="str">
        <f>+'[43]Trafo 3f Consoliadado'!N470</f>
        <v>Sustento</v>
      </c>
      <c r="P2189" s="49">
        <f>+'[43]Trafo 3f Consoliadado'!O470</f>
        <v>5</v>
      </c>
      <c r="Q2189" s="49" t="str">
        <f>+'[43]Trafo 3f Consoliadado'!P470</f>
        <v>S</v>
      </c>
      <c r="R2189" s="51">
        <f t="shared" si="140"/>
        <v>-0.24136799173115064</v>
      </c>
      <c r="S2189" s="45" t="str">
        <f t="shared" si="141"/>
        <v>EDPE: Factura 0001-0018328</v>
      </c>
      <c r="V2189" s="46">
        <f t="shared" si="139"/>
        <v>1</v>
      </c>
    </row>
    <row r="2190" spans="1:22" s="45" customFormat="1" ht="11.25" hidden="1" customHeight="1" x14ac:dyDescent="0.2">
      <c r="A2190" s="47">
        <f t="shared" si="142"/>
        <v>2176</v>
      </c>
      <c r="B2190" s="48" t="str">
        <f>+'[43]Trafo 3f Consoliadado'!B471</f>
        <v>TTV20</v>
      </c>
      <c r="C2190" s="49" t="str">
        <f>+'[43]Trafo 3f Consoliadado'!C471</f>
        <v xml:space="preserve">TRANSFORMADOR DE 480 KVA TRIFASICO                                                                                                                                                                                                                        </v>
      </c>
      <c r="D2190" s="49">
        <f>+'[43]Trafo 3f Consoliadado'!D471</f>
        <v>16654.88</v>
      </c>
      <c r="E2190" s="53">
        <f>+'[43]Trafo 3f Consoliadado'!E471</f>
        <v>12642.14</v>
      </c>
      <c r="F2190" s="53"/>
      <c r="G2190" s="49" t="str">
        <f>+'[43]Trafo 3f Consoliadado'!F471</f>
        <v>E</v>
      </c>
      <c r="H2190" s="49" t="str">
        <f>+'[43]Trafo 3f Consoliadado'!G471</f>
        <v/>
      </c>
      <c r="I2190" s="49" t="str">
        <f>+'[43]Trafo 3f Consoliadado'!H471</f>
        <v>Estimado</v>
      </c>
      <c r="J2190" s="49" t="str">
        <f>+'[43]Trafo 3f Consoliadado'!I471</f>
        <v/>
      </c>
      <c r="K2190" s="49" t="str">
        <f>+'[43]Trafo 3f Consoliadado'!J471</f>
        <v/>
      </c>
      <c r="L2190" s="49" t="str">
        <f>+'[43]Trafo 3f Consoliadado'!K471</f>
        <v/>
      </c>
      <c r="M2190" s="49" t="str">
        <f>+'[43]Trafo 3f Consoliadado'!L471</f>
        <v/>
      </c>
      <c r="N2190" s="49" t="str">
        <f>+'[43]Trafo 3f Consoliadado'!M471</f>
        <v/>
      </c>
      <c r="O2190" s="49" t="str">
        <f>+'[43]Trafo 3f Consoliadado'!N471</f>
        <v>Estimado</v>
      </c>
      <c r="P2190" s="49" t="str">
        <f>+'[43]Trafo 3f Consoliadado'!O471</f>
        <v/>
      </c>
      <c r="Q2190" s="49" t="str">
        <f>+'[43]Trafo 3f Consoliadado'!P471</f>
        <v>E</v>
      </c>
      <c r="R2190" s="51">
        <f t="shared" si="140"/>
        <v>-0.2409347890828395</v>
      </c>
      <c r="S2190" s="45" t="str">
        <f t="shared" si="141"/>
        <v>Estimado.rar</v>
      </c>
      <c r="V2190" s="46">
        <f t="shared" si="139"/>
        <v>1</v>
      </c>
    </row>
    <row r="2191" spans="1:22" s="45" customFormat="1" ht="11.25" hidden="1" customHeight="1" x14ac:dyDescent="0.2">
      <c r="A2191" s="47">
        <f t="shared" si="142"/>
        <v>2177</v>
      </c>
      <c r="B2191" s="48" t="str">
        <f>+'[43]Trafo 3f Consoliadado'!B472</f>
        <v>TTV21</v>
      </c>
      <c r="C2191" s="49" t="str">
        <f>+'[43]Trafo 3f Consoliadado'!C472</f>
        <v xml:space="preserve">TRANSFORMADOR DE 500 KVA TRIFASICO                                                                                                                                                                                                                        </v>
      </c>
      <c r="D2191" s="49">
        <f>+'[43]Trafo 3f Consoliadado'!D472</f>
        <v>17238.900000000001</v>
      </c>
      <c r="E2191" s="53">
        <f>+'[43]Trafo 3f Consoliadado'!E472</f>
        <v>13087</v>
      </c>
      <c r="F2191" s="53"/>
      <c r="G2191" s="49" t="str">
        <f>+'[43]Trafo 3f Consoliadado'!F472</f>
        <v>E</v>
      </c>
      <c r="H2191" s="49" t="str">
        <f>+'[43]Trafo 3f Consoliadado'!G472</f>
        <v/>
      </c>
      <c r="I2191" s="49" t="str">
        <f>+'[43]Trafo 3f Consoliadado'!H472</f>
        <v>Estimado</v>
      </c>
      <c r="J2191" s="49" t="str">
        <f>+'[43]Trafo 3f Consoliadado'!I472</f>
        <v/>
      </c>
      <c r="K2191" s="49" t="str">
        <f>+'[43]Trafo 3f Consoliadado'!J472</f>
        <v/>
      </c>
      <c r="L2191" s="49" t="str">
        <f>+'[43]Trafo 3f Consoliadado'!K472</f>
        <v/>
      </c>
      <c r="M2191" s="49" t="str">
        <f>+'[43]Trafo 3f Consoliadado'!L472</f>
        <v/>
      </c>
      <c r="N2191" s="49" t="str">
        <f>+'[43]Trafo 3f Consoliadado'!M472</f>
        <v/>
      </c>
      <c r="O2191" s="49" t="str">
        <f>+'[43]Trafo 3f Consoliadado'!N472</f>
        <v>Estimado</v>
      </c>
      <c r="P2191" s="49" t="str">
        <f>+'[43]Trafo 3f Consoliadado'!O472</f>
        <v/>
      </c>
      <c r="Q2191" s="49" t="str">
        <f>+'[43]Trafo 3f Consoliadado'!P472</f>
        <v>E</v>
      </c>
      <c r="R2191" s="51">
        <f t="shared" si="140"/>
        <v>-0.24084483348705554</v>
      </c>
      <c r="S2191" s="45" t="str">
        <f t="shared" si="141"/>
        <v>Estimado.rar</v>
      </c>
      <c r="V2191" s="46">
        <f t="shared" si="139"/>
        <v>1</v>
      </c>
    </row>
    <row r="2192" spans="1:22" s="45" customFormat="1" ht="11.25" hidden="1" customHeight="1" x14ac:dyDescent="0.2">
      <c r="A2192" s="47">
        <f t="shared" si="142"/>
        <v>2178</v>
      </c>
      <c r="B2192" s="48" t="str">
        <f>+'[43]Trafo 3f Consoliadado'!B473</f>
        <v>TTV22</v>
      </c>
      <c r="C2192" s="49" t="str">
        <f>+'[43]Trafo 3f Consoliadado'!C473</f>
        <v xml:space="preserve">TRANSFORMADOR DE 550 KVA TRIFASICO                                                                                                                                                                                                                        </v>
      </c>
      <c r="D2192" s="49">
        <f>+'[43]Trafo 3f Consoliadado'!D473</f>
        <v>18698.95</v>
      </c>
      <c r="E2192" s="53">
        <f>+'[43]Trafo 3f Consoliadado'!E473</f>
        <v>14199.15</v>
      </c>
      <c r="F2192" s="53"/>
      <c r="G2192" s="49" t="str">
        <f>+'[43]Trafo 3f Consoliadado'!F473</f>
        <v>E</v>
      </c>
      <c r="H2192" s="49" t="str">
        <f>+'[43]Trafo 3f Consoliadado'!G473</f>
        <v/>
      </c>
      <c r="I2192" s="49" t="str">
        <f>+'[43]Trafo 3f Consoliadado'!H473</f>
        <v>Estimado</v>
      </c>
      <c r="J2192" s="49" t="str">
        <f>+'[43]Trafo 3f Consoliadado'!I473</f>
        <v/>
      </c>
      <c r="K2192" s="49" t="str">
        <f>+'[43]Trafo 3f Consoliadado'!J473</f>
        <v/>
      </c>
      <c r="L2192" s="49" t="str">
        <f>+'[43]Trafo 3f Consoliadado'!K473</f>
        <v/>
      </c>
      <c r="M2192" s="49" t="str">
        <f>+'[43]Trafo 3f Consoliadado'!L473</f>
        <v/>
      </c>
      <c r="N2192" s="49" t="str">
        <f>+'[43]Trafo 3f Consoliadado'!M473</f>
        <v/>
      </c>
      <c r="O2192" s="49" t="str">
        <f>+'[43]Trafo 3f Consoliadado'!N473</f>
        <v>Estimado</v>
      </c>
      <c r="P2192" s="49" t="str">
        <f>+'[43]Trafo 3f Consoliadado'!O473</f>
        <v/>
      </c>
      <c r="Q2192" s="49" t="str">
        <f>+'[43]Trafo 3f Consoliadado'!P473</f>
        <v>E</v>
      </c>
      <c r="R2192" s="51">
        <f t="shared" si="140"/>
        <v>-0.24064452816869397</v>
      </c>
      <c r="S2192" s="45" t="str">
        <f t="shared" si="141"/>
        <v>Estimado.rar</v>
      </c>
      <c r="V2192" s="46">
        <f t="shared" si="139"/>
        <v>1</v>
      </c>
    </row>
    <row r="2193" spans="1:22" s="45" customFormat="1" ht="11.25" hidden="1" customHeight="1" x14ac:dyDescent="0.2">
      <c r="A2193" s="47">
        <f t="shared" si="142"/>
        <v>2179</v>
      </c>
      <c r="B2193" s="48" t="str">
        <f>+'[43]Trafo 3f Consoliadado'!B474</f>
        <v>TTV23</v>
      </c>
      <c r="C2193" s="49" t="str">
        <f>+'[43]Trafo 3f Consoliadado'!C474</f>
        <v xml:space="preserve">TRANSFORMADOR DE 630 KVA TRIFASICO                                                                                                                                                                                                                        </v>
      </c>
      <c r="D2193" s="49">
        <f>+'[43]Trafo 3f Consoliadado'!D474</f>
        <v>21035.03</v>
      </c>
      <c r="E2193" s="53">
        <f>+'[43]Trafo 3f Consoliadado'!E474</f>
        <v>15978.589999999998</v>
      </c>
      <c r="F2193" s="53"/>
      <c r="G2193" s="49" t="str">
        <f>+'[43]Trafo 3f Consoliadado'!F474</f>
        <v>E</v>
      </c>
      <c r="H2193" s="49" t="str">
        <f>+'[43]Trafo 3f Consoliadado'!G474</f>
        <v/>
      </c>
      <c r="I2193" s="49" t="str">
        <f>+'[43]Trafo 3f Consoliadado'!H474</f>
        <v>Estimado</v>
      </c>
      <c r="J2193" s="49" t="str">
        <f>+'[43]Trafo 3f Consoliadado'!I474</f>
        <v/>
      </c>
      <c r="K2193" s="49" t="str">
        <f>+'[43]Trafo 3f Consoliadado'!J474</f>
        <v/>
      </c>
      <c r="L2193" s="49" t="str">
        <f>+'[43]Trafo 3f Consoliadado'!K474</f>
        <v/>
      </c>
      <c r="M2193" s="49" t="str">
        <f>+'[43]Trafo 3f Consoliadado'!L474</f>
        <v/>
      </c>
      <c r="N2193" s="49" t="str">
        <f>+'[43]Trafo 3f Consoliadado'!M474</f>
        <v/>
      </c>
      <c r="O2193" s="49" t="str">
        <f>+'[43]Trafo 3f Consoliadado'!N474</f>
        <v>Estimado</v>
      </c>
      <c r="P2193" s="49" t="str">
        <f>+'[43]Trafo 3f Consoliadado'!O474</f>
        <v/>
      </c>
      <c r="Q2193" s="49" t="str">
        <f>+'[43]Trafo 3f Consoliadado'!P474</f>
        <v>E</v>
      </c>
      <c r="R2193" s="51">
        <f t="shared" si="140"/>
        <v>-0.24038187727804528</v>
      </c>
      <c r="S2193" s="45" t="str">
        <f t="shared" si="141"/>
        <v>Estimado.rar</v>
      </c>
      <c r="V2193" s="46">
        <f t="shared" si="139"/>
        <v>1</v>
      </c>
    </row>
    <row r="2194" spans="1:22" s="45" customFormat="1" ht="11.25" hidden="1" customHeight="1" x14ac:dyDescent="0.2">
      <c r="A2194" s="47">
        <f t="shared" si="142"/>
        <v>2180</v>
      </c>
      <c r="B2194" s="48" t="str">
        <f>+'[43]Trafo 3f Consoliadado'!B475</f>
        <v>TTV24</v>
      </c>
      <c r="C2194" s="49" t="str">
        <f>+'[43]Trafo 3f Consoliadado'!C475</f>
        <v xml:space="preserve">TRANSFORMADOR DE 640 KVA TRIFASICO                                                                                                                                                                                                                        </v>
      </c>
      <c r="D2194" s="49">
        <f>+'[43]Trafo 3f Consoliadado'!D475</f>
        <v>21327.040000000001</v>
      </c>
      <c r="E2194" s="53">
        <f>+'[43]Trafo 3f Consoliadado'!E475</f>
        <v>16201.019999999999</v>
      </c>
      <c r="F2194" s="53"/>
      <c r="G2194" s="49" t="str">
        <f>+'[43]Trafo 3f Consoliadado'!F475</f>
        <v>E</v>
      </c>
      <c r="H2194" s="49" t="str">
        <f>+'[43]Trafo 3f Consoliadado'!G475</f>
        <v/>
      </c>
      <c r="I2194" s="49" t="str">
        <f>+'[43]Trafo 3f Consoliadado'!H475</f>
        <v>Estimado</v>
      </c>
      <c r="J2194" s="49" t="str">
        <f>+'[43]Trafo 3f Consoliadado'!I475</f>
        <v/>
      </c>
      <c r="K2194" s="49" t="str">
        <f>+'[43]Trafo 3f Consoliadado'!J475</f>
        <v/>
      </c>
      <c r="L2194" s="49" t="str">
        <f>+'[43]Trafo 3f Consoliadado'!K475</f>
        <v/>
      </c>
      <c r="M2194" s="49" t="str">
        <f>+'[43]Trafo 3f Consoliadado'!L475</f>
        <v/>
      </c>
      <c r="N2194" s="49" t="str">
        <f>+'[43]Trafo 3f Consoliadado'!M475</f>
        <v/>
      </c>
      <c r="O2194" s="49" t="str">
        <f>+'[43]Trafo 3f Consoliadado'!N475</f>
        <v>Estimado</v>
      </c>
      <c r="P2194" s="49" t="str">
        <f>+'[43]Trafo 3f Consoliadado'!O475</f>
        <v/>
      </c>
      <c r="Q2194" s="49" t="str">
        <f>+'[43]Trafo 3f Consoliadado'!P475</f>
        <v>E</v>
      </c>
      <c r="R2194" s="51">
        <f t="shared" si="140"/>
        <v>-0.24035309166204044</v>
      </c>
      <c r="S2194" s="45" t="str">
        <f t="shared" si="141"/>
        <v>Estimado.rar</v>
      </c>
      <c r="V2194" s="46">
        <f t="shared" si="139"/>
        <v>1</v>
      </c>
    </row>
    <row r="2195" spans="1:22" s="45" customFormat="1" ht="11.25" hidden="1" customHeight="1" x14ac:dyDescent="0.2">
      <c r="A2195" s="47">
        <f t="shared" si="142"/>
        <v>2181</v>
      </c>
      <c r="B2195" s="48" t="str">
        <f>+'[43]Trafo 3f Consoliadado'!B476</f>
        <v>TTV25</v>
      </c>
      <c r="C2195" s="49" t="str">
        <f>+'[43]Trafo 3f Consoliadado'!C476</f>
        <v xml:space="preserve">TRANSFORMADOR DE 700 KVA TRIFASICO                                                                                                                                                                                                                        </v>
      </c>
      <c r="D2195" s="49">
        <f>+'[43]Trafo 3f Consoliadado'!D476</f>
        <v>23079.1</v>
      </c>
      <c r="E2195" s="53">
        <f>+'[43]Trafo 3f Consoliadado'!E476</f>
        <v>17535.599999999999</v>
      </c>
      <c r="F2195" s="53"/>
      <c r="G2195" s="49" t="str">
        <f>+'[43]Trafo 3f Consoliadado'!F476</f>
        <v>E</v>
      </c>
      <c r="H2195" s="49" t="str">
        <f>+'[43]Trafo 3f Consoliadado'!G476</f>
        <v/>
      </c>
      <c r="I2195" s="49" t="str">
        <f>+'[43]Trafo 3f Consoliadado'!H476</f>
        <v>Estimado</v>
      </c>
      <c r="J2195" s="49" t="str">
        <f>+'[43]Trafo 3f Consoliadado'!I476</f>
        <v/>
      </c>
      <c r="K2195" s="49" t="str">
        <f>+'[43]Trafo 3f Consoliadado'!J476</f>
        <v/>
      </c>
      <c r="L2195" s="49" t="str">
        <f>+'[43]Trafo 3f Consoliadado'!K476</f>
        <v/>
      </c>
      <c r="M2195" s="49" t="str">
        <f>+'[43]Trafo 3f Consoliadado'!L476</f>
        <v/>
      </c>
      <c r="N2195" s="49" t="str">
        <f>+'[43]Trafo 3f Consoliadado'!M476</f>
        <v/>
      </c>
      <c r="O2195" s="49" t="str">
        <f>+'[43]Trafo 3f Consoliadado'!N476</f>
        <v>Estimado</v>
      </c>
      <c r="P2195" s="49" t="str">
        <f>+'[43]Trafo 3f Consoliadado'!O476</f>
        <v/>
      </c>
      <c r="Q2195" s="49" t="str">
        <f>+'[43]Trafo 3f Consoliadado'!P476</f>
        <v>E</v>
      </c>
      <c r="R2195" s="51">
        <f t="shared" si="140"/>
        <v>-0.2401956748746702</v>
      </c>
      <c r="S2195" s="45" t="str">
        <f t="shared" si="141"/>
        <v>Estimado.rar</v>
      </c>
      <c r="V2195" s="46">
        <f t="shared" si="139"/>
        <v>1</v>
      </c>
    </row>
    <row r="2196" spans="1:22" s="45" customFormat="1" ht="11.25" hidden="1" customHeight="1" x14ac:dyDescent="0.2">
      <c r="A2196" s="47">
        <f t="shared" si="142"/>
        <v>2182</v>
      </c>
      <c r="B2196" s="48" t="str">
        <f>+'[43]Trafo 3f Consoliadado'!B477</f>
        <v>TTA289</v>
      </c>
      <c r="C2196" s="49" t="str">
        <f>+'[43]Trafo 3f Consoliadado'!C477</f>
        <v xml:space="preserve">TRANSFORMADOR TRIFASICO AEREO  10 KVA; 2.3/0.22 KV.                                                                                                                                                                                                       </v>
      </c>
      <c r="D2196" s="49">
        <f>+'[43]Trafo 3f Consoliadado'!D477</f>
        <v>1572.69</v>
      </c>
      <c r="E2196" s="53">
        <f>+'[43]Trafo 3f Consoliadado'!E477</f>
        <v>497.68</v>
      </c>
      <c r="F2196" s="53"/>
      <c r="G2196" s="49" t="str">
        <f>+'[43]Trafo 3f Consoliadado'!F477</f>
        <v>E</v>
      </c>
      <c r="H2196" s="49" t="str">
        <f>+'[43]Trafo 3f Consoliadado'!G477</f>
        <v/>
      </c>
      <c r="I2196" s="49" t="str">
        <f>+'[43]Trafo 3f Consoliadado'!H477</f>
        <v>Estimado</v>
      </c>
      <c r="J2196" s="49" t="str">
        <f>+'[43]Trafo 3f Consoliadado'!I477</f>
        <v/>
      </c>
      <c r="K2196" s="49" t="str">
        <f>+'[43]Trafo 3f Consoliadado'!J477</f>
        <v/>
      </c>
      <c r="L2196" s="49" t="str">
        <f>+'[43]Trafo 3f Consoliadado'!K477</f>
        <v/>
      </c>
      <c r="M2196" s="49" t="str">
        <f>+'[43]Trafo 3f Consoliadado'!L477</f>
        <v/>
      </c>
      <c r="N2196" s="49" t="str">
        <f>+'[43]Trafo 3f Consoliadado'!M477</f>
        <v/>
      </c>
      <c r="O2196" s="49" t="str">
        <f>+'[43]Trafo 3f Consoliadado'!N477</f>
        <v>Estimado</v>
      </c>
      <c r="P2196" s="49" t="str">
        <f>+'[43]Trafo 3f Consoliadado'!O477</f>
        <v/>
      </c>
      <c r="Q2196" s="49" t="str">
        <f>+'[43]Trafo 3f Consoliadado'!P477</f>
        <v>E</v>
      </c>
      <c r="R2196" s="51">
        <f t="shared" si="140"/>
        <v>-0.68354856964818245</v>
      </c>
      <c r="S2196" s="45" t="str">
        <f t="shared" si="141"/>
        <v>Estimado.rar</v>
      </c>
      <c r="V2196" s="46">
        <f t="shared" si="139"/>
        <v>1</v>
      </c>
    </row>
    <row r="2197" spans="1:22" s="45" customFormat="1" ht="11.25" hidden="1" customHeight="1" x14ac:dyDescent="0.2">
      <c r="A2197" s="47">
        <f t="shared" si="142"/>
        <v>2183</v>
      </c>
      <c r="B2197" s="48" t="str">
        <f>+'[43]Trafo 3f Consoliadado'!B478</f>
        <v>TTA153</v>
      </c>
      <c r="C2197" s="49" t="str">
        <f>+'[43]Trafo 3f Consoliadado'!C478</f>
        <v xml:space="preserve">TRANSFORMADOR TRIFASICO AEREO  10 KVA; 2.3/0.44-0.22 KV.                                                                                                                                                                                                  </v>
      </c>
      <c r="D2197" s="49">
        <f>+'[43]Trafo 3f Consoliadado'!D478</f>
        <v>1572.69</v>
      </c>
      <c r="E2197" s="53">
        <f>+'[43]Trafo 3f Consoliadado'!E478</f>
        <v>497.68</v>
      </c>
      <c r="F2197" s="53"/>
      <c r="G2197" s="49" t="str">
        <f>+'[43]Trafo 3f Consoliadado'!F478</f>
        <v>E</v>
      </c>
      <c r="H2197" s="49" t="str">
        <f>+'[43]Trafo 3f Consoliadado'!G478</f>
        <v/>
      </c>
      <c r="I2197" s="49" t="str">
        <f>+'[43]Trafo 3f Consoliadado'!H478</f>
        <v>Estimado</v>
      </c>
      <c r="J2197" s="49" t="str">
        <f>+'[43]Trafo 3f Consoliadado'!I478</f>
        <v/>
      </c>
      <c r="K2197" s="49" t="str">
        <f>+'[43]Trafo 3f Consoliadado'!J478</f>
        <v/>
      </c>
      <c r="L2197" s="49" t="str">
        <f>+'[43]Trafo 3f Consoliadado'!K478</f>
        <v/>
      </c>
      <c r="M2197" s="49" t="str">
        <f>+'[43]Trafo 3f Consoliadado'!L478</f>
        <v/>
      </c>
      <c r="N2197" s="49" t="str">
        <f>+'[43]Trafo 3f Consoliadado'!M478</f>
        <v/>
      </c>
      <c r="O2197" s="49" t="str">
        <f>+'[43]Trafo 3f Consoliadado'!N478</f>
        <v>Estimado</v>
      </c>
      <c r="P2197" s="49" t="str">
        <f>+'[43]Trafo 3f Consoliadado'!O478</f>
        <v/>
      </c>
      <c r="Q2197" s="49" t="str">
        <f>+'[43]Trafo 3f Consoliadado'!P478</f>
        <v>E</v>
      </c>
      <c r="R2197" s="51">
        <f t="shared" si="140"/>
        <v>-0.68354856964818245</v>
      </c>
      <c r="S2197" s="45" t="str">
        <f t="shared" si="141"/>
        <v>Estimado.rar</v>
      </c>
      <c r="V2197" s="46">
        <f t="shared" si="139"/>
        <v>1</v>
      </c>
    </row>
    <row r="2198" spans="1:22" s="45" customFormat="1" ht="11.25" hidden="1" customHeight="1" x14ac:dyDescent="0.2">
      <c r="A2198" s="47">
        <f t="shared" si="142"/>
        <v>2184</v>
      </c>
      <c r="B2198" s="48" t="str">
        <f>+'[43]Trafo 3f Consoliadado'!B479</f>
        <v>TTC47</v>
      </c>
      <c r="C2198" s="49" t="str">
        <f>+'[43]Trafo 3f Consoliadado'!C479</f>
        <v xml:space="preserve">TRANSFORMADOR TRIFASICO AEREO  15 KVA 2.3 / 0.44-0.22 KV                                                                                                                                                                                                  </v>
      </c>
      <c r="D2198" s="49">
        <f>+'[43]Trafo 3f Consoliadado'!D479</f>
        <v>2757.33</v>
      </c>
      <c r="E2198" s="53">
        <f>+'[43]Trafo 3f Consoliadado'!E479</f>
        <v>600.03</v>
      </c>
      <c r="F2198" s="53"/>
      <c r="G2198" s="49" t="str">
        <f>+'[43]Trafo 3f Consoliadado'!F479</f>
        <v>E</v>
      </c>
      <c r="H2198" s="49" t="str">
        <f>+'[43]Trafo 3f Consoliadado'!G479</f>
        <v/>
      </c>
      <c r="I2198" s="49" t="str">
        <f>+'[43]Trafo 3f Consoliadado'!H479</f>
        <v>Estimado</v>
      </c>
      <c r="J2198" s="49" t="str">
        <f>+'[43]Trafo 3f Consoliadado'!I479</f>
        <v/>
      </c>
      <c r="K2198" s="49" t="str">
        <f>+'[43]Trafo 3f Consoliadado'!J479</f>
        <v/>
      </c>
      <c r="L2198" s="49" t="str">
        <f>+'[43]Trafo 3f Consoliadado'!K479</f>
        <v/>
      </c>
      <c r="M2198" s="49" t="str">
        <f>+'[43]Trafo 3f Consoliadado'!L479</f>
        <v/>
      </c>
      <c r="N2198" s="49" t="str">
        <f>+'[43]Trafo 3f Consoliadado'!M479</f>
        <v/>
      </c>
      <c r="O2198" s="49" t="str">
        <f>+'[43]Trafo 3f Consoliadado'!N479</f>
        <v>Estimado</v>
      </c>
      <c r="P2198" s="49" t="str">
        <f>+'[43]Trafo 3f Consoliadado'!O479</f>
        <v/>
      </c>
      <c r="Q2198" s="49" t="str">
        <f>+'[43]Trafo 3f Consoliadado'!P479</f>
        <v>E</v>
      </c>
      <c r="R2198" s="51">
        <f t="shared" si="140"/>
        <v>-0.78238730946241475</v>
      </c>
      <c r="S2198" s="45" t="str">
        <f t="shared" si="141"/>
        <v>Estimado.rar</v>
      </c>
      <c r="V2198" s="46">
        <f t="shared" si="139"/>
        <v>1</v>
      </c>
    </row>
    <row r="2199" spans="1:22" s="45" customFormat="1" ht="11.25" hidden="1" customHeight="1" x14ac:dyDescent="0.2">
      <c r="A2199" s="47">
        <f t="shared" si="142"/>
        <v>2185</v>
      </c>
      <c r="B2199" s="48" t="str">
        <f>+'[43]Trafo 3f Consoliadado'!B480</f>
        <v>TTA293</v>
      </c>
      <c r="C2199" s="49" t="str">
        <f>+'[43]Trafo 3f Consoliadado'!C480</f>
        <v xml:space="preserve">TRANSFORMADOR TRIFASICO AEREO  15 KVA; 2.3/0.22 KV.                                                                                                                                                                                                       </v>
      </c>
      <c r="D2199" s="49">
        <f>+'[43]Trafo 3f Consoliadado'!D480</f>
        <v>2757.33</v>
      </c>
      <c r="E2199" s="53">
        <f>+'[43]Trafo 3f Consoliadado'!E480</f>
        <v>600.03</v>
      </c>
      <c r="F2199" s="53"/>
      <c r="G2199" s="49" t="str">
        <f>+'[43]Trafo 3f Consoliadado'!F480</f>
        <v>E</v>
      </c>
      <c r="H2199" s="49" t="str">
        <f>+'[43]Trafo 3f Consoliadado'!G480</f>
        <v/>
      </c>
      <c r="I2199" s="49" t="str">
        <f>+'[43]Trafo 3f Consoliadado'!H480</f>
        <v>Estimado</v>
      </c>
      <c r="J2199" s="49" t="str">
        <f>+'[43]Trafo 3f Consoliadado'!I480</f>
        <v/>
      </c>
      <c r="K2199" s="49" t="str">
        <f>+'[43]Trafo 3f Consoliadado'!J480</f>
        <v/>
      </c>
      <c r="L2199" s="49" t="str">
        <f>+'[43]Trafo 3f Consoliadado'!K480</f>
        <v/>
      </c>
      <c r="M2199" s="49" t="str">
        <f>+'[43]Trafo 3f Consoliadado'!L480</f>
        <v/>
      </c>
      <c r="N2199" s="49" t="str">
        <f>+'[43]Trafo 3f Consoliadado'!M480</f>
        <v/>
      </c>
      <c r="O2199" s="49" t="str">
        <f>+'[43]Trafo 3f Consoliadado'!N480</f>
        <v>Estimado</v>
      </c>
      <c r="P2199" s="49" t="str">
        <f>+'[43]Trafo 3f Consoliadado'!O480</f>
        <v/>
      </c>
      <c r="Q2199" s="49" t="str">
        <f>+'[43]Trafo 3f Consoliadado'!P480</f>
        <v>E</v>
      </c>
      <c r="R2199" s="51">
        <f t="shared" si="140"/>
        <v>-0.78238730946241475</v>
      </c>
      <c r="S2199" s="45" t="str">
        <f t="shared" si="141"/>
        <v>Estimado.rar</v>
      </c>
      <c r="V2199" s="46">
        <f t="shared" si="139"/>
        <v>1</v>
      </c>
    </row>
    <row r="2200" spans="1:22" s="45" customFormat="1" ht="11.25" hidden="1" customHeight="1" x14ac:dyDescent="0.2">
      <c r="A2200" s="47">
        <f t="shared" si="142"/>
        <v>2186</v>
      </c>
      <c r="B2200" s="48" t="str">
        <f>+'[43]Trafo 3f Consoliadado'!B481</f>
        <v>TTA163</v>
      </c>
      <c r="C2200" s="49" t="str">
        <f>+'[43]Trafo 3f Consoliadado'!C481</f>
        <v xml:space="preserve">TRANSFORMADOR TRIFASICO AEREO  15 KVA; 2.3/0.38-0.22 KV.                                                                                                                                                                                                  </v>
      </c>
      <c r="D2200" s="49">
        <f>+'[43]Trafo 3f Consoliadado'!D481</f>
        <v>2757.33</v>
      </c>
      <c r="E2200" s="53">
        <f>+'[43]Trafo 3f Consoliadado'!E481</f>
        <v>600.03</v>
      </c>
      <c r="F2200" s="53"/>
      <c r="G2200" s="49" t="str">
        <f>+'[43]Trafo 3f Consoliadado'!F481</f>
        <v>E</v>
      </c>
      <c r="H2200" s="49" t="str">
        <f>+'[43]Trafo 3f Consoliadado'!G481</f>
        <v/>
      </c>
      <c r="I2200" s="49" t="str">
        <f>+'[43]Trafo 3f Consoliadado'!H481</f>
        <v>Estimado</v>
      </c>
      <c r="J2200" s="49" t="str">
        <f>+'[43]Trafo 3f Consoliadado'!I481</f>
        <v/>
      </c>
      <c r="K2200" s="49" t="str">
        <f>+'[43]Trafo 3f Consoliadado'!J481</f>
        <v/>
      </c>
      <c r="L2200" s="49" t="str">
        <f>+'[43]Trafo 3f Consoliadado'!K481</f>
        <v/>
      </c>
      <c r="M2200" s="49" t="str">
        <f>+'[43]Trafo 3f Consoliadado'!L481</f>
        <v/>
      </c>
      <c r="N2200" s="49" t="str">
        <f>+'[43]Trafo 3f Consoliadado'!M481</f>
        <v/>
      </c>
      <c r="O2200" s="49" t="str">
        <f>+'[43]Trafo 3f Consoliadado'!N481</f>
        <v>Estimado</v>
      </c>
      <c r="P2200" s="49" t="str">
        <f>+'[43]Trafo 3f Consoliadado'!O481</f>
        <v/>
      </c>
      <c r="Q2200" s="49" t="str">
        <f>+'[43]Trafo 3f Consoliadado'!P481</f>
        <v>E</v>
      </c>
      <c r="R2200" s="51">
        <f t="shared" si="140"/>
        <v>-0.78238730946241475</v>
      </c>
      <c r="S2200" s="45" t="str">
        <f t="shared" si="141"/>
        <v>Estimado.rar</v>
      </c>
      <c r="V2200" s="46">
        <f t="shared" ref="V2200:V2263" si="143">+COUNTIF($B$3:$B$2619,B2200)</f>
        <v>1</v>
      </c>
    </row>
    <row r="2201" spans="1:22" s="45" customFormat="1" ht="11.25" hidden="1" customHeight="1" x14ac:dyDescent="0.2">
      <c r="A2201" s="47">
        <f t="shared" si="142"/>
        <v>2187</v>
      </c>
      <c r="B2201" s="48" t="str">
        <f>+'[43]Trafo 3f Consoliadado'!B482</f>
        <v>TTA238</v>
      </c>
      <c r="C2201" s="49" t="str">
        <f>+'[43]Trafo 3f Consoliadado'!C482</f>
        <v xml:space="preserve">TRANSFORMADOR TRIFASICO 25 KVA 2.3 /  0.22 KV.                                                                                                                                                                                                            </v>
      </c>
      <c r="D2201" s="49">
        <f>+'[43]Trafo 3f Consoliadado'!D482</f>
        <v>3192.75</v>
      </c>
      <c r="E2201" s="53">
        <f>+'[43]Trafo 3f Consoliadado'!E482</f>
        <v>804.73</v>
      </c>
      <c r="F2201" s="53"/>
      <c r="G2201" s="49" t="str">
        <f>+'[43]Trafo 3f Consoliadado'!F482</f>
        <v>E</v>
      </c>
      <c r="H2201" s="49" t="str">
        <f>+'[43]Trafo 3f Consoliadado'!G482</f>
        <v/>
      </c>
      <c r="I2201" s="49" t="str">
        <f>+'[43]Trafo 3f Consoliadado'!H482</f>
        <v>Estimado</v>
      </c>
      <c r="J2201" s="49" t="str">
        <f>+'[43]Trafo 3f Consoliadado'!I482</f>
        <v/>
      </c>
      <c r="K2201" s="49" t="str">
        <f>+'[43]Trafo 3f Consoliadado'!J482</f>
        <v/>
      </c>
      <c r="L2201" s="49" t="str">
        <f>+'[43]Trafo 3f Consoliadado'!K482</f>
        <v/>
      </c>
      <c r="M2201" s="49" t="str">
        <f>+'[43]Trafo 3f Consoliadado'!L482</f>
        <v/>
      </c>
      <c r="N2201" s="49" t="str">
        <f>+'[43]Trafo 3f Consoliadado'!M482</f>
        <v/>
      </c>
      <c r="O2201" s="49" t="str">
        <f>+'[43]Trafo 3f Consoliadado'!N482</f>
        <v>Estimado</v>
      </c>
      <c r="P2201" s="49" t="str">
        <f>+'[43]Trafo 3f Consoliadado'!O482</f>
        <v/>
      </c>
      <c r="Q2201" s="49" t="str">
        <f>+'[43]Trafo 3f Consoliadado'!P482</f>
        <v>E</v>
      </c>
      <c r="R2201" s="51">
        <f t="shared" si="140"/>
        <v>-0.7479508260903609</v>
      </c>
      <c r="S2201" s="45" t="str">
        <f t="shared" si="141"/>
        <v>Estimado.rar</v>
      </c>
      <c r="V2201" s="46">
        <f t="shared" si="143"/>
        <v>1</v>
      </c>
    </row>
    <row r="2202" spans="1:22" s="45" customFormat="1" ht="11.25" hidden="1" customHeight="1" x14ac:dyDescent="0.2">
      <c r="A2202" s="47">
        <f t="shared" si="142"/>
        <v>2188</v>
      </c>
      <c r="B2202" s="48" t="str">
        <f>+'[43]Trafo 3f Consoliadado'!B483</f>
        <v>TTC134</v>
      </c>
      <c r="C2202" s="49" t="str">
        <f>+'[43]Trafo 3f Consoliadado'!C483</f>
        <v xml:space="preserve">TRANSFORMADOR TRIFASICO AEREO  25 KVA 2.3 / 0.22 KV                                                                                                                                                                                                       </v>
      </c>
      <c r="D2202" s="49">
        <f>+'[43]Trafo 3f Consoliadado'!D483</f>
        <v>3192.75</v>
      </c>
      <c r="E2202" s="53">
        <f>+'[43]Trafo 3f Consoliadado'!E483</f>
        <v>804.73</v>
      </c>
      <c r="F2202" s="53"/>
      <c r="G2202" s="49" t="str">
        <f>+'[43]Trafo 3f Consoliadado'!F483</f>
        <v>E</v>
      </c>
      <c r="H2202" s="49" t="str">
        <f>+'[43]Trafo 3f Consoliadado'!G483</f>
        <v/>
      </c>
      <c r="I2202" s="49" t="str">
        <f>+'[43]Trafo 3f Consoliadado'!H483</f>
        <v>Estimado</v>
      </c>
      <c r="J2202" s="49" t="str">
        <f>+'[43]Trafo 3f Consoliadado'!I483</f>
        <v/>
      </c>
      <c r="K2202" s="49" t="str">
        <f>+'[43]Trafo 3f Consoliadado'!J483</f>
        <v/>
      </c>
      <c r="L2202" s="49" t="str">
        <f>+'[43]Trafo 3f Consoliadado'!K483</f>
        <v/>
      </c>
      <c r="M2202" s="49" t="str">
        <f>+'[43]Trafo 3f Consoliadado'!L483</f>
        <v/>
      </c>
      <c r="N2202" s="49" t="str">
        <f>+'[43]Trafo 3f Consoliadado'!M483</f>
        <v/>
      </c>
      <c r="O2202" s="49" t="str">
        <f>+'[43]Trafo 3f Consoliadado'!N483</f>
        <v>Estimado</v>
      </c>
      <c r="P2202" s="49" t="str">
        <f>+'[43]Trafo 3f Consoliadado'!O483</f>
        <v/>
      </c>
      <c r="Q2202" s="49" t="str">
        <f>+'[43]Trafo 3f Consoliadado'!P483</f>
        <v>E</v>
      </c>
      <c r="R2202" s="51">
        <f t="shared" si="140"/>
        <v>-0.7479508260903609</v>
      </c>
      <c r="S2202" s="45" t="str">
        <f t="shared" si="141"/>
        <v>Estimado.rar</v>
      </c>
      <c r="V2202" s="46">
        <f t="shared" si="143"/>
        <v>1</v>
      </c>
    </row>
    <row r="2203" spans="1:22" s="45" customFormat="1" ht="11.25" hidden="1" customHeight="1" x14ac:dyDescent="0.2">
      <c r="A2203" s="47">
        <f t="shared" si="142"/>
        <v>2189</v>
      </c>
      <c r="B2203" s="48" t="str">
        <f>+'[43]Trafo 3f Consoliadado'!B484</f>
        <v>TTC137</v>
      </c>
      <c r="C2203" s="49" t="str">
        <f>+'[43]Trafo 3f Consoliadado'!C484</f>
        <v xml:space="preserve">TRANSFORMADOR TRIFASICO AEREO  25 KVA 2.3 / 0.44-0.22 KV                                                                                                                                                                                                  </v>
      </c>
      <c r="D2203" s="49">
        <f>+'[43]Trafo 3f Consoliadado'!D484</f>
        <v>3192.75</v>
      </c>
      <c r="E2203" s="53">
        <f>+'[43]Trafo 3f Consoliadado'!E484</f>
        <v>804.73</v>
      </c>
      <c r="F2203" s="53"/>
      <c r="G2203" s="49" t="str">
        <f>+'[43]Trafo 3f Consoliadado'!F484</f>
        <v>E</v>
      </c>
      <c r="H2203" s="49" t="str">
        <f>+'[43]Trafo 3f Consoliadado'!G484</f>
        <v/>
      </c>
      <c r="I2203" s="49" t="str">
        <f>+'[43]Trafo 3f Consoliadado'!H484</f>
        <v>Estimado</v>
      </c>
      <c r="J2203" s="49" t="str">
        <f>+'[43]Trafo 3f Consoliadado'!I484</f>
        <v/>
      </c>
      <c r="K2203" s="49" t="str">
        <f>+'[43]Trafo 3f Consoliadado'!J484</f>
        <v/>
      </c>
      <c r="L2203" s="49" t="str">
        <f>+'[43]Trafo 3f Consoliadado'!K484</f>
        <v/>
      </c>
      <c r="M2203" s="49" t="str">
        <f>+'[43]Trafo 3f Consoliadado'!L484</f>
        <v/>
      </c>
      <c r="N2203" s="49" t="str">
        <f>+'[43]Trafo 3f Consoliadado'!M484</f>
        <v/>
      </c>
      <c r="O2203" s="49" t="str">
        <f>+'[43]Trafo 3f Consoliadado'!N484</f>
        <v>Estimado</v>
      </c>
      <c r="P2203" s="49" t="str">
        <f>+'[43]Trafo 3f Consoliadado'!O484</f>
        <v/>
      </c>
      <c r="Q2203" s="49" t="str">
        <f>+'[43]Trafo 3f Consoliadado'!P484</f>
        <v>E</v>
      </c>
      <c r="R2203" s="51">
        <f t="shared" si="140"/>
        <v>-0.7479508260903609</v>
      </c>
      <c r="S2203" s="45" t="str">
        <f t="shared" si="141"/>
        <v>Estimado.rar</v>
      </c>
      <c r="V2203" s="46">
        <f t="shared" si="143"/>
        <v>1</v>
      </c>
    </row>
    <row r="2204" spans="1:22" s="45" customFormat="1" ht="11.25" hidden="1" customHeight="1" x14ac:dyDescent="0.2">
      <c r="A2204" s="47">
        <f t="shared" si="142"/>
        <v>2190</v>
      </c>
      <c r="B2204" s="48" t="str">
        <f>+'[43]Trafo 3f Consoliadado'!B485</f>
        <v>TTA301</v>
      </c>
      <c r="C2204" s="49" t="str">
        <f>+'[43]Trafo 3f Consoliadado'!C485</f>
        <v xml:space="preserve">TRANSFORMADOR TRIFASICO AEREO  25 KVA; 2.3/0.38-0.22 KV.                                                                                                                                                                                                  </v>
      </c>
      <c r="D2204" s="49">
        <f>+'[43]Trafo 3f Consoliadado'!D485</f>
        <v>3192.75</v>
      </c>
      <c r="E2204" s="53">
        <f>+'[43]Trafo 3f Consoliadado'!E485</f>
        <v>804.73</v>
      </c>
      <c r="F2204" s="53"/>
      <c r="G2204" s="49" t="str">
        <f>+'[43]Trafo 3f Consoliadado'!F485</f>
        <v>E</v>
      </c>
      <c r="H2204" s="49" t="str">
        <f>+'[43]Trafo 3f Consoliadado'!G485</f>
        <v/>
      </c>
      <c r="I2204" s="49" t="str">
        <f>+'[43]Trafo 3f Consoliadado'!H485</f>
        <v>Estimado</v>
      </c>
      <c r="J2204" s="49" t="str">
        <f>+'[43]Trafo 3f Consoliadado'!I485</f>
        <v/>
      </c>
      <c r="K2204" s="49" t="str">
        <f>+'[43]Trafo 3f Consoliadado'!J485</f>
        <v/>
      </c>
      <c r="L2204" s="49" t="str">
        <f>+'[43]Trafo 3f Consoliadado'!K485</f>
        <v/>
      </c>
      <c r="M2204" s="49" t="str">
        <f>+'[43]Trafo 3f Consoliadado'!L485</f>
        <v/>
      </c>
      <c r="N2204" s="49" t="str">
        <f>+'[43]Trafo 3f Consoliadado'!M485</f>
        <v/>
      </c>
      <c r="O2204" s="49" t="str">
        <f>+'[43]Trafo 3f Consoliadado'!N485</f>
        <v>Estimado</v>
      </c>
      <c r="P2204" s="49" t="str">
        <f>+'[43]Trafo 3f Consoliadado'!O485</f>
        <v/>
      </c>
      <c r="Q2204" s="49" t="str">
        <f>+'[43]Trafo 3f Consoliadado'!P485</f>
        <v>E</v>
      </c>
      <c r="R2204" s="51">
        <f t="shared" si="140"/>
        <v>-0.7479508260903609</v>
      </c>
      <c r="S2204" s="45" t="str">
        <f t="shared" si="141"/>
        <v>Estimado.rar</v>
      </c>
      <c r="V2204" s="46">
        <f t="shared" si="143"/>
        <v>1</v>
      </c>
    </row>
    <row r="2205" spans="1:22" s="45" customFormat="1" ht="11.25" hidden="1" customHeight="1" x14ac:dyDescent="0.2">
      <c r="A2205" s="47">
        <f t="shared" si="142"/>
        <v>2191</v>
      </c>
      <c r="B2205" s="48" t="str">
        <f>+'[43]Trafo 3f Consoliadado'!B486</f>
        <v>TTC138</v>
      </c>
      <c r="C2205" s="49" t="str">
        <f>+'[43]Trafo 3f Consoliadado'!C486</f>
        <v xml:space="preserve">TRANSFORMADOR TRIFASICO AEREO  30 KVA 2.3 / 0.22 KV                                                                                                                                                                                                       </v>
      </c>
      <c r="D2205" s="49">
        <f>+'[43]Trafo 3f Consoliadado'!D486</f>
        <v>3294.86</v>
      </c>
      <c r="E2205" s="53">
        <f>+'[43]Trafo 3f Consoliadado'!E486</f>
        <v>907.07999999999993</v>
      </c>
      <c r="F2205" s="53"/>
      <c r="G2205" s="49" t="str">
        <f>+'[43]Trafo 3f Consoliadado'!F486</f>
        <v>E</v>
      </c>
      <c r="H2205" s="49" t="str">
        <f>+'[43]Trafo 3f Consoliadado'!G486</f>
        <v/>
      </c>
      <c r="I2205" s="49" t="str">
        <f>+'[43]Trafo 3f Consoliadado'!H486</f>
        <v>Estimado</v>
      </c>
      <c r="J2205" s="49" t="str">
        <f>+'[43]Trafo 3f Consoliadado'!I486</f>
        <v/>
      </c>
      <c r="K2205" s="49" t="str">
        <f>+'[43]Trafo 3f Consoliadado'!J486</f>
        <v/>
      </c>
      <c r="L2205" s="49" t="str">
        <f>+'[43]Trafo 3f Consoliadado'!K486</f>
        <v/>
      </c>
      <c r="M2205" s="49" t="str">
        <f>+'[43]Trafo 3f Consoliadado'!L486</f>
        <v/>
      </c>
      <c r="N2205" s="49" t="str">
        <f>+'[43]Trafo 3f Consoliadado'!M486</f>
        <v/>
      </c>
      <c r="O2205" s="49" t="str">
        <f>+'[43]Trafo 3f Consoliadado'!N486</f>
        <v>Estimado</v>
      </c>
      <c r="P2205" s="49" t="str">
        <f>+'[43]Trafo 3f Consoliadado'!O486</f>
        <v/>
      </c>
      <c r="Q2205" s="49" t="str">
        <f>+'[43]Trafo 3f Consoliadado'!P486</f>
        <v>E</v>
      </c>
      <c r="R2205" s="51">
        <f t="shared" si="140"/>
        <v>-0.72469846973771279</v>
      </c>
      <c r="S2205" s="45" t="str">
        <f t="shared" si="141"/>
        <v>Estimado.rar</v>
      </c>
      <c r="V2205" s="46">
        <f t="shared" si="143"/>
        <v>1</v>
      </c>
    </row>
    <row r="2206" spans="1:22" s="45" customFormat="1" ht="11.25" hidden="1" customHeight="1" x14ac:dyDescent="0.2">
      <c r="A2206" s="47">
        <f t="shared" si="142"/>
        <v>2192</v>
      </c>
      <c r="B2206" s="48" t="str">
        <f>+'[43]Trafo 3f Consoliadado'!B487</f>
        <v>TTA302</v>
      </c>
      <c r="C2206" s="49" t="str">
        <f>+'[43]Trafo 3f Consoliadado'!C487</f>
        <v xml:space="preserve">TRANSFORMADOR TRIFASICO AEREO  30 KVA; 2.3/0.44-0.22 KV.                                                                                                                                                                                                  </v>
      </c>
      <c r="D2206" s="49">
        <f>+'[43]Trafo 3f Consoliadado'!D487</f>
        <v>3294.86</v>
      </c>
      <c r="E2206" s="53">
        <f>+'[43]Trafo 3f Consoliadado'!E487</f>
        <v>907.07999999999993</v>
      </c>
      <c r="F2206" s="53"/>
      <c r="G2206" s="49" t="str">
        <f>+'[43]Trafo 3f Consoliadado'!F487</f>
        <v>E</v>
      </c>
      <c r="H2206" s="49" t="str">
        <f>+'[43]Trafo 3f Consoliadado'!G487</f>
        <v/>
      </c>
      <c r="I2206" s="49" t="str">
        <f>+'[43]Trafo 3f Consoliadado'!H487</f>
        <v>Estimado</v>
      </c>
      <c r="J2206" s="49" t="str">
        <f>+'[43]Trafo 3f Consoliadado'!I487</f>
        <v/>
      </c>
      <c r="K2206" s="49" t="str">
        <f>+'[43]Trafo 3f Consoliadado'!J487</f>
        <v/>
      </c>
      <c r="L2206" s="49" t="str">
        <f>+'[43]Trafo 3f Consoliadado'!K487</f>
        <v/>
      </c>
      <c r="M2206" s="49" t="str">
        <f>+'[43]Trafo 3f Consoliadado'!L487</f>
        <v/>
      </c>
      <c r="N2206" s="49" t="str">
        <f>+'[43]Trafo 3f Consoliadado'!M487</f>
        <v/>
      </c>
      <c r="O2206" s="49" t="str">
        <f>+'[43]Trafo 3f Consoliadado'!N487</f>
        <v>Estimado</v>
      </c>
      <c r="P2206" s="49" t="str">
        <f>+'[43]Trafo 3f Consoliadado'!O487</f>
        <v/>
      </c>
      <c r="Q2206" s="49" t="str">
        <f>+'[43]Trafo 3f Consoliadado'!P487</f>
        <v>E</v>
      </c>
      <c r="R2206" s="51">
        <f t="shared" si="140"/>
        <v>-0.72469846973771279</v>
      </c>
      <c r="S2206" s="45" t="str">
        <f t="shared" si="141"/>
        <v>Estimado.rar</v>
      </c>
      <c r="V2206" s="46">
        <f t="shared" si="143"/>
        <v>1</v>
      </c>
    </row>
    <row r="2207" spans="1:22" s="45" customFormat="1" ht="11.25" hidden="1" customHeight="1" x14ac:dyDescent="0.2">
      <c r="A2207" s="47">
        <f t="shared" si="142"/>
        <v>2193</v>
      </c>
      <c r="B2207" s="48" t="str">
        <f>+'[43]Trafo 3f Consoliadado'!B488</f>
        <v>TTC159</v>
      </c>
      <c r="C2207" s="49" t="str">
        <f>+'[43]Trafo 3f Consoliadado'!C488</f>
        <v xml:space="preserve">TRANSFORMADOR TRIFASICO AEREO  37 KVA 2.3 / 0.22 KV                                                                                                                                                                                                       </v>
      </c>
      <c r="D2207" s="49">
        <f>+'[43]Trafo 3f Consoliadado'!D488</f>
        <v>3437.81</v>
      </c>
      <c r="E2207" s="53">
        <f>+'[43]Trafo 3f Consoliadado'!E488</f>
        <v>1050.3699999999999</v>
      </c>
      <c r="F2207" s="53"/>
      <c r="G2207" s="49" t="str">
        <f>+'[43]Trafo 3f Consoliadado'!F488</f>
        <v>E</v>
      </c>
      <c r="H2207" s="49" t="str">
        <f>+'[43]Trafo 3f Consoliadado'!G488</f>
        <v/>
      </c>
      <c r="I2207" s="49" t="str">
        <f>+'[43]Trafo 3f Consoliadado'!H488</f>
        <v>Estimado</v>
      </c>
      <c r="J2207" s="49" t="str">
        <f>+'[43]Trafo 3f Consoliadado'!I488</f>
        <v/>
      </c>
      <c r="K2207" s="49" t="str">
        <f>+'[43]Trafo 3f Consoliadado'!J488</f>
        <v/>
      </c>
      <c r="L2207" s="49" t="str">
        <f>+'[43]Trafo 3f Consoliadado'!K488</f>
        <v/>
      </c>
      <c r="M2207" s="49" t="str">
        <f>+'[43]Trafo 3f Consoliadado'!L488</f>
        <v/>
      </c>
      <c r="N2207" s="49" t="str">
        <f>+'[43]Trafo 3f Consoliadado'!M488</f>
        <v/>
      </c>
      <c r="O2207" s="49" t="str">
        <f>+'[43]Trafo 3f Consoliadado'!N488</f>
        <v>Estimado</v>
      </c>
      <c r="P2207" s="49" t="str">
        <f>+'[43]Trafo 3f Consoliadado'!O488</f>
        <v/>
      </c>
      <c r="Q2207" s="49" t="str">
        <f>+'[43]Trafo 3f Consoliadado'!P488</f>
        <v>E</v>
      </c>
      <c r="R2207" s="51">
        <f t="shared" si="140"/>
        <v>-0.69446537185010226</v>
      </c>
      <c r="S2207" s="45" t="str">
        <f t="shared" si="141"/>
        <v>Estimado.rar</v>
      </c>
      <c r="V2207" s="46">
        <f t="shared" si="143"/>
        <v>1</v>
      </c>
    </row>
    <row r="2208" spans="1:22" s="45" customFormat="1" ht="11.25" hidden="1" customHeight="1" x14ac:dyDescent="0.2">
      <c r="A2208" s="47">
        <f t="shared" si="142"/>
        <v>2194</v>
      </c>
      <c r="B2208" s="48" t="str">
        <f>+'[43]Trafo 3f Consoliadado'!B489</f>
        <v>TTC154</v>
      </c>
      <c r="C2208" s="49" t="str">
        <f>+'[43]Trafo 3f Consoliadado'!C489</f>
        <v xml:space="preserve">TRANSFORMADOR TRIFASICO AEREO  37 KVA 2.3 / 0.38-0.22 KV                                                                                                                                                                                                  </v>
      </c>
      <c r="D2208" s="49">
        <f>+'[43]Trafo 3f Consoliadado'!D489</f>
        <v>3437.81</v>
      </c>
      <c r="E2208" s="53">
        <f>+'[43]Trafo 3f Consoliadado'!E489</f>
        <v>1050.3699999999999</v>
      </c>
      <c r="F2208" s="53"/>
      <c r="G2208" s="49" t="str">
        <f>+'[43]Trafo 3f Consoliadado'!F489</f>
        <v>E</v>
      </c>
      <c r="H2208" s="49" t="str">
        <f>+'[43]Trafo 3f Consoliadado'!G489</f>
        <v/>
      </c>
      <c r="I2208" s="49" t="str">
        <f>+'[43]Trafo 3f Consoliadado'!H489</f>
        <v>Estimado</v>
      </c>
      <c r="J2208" s="49" t="str">
        <f>+'[43]Trafo 3f Consoliadado'!I489</f>
        <v/>
      </c>
      <c r="K2208" s="49" t="str">
        <f>+'[43]Trafo 3f Consoliadado'!J489</f>
        <v/>
      </c>
      <c r="L2208" s="49" t="str">
        <f>+'[43]Trafo 3f Consoliadado'!K489</f>
        <v/>
      </c>
      <c r="M2208" s="49" t="str">
        <f>+'[43]Trafo 3f Consoliadado'!L489</f>
        <v/>
      </c>
      <c r="N2208" s="49" t="str">
        <f>+'[43]Trafo 3f Consoliadado'!M489</f>
        <v/>
      </c>
      <c r="O2208" s="49" t="str">
        <f>+'[43]Trafo 3f Consoliadado'!N489</f>
        <v>Estimado</v>
      </c>
      <c r="P2208" s="49" t="str">
        <f>+'[43]Trafo 3f Consoliadado'!O489</f>
        <v/>
      </c>
      <c r="Q2208" s="49" t="str">
        <f>+'[43]Trafo 3f Consoliadado'!P489</f>
        <v>E</v>
      </c>
      <c r="R2208" s="51">
        <f t="shared" si="140"/>
        <v>-0.69446537185010226</v>
      </c>
      <c r="S2208" s="45" t="str">
        <f t="shared" si="141"/>
        <v>Estimado.rar</v>
      </c>
      <c r="V2208" s="46">
        <f t="shared" si="143"/>
        <v>1</v>
      </c>
    </row>
    <row r="2209" spans="1:22" s="45" customFormat="1" ht="11.25" hidden="1" customHeight="1" x14ac:dyDescent="0.2">
      <c r="A2209" s="47">
        <f t="shared" si="142"/>
        <v>2195</v>
      </c>
      <c r="B2209" s="48" t="str">
        <f>+'[43]Trafo 3f Consoliadado'!B490</f>
        <v>TTA308</v>
      </c>
      <c r="C2209" s="49" t="str">
        <f>+'[43]Trafo 3f Consoliadado'!C490</f>
        <v xml:space="preserve">TRANSFORMADOR TRIFASICO AEREO  40 KVA; 2.3/0.22 KV.                                                                                                                                                                                                       </v>
      </c>
      <c r="D2209" s="49">
        <f>+'[43]Trafo 3f Consoliadado'!D490</f>
        <v>3499.08</v>
      </c>
      <c r="E2209" s="53">
        <f>+'[43]Trafo 3f Consoliadado'!E490</f>
        <v>1111.78</v>
      </c>
      <c r="F2209" s="53"/>
      <c r="G2209" s="49" t="str">
        <f>+'[43]Trafo 3f Consoliadado'!F490</f>
        <v>E</v>
      </c>
      <c r="H2209" s="49" t="str">
        <f>+'[43]Trafo 3f Consoliadado'!G490</f>
        <v/>
      </c>
      <c r="I2209" s="49" t="str">
        <f>+'[43]Trafo 3f Consoliadado'!H490</f>
        <v>Estimado</v>
      </c>
      <c r="J2209" s="49" t="str">
        <f>+'[43]Trafo 3f Consoliadado'!I490</f>
        <v/>
      </c>
      <c r="K2209" s="49" t="str">
        <f>+'[43]Trafo 3f Consoliadado'!J490</f>
        <v/>
      </c>
      <c r="L2209" s="49" t="str">
        <f>+'[43]Trafo 3f Consoliadado'!K490</f>
        <v/>
      </c>
      <c r="M2209" s="49" t="str">
        <f>+'[43]Trafo 3f Consoliadado'!L490</f>
        <v/>
      </c>
      <c r="N2209" s="49" t="str">
        <f>+'[43]Trafo 3f Consoliadado'!M490</f>
        <v/>
      </c>
      <c r="O2209" s="49" t="str">
        <f>+'[43]Trafo 3f Consoliadado'!N490</f>
        <v>Estimado</v>
      </c>
      <c r="P2209" s="49" t="str">
        <f>+'[43]Trafo 3f Consoliadado'!O490</f>
        <v/>
      </c>
      <c r="Q2209" s="49" t="str">
        <f>+'[43]Trafo 3f Consoliadado'!P490</f>
        <v>E</v>
      </c>
      <c r="R2209" s="51">
        <f t="shared" si="140"/>
        <v>-0.68226505252809311</v>
      </c>
      <c r="S2209" s="45" t="str">
        <f t="shared" si="141"/>
        <v>Estimado.rar</v>
      </c>
      <c r="V2209" s="46">
        <f t="shared" si="143"/>
        <v>1</v>
      </c>
    </row>
    <row r="2210" spans="1:22" s="45" customFormat="1" ht="11.25" hidden="1" customHeight="1" x14ac:dyDescent="0.2">
      <c r="A2210" s="47">
        <f t="shared" si="142"/>
        <v>2196</v>
      </c>
      <c r="B2210" s="48" t="str">
        <f>+'[43]Trafo 3f Consoliadado'!B491</f>
        <v>TTA242</v>
      </c>
      <c r="C2210" s="49" t="str">
        <f>+'[43]Trafo 3f Consoliadado'!C491</f>
        <v xml:space="preserve">TRANSFORMADOR TRIFASICO 50 KVA 2.3 /  0.22 KV.                                                                                                                                                                                                            </v>
      </c>
      <c r="D2210" s="49">
        <f>+'[43]Trafo 3f Consoliadado'!D491</f>
        <v>3703.3</v>
      </c>
      <c r="E2210" s="53">
        <f>+'[43]Trafo 3f Consoliadado'!E491</f>
        <v>1316.48</v>
      </c>
      <c r="F2210" s="53"/>
      <c r="G2210" s="49" t="str">
        <f>+'[43]Trafo 3f Consoliadado'!F491</f>
        <v>E</v>
      </c>
      <c r="H2210" s="49" t="str">
        <f>+'[43]Trafo 3f Consoliadado'!G491</f>
        <v/>
      </c>
      <c r="I2210" s="49" t="str">
        <f>+'[43]Trafo 3f Consoliadado'!H491</f>
        <v>Estimado</v>
      </c>
      <c r="J2210" s="49" t="str">
        <f>+'[43]Trafo 3f Consoliadado'!I491</f>
        <v/>
      </c>
      <c r="K2210" s="49" t="str">
        <f>+'[43]Trafo 3f Consoliadado'!J491</f>
        <v/>
      </c>
      <c r="L2210" s="49" t="str">
        <f>+'[43]Trafo 3f Consoliadado'!K491</f>
        <v/>
      </c>
      <c r="M2210" s="49" t="str">
        <f>+'[43]Trafo 3f Consoliadado'!L491</f>
        <v/>
      </c>
      <c r="N2210" s="49" t="str">
        <f>+'[43]Trafo 3f Consoliadado'!M491</f>
        <v/>
      </c>
      <c r="O2210" s="49" t="str">
        <f>+'[43]Trafo 3f Consoliadado'!N491</f>
        <v>Estimado</v>
      </c>
      <c r="P2210" s="49" t="str">
        <f>+'[43]Trafo 3f Consoliadado'!O491</f>
        <v/>
      </c>
      <c r="Q2210" s="49" t="str">
        <f>+'[43]Trafo 3f Consoliadado'!P491</f>
        <v>E</v>
      </c>
      <c r="R2210" s="51">
        <f t="shared" si="140"/>
        <v>-0.64451165177004288</v>
      </c>
      <c r="S2210" s="45" t="str">
        <f t="shared" si="141"/>
        <v>Estimado.rar</v>
      </c>
      <c r="V2210" s="46">
        <f t="shared" si="143"/>
        <v>1</v>
      </c>
    </row>
    <row r="2211" spans="1:22" s="45" customFormat="1" ht="11.25" hidden="1" customHeight="1" x14ac:dyDescent="0.2">
      <c r="A2211" s="47">
        <f t="shared" si="142"/>
        <v>2197</v>
      </c>
      <c r="B2211" s="48" t="str">
        <f>+'[43]Trafo 3f Consoliadado'!B492</f>
        <v>TTA243</v>
      </c>
      <c r="C2211" s="49" t="str">
        <f>+'[43]Trafo 3f Consoliadado'!C492</f>
        <v xml:space="preserve">TRANSFORMADOR TRIFASICO 50 KVA 2.3 / 0.38- 0.22 KV.                                                                                                                                                                                                       </v>
      </c>
      <c r="D2211" s="49">
        <f>+'[43]Trafo 3f Consoliadado'!D492</f>
        <v>3703.3</v>
      </c>
      <c r="E2211" s="53">
        <f>+'[43]Trafo 3f Consoliadado'!E492</f>
        <v>1316.48</v>
      </c>
      <c r="F2211" s="53"/>
      <c r="G2211" s="49" t="str">
        <f>+'[43]Trafo 3f Consoliadado'!F492</f>
        <v>E</v>
      </c>
      <c r="H2211" s="49" t="str">
        <f>+'[43]Trafo 3f Consoliadado'!G492</f>
        <v/>
      </c>
      <c r="I2211" s="49" t="str">
        <f>+'[43]Trafo 3f Consoliadado'!H492</f>
        <v>Estimado</v>
      </c>
      <c r="J2211" s="49" t="str">
        <f>+'[43]Trafo 3f Consoliadado'!I492</f>
        <v/>
      </c>
      <c r="K2211" s="49" t="str">
        <f>+'[43]Trafo 3f Consoliadado'!J492</f>
        <v/>
      </c>
      <c r="L2211" s="49" t="str">
        <f>+'[43]Trafo 3f Consoliadado'!K492</f>
        <v/>
      </c>
      <c r="M2211" s="49" t="str">
        <f>+'[43]Trafo 3f Consoliadado'!L492</f>
        <v/>
      </c>
      <c r="N2211" s="49" t="str">
        <f>+'[43]Trafo 3f Consoliadado'!M492</f>
        <v/>
      </c>
      <c r="O2211" s="49" t="str">
        <f>+'[43]Trafo 3f Consoliadado'!N492</f>
        <v>Estimado</v>
      </c>
      <c r="P2211" s="49" t="str">
        <f>+'[43]Trafo 3f Consoliadado'!O492</f>
        <v/>
      </c>
      <c r="Q2211" s="49" t="str">
        <f>+'[43]Trafo 3f Consoliadado'!P492</f>
        <v>E</v>
      </c>
      <c r="R2211" s="51">
        <f t="shared" si="140"/>
        <v>-0.64451165177004288</v>
      </c>
      <c r="S2211" s="45" t="str">
        <f t="shared" si="141"/>
        <v>Estimado.rar</v>
      </c>
      <c r="V2211" s="46">
        <f t="shared" si="143"/>
        <v>1</v>
      </c>
    </row>
    <row r="2212" spans="1:22" s="45" customFormat="1" ht="11.25" hidden="1" customHeight="1" x14ac:dyDescent="0.2">
      <c r="A2212" s="47">
        <f t="shared" si="142"/>
        <v>2198</v>
      </c>
      <c r="B2212" s="48" t="str">
        <f>+'[43]Trafo 3f Consoliadado'!B493</f>
        <v>TTC162</v>
      </c>
      <c r="C2212" s="49" t="str">
        <f>+'[43]Trafo 3f Consoliadado'!C493</f>
        <v xml:space="preserve">TRANSFORMADOR TRIFASICO AEREO  50 KVA 2.3 / 0.22 KV                                                                                                                                                                                                       </v>
      </c>
      <c r="D2212" s="49">
        <f>+'[43]Trafo 3f Consoliadado'!D493</f>
        <v>3703.3</v>
      </c>
      <c r="E2212" s="53">
        <f>+'[43]Trafo 3f Consoliadado'!E493</f>
        <v>1316.48</v>
      </c>
      <c r="F2212" s="53"/>
      <c r="G2212" s="49" t="str">
        <f>+'[43]Trafo 3f Consoliadado'!F493</f>
        <v>E</v>
      </c>
      <c r="H2212" s="49" t="str">
        <f>+'[43]Trafo 3f Consoliadado'!G493</f>
        <v/>
      </c>
      <c r="I2212" s="49" t="str">
        <f>+'[43]Trafo 3f Consoliadado'!H493</f>
        <v>Estimado</v>
      </c>
      <c r="J2212" s="49" t="str">
        <f>+'[43]Trafo 3f Consoliadado'!I493</f>
        <v/>
      </c>
      <c r="K2212" s="49" t="str">
        <f>+'[43]Trafo 3f Consoliadado'!J493</f>
        <v/>
      </c>
      <c r="L2212" s="49" t="str">
        <f>+'[43]Trafo 3f Consoliadado'!K493</f>
        <v/>
      </c>
      <c r="M2212" s="49" t="str">
        <f>+'[43]Trafo 3f Consoliadado'!L493</f>
        <v/>
      </c>
      <c r="N2212" s="49" t="str">
        <f>+'[43]Trafo 3f Consoliadado'!M493</f>
        <v/>
      </c>
      <c r="O2212" s="49" t="str">
        <f>+'[43]Trafo 3f Consoliadado'!N493</f>
        <v>Estimado</v>
      </c>
      <c r="P2212" s="49" t="str">
        <f>+'[43]Trafo 3f Consoliadado'!O493</f>
        <v/>
      </c>
      <c r="Q2212" s="49" t="str">
        <f>+'[43]Trafo 3f Consoliadado'!P493</f>
        <v>E</v>
      </c>
      <c r="R2212" s="51">
        <f t="shared" si="140"/>
        <v>-0.64451165177004288</v>
      </c>
      <c r="S2212" s="45" t="str">
        <f t="shared" si="141"/>
        <v>Estimado.rar</v>
      </c>
      <c r="V2212" s="46">
        <f t="shared" si="143"/>
        <v>1</v>
      </c>
    </row>
    <row r="2213" spans="1:22" s="45" customFormat="1" ht="11.25" hidden="1" customHeight="1" x14ac:dyDescent="0.2">
      <c r="A2213" s="47">
        <f t="shared" si="142"/>
        <v>2199</v>
      </c>
      <c r="B2213" s="48" t="str">
        <f>+'[43]Trafo 3f Consoliadado'!B494</f>
        <v>TTA311</v>
      </c>
      <c r="C2213" s="49" t="str">
        <f>+'[43]Trafo 3f Consoliadado'!C494</f>
        <v xml:space="preserve">TRANSFORMADOR TRIFASICO AEREO  50 KVA, 2.3 KV/440/220 V                                                                                                                                                                                                   </v>
      </c>
      <c r="D2213" s="49">
        <f>+'[43]Trafo 3f Consoliadado'!D494</f>
        <v>3703.3</v>
      </c>
      <c r="E2213" s="53">
        <f>+'[43]Trafo 3f Consoliadado'!E494</f>
        <v>1316.48</v>
      </c>
      <c r="F2213" s="53"/>
      <c r="G2213" s="49" t="str">
        <f>+'[43]Trafo 3f Consoliadado'!F494</f>
        <v>E</v>
      </c>
      <c r="H2213" s="49" t="str">
        <f>+'[43]Trafo 3f Consoliadado'!G494</f>
        <v/>
      </c>
      <c r="I2213" s="49" t="str">
        <f>+'[43]Trafo 3f Consoliadado'!H494</f>
        <v>Estimado</v>
      </c>
      <c r="J2213" s="49" t="str">
        <f>+'[43]Trafo 3f Consoliadado'!I494</f>
        <v/>
      </c>
      <c r="K2213" s="49" t="str">
        <f>+'[43]Trafo 3f Consoliadado'!J494</f>
        <v/>
      </c>
      <c r="L2213" s="49" t="str">
        <f>+'[43]Trafo 3f Consoliadado'!K494</f>
        <v/>
      </c>
      <c r="M2213" s="49" t="str">
        <f>+'[43]Trafo 3f Consoliadado'!L494</f>
        <v/>
      </c>
      <c r="N2213" s="49" t="str">
        <f>+'[43]Trafo 3f Consoliadado'!M494</f>
        <v/>
      </c>
      <c r="O2213" s="49" t="str">
        <f>+'[43]Trafo 3f Consoliadado'!N494</f>
        <v>Estimado</v>
      </c>
      <c r="P2213" s="49" t="str">
        <f>+'[43]Trafo 3f Consoliadado'!O494</f>
        <v/>
      </c>
      <c r="Q2213" s="49" t="str">
        <f>+'[43]Trafo 3f Consoliadado'!P494</f>
        <v>E</v>
      </c>
      <c r="R2213" s="51">
        <f t="shared" si="140"/>
        <v>-0.64451165177004288</v>
      </c>
      <c r="S2213" s="45" t="str">
        <f t="shared" si="141"/>
        <v>Estimado.rar</v>
      </c>
      <c r="V2213" s="46">
        <f t="shared" si="143"/>
        <v>1</v>
      </c>
    </row>
    <row r="2214" spans="1:22" s="45" customFormat="1" ht="11.25" hidden="1" customHeight="1" x14ac:dyDescent="0.2">
      <c r="A2214" s="47">
        <f t="shared" si="142"/>
        <v>2200</v>
      </c>
      <c r="B2214" s="48" t="str">
        <f>+'[43]Trafo 3f Consoliadado'!B495</f>
        <v>TTA182</v>
      </c>
      <c r="C2214" s="49" t="str">
        <f>+'[43]Trafo 3f Consoliadado'!C495</f>
        <v xml:space="preserve">TRANSFORMADOR TRIFASICO AEREO  50 KVA; 2.3/0.38-0.22 KV.                                                                                                                                                                                                  </v>
      </c>
      <c r="D2214" s="49">
        <f>+'[43]Trafo 3f Consoliadado'!D495</f>
        <v>3703.3</v>
      </c>
      <c r="E2214" s="53">
        <f>+'[43]Trafo 3f Consoliadado'!E495</f>
        <v>1316.48</v>
      </c>
      <c r="F2214" s="53"/>
      <c r="G2214" s="49" t="str">
        <f>+'[43]Trafo 3f Consoliadado'!F495</f>
        <v>E</v>
      </c>
      <c r="H2214" s="49" t="str">
        <f>+'[43]Trafo 3f Consoliadado'!G495</f>
        <v/>
      </c>
      <c r="I2214" s="49" t="str">
        <f>+'[43]Trafo 3f Consoliadado'!H495</f>
        <v>Estimado</v>
      </c>
      <c r="J2214" s="49" t="str">
        <f>+'[43]Trafo 3f Consoliadado'!I495</f>
        <v/>
      </c>
      <c r="K2214" s="49" t="str">
        <f>+'[43]Trafo 3f Consoliadado'!J495</f>
        <v/>
      </c>
      <c r="L2214" s="49" t="str">
        <f>+'[43]Trafo 3f Consoliadado'!K495</f>
        <v/>
      </c>
      <c r="M2214" s="49" t="str">
        <f>+'[43]Trafo 3f Consoliadado'!L495</f>
        <v/>
      </c>
      <c r="N2214" s="49" t="str">
        <f>+'[43]Trafo 3f Consoliadado'!M495</f>
        <v/>
      </c>
      <c r="O2214" s="49" t="str">
        <f>+'[43]Trafo 3f Consoliadado'!N495</f>
        <v>Estimado</v>
      </c>
      <c r="P2214" s="49" t="str">
        <f>+'[43]Trafo 3f Consoliadado'!O495</f>
        <v/>
      </c>
      <c r="Q2214" s="49" t="str">
        <f>+'[43]Trafo 3f Consoliadado'!P495</f>
        <v>E</v>
      </c>
      <c r="R2214" s="51">
        <f t="shared" si="140"/>
        <v>-0.64451165177004288</v>
      </c>
      <c r="S2214" s="45" t="str">
        <f t="shared" si="141"/>
        <v>Estimado.rar</v>
      </c>
      <c r="V2214" s="46">
        <f t="shared" si="143"/>
        <v>1</v>
      </c>
    </row>
    <row r="2215" spans="1:22" s="45" customFormat="1" ht="11.25" hidden="1" customHeight="1" x14ac:dyDescent="0.2">
      <c r="A2215" s="47">
        <f t="shared" si="142"/>
        <v>2201</v>
      </c>
      <c r="B2215" s="48" t="str">
        <f>+'[43]Trafo 3f Consoliadado'!B496</f>
        <v>TTA313</v>
      </c>
      <c r="C2215" s="49" t="str">
        <f>+'[43]Trafo 3f Consoliadado'!C496</f>
        <v xml:space="preserve">TRANSFORMADOR TRIFASICO AEREO  75 KVA, 2.3 KV/220 V                                                                                                                                                                                                       </v>
      </c>
      <c r="D2215" s="49">
        <f>+'[43]Trafo 3f Consoliadado'!D496</f>
        <v>4213.8500000000004</v>
      </c>
      <c r="E2215" s="53">
        <f>+'[43]Trafo 3f Consoliadado'!E496</f>
        <v>1828.23</v>
      </c>
      <c r="F2215" s="53"/>
      <c r="G2215" s="49" t="str">
        <f>+'[43]Trafo 3f Consoliadado'!F496</f>
        <v>E</v>
      </c>
      <c r="H2215" s="49" t="str">
        <f>+'[43]Trafo 3f Consoliadado'!G496</f>
        <v/>
      </c>
      <c r="I2215" s="49" t="str">
        <f>+'[43]Trafo 3f Consoliadado'!H496</f>
        <v>Estimado</v>
      </c>
      <c r="J2215" s="49" t="str">
        <f>+'[43]Trafo 3f Consoliadado'!I496</f>
        <v/>
      </c>
      <c r="K2215" s="49" t="str">
        <f>+'[43]Trafo 3f Consoliadado'!J496</f>
        <v/>
      </c>
      <c r="L2215" s="49" t="str">
        <f>+'[43]Trafo 3f Consoliadado'!K496</f>
        <v/>
      </c>
      <c r="M2215" s="49" t="str">
        <f>+'[43]Trafo 3f Consoliadado'!L496</f>
        <v/>
      </c>
      <c r="N2215" s="49" t="str">
        <f>+'[43]Trafo 3f Consoliadado'!M496</f>
        <v/>
      </c>
      <c r="O2215" s="49" t="str">
        <f>+'[43]Trafo 3f Consoliadado'!N496</f>
        <v>Estimado</v>
      </c>
      <c r="P2215" s="49" t="str">
        <f>+'[43]Trafo 3f Consoliadado'!O496</f>
        <v/>
      </c>
      <c r="Q2215" s="49" t="str">
        <f>+'[43]Trafo 3f Consoliadado'!P496</f>
        <v>E</v>
      </c>
      <c r="R2215" s="51">
        <f t="shared" si="140"/>
        <v>-0.56613785493076407</v>
      </c>
      <c r="S2215" s="45" t="str">
        <f t="shared" si="141"/>
        <v>Estimado.rar</v>
      </c>
      <c r="V2215" s="46">
        <f t="shared" si="143"/>
        <v>1</v>
      </c>
    </row>
    <row r="2216" spans="1:22" s="45" customFormat="1" ht="11.25" hidden="1" customHeight="1" x14ac:dyDescent="0.2">
      <c r="A2216" s="47">
        <f t="shared" si="142"/>
        <v>2202</v>
      </c>
      <c r="B2216" s="48" t="str">
        <f>+'[43]Trafo 3f Consoliadado'!B497</f>
        <v>TTA314</v>
      </c>
      <c r="C2216" s="49" t="str">
        <f>+'[43]Trafo 3f Consoliadado'!C497</f>
        <v xml:space="preserve">TRANSFORMADOR TRIFASICO AEREO  75 KVA, 2.3 KV/380/220 V                                                                                                                                                                                                   </v>
      </c>
      <c r="D2216" s="49">
        <f>+'[43]Trafo 3f Consoliadado'!D497</f>
        <v>4213.8500000000004</v>
      </c>
      <c r="E2216" s="53">
        <f>+'[43]Trafo 3f Consoliadado'!E497</f>
        <v>1828.23</v>
      </c>
      <c r="F2216" s="53"/>
      <c r="G2216" s="49" t="str">
        <f>+'[43]Trafo 3f Consoliadado'!F497</f>
        <v>E</v>
      </c>
      <c r="H2216" s="49" t="str">
        <f>+'[43]Trafo 3f Consoliadado'!G497</f>
        <v/>
      </c>
      <c r="I2216" s="49" t="str">
        <f>+'[43]Trafo 3f Consoliadado'!H497</f>
        <v>Estimado</v>
      </c>
      <c r="J2216" s="49" t="str">
        <f>+'[43]Trafo 3f Consoliadado'!I497</f>
        <v/>
      </c>
      <c r="K2216" s="49" t="str">
        <f>+'[43]Trafo 3f Consoliadado'!J497</f>
        <v/>
      </c>
      <c r="L2216" s="49" t="str">
        <f>+'[43]Trafo 3f Consoliadado'!K497</f>
        <v/>
      </c>
      <c r="M2216" s="49" t="str">
        <f>+'[43]Trafo 3f Consoliadado'!L497</f>
        <v/>
      </c>
      <c r="N2216" s="49" t="str">
        <f>+'[43]Trafo 3f Consoliadado'!M497</f>
        <v/>
      </c>
      <c r="O2216" s="49" t="str">
        <f>+'[43]Trafo 3f Consoliadado'!N497</f>
        <v>Estimado</v>
      </c>
      <c r="P2216" s="49" t="str">
        <f>+'[43]Trafo 3f Consoliadado'!O497</f>
        <v/>
      </c>
      <c r="Q2216" s="49" t="str">
        <f>+'[43]Trafo 3f Consoliadado'!P497</f>
        <v>E</v>
      </c>
      <c r="R2216" s="51">
        <f t="shared" si="140"/>
        <v>-0.56613785493076407</v>
      </c>
      <c r="S2216" s="45" t="str">
        <f t="shared" si="141"/>
        <v>Estimado.rar</v>
      </c>
      <c r="V2216" s="46">
        <f t="shared" si="143"/>
        <v>1</v>
      </c>
    </row>
    <row r="2217" spans="1:22" s="45" customFormat="1" ht="11.25" hidden="1" customHeight="1" x14ac:dyDescent="0.2">
      <c r="A2217" s="47">
        <f t="shared" si="142"/>
        <v>2203</v>
      </c>
      <c r="B2217" s="48" t="str">
        <f>+'[43]Trafo 3f Consoliadado'!B498</f>
        <v>TTA315</v>
      </c>
      <c r="C2217" s="49" t="str">
        <f>+'[43]Trafo 3f Consoliadado'!C498</f>
        <v xml:space="preserve">TRANSFORMADOR TRIFASICO AEREO  75 KVA, 2.3 KV/440/220 V                                                                                                                                                                                                   </v>
      </c>
      <c r="D2217" s="49">
        <f>+'[43]Trafo 3f Consoliadado'!D498</f>
        <v>4213.8500000000004</v>
      </c>
      <c r="E2217" s="53">
        <f>+'[43]Trafo 3f Consoliadado'!E498</f>
        <v>1828.23</v>
      </c>
      <c r="F2217" s="53"/>
      <c r="G2217" s="49" t="str">
        <f>+'[43]Trafo 3f Consoliadado'!F498</f>
        <v>E</v>
      </c>
      <c r="H2217" s="49" t="str">
        <f>+'[43]Trafo 3f Consoliadado'!G498</f>
        <v/>
      </c>
      <c r="I2217" s="49" t="str">
        <f>+'[43]Trafo 3f Consoliadado'!H498</f>
        <v>Estimado</v>
      </c>
      <c r="J2217" s="49" t="str">
        <f>+'[43]Trafo 3f Consoliadado'!I498</f>
        <v/>
      </c>
      <c r="K2217" s="49" t="str">
        <f>+'[43]Trafo 3f Consoliadado'!J498</f>
        <v/>
      </c>
      <c r="L2217" s="49" t="str">
        <f>+'[43]Trafo 3f Consoliadado'!K498</f>
        <v/>
      </c>
      <c r="M2217" s="49" t="str">
        <f>+'[43]Trafo 3f Consoliadado'!L498</f>
        <v/>
      </c>
      <c r="N2217" s="49" t="str">
        <f>+'[43]Trafo 3f Consoliadado'!M498</f>
        <v/>
      </c>
      <c r="O2217" s="49" t="str">
        <f>+'[43]Trafo 3f Consoliadado'!N498</f>
        <v>Estimado</v>
      </c>
      <c r="P2217" s="49" t="str">
        <f>+'[43]Trafo 3f Consoliadado'!O498</f>
        <v/>
      </c>
      <c r="Q2217" s="49" t="str">
        <f>+'[43]Trafo 3f Consoliadado'!P498</f>
        <v>E</v>
      </c>
      <c r="R2217" s="51">
        <f t="shared" si="140"/>
        <v>-0.56613785493076407</v>
      </c>
      <c r="S2217" s="45" t="str">
        <f t="shared" si="141"/>
        <v>Estimado.rar</v>
      </c>
      <c r="V2217" s="46">
        <f t="shared" si="143"/>
        <v>1</v>
      </c>
    </row>
    <row r="2218" spans="1:22" s="45" customFormat="1" ht="11.25" hidden="1" customHeight="1" x14ac:dyDescent="0.2">
      <c r="A2218" s="47">
        <f t="shared" si="142"/>
        <v>2204</v>
      </c>
      <c r="B2218" s="48" t="str">
        <f>+'[43]Trafo 3f Consoliadado'!B499</f>
        <v>TTA288</v>
      </c>
      <c r="C2218" s="49" t="str">
        <f>+'[43]Trafo 3f Consoliadado'!C499</f>
        <v xml:space="preserve">TRANSFORMADOR TRIFASICO 80 KVA 2.3/0.22 KV                                                                                                                                                                                                                </v>
      </c>
      <c r="D2218" s="49">
        <f>+'[43]Trafo 3f Consoliadado'!D499</f>
        <v>4315.96</v>
      </c>
      <c r="E2218" s="53">
        <f>+'[43]Trafo 3f Consoliadado'!E499</f>
        <v>1930.58</v>
      </c>
      <c r="F2218" s="53"/>
      <c r="G2218" s="49" t="str">
        <f>+'[43]Trafo 3f Consoliadado'!F499</f>
        <v>E</v>
      </c>
      <c r="H2218" s="49" t="str">
        <f>+'[43]Trafo 3f Consoliadado'!G499</f>
        <v/>
      </c>
      <c r="I2218" s="49" t="str">
        <f>+'[43]Trafo 3f Consoliadado'!H499</f>
        <v>Estimado</v>
      </c>
      <c r="J2218" s="49" t="str">
        <f>+'[43]Trafo 3f Consoliadado'!I499</f>
        <v/>
      </c>
      <c r="K2218" s="49" t="str">
        <f>+'[43]Trafo 3f Consoliadado'!J499</f>
        <v/>
      </c>
      <c r="L2218" s="49" t="str">
        <f>+'[43]Trafo 3f Consoliadado'!K499</f>
        <v/>
      </c>
      <c r="M2218" s="49" t="str">
        <f>+'[43]Trafo 3f Consoliadado'!L499</f>
        <v/>
      </c>
      <c r="N2218" s="49" t="str">
        <f>+'[43]Trafo 3f Consoliadado'!M499</f>
        <v/>
      </c>
      <c r="O2218" s="49" t="str">
        <f>+'[43]Trafo 3f Consoliadado'!N499</f>
        <v>Estimado</v>
      </c>
      <c r="P2218" s="49" t="str">
        <f>+'[43]Trafo 3f Consoliadado'!O499</f>
        <v/>
      </c>
      <c r="Q2218" s="49" t="str">
        <f>+'[43]Trafo 3f Consoliadado'!P499</f>
        <v>E</v>
      </c>
      <c r="R2218" s="51">
        <f t="shared" si="140"/>
        <v>-0.55268816207749838</v>
      </c>
      <c r="S2218" s="45" t="str">
        <f t="shared" si="141"/>
        <v>Estimado.rar</v>
      </c>
      <c r="V2218" s="46">
        <f t="shared" si="143"/>
        <v>1</v>
      </c>
    </row>
    <row r="2219" spans="1:22" s="45" customFormat="1" ht="11.25" hidden="1" customHeight="1" x14ac:dyDescent="0.2">
      <c r="A2219" s="47">
        <f t="shared" si="142"/>
        <v>2205</v>
      </c>
      <c r="B2219" s="48" t="str">
        <f>+'[43]Trafo 3f Consoliadado'!B500</f>
        <v>TTC169</v>
      </c>
      <c r="C2219" s="49" t="str">
        <f>+'[43]Trafo 3f Consoliadado'!C500</f>
        <v xml:space="preserve">TRANSFORMADOR TRIFASICO AEREO  80 KVA 2.3 / 0.38-0.22 KV                                                                                                                                                                                                  </v>
      </c>
      <c r="D2219" s="49">
        <f>+'[43]Trafo 3f Consoliadado'!D500</f>
        <v>4315.96</v>
      </c>
      <c r="E2219" s="53">
        <f>+'[43]Trafo 3f Consoliadado'!E500</f>
        <v>1930.58</v>
      </c>
      <c r="F2219" s="53"/>
      <c r="G2219" s="49" t="str">
        <f>+'[43]Trafo 3f Consoliadado'!F500</f>
        <v>E</v>
      </c>
      <c r="H2219" s="49" t="str">
        <f>+'[43]Trafo 3f Consoliadado'!G500</f>
        <v/>
      </c>
      <c r="I2219" s="49" t="str">
        <f>+'[43]Trafo 3f Consoliadado'!H500</f>
        <v>Estimado</v>
      </c>
      <c r="J2219" s="49" t="str">
        <f>+'[43]Trafo 3f Consoliadado'!I500</f>
        <v/>
      </c>
      <c r="K2219" s="49" t="str">
        <f>+'[43]Trafo 3f Consoliadado'!J500</f>
        <v/>
      </c>
      <c r="L2219" s="49" t="str">
        <f>+'[43]Trafo 3f Consoliadado'!K500</f>
        <v/>
      </c>
      <c r="M2219" s="49" t="str">
        <f>+'[43]Trafo 3f Consoliadado'!L500</f>
        <v/>
      </c>
      <c r="N2219" s="49" t="str">
        <f>+'[43]Trafo 3f Consoliadado'!M500</f>
        <v/>
      </c>
      <c r="O2219" s="49" t="str">
        <f>+'[43]Trafo 3f Consoliadado'!N500</f>
        <v>Estimado</v>
      </c>
      <c r="P2219" s="49" t="str">
        <f>+'[43]Trafo 3f Consoliadado'!O500</f>
        <v/>
      </c>
      <c r="Q2219" s="49" t="str">
        <f>+'[43]Trafo 3f Consoliadado'!P500</f>
        <v>E</v>
      </c>
      <c r="R2219" s="51">
        <f t="shared" si="140"/>
        <v>-0.55268816207749838</v>
      </c>
      <c r="S2219" s="45" t="str">
        <f t="shared" si="141"/>
        <v>Estimado.rar</v>
      </c>
      <c r="V2219" s="46">
        <f t="shared" si="143"/>
        <v>1</v>
      </c>
    </row>
    <row r="2220" spans="1:22" s="45" customFormat="1" ht="11.25" hidden="1" customHeight="1" x14ac:dyDescent="0.2">
      <c r="A2220" s="47">
        <f t="shared" si="142"/>
        <v>2206</v>
      </c>
      <c r="B2220" s="48" t="str">
        <f>+'[43]Trafo 3f Consoliadado'!B501</f>
        <v>TTA317</v>
      </c>
      <c r="C2220" s="49" t="str">
        <f>+'[43]Trafo 3f Consoliadado'!C501</f>
        <v xml:space="preserve">TRANSFORMADOR TRIFASICO AEREO  80 KVA, 2.3 KV/220 V                                                                                                                                                                                                       </v>
      </c>
      <c r="D2220" s="49">
        <f>+'[43]Trafo 3f Consoliadado'!D501</f>
        <v>4315.96</v>
      </c>
      <c r="E2220" s="53">
        <f>+'[43]Trafo 3f Consoliadado'!E501</f>
        <v>1930.58</v>
      </c>
      <c r="F2220" s="53"/>
      <c r="G2220" s="49" t="str">
        <f>+'[43]Trafo 3f Consoliadado'!F501</f>
        <v>E</v>
      </c>
      <c r="H2220" s="49" t="str">
        <f>+'[43]Trafo 3f Consoliadado'!G501</f>
        <v/>
      </c>
      <c r="I2220" s="49" t="str">
        <f>+'[43]Trafo 3f Consoliadado'!H501</f>
        <v>Estimado</v>
      </c>
      <c r="J2220" s="49" t="str">
        <f>+'[43]Trafo 3f Consoliadado'!I501</f>
        <v/>
      </c>
      <c r="K2220" s="49" t="str">
        <f>+'[43]Trafo 3f Consoliadado'!J501</f>
        <v/>
      </c>
      <c r="L2220" s="49" t="str">
        <f>+'[43]Trafo 3f Consoliadado'!K501</f>
        <v/>
      </c>
      <c r="M2220" s="49" t="str">
        <f>+'[43]Trafo 3f Consoliadado'!L501</f>
        <v/>
      </c>
      <c r="N2220" s="49" t="str">
        <f>+'[43]Trafo 3f Consoliadado'!M501</f>
        <v/>
      </c>
      <c r="O2220" s="49" t="str">
        <f>+'[43]Trafo 3f Consoliadado'!N501</f>
        <v>Estimado</v>
      </c>
      <c r="P2220" s="49" t="str">
        <f>+'[43]Trafo 3f Consoliadado'!O501</f>
        <v/>
      </c>
      <c r="Q2220" s="49" t="str">
        <f>+'[43]Trafo 3f Consoliadado'!P501</f>
        <v>E</v>
      </c>
      <c r="R2220" s="51">
        <f t="shared" si="140"/>
        <v>-0.55268816207749838</v>
      </c>
      <c r="S2220" s="45" t="str">
        <f t="shared" si="141"/>
        <v>Estimado.rar</v>
      </c>
      <c r="V2220" s="46">
        <f t="shared" si="143"/>
        <v>1</v>
      </c>
    </row>
    <row r="2221" spans="1:22" s="45" customFormat="1" ht="11.25" hidden="1" customHeight="1" x14ac:dyDescent="0.2">
      <c r="A2221" s="47">
        <f t="shared" si="142"/>
        <v>2207</v>
      </c>
      <c r="B2221" s="48" t="str">
        <f>+'[43]Trafo 3f Consoliadado'!B502</f>
        <v>TTA318</v>
      </c>
      <c r="C2221" s="49" t="str">
        <f>+'[43]Trafo 3f Consoliadado'!C502</f>
        <v xml:space="preserve">TRANSFORMADOR TRIFASICO AEREO  80 KVA, 2.3 KV/440/220 V                                                                                                                                                                                                   </v>
      </c>
      <c r="D2221" s="49">
        <f>+'[43]Trafo 3f Consoliadado'!D502</f>
        <v>4315.96</v>
      </c>
      <c r="E2221" s="53">
        <f>+'[43]Trafo 3f Consoliadado'!E502</f>
        <v>1930.58</v>
      </c>
      <c r="F2221" s="53"/>
      <c r="G2221" s="49" t="str">
        <f>+'[43]Trafo 3f Consoliadado'!F502</f>
        <v>E</v>
      </c>
      <c r="H2221" s="49" t="str">
        <f>+'[43]Trafo 3f Consoliadado'!G502</f>
        <v/>
      </c>
      <c r="I2221" s="49" t="str">
        <f>+'[43]Trafo 3f Consoliadado'!H502</f>
        <v>Estimado</v>
      </c>
      <c r="J2221" s="49" t="str">
        <f>+'[43]Trafo 3f Consoliadado'!I502</f>
        <v/>
      </c>
      <c r="K2221" s="49" t="str">
        <f>+'[43]Trafo 3f Consoliadado'!J502</f>
        <v/>
      </c>
      <c r="L2221" s="49" t="str">
        <f>+'[43]Trafo 3f Consoliadado'!K502</f>
        <v/>
      </c>
      <c r="M2221" s="49" t="str">
        <f>+'[43]Trafo 3f Consoliadado'!L502</f>
        <v/>
      </c>
      <c r="N2221" s="49" t="str">
        <f>+'[43]Trafo 3f Consoliadado'!M502</f>
        <v/>
      </c>
      <c r="O2221" s="49" t="str">
        <f>+'[43]Trafo 3f Consoliadado'!N502</f>
        <v>Estimado</v>
      </c>
      <c r="P2221" s="49" t="str">
        <f>+'[43]Trafo 3f Consoliadado'!O502</f>
        <v/>
      </c>
      <c r="Q2221" s="49" t="str">
        <f>+'[43]Trafo 3f Consoliadado'!P502</f>
        <v>E</v>
      </c>
      <c r="R2221" s="51">
        <f t="shared" si="140"/>
        <v>-0.55268816207749838</v>
      </c>
      <c r="S2221" s="45" t="str">
        <f t="shared" si="141"/>
        <v>Estimado.rar</v>
      </c>
      <c r="V2221" s="46">
        <f t="shared" si="143"/>
        <v>1</v>
      </c>
    </row>
    <row r="2222" spans="1:22" s="45" customFormat="1" ht="11.25" hidden="1" customHeight="1" x14ac:dyDescent="0.2">
      <c r="A2222" s="47">
        <f t="shared" si="142"/>
        <v>2208</v>
      </c>
      <c r="B2222" s="48" t="str">
        <f>+'[43]Trafo 3f Consoliadado'!B503</f>
        <v>TTA319</v>
      </c>
      <c r="C2222" s="49" t="str">
        <f>+'[43]Trafo 3f Consoliadado'!C503</f>
        <v xml:space="preserve">TRANSFORMADOR TRIFASICO AEREO  90 KVA, 2.3 KV/220 V                                                                                                                                                                                                       </v>
      </c>
      <c r="D2222" s="49">
        <f>+'[43]Trafo 3f Consoliadado'!D503</f>
        <v>4520.18</v>
      </c>
      <c r="E2222" s="53">
        <f>+'[43]Trafo 3f Consoliadado'!E503</f>
        <v>2135.2799999999997</v>
      </c>
      <c r="F2222" s="53"/>
      <c r="G2222" s="49" t="str">
        <f>+'[43]Trafo 3f Consoliadado'!F503</f>
        <v>E</v>
      </c>
      <c r="H2222" s="49" t="str">
        <f>+'[43]Trafo 3f Consoliadado'!G503</f>
        <v/>
      </c>
      <c r="I2222" s="49" t="str">
        <f>+'[43]Trafo 3f Consoliadado'!H503</f>
        <v>Estimado</v>
      </c>
      <c r="J2222" s="49" t="str">
        <f>+'[43]Trafo 3f Consoliadado'!I503</f>
        <v/>
      </c>
      <c r="K2222" s="49" t="str">
        <f>+'[43]Trafo 3f Consoliadado'!J503</f>
        <v/>
      </c>
      <c r="L2222" s="49" t="str">
        <f>+'[43]Trafo 3f Consoliadado'!K503</f>
        <v/>
      </c>
      <c r="M2222" s="49" t="str">
        <f>+'[43]Trafo 3f Consoliadado'!L503</f>
        <v/>
      </c>
      <c r="N2222" s="49" t="str">
        <f>+'[43]Trafo 3f Consoliadado'!M503</f>
        <v/>
      </c>
      <c r="O2222" s="49" t="str">
        <f>+'[43]Trafo 3f Consoliadado'!N503</f>
        <v>Estimado</v>
      </c>
      <c r="P2222" s="49" t="str">
        <f>+'[43]Trafo 3f Consoliadado'!O503</f>
        <v/>
      </c>
      <c r="Q2222" s="49" t="str">
        <f>+'[43]Trafo 3f Consoliadado'!P503</f>
        <v>E</v>
      </c>
      <c r="R2222" s="51">
        <f t="shared" si="140"/>
        <v>-0.52761173227614844</v>
      </c>
      <c r="S2222" s="45" t="str">
        <f t="shared" si="141"/>
        <v>Estimado.rar</v>
      </c>
      <c r="V2222" s="46">
        <f t="shared" si="143"/>
        <v>1</v>
      </c>
    </row>
    <row r="2223" spans="1:22" s="45" customFormat="1" ht="11.25" hidden="1" customHeight="1" x14ac:dyDescent="0.2">
      <c r="A2223" s="47">
        <f t="shared" si="142"/>
        <v>2209</v>
      </c>
      <c r="B2223" s="48" t="str">
        <f>+'[43]Trafo 3f Consoliadado'!B504</f>
        <v>TTA320</v>
      </c>
      <c r="C2223" s="49" t="str">
        <f>+'[43]Trafo 3f Consoliadado'!C504</f>
        <v xml:space="preserve">TRANSFORMADOR TRIFASICO AEREO  90 KVA, 2.3 KV/440/220 V                                                                                                                                                                                                   </v>
      </c>
      <c r="D2223" s="49">
        <f>+'[43]Trafo 3f Consoliadado'!D504</f>
        <v>4520.18</v>
      </c>
      <c r="E2223" s="53">
        <f>+'[43]Trafo 3f Consoliadado'!E504</f>
        <v>2135.2799999999997</v>
      </c>
      <c r="F2223" s="53"/>
      <c r="G2223" s="49" t="str">
        <f>+'[43]Trafo 3f Consoliadado'!F504</f>
        <v>E</v>
      </c>
      <c r="H2223" s="49" t="str">
        <f>+'[43]Trafo 3f Consoliadado'!G504</f>
        <v/>
      </c>
      <c r="I2223" s="49" t="str">
        <f>+'[43]Trafo 3f Consoliadado'!H504</f>
        <v>Estimado</v>
      </c>
      <c r="J2223" s="49" t="str">
        <f>+'[43]Trafo 3f Consoliadado'!I504</f>
        <v/>
      </c>
      <c r="K2223" s="49" t="str">
        <f>+'[43]Trafo 3f Consoliadado'!J504</f>
        <v/>
      </c>
      <c r="L2223" s="49" t="str">
        <f>+'[43]Trafo 3f Consoliadado'!K504</f>
        <v/>
      </c>
      <c r="M2223" s="49" t="str">
        <f>+'[43]Trafo 3f Consoliadado'!L504</f>
        <v/>
      </c>
      <c r="N2223" s="49" t="str">
        <f>+'[43]Trafo 3f Consoliadado'!M504</f>
        <v/>
      </c>
      <c r="O2223" s="49" t="str">
        <f>+'[43]Trafo 3f Consoliadado'!N504</f>
        <v>Estimado</v>
      </c>
      <c r="P2223" s="49" t="str">
        <f>+'[43]Trafo 3f Consoliadado'!O504</f>
        <v/>
      </c>
      <c r="Q2223" s="49" t="str">
        <f>+'[43]Trafo 3f Consoliadado'!P504</f>
        <v>E</v>
      </c>
      <c r="R2223" s="51">
        <f t="shared" si="140"/>
        <v>-0.52761173227614844</v>
      </c>
      <c r="S2223" s="45" t="str">
        <f t="shared" si="141"/>
        <v>Estimado.rar</v>
      </c>
      <c r="V2223" s="46">
        <f t="shared" si="143"/>
        <v>1</v>
      </c>
    </row>
    <row r="2224" spans="1:22" s="45" customFormat="1" ht="11.25" hidden="1" customHeight="1" x14ac:dyDescent="0.2">
      <c r="A2224" s="47">
        <f t="shared" si="142"/>
        <v>2210</v>
      </c>
      <c r="B2224" s="48" t="str">
        <f>+'[43]Trafo 3f Consoliadado'!B505</f>
        <v>TTA264</v>
      </c>
      <c r="C2224" s="49" t="str">
        <f>+'[43]Trafo 3f Consoliadado'!C505</f>
        <v xml:space="preserve">TRANSFORMADOR TRIFASICO 100 KVA 2.3/0.44-0.22 KV.                                                                                                                                                                                                         </v>
      </c>
      <c r="D2224" s="49">
        <f>+'[43]Trafo 3f Consoliadado'!D505</f>
        <v>4724.3999999999996</v>
      </c>
      <c r="E2224" s="53">
        <f>+'[43]Trafo 3f Consoliadado'!E505</f>
        <v>2339.98</v>
      </c>
      <c r="F2224" s="53"/>
      <c r="G2224" s="49" t="str">
        <f>+'[43]Trafo 3f Consoliadado'!F505</f>
        <v>E</v>
      </c>
      <c r="H2224" s="49" t="str">
        <f>+'[43]Trafo 3f Consoliadado'!G505</f>
        <v/>
      </c>
      <c r="I2224" s="49" t="str">
        <f>+'[43]Trafo 3f Consoliadado'!H505</f>
        <v>Estimado</v>
      </c>
      <c r="J2224" s="49" t="str">
        <f>+'[43]Trafo 3f Consoliadado'!I505</f>
        <v/>
      </c>
      <c r="K2224" s="49" t="str">
        <f>+'[43]Trafo 3f Consoliadado'!J505</f>
        <v/>
      </c>
      <c r="L2224" s="49" t="str">
        <f>+'[43]Trafo 3f Consoliadado'!K505</f>
        <v/>
      </c>
      <c r="M2224" s="49" t="str">
        <f>+'[43]Trafo 3f Consoliadado'!L505</f>
        <v/>
      </c>
      <c r="N2224" s="49" t="str">
        <f>+'[43]Trafo 3f Consoliadado'!M505</f>
        <v/>
      </c>
      <c r="O2224" s="49" t="str">
        <f>+'[43]Trafo 3f Consoliadado'!N505</f>
        <v>Estimado</v>
      </c>
      <c r="P2224" s="49" t="str">
        <f>+'[43]Trafo 3f Consoliadado'!O505</f>
        <v/>
      </c>
      <c r="Q2224" s="49" t="str">
        <f>+'[43]Trafo 3f Consoliadado'!P505</f>
        <v>E</v>
      </c>
      <c r="R2224" s="51">
        <f t="shared" si="140"/>
        <v>-0.50470324273981881</v>
      </c>
      <c r="S2224" s="45" t="str">
        <f t="shared" si="141"/>
        <v>Estimado.rar</v>
      </c>
      <c r="V2224" s="46">
        <f t="shared" si="143"/>
        <v>1</v>
      </c>
    </row>
    <row r="2225" spans="1:22" s="45" customFormat="1" ht="11.25" hidden="1" customHeight="1" x14ac:dyDescent="0.2">
      <c r="A2225" s="47">
        <f t="shared" si="142"/>
        <v>2211</v>
      </c>
      <c r="B2225" s="48" t="str">
        <f>+'[43]Trafo 3f Consoliadado'!B506</f>
        <v>TTA322</v>
      </c>
      <c r="C2225" s="49" t="str">
        <f>+'[43]Trafo 3f Consoliadado'!C506</f>
        <v xml:space="preserve">TRANSFORMADOR TRIFASICO AEREO 100 KVA, 2.3 KV/220 V                                                                                                                                                                                                       </v>
      </c>
      <c r="D2225" s="49">
        <f>+'[43]Trafo 3f Consoliadado'!D506</f>
        <v>4724.3999999999996</v>
      </c>
      <c r="E2225" s="53">
        <f>+'[43]Trafo 3f Consoliadado'!E506</f>
        <v>2339.98</v>
      </c>
      <c r="F2225" s="53"/>
      <c r="G2225" s="49" t="str">
        <f>+'[43]Trafo 3f Consoliadado'!F506</f>
        <v>E</v>
      </c>
      <c r="H2225" s="49" t="str">
        <f>+'[43]Trafo 3f Consoliadado'!G506</f>
        <v/>
      </c>
      <c r="I2225" s="49" t="str">
        <f>+'[43]Trafo 3f Consoliadado'!H506</f>
        <v>Estimado</v>
      </c>
      <c r="J2225" s="49" t="str">
        <f>+'[43]Trafo 3f Consoliadado'!I506</f>
        <v/>
      </c>
      <c r="K2225" s="49" t="str">
        <f>+'[43]Trafo 3f Consoliadado'!J506</f>
        <v/>
      </c>
      <c r="L2225" s="49" t="str">
        <f>+'[43]Trafo 3f Consoliadado'!K506</f>
        <v/>
      </c>
      <c r="M2225" s="49" t="str">
        <f>+'[43]Trafo 3f Consoliadado'!L506</f>
        <v/>
      </c>
      <c r="N2225" s="49" t="str">
        <f>+'[43]Trafo 3f Consoliadado'!M506</f>
        <v/>
      </c>
      <c r="O2225" s="49" t="str">
        <f>+'[43]Trafo 3f Consoliadado'!N506</f>
        <v>Estimado</v>
      </c>
      <c r="P2225" s="49" t="str">
        <f>+'[43]Trafo 3f Consoliadado'!O506</f>
        <v/>
      </c>
      <c r="Q2225" s="49" t="str">
        <f>+'[43]Trafo 3f Consoliadado'!P506</f>
        <v>E</v>
      </c>
      <c r="R2225" s="51">
        <f t="shared" si="140"/>
        <v>-0.50470324273981881</v>
      </c>
      <c r="S2225" s="45" t="str">
        <f t="shared" si="141"/>
        <v>Estimado.rar</v>
      </c>
      <c r="V2225" s="46">
        <f t="shared" si="143"/>
        <v>1</v>
      </c>
    </row>
    <row r="2226" spans="1:22" s="45" customFormat="1" ht="11.25" hidden="1" customHeight="1" x14ac:dyDescent="0.2">
      <c r="A2226" s="47">
        <f t="shared" si="142"/>
        <v>2212</v>
      </c>
      <c r="B2226" s="48" t="str">
        <f>+'[43]Trafo 3f Consoliadado'!B507</f>
        <v>TTA323</v>
      </c>
      <c r="C2226" s="49" t="str">
        <f>+'[43]Trafo 3f Consoliadado'!C507</f>
        <v xml:space="preserve">TRANSFORMADOR TRIFASICO AEREO 100 KVA, 2.3 KV/380/220 V                                                                                                                                                                                                   </v>
      </c>
      <c r="D2226" s="49">
        <f>+'[43]Trafo 3f Consoliadado'!D507</f>
        <v>4724.3999999999996</v>
      </c>
      <c r="E2226" s="53">
        <f>+'[43]Trafo 3f Consoliadado'!E507</f>
        <v>2339.98</v>
      </c>
      <c r="F2226" s="53"/>
      <c r="G2226" s="49" t="str">
        <f>+'[43]Trafo 3f Consoliadado'!F507</f>
        <v>E</v>
      </c>
      <c r="H2226" s="49" t="str">
        <f>+'[43]Trafo 3f Consoliadado'!G507</f>
        <v/>
      </c>
      <c r="I2226" s="49" t="str">
        <f>+'[43]Trafo 3f Consoliadado'!H507</f>
        <v>Estimado</v>
      </c>
      <c r="J2226" s="49" t="str">
        <f>+'[43]Trafo 3f Consoliadado'!I507</f>
        <v/>
      </c>
      <c r="K2226" s="49" t="str">
        <f>+'[43]Trafo 3f Consoliadado'!J507</f>
        <v/>
      </c>
      <c r="L2226" s="49" t="str">
        <f>+'[43]Trafo 3f Consoliadado'!K507</f>
        <v/>
      </c>
      <c r="M2226" s="49" t="str">
        <f>+'[43]Trafo 3f Consoliadado'!L507</f>
        <v/>
      </c>
      <c r="N2226" s="49" t="str">
        <f>+'[43]Trafo 3f Consoliadado'!M507</f>
        <v/>
      </c>
      <c r="O2226" s="49" t="str">
        <f>+'[43]Trafo 3f Consoliadado'!N507</f>
        <v>Estimado</v>
      </c>
      <c r="P2226" s="49" t="str">
        <f>+'[43]Trafo 3f Consoliadado'!O507</f>
        <v/>
      </c>
      <c r="Q2226" s="49" t="str">
        <f>+'[43]Trafo 3f Consoliadado'!P507</f>
        <v>E</v>
      </c>
      <c r="R2226" s="51">
        <f t="shared" si="140"/>
        <v>-0.50470324273981881</v>
      </c>
      <c r="S2226" s="45" t="str">
        <f t="shared" si="141"/>
        <v>Estimado.rar</v>
      </c>
      <c r="V2226" s="46">
        <f t="shared" si="143"/>
        <v>1</v>
      </c>
    </row>
    <row r="2227" spans="1:22" s="45" customFormat="1" ht="11.25" hidden="1" customHeight="1" x14ac:dyDescent="0.2">
      <c r="A2227" s="47">
        <f t="shared" si="142"/>
        <v>2213</v>
      </c>
      <c r="B2227" s="48" t="str">
        <f>+'[43]Trafo 3f Consoliadado'!B508</f>
        <v>TTA324</v>
      </c>
      <c r="C2227" s="49" t="str">
        <f>+'[43]Trafo 3f Consoliadado'!C508</f>
        <v xml:space="preserve">TRANSFORMADOR TRIFASICO AEREO 100 KVA, 2.3 KV/440/220 V                                                                                                                                                                                                   </v>
      </c>
      <c r="D2227" s="49">
        <f>+'[43]Trafo 3f Consoliadado'!D508</f>
        <v>4724.3999999999996</v>
      </c>
      <c r="E2227" s="53">
        <f>+'[43]Trafo 3f Consoliadado'!E508</f>
        <v>2339.98</v>
      </c>
      <c r="F2227" s="53"/>
      <c r="G2227" s="49" t="str">
        <f>+'[43]Trafo 3f Consoliadado'!F508</f>
        <v>E</v>
      </c>
      <c r="H2227" s="49" t="str">
        <f>+'[43]Trafo 3f Consoliadado'!G508</f>
        <v/>
      </c>
      <c r="I2227" s="49" t="str">
        <f>+'[43]Trafo 3f Consoliadado'!H508</f>
        <v>Estimado</v>
      </c>
      <c r="J2227" s="49" t="str">
        <f>+'[43]Trafo 3f Consoliadado'!I508</f>
        <v/>
      </c>
      <c r="K2227" s="49" t="str">
        <f>+'[43]Trafo 3f Consoliadado'!J508</f>
        <v/>
      </c>
      <c r="L2227" s="49" t="str">
        <f>+'[43]Trafo 3f Consoliadado'!K508</f>
        <v/>
      </c>
      <c r="M2227" s="49" t="str">
        <f>+'[43]Trafo 3f Consoliadado'!L508</f>
        <v/>
      </c>
      <c r="N2227" s="49" t="str">
        <f>+'[43]Trafo 3f Consoliadado'!M508</f>
        <v/>
      </c>
      <c r="O2227" s="49" t="str">
        <f>+'[43]Trafo 3f Consoliadado'!N508</f>
        <v>Estimado</v>
      </c>
      <c r="P2227" s="49" t="str">
        <f>+'[43]Trafo 3f Consoliadado'!O508</f>
        <v/>
      </c>
      <c r="Q2227" s="49" t="str">
        <f>+'[43]Trafo 3f Consoliadado'!P508</f>
        <v>E</v>
      </c>
      <c r="R2227" s="51">
        <f t="shared" si="140"/>
        <v>-0.50470324273981881</v>
      </c>
      <c r="S2227" s="45" t="str">
        <f t="shared" si="141"/>
        <v>Estimado.rar</v>
      </c>
      <c r="V2227" s="46">
        <f t="shared" si="143"/>
        <v>1</v>
      </c>
    </row>
    <row r="2228" spans="1:22" s="45" customFormat="1" ht="11.25" hidden="1" customHeight="1" x14ac:dyDescent="0.2">
      <c r="A2228" s="47">
        <f t="shared" si="142"/>
        <v>2214</v>
      </c>
      <c r="B2228" s="48" t="str">
        <f>+'[43]Trafo 3f Consoliadado'!B509</f>
        <v>TTA250</v>
      </c>
      <c r="C2228" s="49" t="str">
        <f>+'[43]Trafo 3f Consoliadado'!C509</f>
        <v xml:space="preserve">TRANSFORMADOR TRIFASICO 125 KVA 2.3 /  0.22 KV.                                                                                                                                                                                                           </v>
      </c>
      <c r="D2228" s="49">
        <f>+'[43]Trafo 3f Consoliadado'!D509</f>
        <v>5234.95</v>
      </c>
      <c r="E2228" s="53">
        <f>+'[43]Trafo 3f Consoliadado'!E509</f>
        <v>2851.73</v>
      </c>
      <c r="F2228" s="53"/>
      <c r="G2228" s="49" t="str">
        <f>+'[43]Trafo 3f Consoliadado'!F509</f>
        <v>E</v>
      </c>
      <c r="H2228" s="49" t="str">
        <f>+'[43]Trafo 3f Consoliadado'!G509</f>
        <v/>
      </c>
      <c r="I2228" s="49" t="str">
        <f>+'[43]Trafo 3f Consoliadado'!H509</f>
        <v>Estimado</v>
      </c>
      <c r="J2228" s="49" t="str">
        <f>+'[43]Trafo 3f Consoliadado'!I509</f>
        <v/>
      </c>
      <c r="K2228" s="49" t="str">
        <f>+'[43]Trafo 3f Consoliadado'!J509</f>
        <v/>
      </c>
      <c r="L2228" s="49" t="str">
        <f>+'[43]Trafo 3f Consoliadado'!K509</f>
        <v/>
      </c>
      <c r="M2228" s="49" t="str">
        <f>+'[43]Trafo 3f Consoliadado'!L509</f>
        <v/>
      </c>
      <c r="N2228" s="49" t="str">
        <f>+'[43]Trafo 3f Consoliadado'!M509</f>
        <v/>
      </c>
      <c r="O2228" s="49" t="str">
        <f>+'[43]Trafo 3f Consoliadado'!N509</f>
        <v>Estimado</v>
      </c>
      <c r="P2228" s="49" t="str">
        <f>+'[43]Trafo 3f Consoliadado'!O509</f>
        <v/>
      </c>
      <c r="Q2228" s="49" t="str">
        <f>+'[43]Trafo 3f Consoliadado'!P509</f>
        <v>E</v>
      </c>
      <c r="R2228" s="51">
        <f t="shared" si="140"/>
        <v>-0.45525172160192551</v>
      </c>
      <c r="S2228" s="45" t="str">
        <f t="shared" si="141"/>
        <v>Estimado.rar</v>
      </c>
      <c r="V2228" s="46">
        <f t="shared" si="143"/>
        <v>1</v>
      </c>
    </row>
    <row r="2229" spans="1:22" s="45" customFormat="1" ht="11.25" hidden="1" customHeight="1" x14ac:dyDescent="0.2">
      <c r="A2229" s="47">
        <f t="shared" si="142"/>
        <v>2215</v>
      </c>
      <c r="B2229" s="48" t="str">
        <f>+'[43]Trafo 3f Consoliadado'!B510</f>
        <v>TTC173</v>
      </c>
      <c r="C2229" s="49" t="str">
        <f>+'[43]Trafo 3f Consoliadado'!C510</f>
        <v xml:space="preserve">TRANSFORMADOR TRIFASICO AEREO  125 KVA   2.3 / 0.22 KV                                                                                                                                                                                                    </v>
      </c>
      <c r="D2229" s="49">
        <f>+'[43]Trafo 3f Consoliadado'!D510</f>
        <v>5234.95</v>
      </c>
      <c r="E2229" s="53">
        <f>+'[43]Trafo 3f Consoliadado'!E510</f>
        <v>2851.73</v>
      </c>
      <c r="F2229" s="53"/>
      <c r="G2229" s="49" t="str">
        <f>+'[43]Trafo 3f Consoliadado'!F510</f>
        <v>E</v>
      </c>
      <c r="H2229" s="49" t="str">
        <f>+'[43]Trafo 3f Consoliadado'!G510</f>
        <v/>
      </c>
      <c r="I2229" s="49" t="str">
        <f>+'[43]Trafo 3f Consoliadado'!H510</f>
        <v>Estimado</v>
      </c>
      <c r="J2229" s="49" t="str">
        <f>+'[43]Trafo 3f Consoliadado'!I510</f>
        <v/>
      </c>
      <c r="K2229" s="49" t="str">
        <f>+'[43]Trafo 3f Consoliadado'!J510</f>
        <v/>
      </c>
      <c r="L2229" s="49" t="str">
        <f>+'[43]Trafo 3f Consoliadado'!K510</f>
        <v/>
      </c>
      <c r="M2229" s="49" t="str">
        <f>+'[43]Trafo 3f Consoliadado'!L510</f>
        <v/>
      </c>
      <c r="N2229" s="49" t="str">
        <f>+'[43]Trafo 3f Consoliadado'!M510</f>
        <v/>
      </c>
      <c r="O2229" s="49" t="str">
        <f>+'[43]Trafo 3f Consoliadado'!N510</f>
        <v>Estimado</v>
      </c>
      <c r="P2229" s="49" t="str">
        <f>+'[43]Trafo 3f Consoliadado'!O510</f>
        <v/>
      </c>
      <c r="Q2229" s="49" t="str">
        <f>+'[43]Trafo 3f Consoliadado'!P510</f>
        <v>E</v>
      </c>
      <c r="R2229" s="51">
        <f t="shared" si="140"/>
        <v>-0.45525172160192551</v>
      </c>
      <c r="S2229" s="45" t="str">
        <f t="shared" si="141"/>
        <v>Estimado.rar</v>
      </c>
      <c r="V2229" s="46">
        <f t="shared" si="143"/>
        <v>1</v>
      </c>
    </row>
    <row r="2230" spans="1:22" s="45" customFormat="1" ht="11.25" hidden="1" customHeight="1" x14ac:dyDescent="0.2">
      <c r="A2230" s="47">
        <f t="shared" si="142"/>
        <v>2216</v>
      </c>
      <c r="B2230" s="48" t="str">
        <f>+'[43]Trafo 3f Consoliadado'!B511</f>
        <v>TTA292</v>
      </c>
      <c r="C2230" s="49" t="str">
        <f>+'[43]Trafo 3f Consoliadado'!C511</f>
        <v xml:space="preserve">TRANSFORMADOR TRIFASICO AEREO  125 KVA; 2.3/0.38-0.22 KV.                                                                                                                                                                                                 </v>
      </c>
      <c r="D2230" s="49">
        <f>+'[43]Trafo 3f Consoliadado'!D511</f>
        <v>5234.95</v>
      </c>
      <c r="E2230" s="53">
        <f>+'[43]Trafo 3f Consoliadado'!E511</f>
        <v>2851.73</v>
      </c>
      <c r="F2230" s="53"/>
      <c r="G2230" s="49" t="str">
        <f>+'[43]Trafo 3f Consoliadado'!F511</f>
        <v>E</v>
      </c>
      <c r="H2230" s="49" t="str">
        <f>+'[43]Trafo 3f Consoliadado'!G511</f>
        <v/>
      </c>
      <c r="I2230" s="49" t="str">
        <f>+'[43]Trafo 3f Consoliadado'!H511</f>
        <v>Estimado</v>
      </c>
      <c r="J2230" s="49" t="str">
        <f>+'[43]Trafo 3f Consoliadado'!I511</f>
        <v/>
      </c>
      <c r="K2230" s="49" t="str">
        <f>+'[43]Trafo 3f Consoliadado'!J511</f>
        <v/>
      </c>
      <c r="L2230" s="49" t="str">
        <f>+'[43]Trafo 3f Consoliadado'!K511</f>
        <v/>
      </c>
      <c r="M2230" s="49" t="str">
        <f>+'[43]Trafo 3f Consoliadado'!L511</f>
        <v/>
      </c>
      <c r="N2230" s="49" t="str">
        <f>+'[43]Trafo 3f Consoliadado'!M511</f>
        <v/>
      </c>
      <c r="O2230" s="49" t="str">
        <f>+'[43]Trafo 3f Consoliadado'!N511</f>
        <v>Estimado</v>
      </c>
      <c r="P2230" s="49" t="str">
        <f>+'[43]Trafo 3f Consoliadado'!O511</f>
        <v/>
      </c>
      <c r="Q2230" s="49" t="str">
        <f>+'[43]Trafo 3f Consoliadado'!P511</f>
        <v>E</v>
      </c>
      <c r="R2230" s="51">
        <f t="shared" si="140"/>
        <v>-0.45525172160192551</v>
      </c>
      <c r="S2230" s="45" t="str">
        <f t="shared" si="141"/>
        <v>Estimado.rar</v>
      </c>
      <c r="V2230" s="46">
        <f t="shared" si="143"/>
        <v>1</v>
      </c>
    </row>
    <row r="2231" spans="1:22" s="45" customFormat="1" ht="11.25" hidden="1" customHeight="1" x14ac:dyDescent="0.2">
      <c r="A2231" s="47">
        <f t="shared" si="142"/>
        <v>2217</v>
      </c>
      <c r="B2231" s="48" t="str">
        <f>+'[43]Trafo 3f Consoliadado'!B512</f>
        <v>TTA252</v>
      </c>
      <c r="C2231" s="49" t="str">
        <f>+'[43]Trafo 3f Consoliadado'!C512</f>
        <v xml:space="preserve">TRANSFORMADOR TRIFASICO 150 KVA 2.3 / 0.38- 0.22 KV.                                                                                                                                                                                                      </v>
      </c>
      <c r="D2231" s="49">
        <f>+'[43]Trafo 3f Consoliadado'!D512</f>
        <v>5745.5</v>
      </c>
      <c r="E2231" s="53">
        <f>+'[43]Trafo 3f Consoliadado'!E512</f>
        <v>3363.48</v>
      </c>
      <c r="F2231" s="53"/>
      <c r="G2231" s="49" t="str">
        <f>+'[43]Trafo 3f Consoliadado'!F512</f>
        <v>E</v>
      </c>
      <c r="H2231" s="49" t="str">
        <f>+'[43]Trafo 3f Consoliadado'!G512</f>
        <v/>
      </c>
      <c r="I2231" s="49" t="str">
        <f>+'[43]Trafo 3f Consoliadado'!H512</f>
        <v>Estimado</v>
      </c>
      <c r="J2231" s="49" t="str">
        <f>+'[43]Trafo 3f Consoliadado'!I512</f>
        <v/>
      </c>
      <c r="K2231" s="49" t="str">
        <f>+'[43]Trafo 3f Consoliadado'!J512</f>
        <v/>
      </c>
      <c r="L2231" s="49" t="str">
        <f>+'[43]Trafo 3f Consoliadado'!K512</f>
        <v/>
      </c>
      <c r="M2231" s="49" t="str">
        <f>+'[43]Trafo 3f Consoliadado'!L512</f>
        <v/>
      </c>
      <c r="N2231" s="49" t="str">
        <f>+'[43]Trafo 3f Consoliadado'!M512</f>
        <v/>
      </c>
      <c r="O2231" s="49" t="str">
        <f>+'[43]Trafo 3f Consoliadado'!N512</f>
        <v>Estimado</v>
      </c>
      <c r="P2231" s="49" t="str">
        <f>+'[43]Trafo 3f Consoliadado'!O512</f>
        <v/>
      </c>
      <c r="Q2231" s="49" t="str">
        <f>+'[43]Trafo 3f Consoliadado'!P512</f>
        <v>E</v>
      </c>
      <c r="R2231" s="51">
        <f t="shared" si="140"/>
        <v>-0.41458880863284309</v>
      </c>
      <c r="S2231" s="45" t="str">
        <f t="shared" si="141"/>
        <v>Estimado.rar</v>
      </c>
      <c r="V2231" s="46">
        <f t="shared" si="143"/>
        <v>1</v>
      </c>
    </row>
    <row r="2232" spans="1:22" s="45" customFormat="1" ht="11.25" hidden="1" customHeight="1" x14ac:dyDescent="0.2">
      <c r="A2232" s="47">
        <f t="shared" si="142"/>
        <v>2218</v>
      </c>
      <c r="B2232" s="48" t="str">
        <f>+'[43]Trafo 3f Consoliadado'!B513</f>
        <v>TTA268</v>
      </c>
      <c r="C2232" s="49" t="str">
        <f>+'[43]Trafo 3f Consoliadado'!C513</f>
        <v xml:space="preserve">TRANSFORMADOR TRIFASICO 150 KVA 2.3/0.22 KV                                                                                                                                                                                                               </v>
      </c>
      <c r="D2232" s="49">
        <f>+'[43]Trafo 3f Consoliadado'!D513</f>
        <v>5745.5</v>
      </c>
      <c r="E2232" s="53">
        <f>+'[43]Trafo 3f Consoliadado'!E513</f>
        <v>3363.48</v>
      </c>
      <c r="F2232" s="53"/>
      <c r="G2232" s="49" t="str">
        <f>+'[43]Trafo 3f Consoliadado'!F513</f>
        <v>E</v>
      </c>
      <c r="H2232" s="49" t="str">
        <f>+'[43]Trafo 3f Consoliadado'!G513</f>
        <v/>
      </c>
      <c r="I2232" s="49" t="str">
        <f>+'[43]Trafo 3f Consoliadado'!H513</f>
        <v>Estimado</v>
      </c>
      <c r="J2232" s="49" t="str">
        <f>+'[43]Trafo 3f Consoliadado'!I513</f>
        <v/>
      </c>
      <c r="K2232" s="49" t="str">
        <f>+'[43]Trafo 3f Consoliadado'!J513</f>
        <v/>
      </c>
      <c r="L2232" s="49" t="str">
        <f>+'[43]Trafo 3f Consoliadado'!K513</f>
        <v/>
      </c>
      <c r="M2232" s="49" t="str">
        <f>+'[43]Trafo 3f Consoliadado'!L513</f>
        <v/>
      </c>
      <c r="N2232" s="49" t="str">
        <f>+'[43]Trafo 3f Consoliadado'!M513</f>
        <v/>
      </c>
      <c r="O2232" s="49" t="str">
        <f>+'[43]Trafo 3f Consoliadado'!N513</f>
        <v>Estimado</v>
      </c>
      <c r="P2232" s="49" t="str">
        <f>+'[43]Trafo 3f Consoliadado'!O513</f>
        <v/>
      </c>
      <c r="Q2232" s="49" t="str">
        <f>+'[43]Trafo 3f Consoliadado'!P513</f>
        <v>E</v>
      </c>
      <c r="R2232" s="51">
        <f t="shared" si="140"/>
        <v>-0.41458880863284309</v>
      </c>
      <c r="S2232" s="45" t="str">
        <f t="shared" si="141"/>
        <v>Estimado.rar</v>
      </c>
      <c r="V2232" s="46">
        <f t="shared" si="143"/>
        <v>1</v>
      </c>
    </row>
    <row r="2233" spans="1:22" s="45" customFormat="1" ht="11.25" hidden="1" customHeight="1" x14ac:dyDescent="0.2">
      <c r="A2233" s="47">
        <f t="shared" si="142"/>
        <v>2219</v>
      </c>
      <c r="B2233" s="48" t="str">
        <f>+'[43]Trafo 3f Consoliadado'!B514</f>
        <v>TTC175</v>
      </c>
      <c r="C2233" s="49" t="str">
        <f>+'[43]Trafo 3f Consoliadado'!C514</f>
        <v xml:space="preserve">TRANSFORMADOR TRIFASICO AEREO  150 KVA   2.3 / 0.38-0.22 KV                                                                                                                                                                                               </v>
      </c>
      <c r="D2233" s="49">
        <f>+'[43]Trafo 3f Consoliadado'!D514</f>
        <v>5745.5</v>
      </c>
      <c r="E2233" s="53">
        <f>+'[43]Trafo 3f Consoliadado'!E514</f>
        <v>3363.48</v>
      </c>
      <c r="F2233" s="53"/>
      <c r="G2233" s="49" t="str">
        <f>+'[43]Trafo 3f Consoliadado'!F514</f>
        <v>E</v>
      </c>
      <c r="H2233" s="49" t="str">
        <f>+'[43]Trafo 3f Consoliadado'!G514</f>
        <v/>
      </c>
      <c r="I2233" s="49" t="str">
        <f>+'[43]Trafo 3f Consoliadado'!H514</f>
        <v>Estimado</v>
      </c>
      <c r="J2233" s="49" t="str">
        <f>+'[43]Trafo 3f Consoliadado'!I514</f>
        <v/>
      </c>
      <c r="K2233" s="49" t="str">
        <f>+'[43]Trafo 3f Consoliadado'!J514</f>
        <v/>
      </c>
      <c r="L2233" s="49" t="str">
        <f>+'[43]Trafo 3f Consoliadado'!K514</f>
        <v/>
      </c>
      <c r="M2233" s="49" t="str">
        <f>+'[43]Trafo 3f Consoliadado'!L514</f>
        <v/>
      </c>
      <c r="N2233" s="49" t="str">
        <f>+'[43]Trafo 3f Consoliadado'!M514</f>
        <v/>
      </c>
      <c r="O2233" s="49" t="str">
        <f>+'[43]Trafo 3f Consoliadado'!N514</f>
        <v>Estimado</v>
      </c>
      <c r="P2233" s="49" t="str">
        <f>+'[43]Trafo 3f Consoliadado'!O514</f>
        <v/>
      </c>
      <c r="Q2233" s="49" t="str">
        <f>+'[43]Trafo 3f Consoliadado'!P514</f>
        <v>E</v>
      </c>
      <c r="R2233" s="51">
        <f t="shared" si="140"/>
        <v>-0.41458880863284309</v>
      </c>
      <c r="S2233" s="45" t="str">
        <f t="shared" si="141"/>
        <v>Estimado.rar</v>
      </c>
      <c r="V2233" s="46">
        <f t="shared" si="143"/>
        <v>1</v>
      </c>
    </row>
    <row r="2234" spans="1:22" s="45" customFormat="1" ht="11.25" hidden="1" customHeight="1" x14ac:dyDescent="0.2">
      <c r="A2234" s="47">
        <f t="shared" si="142"/>
        <v>2220</v>
      </c>
      <c r="B2234" s="48" t="str">
        <f>+'[43]Trafo 3f Consoliadado'!B515</f>
        <v>TTA295</v>
      </c>
      <c r="C2234" s="49" t="str">
        <f>+'[43]Trafo 3f Consoliadado'!C515</f>
        <v xml:space="preserve">TRANSFORMADOR TRIFASICO AEREO  150 KVA; 2.3/0.22 KV.                                                                                                                                                                                                      </v>
      </c>
      <c r="D2234" s="49">
        <f>+'[43]Trafo 3f Consoliadado'!D515</f>
        <v>5745.5</v>
      </c>
      <c r="E2234" s="53">
        <f>+'[43]Trafo 3f Consoliadado'!E515</f>
        <v>3363.48</v>
      </c>
      <c r="F2234" s="53"/>
      <c r="G2234" s="49" t="str">
        <f>+'[43]Trafo 3f Consoliadado'!F515</f>
        <v>E</v>
      </c>
      <c r="H2234" s="49" t="str">
        <f>+'[43]Trafo 3f Consoliadado'!G515</f>
        <v/>
      </c>
      <c r="I2234" s="49" t="str">
        <f>+'[43]Trafo 3f Consoliadado'!H515</f>
        <v>Estimado</v>
      </c>
      <c r="J2234" s="49" t="str">
        <f>+'[43]Trafo 3f Consoliadado'!I515</f>
        <v/>
      </c>
      <c r="K2234" s="49" t="str">
        <f>+'[43]Trafo 3f Consoliadado'!J515</f>
        <v/>
      </c>
      <c r="L2234" s="49" t="str">
        <f>+'[43]Trafo 3f Consoliadado'!K515</f>
        <v/>
      </c>
      <c r="M2234" s="49" t="str">
        <f>+'[43]Trafo 3f Consoliadado'!L515</f>
        <v/>
      </c>
      <c r="N2234" s="49" t="str">
        <f>+'[43]Trafo 3f Consoliadado'!M515</f>
        <v/>
      </c>
      <c r="O2234" s="49" t="str">
        <f>+'[43]Trafo 3f Consoliadado'!N515</f>
        <v>Estimado</v>
      </c>
      <c r="P2234" s="49" t="str">
        <f>+'[43]Trafo 3f Consoliadado'!O515</f>
        <v/>
      </c>
      <c r="Q2234" s="49" t="str">
        <f>+'[43]Trafo 3f Consoliadado'!P515</f>
        <v>E</v>
      </c>
      <c r="R2234" s="51">
        <f t="shared" si="140"/>
        <v>-0.41458880863284309</v>
      </c>
      <c r="S2234" s="45" t="str">
        <f t="shared" si="141"/>
        <v>Estimado.rar</v>
      </c>
      <c r="V2234" s="46">
        <f t="shared" si="143"/>
        <v>1</v>
      </c>
    </row>
    <row r="2235" spans="1:22" s="45" customFormat="1" ht="11.25" hidden="1" customHeight="1" x14ac:dyDescent="0.2">
      <c r="A2235" s="47">
        <f t="shared" si="142"/>
        <v>2221</v>
      </c>
      <c r="B2235" s="48" t="str">
        <f>+'[43]Trafo 3f Consoliadado'!B516</f>
        <v>TTA269</v>
      </c>
      <c r="C2235" s="49" t="str">
        <f>+'[43]Trafo 3f Consoliadado'!C516</f>
        <v xml:space="preserve">TRANSFORMADOR TRIFASICO 160 KVA 2.3/0.38-0.22 KV                                                                                                                                                                                                          </v>
      </c>
      <c r="D2235" s="49">
        <f>+'[43]Trafo 3f Consoliadado'!D516</f>
        <v>5949.72</v>
      </c>
      <c r="E2235" s="53">
        <f>+'[43]Trafo 3f Consoliadado'!E516</f>
        <v>3568.18</v>
      </c>
      <c r="F2235" s="53"/>
      <c r="G2235" s="49" t="str">
        <f>+'[43]Trafo 3f Consoliadado'!F516</f>
        <v>E</v>
      </c>
      <c r="H2235" s="49" t="str">
        <f>+'[43]Trafo 3f Consoliadado'!G516</f>
        <v/>
      </c>
      <c r="I2235" s="49" t="str">
        <f>+'[43]Trafo 3f Consoliadado'!H516</f>
        <v>Estimado</v>
      </c>
      <c r="J2235" s="49" t="str">
        <f>+'[43]Trafo 3f Consoliadado'!I516</f>
        <v/>
      </c>
      <c r="K2235" s="49" t="str">
        <f>+'[43]Trafo 3f Consoliadado'!J516</f>
        <v/>
      </c>
      <c r="L2235" s="49" t="str">
        <f>+'[43]Trafo 3f Consoliadado'!K516</f>
        <v/>
      </c>
      <c r="M2235" s="49" t="str">
        <f>+'[43]Trafo 3f Consoliadado'!L516</f>
        <v/>
      </c>
      <c r="N2235" s="49" t="str">
        <f>+'[43]Trafo 3f Consoliadado'!M516</f>
        <v/>
      </c>
      <c r="O2235" s="49" t="str">
        <f>+'[43]Trafo 3f Consoliadado'!N516</f>
        <v>Estimado</v>
      </c>
      <c r="P2235" s="49" t="str">
        <f>+'[43]Trafo 3f Consoliadado'!O516</f>
        <v/>
      </c>
      <c r="Q2235" s="49" t="str">
        <f>+'[43]Trafo 3f Consoliadado'!P516</f>
        <v>E</v>
      </c>
      <c r="R2235" s="51">
        <f t="shared" si="140"/>
        <v>-0.4002776601251824</v>
      </c>
      <c r="S2235" s="45" t="str">
        <f t="shared" si="141"/>
        <v>Estimado.rar</v>
      </c>
      <c r="V2235" s="46">
        <f t="shared" si="143"/>
        <v>1</v>
      </c>
    </row>
    <row r="2236" spans="1:22" s="45" customFormat="1" ht="11.25" hidden="1" customHeight="1" x14ac:dyDescent="0.2">
      <c r="A2236" s="47">
        <f t="shared" si="142"/>
        <v>2222</v>
      </c>
      <c r="B2236" s="48" t="str">
        <f>+'[43]Trafo 3f Consoliadado'!B517</f>
        <v>TTA328</v>
      </c>
      <c r="C2236" s="49" t="str">
        <f>+'[43]Trafo 3f Consoliadado'!C517</f>
        <v xml:space="preserve">TRANSFORMADOR TRIFASICO AEREO 160 KVA, 2.3 KV/220 V                                                                                                                                                                                                       </v>
      </c>
      <c r="D2236" s="49">
        <f>+'[43]Trafo 3f Consoliadado'!D517</f>
        <v>5949.72</v>
      </c>
      <c r="E2236" s="53">
        <f>+'[43]Trafo 3f Consoliadado'!E517</f>
        <v>3568.18</v>
      </c>
      <c r="F2236" s="53"/>
      <c r="G2236" s="49" t="str">
        <f>+'[43]Trafo 3f Consoliadado'!F517</f>
        <v>E</v>
      </c>
      <c r="H2236" s="49" t="str">
        <f>+'[43]Trafo 3f Consoliadado'!G517</f>
        <v/>
      </c>
      <c r="I2236" s="49" t="str">
        <f>+'[43]Trafo 3f Consoliadado'!H517</f>
        <v>Estimado</v>
      </c>
      <c r="J2236" s="49" t="str">
        <f>+'[43]Trafo 3f Consoliadado'!I517</f>
        <v/>
      </c>
      <c r="K2236" s="49" t="str">
        <f>+'[43]Trafo 3f Consoliadado'!J517</f>
        <v/>
      </c>
      <c r="L2236" s="49" t="str">
        <f>+'[43]Trafo 3f Consoliadado'!K517</f>
        <v/>
      </c>
      <c r="M2236" s="49" t="str">
        <f>+'[43]Trafo 3f Consoliadado'!L517</f>
        <v/>
      </c>
      <c r="N2236" s="49" t="str">
        <f>+'[43]Trafo 3f Consoliadado'!M517</f>
        <v/>
      </c>
      <c r="O2236" s="49" t="str">
        <f>+'[43]Trafo 3f Consoliadado'!N517</f>
        <v>Estimado</v>
      </c>
      <c r="P2236" s="49" t="str">
        <f>+'[43]Trafo 3f Consoliadado'!O517</f>
        <v/>
      </c>
      <c r="Q2236" s="49" t="str">
        <f>+'[43]Trafo 3f Consoliadado'!P517</f>
        <v>E</v>
      </c>
      <c r="R2236" s="51">
        <f t="shared" si="140"/>
        <v>-0.4002776601251824</v>
      </c>
      <c r="S2236" s="45" t="str">
        <f t="shared" si="141"/>
        <v>Estimado.rar</v>
      </c>
      <c r="V2236" s="46">
        <f t="shared" si="143"/>
        <v>1</v>
      </c>
    </row>
    <row r="2237" spans="1:22" s="45" customFormat="1" ht="11.25" hidden="1" customHeight="1" x14ac:dyDescent="0.2">
      <c r="A2237" s="47">
        <f t="shared" si="142"/>
        <v>2223</v>
      </c>
      <c r="B2237" s="48" t="str">
        <f>+'[43]Trafo 3f Consoliadado'!B518</f>
        <v>TTA329</v>
      </c>
      <c r="C2237" s="49" t="str">
        <f>+'[43]Trafo 3f Consoliadado'!C518</f>
        <v xml:space="preserve">TRANSFORMADOR TRIFASICO AEREO 160 KVA, 2.3 KV/380/220 V                                                                                                                                                                                                   </v>
      </c>
      <c r="D2237" s="49">
        <f>+'[43]Trafo 3f Consoliadado'!D518</f>
        <v>5949.72</v>
      </c>
      <c r="E2237" s="53">
        <f>+'[43]Trafo 3f Consoliadado'!E518</f>
        <v>3568.18</v>
      </c>
      <c r="F2237" s="53"/>
      <c r="G2237" s="49" t="str">
        <f>+'[43]Trafo 3f Consoliadado'!F518</f>
        <v>E</v>
      </c>
      <c r="H2237" s="49" t="str">
        <f>+'[43]Trafo 3f Consoliadado'!G518</f>
        <v/>
      </c>
      <c r="I2237" s="49" t="str">
        <f>+'[43]Trafo 3f Consoliadado'!H518</f>
        <v>Estimado</v>
      </c>
      <c r="J2237" s="49" t="str">
        <f>+'[43]Trafo 3f Consoliadado'!I518</f>
        <v/>
      </c>
      <c r="K2237" s="49" t="str">
        <f>+'[43]Trafo 3f Consoliadado'!J518</f>
        <v/>
      </c>
      <c r="L2237" s="49" t="str">
        <f>+'[43]Trafo 3f Consoliadado'!K518</f>
        <v/>
      </c>
      <c r="M2237" s="49" t="str">
        <f>+'[43]Trafo 3f Consoliadado'!L518</f>
        <v/>
      </c>
      <c r="N2237" s="49" t="str">
        <f>+'[43]Trafo 3f Consoliadado'!M518</f>
        <v/>
      </c>
      <c r="O2237" s="49" t="str">
        <f>+'[43]Trafo 3f Consoliadado'!N518</f>
        <v>Estimado</v>
      </c>
      <c r="P2237" s="49" t="str">
        <f>+'[43]Trafo 3f Consoliadado'!O518</f>
        <v/>
      </c>
      <c r="Q2237" s="49" t="str">
        <f>+'[43]Trafo 3f Consoliadado'!P518</f>
        <v>E</v>
      </c>
      <c r="R2237" s="51">
        <f t="shared" si="140"/>
        <v>-0.4002776601251824</v>
      </c>
      <c r="S2237" s="45" t="str">
        <f t="shared" si="141"/>
        <v>Estimado.rar</v>
      </c>
      <c r="V2237" s="46">
        <f t="shared" si="143"/>
        <v>1</v>
      </c>
    </row>
    <row r="2238" spans="1:22" s="45" customFormat="1" ht="11.25" hidden="1" customHeight="1" x14ac:dyDescent="0.2">
      <c r="A2238" s="47">
        <f t="shared" si="142"/>
        <v>2224</v>
      </c>
      <c r="B2238" s="48" t="str">
        <f>+'[43]Trafo 3f Consoliadado'!B519</f>
        <v>TTA330</v>
      </c>
      <c r="C2238" s="49" t="str">
        <f>+'[43]Trafo 3f Consoliadado'!C519</f>
        <v xml:space="preserve">TRANSFORMADOR TRIFASICO AEREO 160 KVA, 2.3 KV/440/220 V                                                                                                                                                                                                   </v>
      </c>
      <c r="D2238" s="49">
        <f>+'[43]Trafo 3f Consoliadado'!D519</f>
        <v>5949.72</v>
      </c>
      <c r="E2238" s="53">
        <f>+'[43]Trafo 3f Consoliadado'!E519</f>
        <v>3568.18</v>
      </c>
      <c r="F2238" s="53"/>
      <c r="G2238" s="49" t="str">
        <f>+'[43]Trafo 3f Consoliadado'!F519</f>
        <v>E</v>
      </c>
      <c r="H2238" s="49" t="str">
        <f>+'[43]Trafo 3f Consoliadado'!G519</f>
        <v/>
      </c>
      <c r="I2238" s="49" t="str">
        <f>+'[43]Trafo 3f Consoliadado'!H519</f>
        <v>Estimado</v>
      </c>
      <c r="J2238" s="49" t="str">
        <f>+'[43]Trafo 3f Consoliadado'!I519</f>
        <v/>
      </c>
      <c r="K2238" s="49" t="str">
        <f>+'[43]Trafo 3f Consoliadado'!J519</f>
        <v/>
      </c>
      <c r="L2238" s="49" t="str">
        <f>+'[43]Trafo 3f Consoliadado'!K519</f>
        <v/>
      </c>
      <c r="M2238" s="49" t="str">
        <f>+'[43]Trafo 3f Consoliadado'!L519</f>
        <v/>
      </c>
      <c r="N2238" s="49" t="str">
        <f>+'[43]Trafo 3f Consoliadado'!M519</f>
        <v/>
      </c>
      <c r="O2238" s="49" t="str">
        <f>+'[43]Trafo 3f Consoliadado'!N519</f>
        <v>Estimado</v>
      </c>
      <c r="P2238" s="49" t="str">
        <f>+'[43]Trafo 3f Consoliadado'!O519</f>
        <v/>
      </c>
      <c r="Q2238" s="49" t="str">
        <f>+'[43]Trafo 3f Consoliadado'!P519</f>
        <v>E</v>
      </c>
      <c r="R2238" s="51">
        <f t="shared" si="140"/>
        <v>-0.4002776601251824</v>
      </c>
      <c r="S2238" s="45" t="str">
        <f t="shared" si="141"/>
        <v>Estimado.rar</v>
      </c>
      <c r="V2238" s="46">
        <f t="shared" si="143"/>
        <v>1</v>
      </c>
    </row>
    <row r="2239" spans="1:22" s="45" customFormat="1" ht="11.25" hidden="1" customHeight="1" x14ac:dyDescent="0.2">
      <c r="A2239" s="47">
        <f t="shared" si="142"/>
        <v>2225</v>
      </c>
      <c r="B2239" s="48" t="str">
        <f>+'[43]Trafo 3f Consoliadado'!B520</f>
        <v>TTA297</v>
      </c>
      <c r="C2239" s="49" t="str">
        <f>+'[43]Trafo 3f Consoliadado'!C520</f>
        <v xml:space="preserve">TRANSFORMADOR TRIFASICO AEREO  175 KVA; 2.3/0.22 KV.                                                                                                                                                                                                      </v>
      </c>
      <c r="D2239" s="49">
        <f>+'[43]Trafo 3f Consoliadado'!D520</f>
        <v>6256.05</v>
      </c>
      <c r="E2239" s="53">
        <f>+'[43]Trafo 3f Consoliadado'!E520</f>
        <v>3875.23</v>
      </c>
      <c r="F2239" s="53"/>
      <c r="G2239" s="49" t="str">
        <f>+'[43]Trafo 3f Consoliadado'!F520</f>
        <v>E</v>
      </c>
      <c r="H2239" s="49" t="str">
        <f>+'[43]Trafo 3f Consoliadado'!G520</f>
        <v/>
      </c>
      <c r="I2239" s="49" t="str">
        <f>+'[43]Trafo 3f Consoliadado'!H520</f>
        <v>Estimado</v>
      </c>
      <c r="J2239" s="49" t="str">
        <f>+'[43]Trafo 3f Consoliadado'!I520</f>
        <v/>
      </c>
      <c r="K2239" s="49" t="str">
        <f>+'[43]Trafo 3f Consoliadado'!J520</f>
        <v/>
      </c>
      <c r="L2239" s="49" t="str">
        <f>+'[43]Trafo 3f Consoliadado'!K520</f>
        <v/>
      </c>
      <c r="M2239" s="49" t="str">
        <f>+'[43]Trafo 3f Consoliadado'!L520</f>
        <v/>
      </c>
      <c r="N2239" s="49" t="str">
        <f>+'[43]Trafo 3f Consoliadado'!M520</f>
        <v/>
      </c>
      <c r="O2239" s="49" t="str">
        <f>+'[43]Trafo 3f Consoliadado'!N520</f>
        <v>Estimado</v>
      </c>
      <c r="P2239" s="49" t="str">
        <f>+'[43]Trafo 3f Consoliadado'!O520</f>
        <v/>
      </c>
      <c r="Q2239" s="49" t="str">
        <f>+'[43]Trafo 3f Consoliadado'!P520</f>
        <v>E</v>
      </c>
      <c r="R2239" s="51">
        <f t="shared" si="140"/>
        <v>-0.38056281519489132</v>
      </c>
      <c r="S2239" s="45" t="str">
        <f t="shared" si="141"/>
        <v>Estimado.rar</v>
      </c>
      <c r="V2239" s="46">
        <f t="shared" si="143"/>
        <v>1</v>
      </c>
    </row>
    <row r="2240" spans="1:22" s="45" customFormat="1" ht="11.25" hidden="1" customHeight="1" x14ac:dyDescent="0.2">
      <c r="A2240" s="47">
        <f t="shared" si="142"/>
        <v>2226</v>
      </c>
      <c r="B2240" s="48" t="str">
        <f>+'[43]Trafo 3f Consoliadado'!B521</f>
        <v>TTA271</v>
      </c>
      <c r="C2240" s="49" t="str">
        <f>+'[43]Trafo 3f Consoliadado'!C521</f>
        <v xml:space="preserve">TRANSFORMADOR TRIFASICO 200 KVA 2.3/0.38-0.22 KV                                                                                                                                                                                                          </v>
      </c>
      <c r="D2240" s="49">
        <f>+'[43]Trafo 3f Consoliadado'!D521</f>
        <v>6766.6</v>
      </c>
      <c r="E2240" s="53">
        <f>+'[43]Trafo 3f Consoliadado'!E521</f>
        <v>4386.9799999999996</v>
      </c>
      <c r="F2240" s="53"/>
      <c r="G2240" s="49" t="str">
        <f>+'[43]Trafo 3f Consoliadado'!F521</f>
        <v>E</v>
      </c>
      <c r="H2240" s="49" t="str">
        <f>+'[43]Trafo 3f Consoliadado'!G521</f>
        <v/>
      </c>
      <c r="I2240" s="49" t="str">
        <f>+'[43]Trafo 3f Consoliadado'!H521</f>
        <v>Estimado</v>
      </c>
      <c r="J2240" s="49" t="str">
        <f>+'[43]Trafo 3f Consoliadado'!I521</f>
        <v/>
      </c>
      <c r="K2240" s="49" t="str">
        <f>+'[43]Trafo 3f Consoliadado'!J521</f>
        <v/>
      </c>
      <c r="L2240" s="49" t="str">
        <f>+'[43]Trafo 3f Consoliadado'!K521</f>
        <v/>
      </c>
      <c r="M2240" s="49" t="str">
        <f>+'[43]Trafo 3f Consoliadado'!L521</f>
        <v/>
      </c>
      <c r="N2240" s="49" t="str">
        <f>+'[43]Trafo 3f Consoliadado'!M521</f>
        <v/>
      </c>
      <c r="O2240" s="49" t="str">
        <f>+'[43]Trafo 3f Consoliadado'!N521</f>
        <v>Estimado</v>
      </c>
      <c r="P2240" s="49" t="str">
        <f>+'[43]Trafo 3f Consoliadado'!O521</f>
        <v/>
      </c>
      <c r="Q2240" s="49" t="str">
        <f>+'[43]Trafo 3f Consoliadado'!P521</f>
        <v>E</v>
      </c>
      <c r="R2240" s="51">
        <f t="shared" si="140"/>
        <v>-0.35167144503886749</v>
      </c>
      <c r="S2240" s="45" t="str">
        <f t="shared" si="141"/>
        <v>Estimado.rar</v>
      </c>
      <c r="V2240" s="46">
        <f t="shared" si="143"/>
        <v>1</v>
      </c>
    </row>
    <row r="2241" spans="1:22" s="45" customFormat="1" ht="11.25" hidden="1" customHeight="1" x14ac:dyDescent="0.2">
      <c r="A2241" s="47">
        <f t="shared" si="142"/>
        <v>2227</v>
      </c>
      <c r="B2241" s="48" t="str">
        <f>+'[43]Trafo 3f Consoliadado'!B522</f>
        <v>TTC179</v>
      </c>
      <c r="C2241" s="49" t="str">
        <f>+'[43]Trafo 3f Consoliadado'!C522</f>
        <v xml:space="preserve">TRANSFORMADOR TRIFASICO AEREO  200 KVA   2.3 / 0.22 KV                                                                                                                                                                                                    </v>
      </c>
      <c r="D2241" s="49">
        <f>+'[43]Trafo 3f Consoliadado'!D522</f>
        <v>6766.6</v>
      </c>
      <c r="E2241" s="53">
        <f>+'[43]Trafo 3f Consoliadado'!E522</f>
        <v>4386.9799999999996</v>
      </c>
      <c r="F2241" s="53"/>
      <c r="G2241" s="49" t="str">
        <f>+'[43]Trafo 3f Consoliadado'!F522</f>
        <v>E</v>
      </c>
      <c r="H2241" s="49" t="str">
        <f>+'[43]Trafo 3f Consoliadado'!G522</f>
        <v/>
      </c>
      <c r="I2241" s="49" t="str">
        <f>+'[43]Trafo 3f Consoliadado'!H522</f>
        <v>Estimado</v>
      </c>
      <c r="J2241" s="49" t="str">
        <f>+'[43]Trafo 3f Consoliadado'!I522</f>
        <v/>
      </c>
      <c r="K2241" s="49" t="str">
        <f>+'[43]Trafo 3f Consoliadado'!J522</f>
        <v/>
      </c>
      <c r="L2241" s="49" t="str">
        <f>+'[43]Trafo 3f Consoliadado'!K522</f>
        <v/>
      </c>
      <c r="M2241" s="49" t="str">
        <f>+'[43]Trafo 3f Consoliadado'!L522</f>
        <v/>
      </c>
      <c r="N2241" s="49" t="str">
        <f>+'[43]Trafo 3f Consoliadado'!M522</f>
        <v/>
      </c>
      <c r="O2241" s="49" t="str">
        <f>+'[43]Trafo 3f Consoliadado'!N522</f>
        <v>Estimado</v>
      </c>
      <c r="P2241" s="49" t="str">
        <f>+'[43]Trafo 3f Consoliadado'!O522</f>
        <v/>
      </c>
      <c r="Q2241" s="49" t="str">
        <f>+'[43]Trafo 3f Consoliadado'!P522</f>
        <v>E</v>
      </c>
      <c r="R2241" s="51">
        <f t="shared" si="140"/>
        <v>-0.35167144503886749</v>
      </c>
      <c r="S2241" s="45" t="str">
        <f t="shared" si="141"/>
        <v>Estimado.rar</v>
      </c>
      <c r="V2241" s="46">
        <f t="shared" si="143"/>
        <v>1</v>
      </c>
    </row>
    <row r="2242" spans="1:22" s="45" customFormat="1" ht="11.25" hidden="1" customHeight="1" x14ac:dyDescent="0.2">
      <c r="A2242" s="47">
        <f t="shared" si="142"/>
        <v>2228</v>
      </c>
      <c r="B2242" s="48" t="str">
        <f>+'[43]Trafo 3f Consoliadado'!B523</f>
        <v>TTA226</v>
      </c>
      <c r="C2242" s="49" t="str">
        <f>+'[43]Trafo 3f Consoliadado'!C523</f>
        <v xml:space="preserve">TRANSFORMADOR TRIFASICO AEREO  200 KVA; 2.3/0.38-0.22 KV.                                                                                                                                                                                                 </v>
      </c>
      <c r="D2242" s="49">
        <f>+'[43]Trafo 3f Consoliadado'!D523</f>
        <v>6766.6</v>
      </c>
      <c r="E2242" s="53">
        <f>+'[43]Trafo 3f Consoliadado'!E523</f>
        <v>4386.9799999999996</v>
      </c>
      <c r="F2242" s="53"/>
      <c r="G2242" s="49" t="str">
        <f>+'[43]Trafo 3f Consoliadado'!F523</f>
        <v>E</v>
      </c>
      <c r="H2242" s="49" t="str">
        <f>+'[43]Trafo 3f Consoliadado'!G523</f>
        <v/>
      </c>
      <c r="I2242" s="49" t="str">
        <f>+'[43]Trafo 3f Consoliadado'!H523</f>
        <v>Estimado</v>
      </c>
      <c r="J2242" s="49" t="str">
        <f>+'[43]Trafo 3f Consoliadado'!I523</f>
        <v/>
      </c>
      <c r="K2242" s="49" t="str">
        <f>+'[43]Trafo 3f Consoliadado'!J523</f>
        <v/>
      </c>
      <c r="L2242" s="49" t="str">
        <f>+'[43]Trafo 3f Consoliadado'!K523</f>
        <v/>
      </c>
      <c r="M2242" s="49" t="str">
        <f>+'[43]Trafo 3f Consoliadado'!L523</f>
        <v/>
      </c>
      <c r="N2242" s="49" t="str">
        <f>+'[43]Trafo 3f Consoliadado'!M523</f>
        <v/>
      </c>
      <c r="O2242" s="49" t="str">
        <f>+'[43]Trafo 3f Consoliadado'!N523</f>
        <v>Estimado</v>
      </c>
      <c r="P2242" s="49" t="str">
        <f>+'[43]Trafo 3f Consoliadado'!O523</f>
        <v/>
      </c>
      <c r="Q2242" s="49" t="str">
        <f>+'[43]Trafo 3f Consoliadado'!P523</f>
        <v>E</v>
      </c>
      <c r="R2242" s="51">
        <f t="shared" si="140"/>
        <v>-0.35167144503886749</v>
      </c>
      <c r="S2242" s="45" t="str">
        <f t="shared" si="141"/>
        <v>Estimado.rar</v>
      </c>
      <c r="V2242" s="46">
        <f t="shared" si="143"/>
        <v>1</v>
      </c>
    </row>
    <row r="2243" spans="1:22" s="45" customFormat="1" ht="11.25" hidden="1" customHeight="1" x14ac:dyDescent="0.2">
      <c r="A2243" s="47">
        <f t="shared" si="142"/>
        <v>2229</v>
      </c>
      <c r="B2243" s="48" t="str">
        <f>+'[43]Trafo 3f Consoliadado'!B524</f>
        <v>TTA272</v>
      </c>
      <c r="C2243" s="49" t="str">
        <f>+'[43]Trafo 3f Consoliadado'!C524</f>
        <v xml:space="preserve">TRANSFORMADOR TRIFASICO 220 KVA 2.3/0.22 KV                                                                                                                                                                                                               </v>
      </c>
      <c r="D2243" s="49">
        <f>+'[43]Trafo 3f Consoliadado'!D524</f>
        <v>7175.04</v>
      </c>
      <c r="E2243" s="53">
        <f>+'[43]Trafo 3f Consoliadado'!E524</f>
        <v>4796.3799999999992</v>
      </c>
      <c r="F2243" s="53"/>
      <c r="G2243" s="49" t="str">
        <f>+'[43]Trafo 3f Consoliadado'!F524</f>
        <v>E</v>
      </c>
      <c r="H2243" s="49" t="str">
        <f>+'[43]Trafo 3f Consoliadado'!G524</f>
        <v/>
      </c>
      <c r="I2243" s="49" t="str">
        <f>+'[43]Trafo 3f Consoliadado'!H524</f>
        <v>Estimado</v>
      </c>
      <c r="J2243" s="49" t="str">
        <f>+'[43]Trafo 3f Consoliadado'!I524</f>
        <v/>
      </c>
      <c r="K2243" s="49" t="str">
        <f>+'[43]Trafo 3f Consoliadado'!J524</f>
        <v/>
      </c>
      <c r="L2243" s="49" t="str">
        <f>+'[43]Trafo 3f Consoliadado'!K524</f>
        <v/>
      </c>
      <c r="M2243" s="49" t="str">
        <f>+'[43]Trafo 3f Consoliadado'!L524</f>
        <v/>
      </c>
      <c r="N2243" s="49" t="str">
        <f>+'[43]Trafo 3f Consoliadado'!M524</f>
        <v/>
      </c>
      <c r="O2243" s="49" t="str">
        <f>+'[43]Trafo 3f Consoliadado'!N524</f>
        <v>Estimado</v>
      </c>
      <c r="P2243" s="49" t="str">
        <f>+'[43]Trafo 3f Consoliadado'!O524</f>
        <v/>
      </c>
      <c r="Q2243" s="49" t="str">
        <f>+'[43]Trafo 3f Consoliadado'!P524</f>
        <v>E</v>
      </c>
      <c r="R2243" s="51">
        <f t="shared" ref="R2243:R2306" si="144">+IFERROR(E2243/D2243-1,"")</f>
        <v>-0.33151870930336291</v>
      </c>
      <c r="S2243" s="45" t="str">
        <f t="shared" ref="S2243:S2306" si="145">+IF(O2243="Sustento",K2243&amp;": "&amp;I2243,IF(O2243="Precio regulado 2012",O2243,IF(O2243="Estimado","Estimado.rar",O2243)))</f>
        <v>Estimado.rar</v>
      </c>
      <c r="V2243" s="46">
        <f t="shared" si="143"/>
        <v>1</v>
      </c>
    </row>
    <row r="2244" spans="1:22" s="45" customFormat="1" ht="11.25" hidden="1" customHeight="1" x14ac:dyDescent="0.2">
      <c r="A2244" s="47">
        <f t="shared" si="142"/>
        <v>2230</v>
      </c>
      <c r="B2244" s="48" t="str">
        <f>+'[43]Trafo 3f Consoliadado'!B525</f>
        <v>TTA333</v>
      </c>
      <c r="C2244" s="49" t="str">
        <f>+'[43]Trafo 3f Consoliadado'!C525</f>
        <v xml:space="preserve">TRANSFORMADOR TRIFASICO AEREO 250 KVA, 2.3 KV/220 V                                                                                                                                                                                                       </v>
      </c>
      <c r="D2244" s="49">
        <f>+'[43]Trafo 3f Consoliadado'!D525</f>
        <v>7787.7</v>
      </c>
      <c r="E2244" s="53">
        <f>+'[43]Trafo 3f Consoliadado'!E525</f>
        <v>5410.48</v>
      </c>
      <c r="F2244" s="53"/>
      <c r="G2244" s="49" t="str">
        <f>+'[43]Trafo 3f Consoliadado'!F525</f>
        <v>E</v>
      </c>
      <c r="H2244" s="49" t="str">
        <f>+'[43]Trafo 3f Consoliadado'!G525</f>
        <v/>
      </c>
      <c r="I2244" s="49" t="str">
        <f>+'[43]Trafo 3f Consoliadado'!H525</f>
        <v>Estimado</v>
      </c>
      <c r="J2244" s="49" t="str">
        <f>+'[43]Trafo 3f Consoliadado'!I525</f>
        <v/>
      </c>
      <c r="K2244" s="49" t="str">
        <f>+'[43]Trafo 3f Consoliadado'!J525</f>
        <v/>
      </c>
      <c r="L2244" s="49" t="str">
        <f>+'[43]Trafo 3f Consoliadado'!K525</f>
        <v/>
      </c>
      <c r="M2244" s="49" t="str">
        <f>+'[43]Trafo 3f Consoliadado'!L525</f>
        <v/>
      </c>
      <c r="N2244" s="49" t="str">
        <f>+'[43]Trafo 3f Consoliadado'!M525</f>
        <v/>
      </c>
      <c r="O2244" s="49" t="str">
        <f>+'[43]Trafo 3f Consoliadado'!N525</f>
        <v>Estimado</v>
      </c>
      <c r="P2244" s="49" t="str">
        <f>+'[43]Trafo 3f Consoliadado'!O525</f>
        <v/>
      </c>
      <c r="Q2244" s="49" t="str">
        <f>+'[43]Trafo 3f Consoliadado'!P525</f>
        <v>E</v>
      </c>
      <c r="R2244" s="51">
        <f t="shared" si="144"/>
        <v>-0.30525315561719124</v>
      </c>
      <c r="S2244" s="45" t="str">
        <f t="shared" si="145"/>
        <v>Estimado.rar</v>
      </c>
      <c r="V2244" s="46">
        <f t="shared" si="143"/>
        <v>1</v>
      </c>
    </row>
    <row r="2245" spans="1:22" s="45" customFormat="1" ht="11.25" hidden="1" customHeight="1" x14ac:dyDescent="0.2">
      <c r="A2245" s="47">
        <f t="shared" si="142"/>
        <v>2231</v>
      </c>
      <c r="B2245" s="48" t="str">
        <f>+'[43]Trafo 3f Consoliadado'!B526</f>
        <v>TTA277</v>
      </c>
      <c r="C2245" s="49" t="str">
        <f>+'[43]Trafo 3f Consoliadado'!C526</f>
        <v xml:space="preserve">TRANSFORMADOR TRIFASICO 300 KVA 2.3/0.22 KV                                                                                                                                                                                                               </v>
      </c>
      <c r="D2245" s="49">
        <f>+'[43]Trafo 3f Consoliadado'!D526</f>
        <v>8808.7999999999993</v>
      </c>
      <c r="E2245" s="53">
        <f>+'[43]Trafo 3f Consoliadado'!E526</f>
        <v>6433.98</v>
      </c>
      <c r="F2245" s="53"/>
      <c r="G2245" s="49" t="str">
        <f>+'[43]Trafo 3f Consoliadado'!F526</f>
        <v>E</v>
      </c>
      <c r="H2245" s="49" t="str">
        <f>+'[43]Trafo 3f Consoliadado'!G526</f>
        <v/>
      </c>
      <c r="I2245" s="49" t="str">
        <f>+'[43]Trafo 3f Consoliadado'!H526</f>
        <v>Estimado</v>
      </c>
      <c r="J2245" s="49" t="str">
        <f>+'[43]Trafo 3f Consoliadado'!I526</f>
        <v/>
      </c>
      <c r="K2245" s="49" t="str">
        <f>+'[43]Trafo 3f Consoliadado'!J526</f>
        <v/>
      </c>
      <c r="L2245" s="49" t="str">
        <f>+'[43]Trafo 3f Consoliadado'!K526</f>
        <v/>
      </c>
      <c r="M2245" s="49" t="str">
        <f>+'[43]Trafo 3f Consoliadado'!L526</f>
        <v/>
      </c>
      <c r="N2245" s="49" t="str">
        <f>+'[43]Trafo 3f Consoliadado'!M526</f>
        <v/>
      </c>
      <c r="O2245" s="49" t="str">
        <f>+'[43]Trafo 3f Consoliadado'!N526</f>
        <v>Estimado</v>
      </c>
      <c r="P2245" s="49" t="str">
        <f>+'[43]Trafo 3f Consoliadado'!O526</f>
        <v/>
      </c>
      <c r="Q2245" s="49" t="str">
        <f>+'[43]Trafo 3f Consoliadado'!P526</f>
        <v>E</v>
      </c>
      <c r="R2245" s="51">
        <f t="shared" si="144"/>
        <v>-0.2695963127781309</v>
      </c>
      <c r="S2245" s="45" t="str">
        <f t="shared" si="145"/>
        <v>Estimado.rar</v>
      </c>
      <c r="V2245" s="46">
        <f t="shared" si="143"/>
        <v>1</v>
      </c>
    </row>
    <row r="2246" spans="1:22" s="45" customFormat="1" ht="11.25" hidden="1" customHeight="1" x14ac:dyDescent="0.2">
      <c r="A2246" s="47">
        <f t="shared" si="142"/>
        <v>2232</v>
      </c>
      <c r="B2246" s="48" t="str">
        <f>+'[43]Trafo 3f Consoliadado'!B527</f>
        <v>TTA303</v>
      </c>
      <c r="C2246" s="49" t="str">
        <f>+'[43]Trafo 3f Consoliadado'!C527</f>
        <v xml:space="preserve">TRANSFORMADOR TRIFASICO AEREO  300 KVA; 2.3/0.22 KV.                                                                                                                                                                                                      </v>
      </c>
      <c r="D2246" s="49">
        <f>+'[43]Trafo 3f Consoliadado'!D527</f>
        <v>8808.7999999999993</v>
      </c>
      <c r="E2246" s="53">
        <f>+'[43]Trafo 3f Consoliadado'!E527</f>
        <v>6433.98</v>
      </c>
      <c r="F2246" s="53"/>
      <c r="G2246" s="49" t="str">
        <f>+'[43]Trafo 3f Consoliadado'!F527</f>
        <v>E</v>
      </c>
      <c r="H2246" s="49" t="str">
        <f>+'[43]Trafo 3f Consoliadado'!G527</f>
        <v/>
      </c>
      <c r="I2246" s="49" t="str">
        <f>+'[43]Trafo 3f Consoliadado'!H527</f>
        <v>Estimado</v>
      </c>
      <c r="J2246" s="49" t="str">
        <f>+'[43]Trafo 3f Consoliadado'!I527</f>
        <v/>
      </c>
      <c r="K2246" s="49" t="str">
        <f>+'[43]Trafo 3f Consoliadado'!J527</f>
        <v/>
      </c>
      <c r="L2246" s="49" t="str">
        <f>+'[43]Trafo 3f Consoliadado'!K527</f>
        <v/>
      </c>
      <c r="M2246" s="49" t="str">
        <f>+'[43]Trafo 3f Consoliadado'!L527</f>
        <v/>
      </c>
      <c r="N2246" s="49" t="str">
        <f>+'[43]Trafo 3f Consoliadado'!M527</f>
        <v/>
      </c>
      <c r="O2246" s="49" t="str">
        <f>+'[43]Trafo 3f Consoliadado'!N527</f>
        <v>Estimado</v>
      </c>
      <c r="P2246" s="49" t="str">
        <f>+'[43]Trafo 3f Consoliadado'!O527</f>
        <v/>
      </c>
      <c r="Q2246" s="49" t="str">
        <f>+'[43]Trafo 3f Consoliadado'!P527</f>
        <v>E</v>
      </c>
      <c r="R2246" s="51">
        <f t="shared" si="144"/>
        <v>-0.2695963127781309</v>
      </c>
      <c r="S2246" s="45" t="str">
        <f t="shared" si="145"/>
        <v>Estimado.rar</v>
      </c>
      <c r="V2246" s="46">
        <f t="shared" si="143"/>
        <v>1</v>
      </c>
    </row>
    <row r="2247" spans="1:22" s="45" customFormat="1" ht="11.25" hidden="1" customHeight="1" x14ac:dyDescent="0.2">
      <c r="A2247" s="47">
        <f t="shared" si="142"/>
        <v>2233</v>
      </c>
      <c r="B2247" s="48" t="str">
        <f>+'[43]Trafo 3f Consoliadado'!B528</f>
        <v>TTV45</v>
      </c>
      <c r="C2247" s="49" t="str">
        <f>+'[43]Trafo 3f Consoliadado'!C528</f>
        <v xml:space="preserve">TRANSFORMADOR DE 320 KVA TRIFASICO 2.3 / 0.38-0.22 KV                                                                                                                                                                                                     </v>
      </c>
      <c r="D2247" s="49">
        <f>+'[43]Trafo 3f Consoliadado'!D528</f>
        <v>9217.24</v>
      </c>
      <c r="E2247" s="53">
        <f>+'[43]Trafo 3f Consoliadado'!E528</f>
        <v>6843.3799999999992</v>
      </c>
      <c r="F2247" s="53"/>
      <c r="G2247" s="49" t="str">
        <f>+'[43]Trafo 3f Consoliadado'!F528</f>
        <v>E</v>
      </c>
      <c r="H2247" s="49" t="str">
        <f>+'[43]Trafo 3f Consoliadado'!G528</f>
        <v/>
      </c>
      <c r="I2247" s="49" t="str">
        <f>+'[43]Trafo 3f Consoliadado'!H528</f>
        <v>Estimado</v>
      </c>
      <c r="J2247" s="49" t="str">
        <f>+'[43]Trafo 3f Consoliadado'!I528</f>
        <v/>
      </c>
      <c r="K2247" s="49" t="str">
        <f>+'[43]Trafo 3f Consoliadado'!J528</f>
        <v/>
      </c>
      <c r="L2247" s="49" t="str">
        <f>+'[43]Trafo 3f Consoliadado'!K528</f>
        <v/>
      </c>
      <c r="M2247" s="49" t="str">
        <f>+'[43]Trafo 3f Consoliadado'!L528</f>
        <v/>
      </c>
      <c r="N2247" s="49" t="str">
        <f>+'[43]Trafo 3f Consoliadado'!M528</f>
        <v/>
      </c>
      <c r="O2247" s="49" t="str">
        <f>+'[43]Trafo 3f Consoliadado'!N528</f>
        <v>Estimado</v>
      </c>
      <c r="P2247" s="49" t="str">
        <f>+'[43]Trafo 3f Consoliadado'!O528</f>
        <v/>
      </c>
      <c r="Q2247" s="49" t="str">
        <f>+'[43]Trafo 3f Consoliadado'!P528</f>
        <v>E</v>
      </c>
      <c r="R2247" s="51">
        <f t="shared" si="144"/>
        <v>-0.25754564273036185</v>
      </c>
      <c r="S2247" s="45" t="str">
        <f t="shared" si="145"/>
        <v>Estimado.rar</v>
      </c>
      <c r="V2247" s="46">
        <f t="shared" si="143"/>
        <v>1</v>
      </c>
    </row>
    <row r="2248" spans="1:22" s="45" customFormat="1" ht="11.25" hidden="1" customHeight="1" x14ac:dyDescent="0.2">
      <c r="A2248" s="47">
        <f t="shared" si="142"/>
        <v>2234</v>
      </c>
      <c r="B2248" s="48" t="str">
        <f>+'[43]Trafo 3f Consoliadado'!B529</f>
        <v>TTA279</v>
      </c>
      <c r="C2248" s="49" t="str">
        <f>+'[43]Trafo 3f Consoliadado'!C529</f>
        <v xml:space="preserve">TRANSFORMADOR TRIFASICO 320 KVA 2.3/0.22 KV                                                                                                                                                                                                               </v>
      </c>
      <c r="D2248" s="49">
        <f>+'[43]Trafo 3f Consoliadado'!D529</f>
        <v>9217.24</v>
      </c>
      <c r="E2248" s="53">
        <f>+'[43]Trafo 3f Consoliadado'!E529</f>
        <v>6843.3799999999992</v>
      </c>
      <c r="F2248" s="53"/>
      <c r="G2248" s="49" t="str">
        <f>+'[43]Trafo 3f Consoliadado'!F529</f>
        <v>E</v>
      </c>
      <c r="H2248" s="49" t="str">
        <f>+'[43]Trafo 3f Consoliadado'!G529</f>
        <v/>
      </c>
      <c r="I2248" s="49" t="str">
        <f>+'[43]Trafo 3f Consoliadado'!H529</f>
        <v>Estimado</v>
      </c>
      <c r="J2248" s="49" t="str">
        <f>+'[43]Trafo 3f Consoliadado'!I529</f>
        <v/>
      </c>
      <c r="K2248" s="49" t="str">
        <f>+'[43]Trafo 3f Consoliadado'!J529</f>
        <v/>
      </c>
      <c r="L2248" s="49" t="str">
        <f>+'[43]Trafo 3f Consoliadado'!K529</f>
        <v/>
      </c>
      <c r="M2248" s="49" t="str">
        <f>+'[43]Trafo 3f Consoliadado'!L529</f>
        <v/>
      </c>
      <c r="N2248" s="49" t="str">
        <f>+'[43]Trafo 3f Consoliadado'!M529</f>
        <v/>
      </c>
      <c r="O2248" s="49" t="str">
        <f>+'[43]Trafo 3f Consoliadado'!N529</f>
        <v>Estimado</v>
      </c>
      <c r="P2248" s="49" t="str">
        <f>+'[43]Trafo 3f Consoliadado'!O529</f>
        <v/>
      </c>
      <c r="Q2248" s="49" t="str">
        <f>+'[43]Trafo 3f Consoliadado'!P529</f>
        <v>E</v>
      </c>
      <c r="R2248" s="51">
        <f t="shared" si="144"/>
        <v>-0.25754564273036185</v>
      </c>
      <c r="S2248" s="45" t="str">
        <f t="shared" si="145"/>
        <v>Estimado.rar</v>
      </c>
      <c r="V2248" s="46">
        <f t="shared" si="143"/>
        <v>1</v>
      </c>
    </row>
    <row r="2249" spans="1:22" s="45" customFormat="1" ht="11.25" hidden="1" customHeight="1" x14ac:dyDescent="0.2">
      <c r="A2249" s="47">
        <f t="shared" si="142"/>
        <v>2235</v>
      </c>
      <c r="B2249" s="48" t="str">
        <f>+'[43]Trafo 3f Consoliadado'!B530</f>
        <v>TTA236</v>
      </c>
      <c r="C2249" s="49" t="str">
        <f>+'[43]Trafo 3f Consoliadado'!C530</f>
        <v xml:space="preserve">TRANSFORMADOR TRIFASICO AEREO  320 KVA; 2.3/0.38-0.22 KV.                                                                                                                                                                                                 </v>
      </c>
      <c r="D2249" s="49">
        <f>+'[43]Trafo 3f Consoliadado'!D530</f>
        <v>9217.24</v>
      </c>
      <c r="E2249" s="53">
        <f>+'[43]Trafo 3f Consoliadado'!E530</f>
        <v>6843.3799999999992</v>
      </c>
      <c r="F2249" s="53"/>
      <c r="G2249" s="49" t="str">
        <f>+'[43]Trafo 3f Consoliadado'!F530</f>
        <v>E</v>
      </c>
      <c r="H2249" s="49" t="str">
        <f>+'[43]Trafo 3f Consoliadado'!G530</f>
        <v/>
      </c>
      <c r="I2249" s="49" t="str">
        <f>+'[43]Trafo 3f Consoliadado'!H530</f>
        <v>Estimado</v>
      </c>
      <c r="J2249" s="49" t="str">
        <f>+'[43]Trafo 3f Consoliadado'!I530</f>
        <v/>
      </c>
      <c r="K2249" s="49" t="str">
        <f>+'[43]Trafo 3f Consoliadado'!J530</f>
        <v/>
      </c>
      <c r="L2249" s="49" t="str">
        <f>+'[43]Trafo 3f Consoliadado'!K530</f>
        <v/>
      </c>
      <c r="M2249" s="49" t="str">
        <f>+'[43]Trafo 3f Consoliadado'!L530</f>
        <v/>
      </c>
      <c r="N2249" s="49" t="str">
        <f>+'[43]Trafo 3f Consoliadado'!M530</f>
        <v/>
      </c>
      <c r="O2249" s="49" t="str">
        <f>+'[43]Trafo 3f Consoliadado'!N530</f>
        <v>Estimado</v>
      </c>
      <c r="P2249" s="49" t="str">
        <f>+'[43]Trafo 3f Consoliadado'!O530</f>
        <v/>
      </c>
      <c r="Q2249" s="49" t="str">
        <f>+'[43]Trafo 3f Consoliadado'!P530</f>
        <v>E</v>
      </c>
      <c r="R2249" s="51">
        <f t="shared" si="144"/>
        <v>-0.25754564273036185</v>
      </c>
      <c r="S2249" s="45" t="str">
        <f t="shared" si="145"/>
        <v>Estimado.rar</v>
      </c>
      <c r="V2249" s="46">
        <f t="shared" si="143"/>
        <v>1</v>
      </c>
    </row>
    <row r="2250" spans="1:22" s="45" customFormat="1" ht="11.25" hidden="1" customHeight="1" x14ac:dyDescent="0.2">
      <c r="A2250" s="47">
        <f t="shared" si="142"/>
        <v>2236</v>
      </c>
      <c r="B2250" s="48" t="str">
        <f>+'[43]Trafo 3f Consoliadado'!B531</f>
        <v>TTA334</v>
      </c>
      <c r="C2250" s="49" t="str">
        <f>+'[43]Trafo 3f Consoliadado'!C531</f>
        <v xml:space="preserve">TRANSFORMADOR TRIFASICO AEREO 400 KVA, 2.3 KV/440/220 V                                                                                                                                                                                                   </v>
      </c>
      <c r="D2250" s="49">
        <f>+'[43]Trafo 3f Consoliadado'!D531</f>
        <v>10851</v>
      </c>
      <c r="E2250" s="53">
        <f>+'[43]Trafo 3f Consoliadado'!E531</f>
        <v>8480.98</v>
      </c>
      <c r="F2250" s="53"/>
      <c r="G2250" s="49" t="str">
        <f>+'[43]Trafo 3f Consoliadado'!F531</f>
        <v>E</v>
      </c>
      <c r="H2250" s="49" t="str">
        <f>+'[43]Trafo 3f Consoliadado'!G531</f>
        <v/>
      </c>
      <c r="I2250" s="49" t="str">
        <f>+'[43]Trafo 3f Consoliadado'!H531</f>
        <v>Estimado</v>
      </c>
      <c r="J2250" s="49" t="str">
        <f>+'[43]Trafo 3f Consoliadado'!I531</f>
        <v/>
      </c>
      <c r="K2250" s="49" t="str">
        <f>+'[43]Trafo 3f Consoliadado'!J531</f>
        <v/>
      </c>
      <c r="L2250" s="49" t="str">
        <f>+'[43]Trafo 3f Consoliadado'!K531</f>
        <v/>
      </c>
      <c r="M2250" s="49" t="str">
        <f>+'[43]Trafo 3f Consoliadado'!L531</f>
        <v/>
      </c>
      <c r="N2250" s="49" t="str">
        <f>+'[43]Trafo 3f Consoliadado'!M531</f>
        <v/>
      </c>
      <c r="O2250" s="49" t="str">
        <f>+'[43]Trafo 3f Consoliadado'!N531</f>
        <v>Estimado</v>
      </c>
      <c r="P2250" s="49" t="str">
        <f>+'[43]Trafo 3f Consoliadado'!O531</f>
        <v/>
      </c>
      <c r="Q2250" s="49" t="str">
        <f>+'[43]Trafo 3f Consoliadado'!P531</f>
        <v>E</v>
      </c>
      <c r="R2250" s="51">
        <f t="shared" si="144"/>
        <v>-0.21841489263662339</v>
      </c>
      <c r="S2250" s="45" t="str">
        <f t="shared" si="145"/>
        <v>Estimado.rar</v>
      </c>
      <c r="V2250" s="46">
        <f t="shared" si="143"/>
        <v>1</v>
      </c>
    </row>
    <row r="2251" spans="1:22" s="45" customFormat="1" ht="11.25" hidden="1" customHeight="1" x14ac:dyDescent="0.2">
      <c r="A2251" s="47">
        <f t="shared" si="142"/>
        <v>2237</v>
      </c>
      <c r="B2251" s="48" t="str">
        <f>+'[43]Trafo 3f Consoliadado'!B532</f>
        <v>TTV76</v>
      </c>
      <c r="C2251" s="49" t="str">
        <f>+'[43]Trafo 3f Consoliadado'!C532</f>
        <v xml:space="preserve">TRANSFORMADOR DE 650 KVA TRIFASICO  2.3 / 10 KV                                                                                                                                                                                                           </v>
      </c>
      <c r="D2251" s="49">
        <f>+'[43]Trafo 3f Consoliadado'!D532</f>
        <v>15956.5</v>
      </c>
      <c r="E2251" s="53">
        <f>+'[43]Trafo 3f Consoliadado'!E532</f>
        <v>13598.48</v>
      </c>
      <c r="F2251" s="53"/>
      <c r="G2251" s="49" t="str">
        <f>+'[43]Trafo 3f Consoliadado'!F532</f>
        <v>E</v>
      </c>
      <c r="H2251" s="49" t="str">
        <f>+'[43]Trafo 3f Consoliadado'!G532</f>
        <v/>
      </c>
      <c r="I2251" s="49" t="str">
        <f>+'[43]Trafo 3f Consoliadado'!H532</f>
        <v>Estimado</v>
      </c>
      <c r="J2251" s="49" t="str">
        <f>+'[43]Trafo 3f Consoliadado'!I532</f>
        <v/>
      </c>
      <c r="K2251" s="49" t="str">
        <f>+'[43]Trafo 3f Consoliadado'!J532</f>
        <v/>
      </c>
      <c r="L2251" s="49" t="str">
        <f>+'[43]Trafo 3f Consoliadado'!K532</f>
        <v/>
      </c>
      <c r="M2251" s="49" t="str">
        <f>+'[43]Trafo 3f Consoliadado'!L532</f>
        <v/>
      </c>
      <c r="N2251" s="49" t="str">
        <f>+'[43]Trafo 3f Consoliadado'!M532</f>
        <v/>
      </c>
      <c r="O2251" s="49" t="str">
        <f>+'[43]Trafo 3f Consoliadado'!N532</f>
        <v>Estimado</v>
      </c>
      <c r="P2251" s="49" t="str">
        <f>+'[43]Trafo 3f Consoliadado'!O532</f>
        <v/>
      </c>
      <c r="Q2251" s="49" t="str">
        <f>+'[43]Trafo 3f Consoliadado'!P532</f>
        <v>E</v>
      </c>
      <c r="R2251" s="51">
        <f t="shared" si="144"/>
        <v>-0.1477780214959421</v>
      </c>
      <c r="S2251" s="45" t="str">
        <f t="shared" si="145"/>
        <v>Estimado.rar</v>
      </c>
      <c r="V2251" s="46">
        <f t="shared" si="143"/>
        <v>1</v>
      </c>
    </row>
    <row r="2252" spans="1:22" s="45" customFormat="1" ht="11.25" hidden="1" customHeight="1" x14ac:dyDescent="0.2">
      <c r="A2252" s="47">
        <f t="shared" ref="A2252:A2315" si="146">+A2251+1</f>
        <v>2238</v>
      </c>
      <c r="B2252" s="48" t="str">
        <f>+'[43]Trafo 3f Consoliadado'!B533</f>
        <v>TTE01</v>
      </c>
      <c r="C2252" s="49" t="str">
        <f>+'[43]Trafo 3f Consoliadado'!C533</f>
        <v xml:space="preserve">TRANSFORMADOR DE 650 KVA TRIFASICO 2,3KV/10KV                                                                                                                                                                                                             </v>
      </c>
      <c r="D2252" s="49">
        <f>+'[43]Trafo 3f Consoliadado'!D533</f>
        <v>15956.5</v>
      </c>
      <c r="E2252" s="53">
        <f>+'[43]Trafo 3f Consoliadado'!E533</f>
        <v>13598.48</v>
      </c>
      <c r="F2252" s="53"/>
      <c r="G2252" s="49" t="str">
        <f>+'[43]Trafo 3f Consoliadado'!F533</f>
        <v>E</v>
      </c>
      <c r="H2252" s="49" t="str">
        <f>+'[43]Trafo 3f Consoliadado'!G533</f>
        <v/>
      </c>
      <c r="I2252" s="49" t="str">
        <f>+'[43]Trafo 3f Consoliadado'!H533</f>
        <v>Estimado</v>
      </c>
      <c r="J2252" s="49" t="str">
        <f>+'[43]Trafo 3f Consoliadado'!I533</f>
        <v/>
      </c>
      <c r="K2252" s="49" t="str">
        <f>+'[43]Trafo 3f Consoliadado'!J533</f>
        <v/>
      </c>
      <c r="L2252" s="49" t="str">
        <f>+'[43]Trafo 3f Consoliadado'!K533</f>
        <v/>
      </c>
      <c r="M2252" s="49" t="str">
        <f>+'[43]Trafo 3f Consoliadado'!L533</f>
        <v/>
      </c>
      <c r="N2252" s="49" t="str">
        <f>+'[43]Trafo 3f Consoliadado'!M533</f>
        <v/>
      </c>
      <c r="O2252" s="49" t="str">
        <f>+'[43]Trafo 3f Consoliadado'!N533</f>
        <v>Estimado</v>
      </c>
      <c r="P2252" s="49" t="str">
        <f>+'[43]Trafo 3f Consoliadado'!O533</f>
        <v/>
      </c>
      <c r="Q2252" s="49" t="str">
        <f>+'[43]Trafo 3f Consoliadado'!P533</f>
        <v>E</v>
      </c>
      <c r="R2252" s="51">
        <f t="shared" si="144"/>
        <v>-0.1477780214959421</v>
      </c>
      <c r="S2252" s="45" t="str">
        <f t="shared" si="145"/>
        <v>Estimado.rar</v>
      </c>
      <c r="V2252" s="46">
        <f t="shared" si="143"/>
        <v>1</v>
      </c>
    </row>
    <row r="2253" spans="1:22" s="45" customFormat="1" ht="11.25" hidden="1" customHeight="1" x14ac:dyDescent="0.2">
      <c r="A2253" s="47">
        <f t="shared" si="146"/>
        <v>2239</v>
      </c>
      <c r="B2253" s="48" t="str">
        <f>+'[43]Trafo 3f Consoliadado'!B534</f>
        <v>TTE02</v>
      </c>
      <c r="C2253" s="49" t="str">
        <f>+'[43]Trafo 3f Consoliadado'!C534</f>
        <v xml:space="preserve">TRANSFORMADOR DE 1100 KVA TRIFASICO 2,3KV/10KV                                                                                                                                                                                                            </v>
      </c>
      <c r="D2253" s="49">
        <f>+'[43]Trafo 3f Consoliadado'!D534</f>
        <v>25146.400000000001</v>
      </c>
      <c r="E2253" s="53">
        <f>+'[43]Trafo 3f Consoliadado'!E534</f>
        <v>22809.98</v>
      </c>
      <c r="F2253" s="53"/>
      <c r="G2253" s="49" t="str">
        <f>+'[43]Trafo 3f Consoliadado'!F534</f>
        <v>E</v>
      </c>
      <c r="H2253" s="49" t="str">
        <f>+'[43]Trafo 3f Consoliadado'!G534</f>
        <v/>
      </c>
      <c r="I2253" s="49" t="str">
        <f>+'[43]Trafo 3f Consoliadado'!H534</f>
        <v>Estimado</v>
      </c>
      <c r="J2253" s="49" t="str">
        <f>+'[43]Trafo 3f Consoliadado'!I534</f>
        <v/>
      </c>
      <c r="K2253" s="49" t="str">
        <f>+'[43]Trafo 3f Consoliadado'!J534</f>
        <v/>
      </c>
      <c r="L2253" s="49" t="str">
        <f>+'[43]Trafo 3f Consoliadado'!K534</f>
        <v/>
      </c>
      <c r="M2253" s="49" t="str">
        <f>+'[43]Trafo 3f Consoliadado'!L534</f>
        <v/>
      </c>
      <c r="N2253" s="49" t="str">
        <f>+'[43]Trafo 3f Consoliadado'!M534</f>
        <v/>
      </c>
      <c r="O2253" s="49" t="str">
        <f>+'[43]Trafo 3f Consoliadado'!N534</f>
        <v>Estimado</v>
      </c>
      <c r="P2253" s="49" t="str">
        <f>+'[43]Trafo 3f Consoliadado'!O534</f>
        <v/>
      </c>
      <c r="Q2253" s="49" t="str">
        <f>+'[43]Trafo 3f Consoliadado'!P534</f>
        <v>E</v>
      </c>
      <c r="R2253" s="51">
        <f t="shared" si="144"/>
        <v>-9.2912703210002334E-2</v>
      </c>
      <c r="S2253" s="45" t="str">
        <f t="shared" si="145"/>
        <v>Estimado.rar</v>
      </c>
      <c r="V2253" s="46">
        <f t="shared" si="143"/>
        <v>1</v>
      </c>
    </row>
    <row r="2254" spans="1:22" s="45" customFormat="1" ht="11.25" hidden="1" customHeight="1" x14ac:dyDescent="0.2">
      <c r="A2254" s="47">
        <f t="shared" si="146"/>
        <v>2240</v>
      </c>
      <c r="B2254" s="48" t="str">
        <f>+'[43]Trafo 3f Consoliadado'!B535</f>
        <v>TTA290</v>
      </c>
      <c r="C2254" s="49" t="str">
        <f>+'[43]Trafo 3f Consoliadado'!C535</f>
        <v xml:space="preserve">TRANSFORMADOR TRIFASICO AEREO  10 KVA; 5.8/0.22 KV.                                                                                                                                                                                                       </v>
      </c>
      <c r="D2254" s="49">
        <f>+'[43]Trafo 3f Consoliadado'!D535</f>
        <v>2671.58</v>
      </c>
      <c r="E2254" s="53">
        <f>+'[43]Trafo 3f Consoliadado'!E535</f>
        <v>525.32999999999993</v>
      </c>
      <c r="F2254" s="53"/>
      <c r="G2254" s="49" t="str">
        <f>+'[43]Trafo 3f Consoliadado'!F535</f>
        <v>E</v>
      </c>
      <c r="H2254" s="49" t="str">
        <f>+'[43]Trafo 3f Consoliadado'!G535</f>
        <v/>
      </c>
      <c r="I2254" s="49" t="str">
        <f>+'[43]Trafo 3f Consoliadado'!H535</f>
        <v>Estimado</v>
      </c>
      <c r="J2254" s="49" t="str">
        <f>+'[43]Trafo 3f Consoliadado'!I535</f>
        <v/>
      </c>
      <c r="K2254" s="49" t="str">
        <f>+'[43]Trafo 3f Consoliadado'!J535</f>
        <v/>
      </c>
      <c r="L2254" s="49" t="str">
        <f>+'[43]Trafo 3f Consoliadado'!K535</f>
        <v/>
      </c>
      <c r="M2254" s="49" t="str">
        <f>+'[43]Trafo 3f Consoliadado'!L535</f>
        <v/>
      </c>
      <c r="N2254" s="49" t="str">
        <f>+'[43]Trafo 3f Consoliadado'!M535</f>
        <v/>
      </c>
      <c r="O2254" s="49" t="str">
        <f>+'[43]Trafo 3f Consoliadado'!N535</f>
        <v>Estimado</v>
      </c>
      <c r="P2254" s="49" t="str">
        <f>+'[43]Trafo 3f Consoliadado'!O535</f>
        <v/>
      </c>
      <c r="Q2254" s="49" t="str">
        <f>+'[43]Trafo 3f Consoliadado'!P535</f>
        <v>E</v>
      </c>
      <c r="R2254" s="51">
        <f t="shared" si="144"/>
        <v>-0.80336355265423465</v>
      </c>
      <c r="S2254" s="45" t="str">
        <f t="shared" si="145"/>
        <v>Estimado.rar</v>
      </c>
      <c r="V2254" s="46">
        <f t="shared" si="143"/>
        <v>1</v>
      </c>
    </row>
    <row r="2255" spans="1:22" s="45" customFormat="1" ht="11.25" hidden="1" customHeight="1" x14ac:dyDescent="0.2">
      <c r="A2255" s="47">
        <f t="shared" si="146"/>
        <v>2241</v>
      </c>
      <c r="B2255" s="48" t="str">
        <f>+'[43]Trafo 3f Consoliadado'!B536</f>
        <v>TTA291</v>
      </c>
      <c r="C2255" s="49" t="str">
        <f>+'[43]Trafo 3f Consoliadado'!C536</f>
        <v xml:space="preserve">TRANSFORMADOR TRIFASICO AEREO  10 KVA; 5.8/0.38-0.22 KV.                                                                                                                                                                                                  </v>
      </c>
      <c r="D2255" s="49">
        <f>+'[43]Trafo 3f Consoliadado'!D536</f>
        <v>2671.58</v>
      </c>
      <c r="E2255" s="53">
        <f>+'[43]Trafo 3f Consoliadado'!E536</f>
        <v>525.32999999999993</v>
      </c>
      <c r="F2255" s="53"/>
      <c r="G2255" s="49" t="str">
        <f>+'[43]Trafo 3f Consoliadado'!F536</f>
        <v>E</v>
      </c>
      <c r="H2255" s="49" t="str">
        <f>+'[43]Trafo 3f Consoliadado'!G536</f>
        <v/>
      </c>
      <c r="I2255" s="49" t="str">
        <f>+'[43]Trafo 3f Consoliadado'!H536</f>
        <v>Estimado</v>
      </c>
      <c r="J2255" s="49" t="str">
        <f>+'[43]Trafo 3f Consoliadado'!I536</f>
        <v/>
      </c>
      <c r="K2255" s="49" t="str">
        <f>+'[43]Trafo 3f Consoliadado'!J536</f>
        <v/>
      </c>
      <c r="L2255" s="49" t="str">
        <f>+'[43]Trafo 3f Consoliadado'!K536</f>
        <v/>
      </c>
      <c r="M2255" s="49" t="str">
        <f>+'[43]Trafo 3f Consoliadado'!L536</f>
        <v/>
      </c>
      <c r="N2255" s="49" t="str">
        <f>+'[43]Trafo 3f Consoliadado'!M536</f>
        <v/>
      </c>
      <c r="O2255" s="49" t="str">
        <f>+'[43]Trafo 3f Consoliadado'!N536</f>
        <v>Estimado</v>
      </c>
      <c r="P2255" s="49" t="str">
        <f>+'[43]Trafo 3f Consoliadado'!O536</f>
        <v/>
      </c>
      <c r="Q2255" s="49" t="str">
        <f>+'[43]Trafo 3f Consoliadado'!P536</f>
        <v>E</v>
      </c>
      <c r="R2255" s="51">
        <f t="shared" si="144"/>
        <v>-0.80336355265423465</v>
      </c>
      <c r="S2255" s="45" t="str">
        <f t="shared" si="145"/>
        <v>Estimado.rar</v>
      </c>
      <c r="V2255" s="46">
        <f t="shared" si="143"/>
        <v>1</v>
      </c>
    </row>
    <row r="2256" spans="1:22" s="45" customFormat="1" ht="11.25" hidden="1" customHeight="1" x14ac:dyDescent="0.2">
      <c r="A2256" s="47">
        <f t="shared" si="146"/>
        <v>2242</v>
      </c>
      <c r="B2256" s="48" t="str">
        <f>+'[43]Trafo 3f Consoliadado'!B537</f>
        <v>TTA154</v>
      </c>
      <c r="C2256" s="49" t="str">
        <f>+'[43]Trafo 3f Consoliadado'!C537</f>
        <v xml:space="preserve">TRANSFORMADOR TRIFASICO AEREO  10 KVA; 7.62/0.22 KV.                                                                                                                                                                                                      </v>
      </c>
      <c r="D2256" s="49">
        <f>+'[43]Trafo 3f Consoliadado'!D537</f>
        <v>2671.58</v>
      </c>
      <c r="E2256" s="53">
        <f>+'[43]Trafo 3f Consoliadado'!E537</f>
        <v>525.32999999999993</v>
      </c>
      <c r="F2256" s="53"/>
      <c r="G2256" s="49" t="str">
        <f>+'[43]Trafo 3f Consoliadado'!F537</f>
        <v>E</v>
      </c>
      <c r="H2256" s="49" t="str">
        <f>+'[43]Trafo 3f Consoliadado'!G537</f>
        <v/>
      </c>
      <c r="I2256" s="49" t="str">
        <f>+'[43]Trafo 3f Consoliadado'!H537</f>
        <v>Estimado</v>
      </c>
      <c r="J2256" s="49" t="str">
        <f>+'[43]Trafo 3f Consoliadado'!I537</f>
        <v/>
      </c>
      <c r="K2256" s="49" t="str">
        <f>+'[43]Trafo 3f Consoliadado'!J537</f>
        <v/>
      </c>
      <c r="L2256" s="49" t="str">
        <f>+'[43]Trafo 3f Consoliadado'!K537</f>
        <v/>
      </c>
      <c r="M2256" s="49" t="str">
        <f>+'[43]Trafo 3f Consoliadado'!L537</f>
        <v/>
      </c>
      <c r="N2256" s="49" t="str">
        <f>+'[43]Trafo 3f Consoliadado'!M537</f>
        <v/>
      </c>
      <c r="O2256" s="49" t="str">
        <f>+'[43]Trafo 3f Consoliadado'!N537</f>
        <v>Estimado</v>
      </c>
      <c r="P2256" s="49" t="str">
        <f>+'[43]Trafo 3f Consoliadado'!O537</f>
        <v/>
      </c>
      <c r="Q2256" s="49" t="str">
        <f>+'[43]Trafo 3f Consoliadado'!P537</f>
        <v>E</v>
      </c>
      <c r="R2256" s="51">
        <f t="shared" si="144"/>
        <v>-0.80336355265423465</v>
      </c>
      <c r="S2256" s="45" t="str">
        <f t="shared" si="145"/>
        <v>Estimado.rar</v>
      </c>
      <c r="V2256" s="46">
        <f t="shared" si="143"/>
        <v>1</v>
      </c>
    </row>
    <row r="2257" spans="1:22" s="45" customFormat="1" ht="11.25" hidden="1" customHeight="1" x14ac:dyDescent="0.2">
      <c r="A2257" s="47">
        <f t="shared" si="146"/>
        <v>2243</v>
      </c>
      <c r="B2257" s="48" t="str">
        <f>+'[43]Trafo 3f Consoliadado'!B538</f>
        <v>TTA155</v>
      </c>
      <c r="C2257" s="49" t="str">
        <f>+'[43]Trafo 3f Consoliadado'!C538</f>
        <v xml:space="preserve">TRANSFORMADOR TRIFASICO AEREO  10 KVA; 7.62/0.44-0.22 KV.                                                                                                                                                                                                 </v>
      </c>
      <c r="D2257" s="49">
        <f>+'[43]Trafo 3f Consoliadado'!D538</f>
        <v>2671.58</v>
      </c>
      <c r="E2257" s="53">
        <f>+'[43]Trafo 3f Consoliadado'!E538</f>
        <v>525.32999999999993</v>
      </c>
      <c r="F2257" s="53"/>
      <c r="G2257" s="49" t="str">
        <f>+'[43]Trafo 3f Consoliadado'!F538</f>
        <v>E</v>
      </c>
      <c r="H2257" s="49" t="str">
        <f>+'[43]Trafo 3f Consoliadado'!G538</f>
        <v/>
      </c>
      <c r="I2257" s="49" t="str">
        <f>+'[43]Trafo 3f Consoliadado'!H538</f>
        <v>Estimado</v>
      </c>
      <c r="J2257" s="49" t="str">
        <f>+'[43]Trafo 3f Consoliadado'!I538</f>
        <v/>
      </c>
      <c r="K2257" s="49" t="str">
        <f>+'[43]Trafo 3f Consoliadado'!J538</f>
        <v/>
      </c>
      <c r="L2257" s="49" t="str">
        <f>+'[43]Trafo 3f Consoliadado'!K538</f>
        <v/>
      </c>
      <c r="M2257" s="49" t="str">
        <f>+'[43]Trafo 3f Consoliadado'!L538</f>
        <v/>
      </c>
      <c r="N2257" s="49" t="str">
        <f>+'[43]Trafo 3f Consoliadado'!M538</f>
        <v/>
      </c>
      <c r="O2257" s="49" t="str">
        <f>+'[43]Trafo 3f Consoliadado'!N538</f>
        <v>Estimado</v>
      </c>
      <c r="P2257" s="49" t="str">
        <f>+'[43]Trafo 3f Consoliadado'!O538</f>
        <v/>
      </c>
      <c r="Q2257" s="49" t="str">
        <f>+'[43]Trafo 3f Consoliadado'!P538</f>
        <v>E</v>
      </c>
      <c r="R2257" s="51">
        <f t="shared" si="144"/>
        <v>-0.80336355265423465</v>
      </c>
      <c r="S2257" s="45" t="str">
        <f t="shared" si="145"/>
        <v>Estimado.rar</v>
      </c>
      <c r="V2257" s="46">
        <f t="shared" si="143"/>
        <v>1</v>
      </c>
    </row>
    <row r="2258" spans="1:22" s="45" customFormat="1" ht="11.25" hidden="1" customHeight="1" x14ac:dyDescent="0.2">
      <c r="A2258" s="47">
        <f t="shared" si="146"/>
        <v>2244</v>
      </c>
      <c r="B2258" s="48" t="str">
        <f>+'[43]Trafo 3f Consoliadado'!B539</f>
        <v>TTA294</v>
      </c>
      <c r="C2258" s="49" t="str">
        <f>+'[43]Trafo 3f Consoliadado'!C539</f>
        <v xml:space="preserve">TRANSFORMADOR TRIFASICO AEREO  15 KVA; 5.8/0.22 KV.                                                                                                                                                                                                       </v>
      </c>
      <c r="D2258" s="49">
        <f>+'[43]Trafo 3f Consoliadado'!D539</f>
        <v>2795.22</v>
      </c>
      <c r="E2258" s="53">
        <f>+'[43]Trafo 3f Consoliadado'!E539</f>
        <v>657</v>
      </c>
      <c r="F2258" s="53"/>
      <c r="G2258" s="49" t="str">
        <f>+'[43]Trafo 3f Consoliadado'!F539</f>
        <v>E</v>
      </c>
      <c r="H2258" s="49" t="str">
        <f>+'[43]Trafo 3f Consoliadado'!G539</f>
        <v/>
      </c>
      <c r="I2258" s="49" t="str">
        <f>+'[43]Trafo 3f Consoliadado'!H539</f>
        <v>Estimado</v>
      </c>
      <c r="J2258" s="49" t="str">
        <f>+'[43]Trafo 3f Consoliadado'!I539</f>
        <v/>
      </c>
      <c r="K2258" s="49" t="str">
        <f>+'[43]Trafo 3f Consoliadado'!J539</f>
        <v/>
      </c>
      <c r="L2258" s="49" t="str">
        <f>+'[43]Trafo 3f Consoliadado'!K539</f>
        <v/>
      </c>
      <c r="M2258" s="49" t="str">
        <f>+'[43]Trafo 3f Consoliadado'!L539</f>
        <v/>
      </c>
      <c r="N2258" s="49" t="str">
        <f>+'[43]Trafo 3f Consoliadado'!M539</f>
        <v/>
      </c>
      <c r="O2258" s="49" t="str">
        <f>+'[43]Trafo 3f Consoliadado'!N539</f>
        <v>Estimado</v>
      </c>
      <c r="P2258" s="49" t="str">
        <f>+'[43]Trafo 3f Consoliadado'!O539</f>
        <v/>
      </c>
      <c r="Q2258" s="49" t="str">
        <f>+'[43]Trafo 3f Consoliadado'!P539</f>
        <v>E</v>
      </c>
      <c r="R2258" s="51">
        <f t="shared" si="144"/>
        <v>-0.76495588898190481</v>
      </c>
      <c r="S2258" s="45" t="str">
        <f t="shared" si="145"/>
        <v>Estimado.rar</v>
      </c>
      <c r="V2258" s="46">
        <f t="shared" si="143"/>
        <v>1</v>
      </c>
    </row>
    <row r="2259" spans="1:22" s="45" customFormat="1" ht="11.25" hidden="1" customHeight="1" x14ac:dyDescent="0.2">
      <c r="A2259" s="47">
        <f t="shared" si="146"/>
        <v>2245</v>
      </c>
      <c r="B2259" s="48" t="str">
        <f>+'[43]Trafo 3f Consoliadado'!B540</f>
        <v>TTA164</v>
      </c>
      <c r="C2259" s="49" t="str">
        <f>+'[43]Trafo 3f Consoliadado'!C540</f>
        <v xml:space="preserve">TRANSFORMADOR TRIFASICO AEREO  15 KVA; 7.62/0.44-0.22 KV.                                                                                                                                                                                                 </v>
      </c>
      <c r="D2259" s="49">
        <f>+'[43]Trafo 3f Consoliadado'!D540</f>
        <v>2795.22</v>
      </c>
      <c r="E2259" s="53">
        <f>+'[43]Trafo 3f Consoliadado'!E540</f>
        <v>657</v>
      </c>
      <c r="F2259" s="53"/>
      <c r="G2259" s="49" t="str">
        <f>+'[43]Trafo 3f Consoliadado'!F540</f>
        <v>E</v>
      </c>
      <c r="H2259" s="49" t="str">
        <f>+'[43]Trafo 3f Consoliadado'!G540</f>
        <v/>
      </c>
      <c r="I2259" s="49" t="str">
        <f>+'[43]Trafo 3f Consoliadado'!H540</f>
        <v>Estimado</v>
      </c>
      <c r="J2259" s="49" t="str">
        <f>+'[43]Trafo 3f Consoliadado'!I540</f>
        <v/>
      </c>
      <c r="K2259" s="49" t="str">
        <f>+'[43]Trafo 3f Consoliadado'!J540</f>
        <v/>
      </c>
      <c r="L2259" s="49" t="str">
        <f>+'[43]Trafo 3f Consoliadado'!K540</f>
        <v/>
      </c>
      <c r="M2259" s="49" t="str">
        <f>+'[43]Trafo 3f Consoliadado'!L540</f>
        <v/>
      </c>
      <c r="N2259" s="49" t="str">
        <f>+'[43]Trafo 3f Consoliadado'!M540</f>
        <v/>
      </c>
      <c r="O2259" s="49" t="str">
        <f>+'[43]Trafo 3f Consoliadado'!N540</f>
        <v>Estimado</v>
      </c>
      <c r="P2259" s="49" t="str">
        <f>+'[43]Trafo 3f Consoliadado'!O540</f>
        <v/>
      </c>
      <c r="Q2259" s="49" t="str">
        <f>+'[43]Trafo 3f Consoliadado'!P540</f>
        <v>E</v>
      </c>
      <c r="R2259" s="51">
        <f t="shared" si="144"/>
        <v>-0.76495588898190481</v>
      </c>
      <c r="S2259" s="45" t="str">
        <f t="shared" si="145"/>
        <v>Estimado.rar</v>
      </c>
      <c r="V2259" s="46">
        <f t="shared" si="143"/>
        <v>1</v>
      </c>
    </row>
    <row r="2260" spans="1:22" s="45" customFormat="1" ht="11.25" hidden="1" customHeight="1" x14ac:dyDescent="0.2">
      <c r="A2260" s="47">
        <f t="shared" si="146"/>
        <v>2246</v>
      </c>
      <c r="B2260" s="48" t="str">
        <f>+'[43]Trafo 3f Consoliadado'!B541</f>
        <v>TTA168</v>
      </c>
      <c r="C2260" s="49" t="str">
        <f>+'[43]Trafo 3f Consoliadado'!C541</f>
        <v xml:space="preserve">TRANSFORMADOR TRIFASICO AEREO  25 KVA; 5.8/0.22 KV                                                                                                                                                                                                        </v>
      </c>
      <c r="D2260" s="49">
        <f>+'[43]Trafo 3f Consoliadado'!D541</f>
        <v>3042.5</v>
      </c>
      <c r="E2260" s="53">
        <f>+'[43]Trafo 3f Consoliadado'!E541</f>
        <v>920.34</v>
      </c>
      <c r="F2260" s="53"/>
      <c r="G2260" s="49" t="str">
        <f>+'[43]Trafo 3f Consoliadado'!F541</f>
        <v>E</v>
      </c>
      <c r="H2260" s="49" t="str">
        <f>+'[43]Trafo 3f Consoliadado'!G541</f>
        <v/>
      </c>
      <c r="I2260" s="49" t="str">
        <f>+'[43]Trafo 3f Consoliadado'!H541</f>
        <v>Estimado</v>
      </c>
      <c r="J2260" s="49" t="str">
        <f>+'[43]Trafo 3f Consoliadado'!I541</f>
        <v/>
      </c>
      <c r="K2260" s="49" t="str">
        <f>+'[43]Trafo 3f Consoliadado'!J541</f>
        <v/>
      </c>
      <c r="L2260" s="49" t="str">
        <f>+'[43]Trafo 3f Consoliadado'!K541</f>
        <v/>
      </c>
      <c r="M2260" s="49" t="str">
        <f>+'[43]Trafo 3f Consoliadado'!L541</f>
        <v/>
      </c>
      <c r="N2260" s="49" t="str">
        <f>+'[43]Trafo 3f Consoliadado'!M541</f>
        <v/>
      </c>
      <c r="O2260" s="49" t="str">
        <f>+'[43]Trafo 3f Consoliadado'!N541</f>
        <v>Estimado</v>
      </c>
      <c r="P2260" s="49" t="str">
        <f>+'[43]Trafo 3f Consoliadado'!O541</f>
        <v/>
      </c>
      <c r="Q2260" s="49" t="str">
        <f>+'[43]Trafo 3f Consoliadado'!P541</f>
        <v>E</v>
      </c>
      <c r="R2260" s="51">
        <f t="shared" si="144"/>
        <v>-0.69750534100246508</v>
      </c>
      <c r="S2260" s="45" t="str">
        <f t="shared" si="145"/>
        <v>Estimado.rar</v>
      </c>
      <c r="V2260" s="46">
        <f t="shared" si="143"/>
        <v>1</v>
      </c>
    </row>
    <row r="2261" spans="1:22" s="45" customFormat="1" ht="11.25" hidden="1" customHeight="1" x14ac:dyDescent="0.2">
      <c r="A2261" s="47">
        <f t="shared" si="146"/>
        <v>2247</v>
      </c>
      <c r="B2261" s="48" t="str">
        <f>+'[43]Trafo 3f Consoliadado'!B542</f>
        <v>TTA169</v>
      </c>
      <c r="C2261" s="49" t="str">
        <f>+'[43]Trafo 3f Consoliadado'!C542</f>
        <v xml:space="preserve">TRANSFORMADOR TRIFASICO AEREO  25 KVA; 7.62/0.22 KV                                                                                                                                                                                                       </v>
      </c>
      <c r="D2261" s="49">
        <f>+'[43]Trafo 3f Consoliadado'!D542</f>
        <v>3042.5</v>
      </c>
      <c r="E2261" s="53">
        <f>+'[43]Trafo 3f Consoliadado'!E542</f>
        <v>920.34</v>
      </c>
      <c r="F2261" s="53"/>
      <c r="G2261" s="49" t="str">
        <f>+'[43]Trafo 3f Consoliadado'!F542</f>
        <v>E</v>
      </c>
      <c r="H2261" s="49" t="str">
        <f>+'[43]Trafo 3f Consoliadado'!G542</f>
        <v/>
      </c>
      <c r="I2261" s="49" t="str">
        <f>+'[43]Trafo 3f Consoliadado'!H542</f>
        <v>Estimado</v>
      </c>
      <c r="J2261" s="49" t="str">
        <f>+'[43]Trafo 3f Consoliadado'!I542</f>
        <v/>
      </c>
      <c r="K2261" s="49" t="str">
        <f>+'[43]Trafo 3f Consoliadado'!J542</f>
        <v/>
      </c>
      <c r="L2261" s="49" t="str">
        <f>+'[43]Trafo 3f Consoliadado'!K542</f>
        <v/>
      </c>
      <c r="M2261" s="49" t="str">
        <f>+'[43]Trafo 3f Consoliadado'!L542</f>
        <v/>
      </c>
      <c r="N2261" s="49" t="str">
        <f>+'[43]Trafo 3f Consoliadado'!M542</f>
        <v/>
      </c>
      <c r="O2261" s="49" t="str">
        <f>+'[43]Trafo 3f Consoliadado'!N542</f>
        <v>Estimado</v>
      </c>
      <c r="P2261" s="49" t="str">
        <f>+'[43]Trafo 3f Consoliadado'!O542</f>
        <v/>
      </c>
      <c r="Q2261" s="49" t="str">
        <f>+'[43]Trafo 3f Consoliadado'!P542</f>
        <v>E</v>
      </c>
      <c r="R2261" s="51">
        <f t="shared" si="144"/>
        <v>-0.69750534100246508</v>
      </c>
      <c r="S2261" s="45" t="str">
        <f t="shared" si="145"/>
        <v>Estimado.rar</v>
      </c>
      <c r="V2261" s="46">
        <f t="shared" si="143"/>
        <v>1</v>
      </c>
    </row>
    <row r="2262" spans="1:22" s="45" customFormat="1" ht="11.25" hidden="1" customHeight="1" x14ac:dyDescent="0.2">
      <c r="A2262" s="47">
        <f t="shared" si="146"/>
        <v>2248</v>
      </c>
      <c r="B2262" s="48" t="str">
        <f>+'[43]Trafo 3f Consoliadado'!B543</f>
        <v>TTA393</v>
      </c>
      <c r="C2262" s="49" t="str">
        <f>+'[43]Trafo 3f Consoliadado'!C543</f>
        <v xml:space="preserve">TRANSFORMADOR TRIFASICO AEREO  30 KVA; 7.62/0.22 KV.                                                                                                                                                                                                      </v>
      </c>
      <c r="D2262" s="49">
        <f>+'[43]Trafo 3f Consoliadado'!D543</f>
        <v>3166.14</v>
      </c>
      <c r="E2262" s="53">
        <f>+'[43]Trafo 3f Consoliadado'!E543</f>
        <v>1052.01</v>
      </c>
      <c r="F2262" s="53"/>
      <c r="G2262" s="49" t="str">
        <f>+'[43]Trafo 3f Consoliadado'!F543</f>
        <v>E</v>
      </c>
      <c r="H2262" s="49" t="str">
        <f>+'[43]Trafo 3f Consoliadado'!G543</f>
        <v/>
      </c>
      <c r="I2262" s="49" t="str">
        <f>+'[43]Trafo 3f Consoliadado'!H543</f>
        <v>Estimado</v>
      </c>
      <c r="J2262" s="49" t="str">
        <f>+'[43]Trafo 3f Consoliadado'!I543</f>
        <v/>
      </c>
      <c r="K2262" s="49" t="str">
        <f>+'[43]Trafo 3f Consoliadado'!J543</f>
        <v/>
      </c>
      <c r="L2262" s="49" t="str">
        <f>+'[43]Trafo 3f Consoliadado'!K543</f>
        <v/>
      </c>
      <c r="M2262" s="49" t="str">
        <f>+'[43]Trafo 3f Consoliadado'!L543</f>
        <v/>
      </c>
      <c r="N2262" s="49" t="str">
        <f>+'[43]Trafo 3f Consoliadado'!M543</f>
        <v/>
      </c>
      <c r="O2262" s="49" t="str">
        <f>+'[43]Trafo 3f Consoliadado'!N543</f>
        <v>Estimado</v>
      </c>
      <c r="P2262" s="49" t="str">
        <f>+'[43]Trafo 3f Consoliadado'!O543</f>
        <v/>
      </c>
      <c r="Q2262" s="49" t="str">
        <f>+'[43]Trafo 3f Consoliadado'!P543</f>
        <v>E</v>
      </c>
      <c r="R2262" s="51">
        <f t="shared" si="144"/>
        <v>-0.66773105421743828</v>
      </c>
      <c r="S2262" s="45" t="str">
        <f t="shared" si="145"/>
        <v>Estimado.rar</v>
      </c>
      <c r="V2262" s="46">
        <f t="shared" si="143"/>
        <v>1</v>
      </c>
    </row>
    <row r="2263" spans="1:22" s="45" customFormat="1" ht="11.25" hidden="1" customHeight="1" x14ac:dyDescent="0.2">
      <c r="A2263" s="47">
        <f t="shared" si="146"/>
        <v>2249</v>
      </c>
      <c r="B2263" s="48" t="str">
        <f>+'[43]Trafo 3f Consoliadado'!B544</f>
        <v>TTC155</v>
      </c>
      <c r="C2263" s="49" t="str">
        <f>+'[43]Trafo 3f Consoliadado'!C544</f>
        <v xml:space="preserve">TRANSFORMADOR TRIFASICO AEREO  37 KVA 5.8 / 0.22 KV                                                                                                                                                                                                       </v>
      </c>
      <c r="D2263" s="49">
        <f>+'[43]Trafo 3f Consoliadado'!D544</f>
        <v>3339.24</v>
      </c>
      <c r="E2263" s="53">
        <f>+'[43]Trafo 3f Consoliadado'!E544</f>
        <v>1236.348</v>
      </c>
      <c r="F2263" s="53"/>
      <c r="G2263" s="49" t="str">
        <f>+'[43]Trafo 3f Consoliadado'!F544</f>
        <v>E</v>
      </c>
      <c r="H2263" s="49" t="str">
        <f>+'[43]Trafo 3f Consoliadado'!G544</f>
        <v/>
      </c>
      <c r="I2263" s="49" t="str">
        <f>+'[43]Trafo 3f Consoliadado'!H544</f>
        <v>Estimado</v>
      </c>
      <c r="J2263" s="49" t="str">
        <f>+'[43]Trafo 3f Consoliadado'!I544</f>
        <v/>
      </c>
      <c r="K2263" s="49" t="str">
        <f>+'[43]Trafo 3f Consoliadado'!J544</f>
        <v/>
      </c>
      <c r="L2263" s="49" t="str">
        <f>+'[43]Trafo 3f Consoliadado'!K544</f>
        <v/>
      </c>
      <c r="M2263" s="49" t="str">
        <f>+'[43]Trafo 3f Consoliadado'!L544</f>
        <v/>
      </c>
      <c r="N2263" s="49" t="str">
        <f>+'[43]Trafo 3f Consoliadado'!M544</f>
        <v/>
      </c>
      <c r="O2263" s="49" t="str">
        <f>+'[43]Trafo 3f Consoliadado'!N544</f>
        <v>Estimado</v>
      </c>
      <c r="P2263" s="49" t="str">
        <f>+'[43]Trafo 3f Consoliadado'!O544</f>
        <v/>
      </c>
      <c r="Q2263" s="49" t="str">
        <f>+'[43]Trafo 3f Consoliadado'!P544</f>
        <v>E</v>
      </c>
      <c r="R2263" s="51">
        <f t="shared" si="144"/>
        <v>-0.62975168002299919</v>
      </c>
      <c r="S2263" s="45" t="str">
        <f t="shared" si="145"/>
        <v>Estimado.rar</v>
      </c>
      <c r="V2263" s="46">
        <f t="shared" si="143"/>
        <v>1</v>
      </c>
    </row>
    <row r="2264" spans="1:22" s="45" customFormat="1" ht="11.25" hidden="1" customHeight="1" x14ac:dyDescent="0.2">
      <c r="A2264" s="47">
        <f t="shared" si="146"/>
        <v>2250</v>
      </c>
      <c r="B2264" s="48" t="str">
        <f>+'[43]Trafo 3f Consoliadado'!B545</f>
        <v>TTA387</v>
      </c>
      <c r="C2264" s="49" t="str">
        <f>+'[43]Trafo 3f Consoliadado'!C545</f>
        <v xml:space="preserve">TRANSFORMADOR TRIFASICO AEREO  37 KVA; 5.8/0.38-0.22 KV.                                                                                                                                                                                                  </v>
      </c>
      <c r="D2264" s="49">
        <f>+'[43]Trafo 3f Consoliadado'!D545</f>
        <v>3339.24</v>
      </c>
      <c r="E2264" s="53">
        <f>+'[43]Trafo 3f Consoliadado'!E545</f>
        <v>1236.348</v>
      </c>
      <c r="F2264" s="53"/>
      <c r="G2264" s="49" t="str">
        <f>+'[43]Trafo 3f Consoliadado'!F545</f>
        <v>E</v>
      </c>
      <c r="H2264" s="49" t="str">
        <f>+'[43]Trafo 3f Consoliadado'!G545</f>
        <v/>
      </c>
      <c r="I2264" s="49" t="str">
        <f>+'[43]Trafo 3f Consoliadado'!H545</f>
        <v>Estimado</v>
      </c>
      <c r="J2264" s="49" t="str">
        <f>+'[43]Trafo 3f Consoliadado'!I545</f>
        <v/>
      </c>
      <c r="K2264" s="49" t="str">
        <f>+'[43]Trafo 3f Consoliadado'!J545</f>
        <v/>
      </c>
      <c r="L2264" s="49" t="str">
        <f>+'[43]Trafo 3f Consoliadado'!K545</f>
        <v/>
      </c>
      <c r="M2264" s="49" t="str">
        <f>+'[43]Trafo 3f Consoliadado'!L545</f>
        <v/>
      </c>
      <c r="N2264" s="49" t="str">
        <f>+'[43]Trafo 3f Consoliadado'!M545</f>
        <v/>
      </c>
      <c r="O2264" s="49" t="str">
        <f>+'[43]Trafo 3f Consoliadado'!N545</f>
        <v>Estimado</v>
      </c>
      <c r="P2264" s="49" t="str">
        <f>+'[43]Trafo 3f Consoliadado'!O545</f>
        <v/>
      </c>
      <c r="Q2264" s="49" t="str">
        <f>+'[43]Trafo 3f Consoliadado'!P545</f>
        <v>E</v>
      </c>
      <c r="R2264" s="51">
        <f t="shared" si="144"/>
        <v>-0.62975168002299919</v>
      </c>
      <c r="S2264" s="45" t="str">
        <f t="shared" si="145"/>
        <v>Estimado.rar</v>
      </c>
      <c r="V2264" s="46">
        <f t="shared" ref="V2264:V2327" si="147">+COUNTIF($B$3:$B$2619,B2264)</f>
        <v>1</v>
      </c>
    </row>
    <row r="2265" spans="1:22" s="45" customFormat="1" ht="11.25" hidden="1" customHeight="1" x14ac:dyDescent="0.2">
      <c r="A2265" s="47">
        <f t="shared" si="146"/>
        <v>2251</v>
      </c>
      <c r="B2265" s="48" t="str">
        <f>+'[43]Trafo 3f Consoliadado'!B546</f>
        <v>TTA394</v>
      </c>
      <c r="C2265" s="49" t="str">
        <f>+'[43]Trafo 3f Consoliadado'!C546</f>
        <v xml:space="preserve">TRANSFORMADOR TRIFASICO AEREO  37 KVA; 7.62/0.22 KV.                                                                                                                                                                                                      </v>
      </c>
      <c r="D2265" s="49">
        <f>+'[43]Trafo 3f Consoliadado'!D546</f>
        <v>3339.24</v>
      </c>
      <c r="E2265" s="53">
        <f>+'[43]Trafo 3f Consoliadado'!E546</f>
        <v>1236.348</v>
      </c>
      <c r="F2265" s="53"/>
      <c r="G2265" s="49" t="str">
        <f>+'[43]Trafo 3f Consoliadado'!F546</f>
        <v>E</v>
      </c>
      <c r="H2265" s="49" t="str">
        <f>+'[43]Trafo 3f Consoliadado'!G546</f>
        <v/>
      </c>
      <c r="I2265" s="49" t="str">
        <f>+'[43]Trafo 3f Consoliadado'!H546</f>
        <v>Estimado</v>
      </c>
      <c r="J2265" s="49" t="str">
        <f>+'[43]Trafo 3f Consoliadado'!I546</f>
        <v/>
      </c>
      <c r="K2265" s="49" t="str">
        <f>+'[43]Trafo 3f Consoliadado'!J546</f>
        <v/>
      </c>
      <c r="L2265" s="49" t="str">
        <f>+'[43]Trafo 3f Consoliadado'!K546</f>
        <v/>
      </c>
      <c r="M2265" s="49" t="str">
        <f>+'[43]Trafo 3f Consoliadado'!L546</f>
        <v/>
      </c>
      <c r="N2265" s="49" t="str">
        <f>+'[43]Trafo 3f Consoliadado'!M546</f>
        <v/>
      </c>
      <c r="O2265" s="49" t="str">
        <f>+'[43]Trafo 3f Consoliadado'!N546</f>
        <v>Estimado</v>
      </c>
      <c r="P2265" s="49" t="str">
        <f>+'[43]Trafo 3f Consoliadado'!O546</f>
        <v/>
      </c>
      <c r="Q2265" s="49" t="str">
        <f>+'[43]Trafo 3f Consoliadado'!P546</f>
        <v>E</v>
      </c>
      <c r="R2265" s="51">
        <f t="shared" si="144"/>
        <v>-0.62975168002299919</v>
      </c>
      <c r="S2265" s="45" t="str">
        <f t="shared" si="145"/>
        <v>Estimado.rar</v>
      </c>
      <c r="V2265" s="46">
        <f t="shared" si="147"/>
        <v>1</v>
      </c>
    </row>
    <row r="2266" spans="1:22" s="45" customFormat="1" ht="11.25" hidden="1" customHeight="1" x14ac:dyDescent="0.2">
      <c r="A2266" s="47">
        <f t="shared" si="146"/>
        <v>2252</v>
      </c>
      <c r="B2266" s="48" t="str">
        <f>+'[43]Trafo 3f Consoliadado'!B547</f>
        <v>TTA403</v>
      </c>
      <c r="C2266" s="49" t="str">
        <f>+'[43]Trafo 3f Consoliadado'!C547</f>
        <v xml:space="preserve">TRANSFORMADOR TRIFASICO AEREO 40 KVA; 5.8/0.22 KV.                                                                                                                                                                                                        </v>
      </c>
      <c r="D2266" s="49">
        <f>+'[43]Trafo 3f Consoliadado'!D547</f>
        <v>3413.42</v>
      </c>
      <c r="E2266" s="53">
        <f>+'[43]Trafo 3f Consoliadado'!E547</f>
        <v>1315.35</v>
      </c>
      <c r="F2266" s="53"/>
      <c r="G2266" s="49" t="str">
        <f>+'[43]Trafo 3f Consoliadado'!F547</f>
        <v>E</v>
      </c>
      <c r="H2266" s="49" t="str">
        <f>+'[43]Trafo 3f Consoliadado'!G547</f>
        <v/>
      </c>
      <c r="I2266" s="49" t="str">
        <f>+'[43]Trafo 3f Consoliadado'!H547</f>
        <v>Estimado</v>
      </c>
      <c r="J2266" s="49" t="str">
        <f>+'[43]Trafo 3f Consoliadado'!I547</f>
        <v/>
      </c>
      <c r="K2266" s="49" t="str">
        <f>+'[43]Trafo 3f Consoliadado'!J547</f>
        <v/>
      </c>
      <c r="L2266" s="49" t="str">
        <f>+'[43]Trafo 3f Consoliadado'!K547</f>
        <v/>
      </c>
      <c r="M2266" s="49" t="str">
        <f>+'[43]Trafo 3f Consoliadado'!L547</f>
        <v/>
      </c>
      <c r="N2266" s="49" t="str">
        <f>+'[43]Trafo 3f Consoliadado'!M547</f>
        <v/>
      </c>
      <c r="O2266" s="49" t="str">
        <f>+'[43]Trafo 3f Consoliadado'!N547</f>
        <v>Estimado</v>
      </c>
      <c r="P2266" s="49" t="str">
        <f>+'[43]Trafo 3f Consoliadado'!O547</f>
        <v/>
      </c>
      <c r="Q2266" s="49" t="str">
        <f>+'[43]Trafo 3f Consoliadado'!P547</f>
        <v>E</v>
      </c>
      <c r="R2266" s="51">
        <f t="shared" si="144"/>
        <v>-0.61465333888006746</v>
      </c>
      <c r="S2266" s="45" t="str">
        <f t="shared" si="145"/>
        <v>Estimado.rar</v>
      </c>
      <c r="V2266" s="46">
        <f t="shared" si="147"/>
        <v>1</v>
      </c>
    </row>
    <row r="2267" spans="1:22" s="45" customFormat="1" ht="11.25" hidden="1" customHeight="1" x14ac:dyDescent="0.2">
      <c r="A2267" s="47">
        <f t="shared" si="146"/>
        <v>2253</v>
      </c>
      <c r="B2267" s="48" t="str">
        <f>+'[43]Trafo 3f Consoliadado'!B548</f>
        <v>TTV27</v>
      </c>
      <c r="C2267" s="49" t="str">
        <f>+'[43]Trafo 3f Consoliadado'!C548</f>
        <v xml:space="preserve">TRANSFORMADOR DE 50 KVA TRIFASICO  5.8 / 0.22 KV                                                                                                                                                                                                          </v>
      </c>
      <c r="D2267" s="49">
        <f>+'[43]Trafo 3f Consoliadado'!D548</f>
        <v>3660.7</v>
      </c>
      <c r="E2267" s="53">
        <f>+'[43]Trafo 3f Consoliadado'!E548</f>
        <v>1578.69</v>
      </c>
      <c r="F2267" s="53"/>
      <c r="G2267" s="49" t="str">
        <f>+'[43]Trafo 3f Consoliadado'!F548</f>
        <v>E</v>
      </c>
      <c r="H2267" s="49" t="str">
        <f>+'[43]Trafo 3f Consoliadado'!G548</f>
        <v/>
      </c>
      <c r="I2267" s="49" t="str">
        <f>+'[43]Trafo 3f Consoliadado'!H548</f>
        <v>Estimado</v>
      </c>
      <c r="J2267" s="49" t="str">
        <f>+'[43]Trafo 3f Consoliadado'!I548</f>
        <v/>
      </c>
      <c r="K2267" s="49" t="str">
        <f>+'[43]Trafo 3f Consoliadado'!J548</f>
        <v/>
      </c>
      <c r="L2267" s="49" t="str">
        <f>+'[43]Trafo 3f Consoliadado'!K548</f>
        <v/>
      </c>
      <c r="M2267" s="49" t="str">
        <f>+'[43]Trafo 3f Consoliadado'!L548</f>
        <v/>
      </c>
      <c r="N2267" s="49" t="str">
        <f>+'[43]Trafo 3f Consoliadado'!M548</f>
        <v/>
      </c>
      <c r="O2267" s="49" t="str">
        <f>+'[43]Trafo 3f Consoliadado'!N548</f>
        <v>Estimado</v>
      </c>
      <c r="P2267" s="49" t="str">
        <f>+'[43]Trafo 3f Consoliadado'!O548</f>
        <v/>
      </c>
      <c r="Q2267" s="49" t="str">
        <f>+'[43]Trafo 3f Consoliadado'!P548</f>
        <v>E</v>
      </c>
      <c r="R2267" s="51">
        <f t="shared" si="144"/>
        <v>-0.56874641462015463</v>
      </c>
      <c r="S2267" s="45" t="str">
        <f t="shared" si="145"/>
        <v>Estimado.rar</v>
      </c>
      <c r="V2267" s="46">
        <f t="shared" si="147"/>
        <v>1</v>
      </c>
    </row>
    <row r="2268" spans="1:22" s="45" customFormat="1" ht="11.25" hidden="1" customHeight="1" x14ac:dyDescent="0.2">
      <c r="A2268" s="47">
        <f t="shared" si="146"/>
        <v>2254</v>
      </c>
      <c r="B2268" s="48" t="str">
        <f>+'[43]Trafo 3f Consoliadado'!B549</f>
        <v>TTC163</v>
      </c>
      <c r="C2268" s="49" t="str">
        <f>+'[43]Trafo 3f Consoliadado'!C549</f>
        <v xml:space="preserve">TRANSFORMADOR TRIFASICO AEREO  50 KVA 5.8 / 0.22 KV                                                                                                                                                                                                       </v>
      </c>
      <c r="D2268" s="49">
        <f>+'[43]Trafo 3f Consoliadado'!D549</f>
        <v>3660.7</v>
      </c>
      <c r="E2268" s="53">
        <f>+'[43]Trafo 3f Consoliadado'!E549</f>
        <v>1578.69</v>
      </c>
      <c r="F2268" s="53"/>
      <c r="G2268" s="49" t="str">
        <f>+'[43]Trafo 3f Consoliadado'!F549</f>
        <v>E</v>
      </c>
      <c r="H2268" s="49" t="str">
        <f>+'[43]Trafo 3f Consoliadado'!G549</f>
        <v/>
      </c>
      <c r="I2268" s="49" t="str">
        <f>+'[43]Trafo 3f Consoliadado'!H549</f>
        <v>Estimado</v>
      </c>
      <c r="J2268" s="49" t="str">
        <f>+'[43]Trafo 3f Consoliadado'!I549</f>
        <v/>
      </c>
      <c r="K2268" s="49" t="str">
        <f>+'[43]Trafo 3f Consoliadado'!J549</f>
        <v/>
      </c>
      <c r="L2268" s="49" t="str">
        <f>+'[43]Trafo 3f Consoliadado'!K549</f>
        <v/>
      </c>
      <c r="M2268" s="49" t="str">
        <f>+'[43]Trafo 3f Consoliadado'!L549</f>
        <v/>
      </c>
      <c r="N2268" s="49" t="str">
        <f>+'[43]Trafo 3f Consoliadado'!M549</f>
        <v/>
      </c>
      <c r="O2268" s="49" t="str">
        <f>+'[43]Trafo 3f Consoliadado'!N549</f>
        <v>Estimado</v>
      </c>
      <c r="P2268" s="49" t="str">
        <f>+'[43]Trafo 3f Consoliadado'!O549</f>
        <v/>
      </c>
      <c r="Q2268" s="49" t="str">
        <f>+'[43]Trafo 3f Consoliadado'!P549</f>
        <v>E</v>
      </c>
      <c r="R2268" s="51">
        <f t="shared" si="144"/>
        <v>-0.56874641462015463</v>
      </c>
      <c r="S2268" s="45" t="str">
        <f t="shared" si="145"/>
        <v>Estimado.rar</v>
      </c>
      <c r="V2268" s="46">
        <f t="shared" si="147"/>
        <v>1</v>
      </c>
    </row>
    <row r="2269" spans="1:22" s="45" customFormat="1" ht="11.25" hidden="1" customHeight="1" x14ac:dyDescent="0.2">
      <c r="A2269" s="47">
        <f t="shared" si="146"/>
        <v>2255</v>
      </c>
      <c r="B2269" s="48" t="str">
        <f>+'[43]Trafo 3f Consoliadado'!B550</f>
        <v>TTA244</v>
      </c>
      <c r="C2269" s="49" t="str">
        <f>+'[43]Trafo 3f Consoliadado'!C550</f>
        <v xml:space="preserve">TRANSFORMADOR TRIFASICO 50 KVA 7.62 /  0.44-0.22 KV.                                                                                                                                                                                                      </v>
      </c>
      <c r="D2269" s="49">
        <f>+'[43]Trafo 3f Consoliadado'!D550</f>
        <v>3660.7</v>
      </c>
      <c r="E2269" s="53">
        <f>+'[43]Trafo 3f Consoliadado'!E550</f>
        <v>1578.69</v>
      </c>
      <c r="F2269" s="53"/>
      <c r="G2269" s="49" t="str">
        <f>+'[43]Trafo 3f Consoliadado'!F550</f>
        <v>E</v>
      </c>
      <c r="H2269" s="49" t="str">
        <f>+'[43]Trafo 3f Consoliadado'!G550</f>
        <v/>
      </c>
      <c r="I2269" s="49" t="str">
        <f>+'[43]Trafo 3f Consoliadado'!H550</f>
        <v>Estimado</v>
      </c>
      <c r="J2269" s="49" t="str">
        <f>+'[43]Trafo 3f Consoliadado'!I550</f>
        <v/>
      </c>
      <c r="K2269" s="49" t="str">
        <f>+'[43]Trafo 3f Consoliadado'!J550</f>
        <v/>
      </c>
      <c r="L2269" s="49" t="str">
        <f>+'[43]Trafo 3f Consoliadado'!K550</f>
        <v/>
      </c>
      <c r="M2269" s="49" t="str">
        <f>+'[43]Trafo 3f Consoliadado'!L550</f>
        <v/>
      </c>
      <c r="N2269" s="49" t="str">
        <f>+'[43]Trafo 3f Consoliadado'!M550</f>
        <v/>
      </c>
      <c r="O2269" s="49" t="str">
        <f>+'[43]Trafo 3f Consoliadado'!N550</f>
        <v>Estimado</v>
      </c>
      <c r="P2269" s="49" t="str">
        <f>+'[43]Trafo 3f Consoliadado'!O550</f>
        <v/>
      </c>
      <c r="Q2269" s="49" t="str">
        <f>+'[43]Trafo 3f Consoliadado'!P550</f>
        <v>E</v>
      </c>
      <c r="R2269" s="51">
        <f t="shared" si="144"/>
        <v>-0.56874641462015463</v>
      </c>
      <c r="S2269" s="45" t="str">
        <f t="shared" si="145"/>
        <v>Estimado.rar</v>
      </c>
      <c r="V2269" s="46">
        <f t="shared" si="147"/>
        <v>1</v>
      </c>
    </row>
    <row r="2270" spans="1:22" s="45" customFormat="1" ht="11.25" hidden="1" customHeight="1" x14ac:dyDescent="0.2">
      <c r="A2270" s="47">
        <f t="shared" si="146"/>
        <v>2256</v>
      </c>
      <c r="B2270" s="48" t="str">
        <f>+'[43]Trafo 3f Consoliadado'!B551</f>
        <v>TTA183</v>
      </c>
      <c r="C2270" s="49" t="str">
        <f>+'[43]Trafo 3f Consoliadado'!C551</f>
        <v xml:space="preserve">TRANSFORMADOR TRIFASICO AEREO  50 KVA; 7.62/0.44-0.22 KV.                                                                                                                                                                                                 </v>
      </c>
      <c r="D2270" s="49">
        <f>+'[43]Trafo 3f Consoliadado'!D551</f>
        <v>3660.7</v>
      </c>
      <c r="E2270" s="53">
        <f>+'[43]Trafo 3f Consoliadado'!E551</f>
        <v>1578.69</v>
      </c>
      <c r="F2270" s="53"/>
      <c r="G2270" s="49" t="str">
        <f>+'[43]Trafo 3f Consoliadado'!F551</f>
        <v>E</v>
      </c>
      <c r="H2270" s="49" t="str">
        <f>+'[43]Trafo 3f Consoliadado'!G551</f>
        <v/>
      </c>
      <c r="I2270" s="49" t="str">
        <f>+'[43]Trafo 3f Consoliadado'!H551</f>
        <v>Estimado</v>
      </c>
      <c r="J2270" s="49" t="str">
        <f>+'[43]Trafo 3f Consoliadado'!I551</f>
        <v/>
      </c>
      <c r="K2270" s="49" t="str">
        <f>+'[43]Trafo 3f Consoliadado'!J551</f>
        <v/>
      </c>
      <c r="L2270" s="49" t="str">
        <f>+'[43]Trafo 3f Consoliadado'!K551</f>
        <v/>
      </c>
      <c r="M2270" s="49" t="str">
        <f>+'[43]Trafo 3f Consoliadado'!L551</f>
        <v/>
      </c>
      <c r="N2270" s="49" t="str">
        <f>+'[43]Trafo 3f Consoliadado'!M551</f>
        <v/>
      </c>
      <c r="O2270" s="49" t="str">
        <f>+'[43]Trafo 3f Consoliadado'!N551</f>
        <v>Estimado</v>
      </c>
      <c r="P2270" s="49" t="str">
        <f>+'[43]Trafo 3f Consoliadado'!O551</f>
        <v/>
      </c>
      <c r="Q2270" s="49" t="str">
        <f>+'[43]Trafo 3f Consoliadado'!P551</f>
        <v>E</v>
      </c>
      <c r="R2270" s="51">
        <f t="shared" si="144"/>
        <v>-0.56874641462015463</v>
      </c>
      <c r="S2270" s="45" t="str">
        <f t="shared" si="145"/>
        <v>Estimado.rar</v>
      </c>
      <c r="V2270" s="46">
        <f t="shared" si="147"/>
        <v>1</v>
      </c>
    </row>
    <row r="2271" spans="1:22" s="45" customFormat="1" ht="11.25" hidden="1" customHeight="1" x14ac:dyDescent="0.2">
      <c r="A2271" s="47">
        <f t="shared" si="146"/>
        <v>2257</v>
      </c>
      <c r="B2271" s="48" t="str">
        <f>+'[43]Trafo 3f Consoliadado'!B552</f>
        <v>TTC166</v>
      </c>
      <c r="C2271" s="49" t="str">
        <f>+'[43]Trafo 3f Consoliadado'!C552</f>
        <v xml:space="preserve">TRANSFORMADOR TRIFASICO AEREO  75 KVA 5.8 / 0.22 KV                                                                                                                                                                                                       </v>
      </c>
      <c r="D2271" s="49">
        <f>+'[43]Trafo 3f Consoliadado'!D552</f>
        <v>4278.8999999999996</v>
      </c>
      <c r="E2271" s="53">
        <f>+'[43]Trafo 3f Consoliadado'!E552</f>
        <v>2237.04</v>
      </c>
      <c r="F2271" s="53"/>
      <c r="G2271" s="49" t="str">
        <f>+'[43]Trafo 3f Consoliadado'!F552</f>
        <v>E</v>
      </c>
      <c r="H2271" s="49" t="str">
        <f>+'[43]Trafo 3f Consoliadado'!G552</f>
        <v/>
      </c>
      <c r="I2271" s="49" t="str">
        <f>+'[43]Trafo 3f Consoliadado'!H552</f>
        <v>Estimado</v>
      </c>
      <c r="J2271" s="49" t="str">
        <f>+'[43]Trafo 3f Consoliadado'!I552</f>
        <v/>
      </c>
      <c r="K2271" s="49" t="str">
        <f>+'[43]Trafo 3f Consoliadado'!J552</f>
        <v/>
      </c>
      <c r="L2271" s="49" t="str">
        <f>+'[43]Trafo 3f Consoliadado'!K552</f>
        <v/>
      </c>
      <c r="M2271" s="49" t="str">
        <f>+'[43]Trafo 3f Consoliadado'!L552</f>
        <v/>
      </c>
      <c r="N2271" s="49" t="str">
        <f>+'[43]Trafo 3f Consoliadado'!M552</f>
        <v/>
      </c>
      <c r="O2271" s="49" t="str">
        <f>+'[43]Trafo 3f Consoliadado'!N552</f>
        <v>Estimado</v>
      </c>
      <c r="P2271" s="49" t="str">
        <f>+'[43]Trafo 3f Consoliadado'!O552</f>
        <v/>
      </c>
      <c r="Q2271" s="49" t="str">
        <f>+'[43]Trafo 3f Consoliadado'!P552</f>
        <v>E</v>
      </c>
      <c r="R2271" s="51">
        <f t="shared" si="144"/>
        <v>-0.47719273645095694</v>
      </c>
      <c r="S2271" s="45" t="str">
        <f t="shared" si="145"/>
        <v>Estimado.rar</v>
      </c>
      <c r="V2271" s="46">
        <f t="shared" si="147"/>
        <v>1</v>
      </c>
    </row>
    <row r="2272" spans="1:22" s="45" customFormat="1" ht="11.25" hidden="1" customHeight="1" x14ac:dyDescent="0.2">
      <c r="A2272" s="47">
        <f t="shared" si="146"/>
        <v>2258</v>
      </c>
      <c r="B2272" s="48" t="str">
        <f>+'[43]Trafo 3f Consoliadado'!B553</f>
        <v>TTA188</v>
      </c>
      <c r="C2272" s="49" t="str">
        <f>+'[43]Trafo 3f Consoliadado'!C553</f>
        <v xml:space="preserve">TRANSFORMADOR TRIFASICO AEREO  75 KVA; 7.62/0.22 KV.                                                                                                                                                                                                      </v>
      </c>
      <c r="D2272" s="49">
        <f>+'[43]Trafo 3f Consoliadado'!D553</f>
        <v>4278.8999999999996</v>
      </c>
      <c r="E2272" s="53">
        <f>+'[43]Trafo 3f Consoliadado'!E553</f>
        <v>2237.04</v>
      </c>
      <c r="F2272" s="53"/>
      <c r="G2272" s="49" t="str">
        <f>+'[43]Trafo 3f Consoliadado'!F553</f>
        <v>E</v>
      </c>
      <c r="H2272" s="49" t="str">
        <f>+'[43]Trafo 3f Consoliadado'!G553</f>
        <v/>
      </c>
      <c r="I2272" s="49" t="str">
        <f>+'[43]Trafo 3f Consoliadado'!H553</f>
        <v>Estimado</v>
      </c>
      <c r="J2272" s="49" t="str">
        <f>+'[43]Trafo 3f Consoliadado'!I553</f>
        <v/>
      </c>
      <c r="K2272" s="49" t="str">
        <f>+'[43]Trafo 3f Consoliadado'!J553</f>
        <v/>
      </c>
      <c r="L2272" s="49" t="str">
        <f>+'[43]Trafo 3f Consoliadado'!K553</f>
        <v/>
      </c>
      <c r="M2272" s="49" t="str">
        <f>+'[43]Trafo 3f Consoliadado'!L553</f>
        <v/>
      </c>
      <c r="N2272" s="49" t="str">
        <f>+'[43]Trafo 3f Consoliadado'!M553</f>
        <v/>
      </c>
      <c r="O2272" s="49" t="str">
        <f>+'[43]Trafo 3f Consoliadado'!N553</f>
        <v>Estimado</v>
      </c>
      <c r="P2272" s="49" t="str">
        <f>+'[43]Trafo 3f Consoliadado'!O553</f>
        <v/>
      </c>
      <c r="Q2272" s="49" t="str">
        <f>+'[43]Trafo 3f Consoliadado'!P553</f>
        <v>E</v>
      </c>
      <c r="R2272" s="51">
        <f t="shared" si="144"/>
        <v>-0.47719273645095694</v>
      </c>
      <c r="S2272" s="45" t="str">
        <f t="shared" si="145"/>
        <v>Estimado.rar</v>
      </c>
      <c r="V2272" s="46">
        <f t="shared" si="147"/>
        <v>1</v>
      </c>
    </row>
    <row r="2273" spans="1:22" s="45" customFormat="1" ht="11.25" hidden="1" customHeight="1" x14ac:dyDescent="0.2">
      <c r="A2273" s="47">
        <f t="shared" si="146"/>
        <v>2259</v>
      </c>
      <c r="B2273" s="48" t="str">
        <f>+'[43]Trafo 3f Consoliadado'!B554</f>
        <v>TTA195</v>
      </c>
      <c r="C2273" s="49" t="str">
        <f>+'[43]Trafo 3f Consoliadado'!C554</f>
        <v xml:space="preserve">TRANSFORMADOR TRIFASICO AEREO  80 KVA; 7.62/0.22 KV.                                                                                                                                                                                                      </v>
      </c>
      <c r="D2273" s="49">
        <f>+'[43]Trafo 3f Consoliadado'!D554</f>
        <v>4402.54</v>
      </c>
      <c r="E2273" s="53">
        <f>+'[43]Trafo 3f Consoliadado'!E554</f>
        <v>2368.71</v>
      </c>
      <c r="F2273" s="53"/>
      <c r="G2273" s="49" t="str">
        <f>+'[43]Trafo 3f Consoliadado'!F554</f>
        <v>E</v>
      </c>
      <c r="H2273" s="49" t="str">
        <f>+'[43]Trafo 3f Consoliadado'!G554</f>
        <v/>
      </c>
      <c r="I2273" s="49" t="str">
        <f>+'[43]Trafo 3f Consoliadado'!H554</f>
        <v>Estimado</v>
      </c>
      <c r="J2273" s="49" t="str">
        <f>+'[43]Trafo 3f Consoliadado'!I554</f>
        <v/>
      </c>
      <c r="K2273" s="49" t="str">
        <f>+'[43]Trafo 3f Consoliadado'!J554</f>
        <v/>
      </c>
      <c r="L2273" s="49" t="str">
        <f>+'[43]Trafo 3f Consoliadado'!K554</f>
        <v/>
      </c>
      <c r="M2273" s="49" t="str">
        <f>+'[43]Trafo 3f Consoliadado'!L554</f>
        <v/>
      </c>
      <c r="N2273" s="49" t="str">
        <f>+'[43]Trafo 3f Consoliadado'!M554</f>
        <v/>
      </c>
      <c r="O2273" s="49" t="str">
        <f>+'[43]Trafo 3f Consoliadado'!N554</f>
        <v>Estimado</v>
      </c>
      <c r="P2273" s="49" t="str">
        <f>+'[43]Trafo 3f Consoliadado'!O554</f>
        <v/>
      </c>
      <c r="Q2273" s="49" t="str">
        <f>+'[43]Trafo 3f Consoliadado'!P554</f>
        <v>E</v>
      </c>
      <c r="R2273" s="51">
        <f t="shared" si="144"/>
        <v>-0.46196740972256922</v>
      </c>
      <c r="S2273" s="45" t="str">
        <f t="shared" si="145"/>
        <v>Estimado.rar</v>
      </c>
      <c r="V2273" s="46">
        <f t="shared" si="147"/>
        <v>1</v>
      </c>
    </row>
    <row r="2274" spans="1:22" s="45" customFormat="1" ht="11.25" hidden="1" customHeight="1" x14ac:dyDescent="0.2">
      <c r="A2274" s="47">
        <f t="shared" si="146"/>
        <v>2260</v>
      </c>
      <c r="B2274" s="48" t="str">
        <f>+'[43]Trafo 3f Consoliadado'!B555</f>
        <v>TTA321</v>
      </c>
      <c r="C2274" s="49" t="str">
        <f>+'[43]Trafo 3f Consoliadado'!C555</f>
        <v xml:space="preserve">TRANSFORMADOR TRIFASICO AEREO  90 KVA, 5.8 KV/380/220 V                                                                                                                                                                                                   </v>
      </c>
      <c r="D2274" s="49">
        <f>+'[43]Trafo 3f Consoliadado'!D555</f>
        <v>4649.82</v>
      </c>
      <c r="E2274" s="53">
        <f>+'[43]Trafo 3f Consoliadado'!E555</f>
        <v>2632.05</v>
      </c>
      <c r="F2274" s="53"/>
      <c r="G2274" s="49" t="str">
        <f>+'[43]Trafo 3f Consoliadado'!F555</f>
        <v>E</v>
      </c>
      <c r="H2274" s="49" t="str">
        <f>+'[43]Trafo 3f Consoliadado'!G555</f>
        <v/>
      </c>
      <c r="I2274" s="49" t="str">
        <f>+'[43]Trafo 3f Consoliadado'!H555</f>
        <v>Estimado</v>
      </c>
      <c r="J2274" s="49" t="str">
        <f>+'[43]Trafo 3f Consoliadado'!I555</f>
        <v/>
      </c>
      <c r="K2274" s="49" t="str">
        <f>+'[43]Trafo 3f Consoliadado'!J555</f>
        <v/>
      </c>
      <c r="L2274" s="49" t="str">
        <f>+'[43]Trafo 3f Consoliadado'!K555</f>
        <v/>
      </c>
      <c r="M2274" s="49" t="str">
        <f>+'[43]Trafo 3f Consoliadado'!L555</f>
        <v/>
      </c>
      <c r="N2274" s="49" t="str">
        <f>+'[43]Trafo 3f Consoliadado'!M555</f>
        <v/>
      </c>
      <c r="O2274" s="49" t="str">
        <f>+'[43]Trafo 3f Consoliadado'!N555</f>
        <v>Estimado</v>
      </c>
      <c r="P2274" s="49" t="str">
        <f>+'[43]Trafo 3f Consoliadado'!O555</f>
        <v/>
      </c>
      <c r="Q2274" s="49" t="str">
        <f>+'[43]Trafo 3f Consoliadado'!P555</f>
        <v>E</v>
      </c>
      <c r="R2274" s="51">
        <f t="shared" si="144"/>
        <v>-0.4339458301611675</v>
      </c>
      <c r="S2274" s="45" t="str">
        <f t="shared" si="145"/>
        <v>Estimado.rar</v>
      </c>
      <c r="V2274" s="46">
        <f t="shared" si="147"/>
        <v>1</v>
      </c>
    </row>
    <row r="2275" spans="1:22" s="45" customFormat="1" ht="11.25" hidden="1" customHeight="1" x14ac:dyDescent="0.2">
      <c r="A2275" s="47">
        <f t="shared" si="146"/>
        <v>2261</v>
      </c>
      <c r="B2275" s="48" t="str">
        <f>+'[43]Trafo 3f Consoliadado'!B556</f>
        <v>TTA388</v>
      </c>
      <c r="C2275" s="49" t="str">
        <f>+'[43]Trafo 3f Consoliadado'!C556</f>
        <v xml:space="preserve">TRANSFORMADOR TRIFASICO AEREO  90 KVA; 7.62/0.22 KV.                                                                                                                                                                                                      </v>
      </c>
      <c r="D2275" s="49">
        <f>+'[43]Trafo 3f Consoliadado'!D556</f>
        <v>4649.82</v>
      </c>
      <c r="E2275" s="53">
        <f>+'[43]Trafo 3f Consoliadado'!E556</f>
        <v>2632.05</v>
      </c>
      <c r="F2275" s="53"/>
      <c r="G2275" s="49" t="str">
        <f>+'[43]Trafo 3f Consoliadado'!F556</f>
        <v>E</v>
      </c>
      <c r="H2275" s="49" t="str">
        <f>+'[43]Trafo 3f Consoliadado'!G556</f>
        <v/>
      </c>
      <c r="I2275" s="49" t="str">
        <f>+'[43]Trafo 3f Consoliadado'!H556</f>
        <v>Estimado</v>
      </c>
      <c r="J2275" s="49" t="str">
        <f>+'[43]Trafo 3f Consoliadado'!I556</f>
        <v/>
      </c>
      <c r="K2275" s="49" t="str">
        <f>+'[43]Trafo 3f Consoliadado'!J556</f>
        <v/>
      </c>
      <c r="L2275" s="49" t="str">
        <f>+'[43]Trafo 3f Consoliadado'!K556</f>
        <v/>
      </c>
      <c r="M2275" s="49" t="str">
        <f>+'[43]Trafo 3f Consoliadado'!L556</f>
        <v/>
      </c>
      <c r="N2275" s="49" t="str">
        <f>+'[43]Trafo 3f Consoliadado'!M556</f>
        <v/>
      </c>
      <c r="O2275" s="49" t="str">
        <f>+'[43]Trafo 3f Consoliadado'!N556</f>
        <v>Estimado</v>
      </c>
      <c r="P2275" s="49" t="str">
        <f>+'[43]Trafo 3f Consoliadado'!O556</f>
        <v/>
      </c>
      <c r="Q2275" s="49" t="str">
        <f>+'[43]Trafo 3f Consoliadado'!P556</f>
        <v>E</v>
      </c>
      <c r="R2275" s="51">
        <f t="shared" si="144"/>
        <v>-0.4339458301611675</v>
      </c>
      <c r="S2275" s="45" t="str">
        <f t="shared" si="145"/>
        <v>Estimado.rar</v>
      </c>
      <c r="V2275" s="46">
        <f t="shared" si="147"/>
        <v>1</v>
      </c>
    </row>
    <row r="2276" spans="1:22" s="45" customFormat="1" ht="11.25" hidden="1" customHeight="1" x14ac:dyDescent="0.2">
      <c r="A2276" s="47">
        <f t="shared" si="146"/>
        <v>2262</v>
      </c>
      <c r="B2276" s="48" t="str">
        <f>+'[43]Trafo 3f Consoliadado'!B557</f>
        <v>TTV28</v>
      </c>
      <c r="C2276" s="49" t="str">
        <f>+'[43]Trafo 3f Consoliadado'!C557</f>
        <v xml:space="preserve">TRANSFORMADOR DE 100 KVA TRIFASICO 5.8 / 0.22 KV                                                                                                                                                                                                          </v>
      </c>
      <c r="D2276" s="49">
        <f>+'[43]Trafo 3f Consoliadado'!D557</f>
        <v>4897.1000000000004</v>
      </c>
      <c r="E2276" s="53">
        <f>+'[43]Trafo 3f Consoliadado'!E557</f>
        <v>2895.3900000000003</v>
      </c>
      <c r="F2276" s="53"/>
      <c r="G2276" s="49" t="str">
        <f>+'[43]Trafo 3f Consoliadado'!F557</f>
        <v>E</v>
      </c>
      <c r="H2276" s="49" t="str">
        <f>+'[43]Trafo 3f Consoliadado'!G557</f>
        <v/>
      </c>
      <c r="I2276" s="49" t="str">
        <f>+'[43]Trafo 3f Consoliadado'!H557</f>
        <v>Estimado</v>
      </c>
      <c r="J2276" s="49" t="str">
        <f>+'[43]Trafo 3f Consoliadado'!I557</f>
        <v/>
      </c>
      <c r="K2276" s="49" t="str">
        <f>+'[43]Trafo 3f Consoliadado'!J557</f>
        <v/>
      </c>
      <c r="L2276" s="49" t="str">
        <f>+'[43]Trafo 3f Consoliadado'!K557</f>
        <v/>
      </c>
      <c r="M2276" s="49" t="str">
        <f>+'[43]Trafo 3f Consoliadado'!L557</f>
        <v/>
      </c>
      <c r="N2276" s="49" t="str">
        <f>+'[43]Trafo 3f Consoliadado'!M557</f>
        <v/>
      </c>
      <c r="O2276" s="49" t="str">
        <f>+'[43]Trafo 3f Consoliadado'!N557</f>
        <v>Estimado</v>
      </c>
      <c r="P2276" s="49" t="str">
        <f>+'[43]Trafo 3f Consoliadado'!O557</f>
        <v/>
      </c>
      <c r="Q2276" s="49" t="str">
        <f>+'[43]Trafo 3f Consoliadado'!P557</f>
        <v>E</v>
      </c>
      <c r="R2276" s="51">
        <f t="shared" si="144"/>
        <v>-0.40875416062567638</v>
      </c>
      <c r="S2276" s="45" t="str">
        <f t="shared" si="145"/>
        <v>Estimado.rar</v>
      </c>
      <c r="V2276" s="46">
        <f t="shared" si="147"/>
        <v>1</v>
      </c>
    </row>
    <row r="2277" spans="1:22" s="45" customFormat="1" ht="11.25" hidden="1" customHeight="1" x14ac:dyDescent="0.2">
      <c r="A2277" s="47">
        <f t="shared" si="146"/>
        <v>2263</v>
      </c>
      <c r="B2277" s="48" t="str">
        <f>+'[43]Trafo 3f Consoliadado'!B558</f>
        <v>TTA205</v>
      </c>
      <c r="C2277" s="49" t="str">
        <f>+'[43]Trafo 3f Consoliadado'!C558</f>
        <v xml:space="preserve">TRANSFORMADOR TRIFASICO AEREO  100 KVA;  5.8/0.22 KV.                                                                                                                                                                                                     </v>
      </c>
      <c r="D2277" s="49">
        <f>+'[43]Trafo 3f Consoliadado'!D558</f>
        <v>4897.1000000000004</v>
      </c>
      <c r="E2277" s="53">
        <f>+'[43]Trafo 3f Consoliadado'!E558</f>
        <v>2895.3900000000003</v>
      </c>
      <c r="F2277" s="53"/>
      <c r="G2277" s="49" t="str">
        <f>+'[43]Trafo 3f Consoliadado'!F558</f>
        <v>E</v>
      </c>
      <c r="H2277" s="49" t="str">
        <f>+'[43]Trafo 3f Consoliadado'!G558</f>
        <v/>
      </c>
      <c r="I2277" s="49" t="str">
        <f>+'[43]Trafo 3f Consoliadado'!H558</f>
        <v>Estimado</v>
      </c>
      <c r="J2277" s="49" t="str">
        <f>+'[43]Trafo 3f Consoliadado'!I558</f>
        <v/>
      </c>
      <c r="K2277" s="49" t="str">
        <f>+'[43]Trafo 3f Consoliadado'!J558</f>
        <v/>
      </c>
      <c r="L2277" s="49" t="str">
        <f>+'[43]Trafo 3f Consoliadado'!K558</f>
        <v/>
      </c>
      <c r="M2277" s="49" t="str">
        <f>+'[43]Trafo 3f Consoliadado'!L558</f>
        <v/>
      </c>
      <c r="N2277" s="49" t="str">
        <f>+'[43]Trafo 3f Consoliadado'!M558</f>
        <v/>
      </c>
      <c r="O2277" s="49" t="str">
        <f>+'[43]Trafo 3f Consoliadado'!N558</f>
        <v>Estimado</v>
      </c>
      <c r="P2277" s="49" t="str">
        <f>+'[43]Trafo 3f Consoliadado'!O558</f>
        <v/>
      </c>
      <c r="Q2277" s="49" t="str">
        <f>+'[43]Trafo 3f Consoliadado'!P558</f>
        <v>E</v>
      </c>
      <c r="R2277" s="51">
        <f t="shared" si="144"/>
        <v>-0.40875416062567638</v>
      </c>
      <c r="S2277" s="45" t="str">
        <f t="shared" si="145"/>
        <v>Estimado.rar</v>
      </c>
      <c r="V2277" s="46">
        <f t="shared" si="147"/>
        <v>1</v>
      </c>
    </row>
    <row r="2278" spans="1:22" s="45" customFormat="1" ht="11.25" hidden="1" customHeight="1" x14ac:dyDescent="0.2">
      <c r="A2278" s="47">
        <f t="shared" si="146"/>
        <v>2264</v>
      </c>
      <c r="B2278" s="48" t="str">
        <f>+'[43]Trafo 3f Consoliadado'!B559</f>
        <v>TTA326</v>
      </c>
      <c r="C2278" s="49" t="str">
        <f>+'[43]Trafo 3f Consoliadado'!C559</f>
        <v xml:space="preserve">TRANSFORMADOR TRIFASICO AEREO 100 KVA, 5.8 KV/380/220 V                                                                                                                                                                                                   </v>
      </c>
      <c r="D2278" s="49">
        <f>+'[43]Trafo 3f Consoliadado'!D559</f>
        <v>4897.1000000000004</v>
      </c>
      <c r="E2278" s="53">
        <f>+'[43]Trafo 3f Consoliadado'!E559</f>
        <v>2895.3900000000003</v>
      </c>
      <c r="F2278" s="53"/>
      <c r="G2278" s="49" t="str">
        <f>+'[43]Trafo 3f Consoliadado'!F559</f>
        <v>E</v>
      </c>
      <c r="H2278" s="49" t="str">
        <f>+'[43]Trafo 3f Consoliadado'!G559</f>
        <v/>
      </c>
      <c r="I2278" s="49" t="str">
        <f>+'[43]Trafo 3f Consoliadado'!H559</f>
        <v>Estimado</v>
      </c>
      <c r="J2278" s="49" t="str">
        <f>+'[43]Trafo 3f Consoliadado'!I559</f>
        <v/>
      </c>
      <c r="K2278" s="49" t="str">
        <f>+'[43]Trafo 3f Consoliadado'!J559</f>
        <v/>
      </c>
      <c r="L2278" s="49" t="str">
        <f>+'[43]Trafo 3f Consoliadado'!K559</f>
        <v/>
      </c>
      <c r="M2278" s="49" t="str">
        <f>+'[43]Trafo 3f Consoliadado'!L559</f>
        <v/>
      </c>
      <c r="N2278" s="49" t="str">
        <f>+'[43]Trafo 3f Consoliadado'!M559</f>
        <v/>
      </c>
      <c r="O2278" s="49" t="str">
        <f>+'[43]Trafo 3f Consoliadado'!N559</f>
        <v>Estimado</v>
      </c>
      <c r="P2278" s="49" t="str">
        <f>+'[43]Trafo 3f Consoliadado'!O559</f>
        <v/>
      </c>
      <c r="Q2278" s="49" t="str">
        <f>+'[43]Trafo 3f Consoliadado'!P559</f>
        <v>E</v>
      </c>
      <c r="R2278" s="51">
        <f t="shared" si="144"/>
        <v>-0.40875416062567638</v>
      </c>
      <c r="S2278" s="45" t="str">
        <f t="shared" si="145"/>
        <v>Estimado.rar</v>
      </c>
      <c r="V2278" s="46">
        <f t="shared" si="147"/>
        <v>1</v>
      </c>
    </row>
    <row r="2279" spans="1:22" s="45" customFormat="1" ht="11.25" hidden="1" customHeight="1" x14ac:dyDescent="0.2">
      <c r="A2279" s="47">
        <f t="shared" si="146"/>
        <v>2265</v>
      </c>
      <c r="B2279" s="48" t="str">
        <f>+'[43]Trafo 3f Consoliadado'!B560</f>
        <v>TTA327</v>
      </c>
      <c r="C2279" s="49" t="str">
        <f>+'[43]Trafo 3f Consoliadado'!C560</f>
        <v xml:space="preserve">TRANSFORMADOR TRIFASICO AEREO 100 KVA, 7.62 KV/220 V                                                                                                                                                                                                      </v>
      </c>
      <c r="D2279" s="49">
        <f>+'[43]Trafo 3f Consoliadado'!D560</f>
        <v>4897.1000000000004</v>
      </c>
      <c r="E2279" s="53">
        <f>+'[43]Trafo 3f Consoliadado'!E560</f>
        <v>2895.3900000000003</v>
      </c>
      <c r="F2279" s="53"/>
      <c r="G2279" s="49" t="str">
        <f>+'[43]Trafo 3f Consoliadado'!F560</f>
        <v>E</v>
      </c>
      <c r="H2279" s="49" t="str">
        <f>+'[43]Trafo 3f Consoliadado'!G560</f>
        <v/>
      </c>
      <c r="I2279" s="49" t="str">
        <f>+'[43]Trafo 3f Consoliadado'!H560</f>
        <v>Estimado</v>
      </c>
      <c r="J2279" s="49" t="str">
        <f>+'[43]Trafo 3f Consoliadado'!I560</f>
        <v/>
      </c>
      <c r="K2279" s="49" t="str">
        <f>+'[43]Trafo 3f Consoliadado'!J560</f>
        <v/>
      </c>
      <c r="L2279" s="49" t="str">
        <f>+'[43]Trafo 3f Consoliadado'!K560</f>
        <v/>
      </c>
      <c r="M2279" s="49" t="str">
        <f>+'[43]Trafo 3f Consoliadado'!L560</f>
        <v/>
      </c>
      <c r="N2279" s="49" t="str">
        <f>+'[43]Trafo 3f Consoliadado'!M560</f>
        <v/>
      </c>
      <c r="O2279" s="49" t="str">
        <f>+'[43]Trafo 3f Consoliadado'!N560</f>
        <v>Estimado</v>
      </c>
      <c r="P2279" s="49" t="str">
        <f>+'[43]Trafo 3f Consoliadado'!O560</f>
        <v/>
      </c>
      <c r="Q2279" s="49" t="str">
        <f>+'[43]Trafo 3f Consoliadado'!P560</f>
        <v>E</v>
      </c>
      <c r="R2279" s="51">
        <f t="shared" si="144"/>
        <v>-0.40875416062567638</v>
      </c>
      <c r="S2279" s="45" t="str">
        <f t="shared" si="145"/>
        <v>Estimado.rar</v>
      </c>
      <c r="V2279" s="46">
        <f t="shared" si="147"/>
        <v>1</v>
      </c>
    </row>
    <row r="2280" spans="1:22" s="45" customFormat="1" ht="11.25" hidden="1" customHeight="1" x14ac:dyDescent="0.2">
      <c r="A2280" s="47">
        <f t="shared" si="146"/>
        <v>2266</v>
      </c>
      <c r="B2280" s="48" t="str">
        <f>+'[43]Trafo 3f Consoliadado'!B561</f>
        <v>TTA389</v>
      </c>
      <c r="C2280" s="49" t="str">
        <f>+'[43]Trafo 3f Consoliadado'!C561</f>
        <v xml:space="preserve">TRANSFORMADOR TRIFASICO AEREO  125 KVA; 5.8/0.38-0.22 KV.                                                                                                                                                                                                 </v>
      </c>
      <c r="D2280" s="49">
        <f>+'[43]Trafo 3f Consoliadado'!D561</f>
        <v>5515.3</v>
      </c>
      <c r="E2280" s="53">
        <f>+'[43]Trafo 3f Consoliadado'!E561</f>
        <v>3553.74</v>
      </c>
      <c r="F2280" s="53"/>
      <c r="G2280" s="49" t="str">
        <f>+'[43]Trafo 3f Consoliadado'!F561</f>
        <v>E</v>
      </c>
      <c r="H2280" s="49" t="str">
        <f>+'[43]Trafo 3f Consoliadado'!G561</f>
        <v/>
      </c>
      <c r="I2280" s="49" t="str">
        <f>+'[43]Trafo 3f Consoliadado'!H561</f>
        <v>Estimado</v>
      </c>
      <c r="J2280" s="49" t="str">
        <f>+'[43]Trafo 3f Consoliadado'!I561</f>
        <v/>
      </c>
      <c r="K2280" s="49" t="str">
        <f>+'[43]Trafo 3f Consoliadado'!J561</f>
        <v/>
      </c>
      <c r="L2280" s="49" t="str">
        <f>+'[43]Trafo 3f Consoliadado'!K561</f>
        <v/>
      </c>
      <c r="M2280" s="49" t="str">
        <f>+'[43]Trafo 3f Consoliadado'!L561</f>
        <v/>
      </c>
      <c r="N2280" s="49" t="str">
        <f>+'[43]Trafo 3f Consoliadado'!M561</f>
        <v/>
      </c>
      <c r="O2280" s="49" t="str">
        <f>+'[43]Trafo 3f Consoliadado'!N561</f>
        <v>Estimado</v>
      </c>
      <c r="P2280" s="49" t="str">
        <f>+'[43]Trafo 3f Consoliadado'!O561</f>
        <v/>
      </c>
      <c r="Q2280" s="49" t="str">
        <f>+'[43]Trafo 3f Consoliadado'!P561</f>
        <v>E</v>
      </c>
      <c r="R2280" s="51">
        <f t="shared" si="144"/>
        <v>-0.35565789712255003</v>
      </c>
      <c r="S2280" s="45" t="str">
        <f t="shared" si="145"/>
        <v>Estimado.rar</v>
      </c>
      <c r="V2280" s="46">
        <f t="shared" si="147"/>
        <v>1</v>
      </c>
    </row>
    <row r="2281" spans="1:22" s="45" customFormat="1" ht="11.25" hidden="1" customHeight="1" x14ac:dyDescent="0.2">
      <c r="A2281" s="47">
        <f t="shared" si="146"/>
        <v>2267</v>
      </c>
      <c r="B2281" s="48" t="str">
        <f>+'[43]Trafo 3f Consoliadado'!B562</f>
        <v>TTA390</v>
      </c>
      <c r="C2281" s="49" t="str">
        <f>+'[43]Trafo 3f Consoliadado'!C562</f>
        <v xml:space="preserve">TRANSFORMADOR TRIFASICO AEREO  125 KVA; 7.62/0.22 KV.                                                                                                                                                                                                     </v>
      </c>
      <c r="D2281" s="49">
        <f>+'[43]Trafo 3f Consoliadado'!D562</f>
        <v>5515.3</v>
      </c>
      <c r="E2281" s="53">
        <f>+'[43]Trafo 3f Consoliadado'!E562</f>
        <v>3553.74</v>
      </c>
      <c r="F2281" s="53"/>
      <c r="G2281" s="49" t="str">
        <f>+'[43]Trafo 3f Consoliadado'!F562</f>
        <v>E</v>
      </c>
      <c r="H2281" s="49" t="str">
        <f>+'[43]Trafo 3f Consoliadado'!G562</f>
        <v/>
      </c>
      <c r="I2281" s="49" t="str">
        <f>+'[43]Trafo 3f Consoliadado'!H562</f>
        <v>Estimado</v>
      </c>
      <c r="J2281" s="49" t="str">
        <f>+'[43]Trafo 3f Consoliadado'!I562</f>
        <v/>
      </c>
      <c r="K2281" s="49" t="str">
        <f>+'[43]Trafo 3f Consoliadado'!J562</f>
        <v/>
      </c>
      <c r="L2281" s="49" t="str">
        <f>+'[43]Trafo 3f Consoliadado'!K562</f>
        <v/>
      </c>
      <c r="M2281" s="49" t="str">
        <f>+'[43]Trafo 3f Consoliadado'!L562</f>
        <v/>
      </c>
      <c r="N2281" s="49" t="str">
        <f>+'[43]Trafo 3f Consoliadado'!M562</f>
        <v/>
      </c>
      <c r="O2281" s="49" t="str">
        <f>+'[43]Trafo 3f Consoliadado'!N562</f>
        <v>Estimado</v>
      </c>
      <c r="P2281" s="49" t="str">
        <f>+'[43]Trafo 3f Consoliadado'!O562</f>
        <v/>
      </c>
      <c r="Q2281" s="49" t="str">
        <f>+'[43]Trafo 3f Consoliadado'!P562</f>
        <v>E</v>
      </c>
      <c r="R2281" s="51">
        <f t="shared" si="144"/>
        <v>-0.35565789712255003</v>
      </c>
      <c r="S2281" s="45" t="str">
        <f t="shared" si="145"/>
        <v>Estimado.rar</v>
      </c>
      <c r="V2281" s="46">
        <f t="shared" si="147"/>
        <v>1</v>
      </c>
    </row>
    <row r="2282" spans="1:22" s="45" customFormat="1" ht="11.25" hidden="1" customHeight="1" x14ac:dyDescent="0.2">
      <c r="A2282" s="47">
        <f t="shared" si="146"/>
        <v>2268</v>
      </c>
      <c r="B2282" s="48" t="str">
        <f>+'[43]Trafo 3f Consoliadado'!B563</f>
        <v>TTA391</v>
      </c>
      <c r="C2282" s="49" t="str">
        <f>+'[43]Trafo 3f Consoliadado'!C563</f>
        <v xml:space="preserve">TRANSFORMADOR TRIFASICO AEREO  125 KVA; 7.62/0.38-0.22 KV.                                                                                                                                                                                                </v>
      </c>
      <c r="D2282" s="49">
        <f>+'[43]Trafo 3f Consoliadado'!D563</f>
        <v>5515.3</v>
      </c>
      <c r="E2282" s="53">
        <f>+'[43]Trafo 3f Consoliadado'!E563</f>
        <v>3553.74</v>
      </c>
      <c r="F2282" s="53"/>
      <c r="G2282" s="49" t="str">
        <f>+'[43]Trafo 3f Consoliadado'!F563</f>
        <v>E</v>
      </c>
      <c r="H2282" s="49" t="str">
        <f>+'[43]Trafo 3f Consoliadado'!G563</f>
        <v/>
      </c>
      <c r="I2282" s="49" t="str">
        <f>+'[43]Trafo 3f Consoliadado'!H563</f>
        <v>Estimado</v>
      </c>
      <c r="J2282" s="49" t="str">
        <f>+'[43]Trafo 3f Consoliadado'!I563</f>
        <v/>
      </c>
      <c r="K2282" s="49" t="str">
        <f>+'[43]Trafo 3f Consoliadado'!J563</f>
        <v/>
      </c>
      <c r="L2282" s="49" t="str">
        <f>+'[43]Trafo 3f Consoliadado'!K563</f>
        <v/>
      </c>
      <c r="M2282" s="49" t="str">
        <f>+'[43]Trafo 3f Consoliadado'!L563</f>
        <v/>
      </c>
      <c r="N2282" s="49" t="str">
        <f>+'[43]Trafo 3f Consoliadado'!M563</f>
        <v/>
      </c>
      <c r="O2282" s="49" t="str">
        <f>+'[43]Trafo 3f Consoliadado'!N563</f>
        <v>Estimado</v>
      </c>
      <c r="P2282" s="49" t="str">
        <f>+'[43]Trafo 3f Consoliadado'!O563</f>
        <v/>
      </c>
      <c r="Q2282" s="49" t="str">
        <f>+'[43]Trafo 3f Consoliadado'!P563</f>
        <v>E</v>
      </c>
      <c r="R2282" s="51">
        <f t="shared" si="144"/>
        <v>-0.35565789712255003</v>
      </c>
      <c r="S2282" s="45" t="str">
        <f t="shared" si="145"/>
        <v>Estimado.rar</v>
      </c>
      <c r="V2282" s="46">
        <f t="shared" si="147"/>
        <v>1</v>
      </c>
    </row>
    <row r="2283" spans="1:22" s="45" customFormat="1" ht="11.25" hidden="1" customHeight="1" x14ac:dyDescent="0.2">
      <c r="A2283" s="47">
        <f t="shared" si="146"/>
        <v>2269</v>
      </c>
      <c r="B2283" s="48" t="str">
        <f>+'[43]Trafo 3f Consoliadado'!B564</f>
        <v>TTA296</v>
      </c>
      <c r="C2283" s="49" t="str">
        <f>+'[43]Trafo 3f Consoliadado'!C564</f>
        <v xml:space="preserve">TRANSFORMADOR TRIFASICO AEREO  150 KVA; 5.8/0.38-0.22 KV.                                                                                                                                                                                                 </v>
      </c>
      <c r="D2283" s="49">
        <f>+'[43]Trafo 3f Consoliadado'!D564</f>
        <v>6133.5</v>
      </c>
      <c r="E2283" s="53">
        <f>+'[43]Trafo 3f Consoliadado'!E564</f>
        <v>4212.09</v>
      </c>
      <c r="F2283" s="53"/>
      <c r="G2283" s="49" t="str">
        <f>+'[43]Trafo 3f Consoliadado'!F564</f>
        <v>E</v>
      </c>
      <c r="H2283" s="49" t="str">
        <f>+'[43]Trafo 3f Consoliadado'!G564</f>
        <v/>
      </c>
      <c r="I2283" s="49" t="str">
        <f>+'[43]Trafo 3f Consoliadado'!H564</f>
        <v>Estimado</v>
      </c>
      <c r="J2283" s="49" t="str">
        <f>+'[43]Trafo 3f Consoliadado'!I564</f>
        <v/>
      </c>
      <c r="K2283" s="49" t="str">
        <f>+'[43]Trafo 3f Consoliadado'!J564</f>
        <v/>
      </c>
      <c r="L2283" s="49" t="str">
        <f>+'[43]Trafo 3f Consoliadado'!K564</f>
        <v/>
      </c>
      <c r="M2283" s="49" t="str">
        <f>+'[43]Trafo 3f Consoliadado'!L564</f>
        <v/>
      </c>
      <c r="N2283" s="49" t="str">
        <f>+'[43]Trafo 3f Consoliadado'!M564</f>
        <v/>
      </c>
      <c r="O2283" s="49" t="str">
        <f>+'[43]Trafo 3f Consoliadado'!N564</f>
        <v>Estimado</v>
      </c>
      <c r="P2283" s="49" t="str">
        <f>+'[43]Trafo 3f Consoliadado'!O564</f>
        <v/>
      </c>
      <c r="Q2283" s="49" t="str">
        <f>+'[43]Trafo 3f Consoliadado'!P564</f>
        <v>E</v>
      </c>
      <c r="R2283" s="51">
        <f t="shared" si="144"/>
        <v>-0.31326485693323547</v>
      </c>
      <c r="S2283" s="45" t="str">
        <f t="shared" si="145"/>
        <v>Estimado.rar</v>
      </c>
      <c r="V2283" s="46">
        <f t="shared" si="147"/>
        <v>1</v>
      </c>
    </row>
    <row r="2284" spans="1:22" s="45" customFormat="1" ht="11.25" hidden="1" customHeight="1" x14ac:dyDescent="0.2">
      <c r="A2284" s="47">
        <f t="shared" si="146"/>
        <v>2270</v>
      </c>
      <c r="B2284" s="67" t="str">
        <f>+'[43]Trafo 3f Consoliadado'!B565</f>
        <v>TTA392</v>
      </c>
      <c r="C2284" s="49" t="str">
        <f>+'[43]Trafo 3f Consoliadado'!C565</f>
        <v xml:space="preserve">TRANSFORMADOR TRIFASICO AEREO  150 KVA; 7.62/0.22 KV.                                                                                                                                                                                                     </v>
      </c>
      <c r="D2284" s="49">
        <f>+'[43]Trafo 3f Consoliadado'!D565</f>
        <v>6133.5</v>
      </c>
      <c r="E2284" s="53">
        <f>+'[43]Trafo 3f Consoliadado'!E565</f>
        <v>4212.09</v>
      </c>
      <c r="F2284" s="53"/>
      <c r="G2284" s="49" t="str">
        <f>+'[43]Trafo 3f Consoliadado'!F565</f>
        <v>E</v>
      </c>
      <c r="H2284" s="49" t="str">
        <f>+'[43]Trafo 3f Consoliadado'!G565</f>
        <v/>
      </c>
      <c r="I2284" s="49" t="str">
        <f>+'[43]Trafo 3f Consoliadado'!H565</f>
        <v>Estimado</v>
      </c>
      <c r="J2284" s="49" t="str">
        <f>+'[43]Trafo 3f Consoliadado'!I565</f>
        <v/>
      </c>
      <c r="K2284" s="49" t="str">
        <f>+'[43]Trafo 3f Consoliadado'!J565</f>
        <v/>
      </c>
      <c r="L2284" s="49" t="str">
        <f>+'[43]Trafo 3f Consoliadado'!K565</f>
        <v/>
      </c>
      <c r="M2284" s="49" t="str">
        <f>+'[43]Trafo 3f Consoliadado'!L565</f>
        <v/>
      </c>
      <c r="N2284" s="49" t="str">
        <f>+'[43]Trafo 3f Consoliadado'!M565</f>
        <v/>
      </c>
      <c r="O2284" s="49" t="str">
        <f>+'[43]Trafo 3f Consoliadado'!N565</f>
        <v>Estimado</v>
      </c>
      <c r="P2284" s="49" t="str">
        <f>+'[43]Trafo 3f Consoliadado'!O565</f>
        <v/>
      </c>
      <c r="Q2284" s="49" t="str">
        <f>+'[43]Trafo 3f Consoliadado'!P565</f>
        <v>E</v>
      </c>
      <c r="R2284" s="51">
        <f t="shared" si="144"/>
        <v>-0.31326485693323547</v>
      </c>
      <c r="S2284" s="45" t="str">
        <f t="shared" si="145"/>
        <v>Estimado.rar</v>
      </c>
      <c r="V2284" s="46">
        <f t="shared" si="147"/>
        <v>1</v>
      </c>
    </row>
    <row r="2285" spans="1:22" s="45" customFormat="1" ht="11.25" hidden="1" customHeight="1" x14ac:dyDescent="0.2">
      <c r="A2285" s="47">
        <f t="shared" si="146"/>
        <v>2271</v>
      </c>
      <c r="B2285" s="67" t="str">
        <f>+'[43]Trafo 3f Consoliadado'!B566</f>
        <v>TTA418</v>
      </c>
      <c r="C2285" s="49" t="str">
        <f>+'[43]Trafo 3f Consoliadado'!C566</f>
        <v>TRANSFORMADOR TRIFASICO AEREO  3 KVA, 2.3 KV/220 V</v>
      </c>
      <c r="D2285" s="49">
        <f>+'[43]Trafo 3f Consoliadado'!D566</f>
        <v>283.95</v>
      </c>
      <c r="E2285" s="53">
        <f>+'[43]Trafo 3f Consoliadado'!E566</f>
        <v>283.95</v>
      </c>
      <c r="F2285" s="53"/>
      <c r="G2285" s="49" t="str">
        <f>+'[43]Trafo 3f Consoliadado'!F566</f>
        <v>E</v>
      </c>
      <c r="H2285" s="49" t="str">
        <f>+'[43]Trafo 3f Consoliadado'!G566</f>
        <v/>
      </c>
      <c r="I2285" s="49" t="str">
        <f>+'[43]Trafo 3f Consoliadado'!H566</f>
        <v>Estimado</v>
      </c>
      <c r="J2285" s="49" t="str">
        <f>+'[43]Trafo 3f Consoliadado'!I566</f>
        <v/>
      </c>
      <c r="K2285" s="49" t="str">
        <f>+'[43]Trafo 3f Consoliadado'!J566</f>
        <v/>
      </c>
      <c r="L2285" s="49" t="str">
        <f>+'[43]Trafo 3f Consoliadado'!K566</f>
        <v/>
      </c>
      <c r="M2285" s="49" t="str">
        <f>+'[43]Trafo 3f Consoliadado'!L566</f>
        <v/>
      </c>
      <c r="N2285" s="49" t="str">
        <f>+'[43]Trafo 3f Consoliadado'!M566</f>
        <v/>
      </c>
      <c r="O2285" s="49" t="str">
        <f>+'[43]Trafo 3f Consoliadado'!N566</f>
        <v>Estimado</v>
      </c>
      <c r="P2285" s="49" t="str">
        <f>+'[43]Trafo 3f Consoliadado'!O566</f>
        <v/>
      </c>
      <c r="Q2285" s="49" t="str">
        <f>+'[43]Trafo 3f Consoliadado'!P566</f>
        <v>E</v>
      </c>
      <c r="R2285" s="51">
        <f t="shared" si="144"/>
        <v>0</v>
      </c>
      <c r="S2285" s="45" t="str">
        <f t="shared" si="145"/>
        <v>Estimado.rar</v>
      </c>
      <c r="V2285" s="46">
        <f t="shared" si="147"/>
        <v>1</v>
      </c>
    </row>
    <row r="2286" spans="1:22" s="45" customFormat="1" ht="11.25" hidden="1" customHeight="1" x14ac:dyDescent="0.2">
      <c r="A2286" s="47">
        <f t="shared" si="146"/>
        <v>2272</v>
      </c>
      <c r="B2286" s="48" t="str">
        <f>+'[43]Trafo Bóveda'!B66</f>
        <v>TMB01</v>
      </c>
      <c r="C2286" s="49" t="str">
        <f>+'[43]Trafo Bóveda'!C66</f>
        <v xml:space="preserve">TRANSFORMADOR COMPACTO BOVEDA DE 50 KVA MONOFASICO                                                                                                                                                                                                        </v>
      </c>
      <c r="D2286" s="49">
        <f>+'[43]Trafo Bóveda'!D66</f>
        <v>2368.48</v>
      </c>
      <c r="E2286" s="53">
        <f>+'[43]Trafo Bóveda'!E66</f>
        <v>2368.48</v>
      </c>
      <c r="F2286" s="53"/>
      <c r="G2286" s="49" t="str">
        <f>+'[43]Trafo Bóveda'!F66</f>
        <v>E</v>
      </c>
      <c r="H2286" s="49" t="str">
        <f>+'[43]Trafo Bóveda'!G66</f>
        <v/>
      </c>
      <c r="I2286" s="49" t="str">
        <f>+'[43]Trafo Bóveda'!H66</f>
        <v>Estimado</v>
      </c>
      <c r="J2286" s="49" t="str">
        <f>+'[43]Trafo Bóveda'!I66</f>
        <v/>
      </c>
      <c r="K2286" s="49" t="str">
        <f>+'[43]Trafo Bóveda'!J66</f>
        <v/>
      </c>
      <c r="L2286" s="49" t="str">
        <f>+'[43]Trafo Bóveda'!K66</f>
        <v/>
      </c>
      <c r="M2286" s="49" t="str">
        <f>+'[43]Trafo Bóveda'!L66</f>
        <v/>
      </c>
      <c r="N2286" s="49" t="str">
        <f>+'[43]Trafo Bóveda'!M66</f>
        <v/>
      </c>
      <c r="O2286" s="49" t="str">
        <f>+'[43]Trafo Bóveda'!N66</f>
        <v>Estimado</v>
      </c>
      <c r="P2286" s="49" t="str">
        <f>+'[43]Trafo Bóveda'!O66</f>
        <v/>
      </c>
      <c r="Q2286" s="49" t="str">
        <f>+'[43]Trafo Bóveda'!P66</f>
        <v>E</v>
      </c>
      <c r="R2286" s="51">
        <f t="shared" si="144"/>
        <v>0</v>
      </c>
      <c r="S2286" s="45" t="str">
        <f t="shared" si="145"/>
        <v>Estimado.rar</v>
      </c>
      <c r="V2286" s="46">
        <f t="shared" si="147"/>
        <v>1</v>
      </c>
    </row>
    <row r="2287" spans="1:22" s="45" customFormat="1" ht="11.25" hidden="1" customHeight="1" x14ac:dyDescent="0.2">
      <c r="A2287" s="47">
        <f t="shared" si="146"/>
        <v>2273</v>
      </c>
      <c r="B2287" s="48" t="str">
        <f>+'[43]Trafo Bóveda'!B67</f>
        <v>TTB07</v>
      </c>
      <c r="C2287" s="49" t="str">
        <f>+'[43]Trafo Bóveda'!C67</f>
        <v xml:space="preserve">TRANSFORMADOR COMPACTO BOVEDA DE 37 KVA TRIFASICO                                                                                                                                                                                                         </v>
      </c>
      <c r="D2287" s="49">
        <f>+'[43]Trafo Bóveda'!D67</f>
        <v>5527.5</v>
      </c>
      <c r="E2287" s="53">
        <f>+'[43]Trafo Bóveda'!E67</f>
        <v>9068.9089999999997</v>
      </c>
      <c r="F2287" s="53"/>
      <c r="G2287" s="49" t="str">
        <f>+'[43]Trafo Bóveda'!F67</f>
        <v>E</v>
      </c>
      <c r="H2287" s="49" t="str">
        <f>+'[43]Trafo Bóveda'!G67</f>
        <v/>
      </c>
      <c r="I2287" s="49" t="str">
        <f>+'[43]Trafo Bóveda'!H67</f>
        <v>Estimado</v>
      </c>
      <c r="J2287" s="49" t="str">
        <f>+'[43]Trafo Bóveda'!I67</f>
        <v/>
      </c>
      <c r="K2287" s="49" t="str">
        <f>+'[43]Trafo Bóveda'!J67</f>
        <v/>
      </c>
      <c r="L2287" s="49" t="str">
        <f>+'[43]Trafo Bóveda'!K67</f>
        <v/>
      </c>
      <c r="M2287" s="49" t="str">
        <f>+'[43]Trafo Bóveda'!L67</f>
        <v/>
      </c>
      <c r="N2287" s="49" t="str">
        <f>+'[43]Trafo Bóveda'!M67</f>
        <v/>
      </c>
      <c r="O2287" s="49" t="str">
        <f>+'[43]Trafo Bóveda'!N67</f>
        <v>Estimado</v>
      </c>
      <c r="P2287" s="49" t="str">
        <f>+'[43]Trafo Bóveda'!O67</f>
        <v/>
      </c>
      <c r="Q2287" s="49" t="str">
        <f>+'[43]Trafo Bóveda'!P67</f>
        <v>E</v>
      </c>
      <c r="R2287" s="51">
        <f t="shared" si="144"/>
        <v>0.64068909995477163</v>
      </c>
      <c r="S2287" s="45" t="str">
        <f t="shared" si="145"/>
        <v>Estimado.rar</v>
      </c>
      <c r="V2287" s="46">
        <f t="shared" si="147"/>
        <v>1</v>
      </c>
    </row>
    <row r="2288" spans="1:22" s="45" customFormat="1" ht="11.25" hidden="1" customHeight="1" x14ac:dyDescent="0.2">
      <c r="A2288" s="47">
        <f t="shared" si="146"/>
        <v>2274</v>
      </c>
      <c r="B2288" s="48" t="str">
        <f>+'[43]Trafo Bóveda'!B68</f>
        <v>TTB01</v>
      </c>
      <c r="C2288" s="49" t="str">
        <f>+'[43]Trafo Bóveda'!C68</f>
        <v xml:space="preserve">TRANSFORMADOR COMPACTO BOVEDA DE  50 KVA TRIFASICO                                                                                                                                                                                                        </v>
      </c>
      <c r="D2288" s="49">
        <f>+'[43]Trafo Bóveda'!D68</f>
        <v>6080.43</v>
      </c>
      <c r="E2288" s="53">
        <f>+'[43]Trafo Bóveda'!E68</f>
        <v>9219.15</v>
      </c>
      <c r="F2288" s="53"/>
      <c r="G2288" s="49" t="str">
        <f>+'[43]Trafo Bóveda'!F68</f>
        <v>E</v>
      </c>
      <c r="H2288" s="49" t="str">
        <f>+'[43]Trafo Bóveda'!G68</f>
        <v/>
      </c>
      <c r="I2288" s="49" t="str">
        <f>+'[43]Trafo Bóveda'!H68</f>
        <v>Estimado</v>
      </c>
      <c r="J2288" s="49" t="str">
        <f>+'[43]Trafo Bóveda'!I68</f>
        <v/>
      </c>
      <c r="K2288" s="49" t="str">
        <f>+'[43]Trafo Bóveda'!J68</f>
        <v/>
      </c>
      <c r="L2288" s="49" t="str">
        <f>+'[43]Trafo Bóveda'!K68</f>
        <v/>
      </c>
      <c r="M2288" s="49" t="str">
        <f>+'[43]Trafo Bóveda'!L68</f>
        <v/>
      </c>
      <c r="N2288" s="49" t="str">
        <f>+'[43]Trafo Bóveda'!M68</f>
        <v/>
      </c>
      <c r="O2288" s="49" t="str">
        <f>+'[43]Trafo Bóveda'!N68</f>
        <v>Estimado</v>
      </c>
      <c r="P2288" s="49" t="str">
        <f>+'[43]Trafo Bóveda'!O68</f>
        <v/>
      </c>
      <c r="Q2288" s="49" t="str">
        <f>+'[43]Trafo Bóveda'!P68</f>
        <v>E</v>
      </c>
      <c r="R2288" s="51">
        <f t="shared" si="144"/>
        <v>0.51620033451581526</v>
      </c>
      <c r="S2288" s="45" t="str">
        <f t="shared" si="145"/>
        <v>Estimado.rar</v>
      </c>
      <c r="V2288" s="46">
        <f t="shared" si="147"/>
        <v>1</v>
      </c>
    </row>
    <row r="2289" spans="1:22" s="45" customFormat="1" ht="11.25" hidden="1" customHeight="1" x14ac:dyDescent="0.2">
      <c r="A2289" s="47">
        <f t="shared" si="146"/>
        <v>2275</v>
      </c>
      <c r="B2289" s="48" t="str">
        <f>+'[43]Trafo Bóveda'!B69</f>
        <v>TTB08</v>
      </c>
      <c r="C2289" s="49" t="str">
        <f>+'[43]Trafo Bóveda'!C69</f>
        <v xml:space="preserve">TRANSFORMADOR COMPACTO BOVEDA DE 75 KVA TRIFASICO                                                                                                                                                                                                         </v>
      </c>
      <c r="D2289" s="49">
        <f>+'[43]Trafo Bóveda'!D69</f>
        <v>7143.73</v>
      </c>
      <c r="E2289" s="53">
        <f>+'[43]Trafo Bóveda'!E69</f>
        <v>9508.0749999999989</v>
      </c>
      <c r="F2289" s="53"/>
      <c r="G2289" s="49" t="str">
        <f>+'[43]Trafo Bóveda'!F69</f>
        <v>E</v>
      </c>
      <c r="H2289" s="49" t="str">
        <f>+'[43]Trafo Bóveda'!G69</f>
        <v/>
      </c>
      <c r="I2289" s="49" t="str">
        <f>+'[43]Trafo Bóveda'!H69</f>
        <v>Estimado</v>
      </c>
      <c r="J2289" s="49" t="str">
        <f>+'[43]Trafo Bóveda'!I69</f>
        <v/>
      </c>
      <c r="K2289" s="49" t="str">
        <f>+'[43]Trafo Bóveda'!J69</f>
        <v/>
      </c>
      <c r="L2289" s="49" t="str">
        <f>+'[43]Trafo Bóveda'!K69</f>
        <v/>
      </c>
      <c r="M2289" s="49" t="str">
        <f>+'[43]Trafo Bóveda'!L69</f>
        <v/>
      </c>
      <c r="N2289" s="49" t="str">
        <f>+'[43]Trafo Bóveda'!M69</f>
        <v/>
      </c>
      <c r="O2289" s="49" t="str">
        <f>+'[43]Trafo Bóveda'!N69</f>
        <v>Estimado</v>
      </c>
      <c r="P2289" s="49" t="str">
        <f>+'[43]Trafo Bóveda'!O69</f>
        <v/>
      </c>
      <c r="Q2289" s="49" t="str">
        <f>+'[43]Trafo Bóveda'!P69</f>
        <v>E</v>
      </c>
      <c r="R2289" s="51">
        <f t="shared" si="144"/>
        <v>0.33096785572803</v>
      </c>
      <c r="S2289" s="45" t="str">
        <f t="shared" si="145"/>
        <v>Estimado.rar</v>
      </c>
      <c r="V2289" s="46">
        <f t="shared" si="147"/>
        <v>1</v>
      </c>
    </row>
    <row r="2290" spans="1:22" s="45" customFormat="1" ht="11.25" hidden="1" customHeight="1" x14ac:dyDescent="0.2">
      <c r="A2290" s="47">
        <f t="shared" si="146"/>
        <v>2276</v>
      </c>
      <c r="B2290" s="48" t="str">
        <f>+'[43]Trafo Bóveda'!B70</f>
        <v>TTB02</v>
      </c>
      <c r="C2290" s="49" t="str">
        <f>+'[43]Trafo Bóveda'!C70</f>
        <v xml:space="preserve">TRANSFORMADOR COMPACTO BOVEDA DE 100 KVA TRIFASICO                                                                                                                                                                                                        </v>
      </c>
      <c r="D2290" s="49">
        <f>+'[43]Trafo Bóveda'!D70</f>
        <v>8757.7000000000007</v>
      </c>
      <c r="E2290" s="53">
        <f>+'[43]Trafo Bóveda'!E70</f>
        <v>9797</v>
      </c>
      <c r="F2290" s="53"/>
      <c r="G2290" s="49" t="str">
        <f>+'[43]Trafo Bóveda'!F70</f>
        <v>E</v>
      </c>
      <c r="H2290" s="49" t="str">
        <f>+'[43]Trafo Bóveda'!G70</f>
        <v/>
      </c>
      <c r="I2290" s="49" t="str">
        <f>+'[43]Trafo Bóveda'!H70</f>
        <v>Estimado</v>
      </c>
      <c r="J2290" s="49" t="str">
        <f>+'[43]Trafo Bóveda'!I70</f>
        <v/>
      </c>
      <c r="K2290" s="49" t="str">
        <f>+'[43]Trafo Bóveda'!J70</f>
        <v/>
      </c>
      <c r="L2290" s="49" t="str">
        <f>+'[43]Trafo Bóveda'!K70</f>
        <v/>
      </c>
      <c r="M2290" s="49" t="str">
        <f>+'[43]Trafo Bóveda'!L70</f>
        <v/>
      </c>
      <c r="N2290" s="49" t="str">
        <f>+'[43]Trafo Bóveda'!M70</f>
        <v/>
      </c>
      <c r="O2290" s="49" t="str">
        <f>+'[43]Trafo Bóveda'!N70</f>
        <v>Estimado</v>
      </c>
      <c r="P2290" s="49" t="str">
        <f>+'[43]Trafo Bóveda'!O70</f>
        <v/>
      </c>
      <c r="Q2290" s="49" t="str">
        <f>+'[43]Trafo Bóveda'!P70</f>
        <v>E</v>
      </c>
      <c r="R2290" s="51">
        <f t="shared" si="144"/>
        <v>0.11867271087157572</v>
      </c>
      <c r="S2290" s="45" t="str">
        <f t="shared" si="145"/>
        <v>Estimado.rar</v>
      </c>
      <c r="V2290" s="46">
        <f t="shared" si="147"/>
        <v>1</v>
      </c>
    </row>
    <row r="2291" spans="1:22" s="45" customFormat="1" ht="11.25" hidden="1" customHeight="1" x14ac:dyDescent="0.2">
      <c r="A2291" s="47">
        <f t="shared" si="146"/>
        <v>2277</v>
      </c>
      <c r="B2291" s="48" t="str">
        <f>+'[43]Trafo Bóveda'!B71</f>
        <v>TTB09</v>
      </c>
      <c r="C2291" s="49" t="str">
        <f>+'[43]Trafo Bóveda'!C71</f>
        <v xml:space="preserve">TRANSFORMADOR COMPACTO BOVEDA DE 110 KVA TRIFASICO                                                                                                                                                                                                        </v>
      </c>
      <c r="D2291" s="49">
        <f>+'[43]Trafo Bóveda'!D71</f>
        <v>8900.64</v>
      </c>
      <c r="E2291" s="53">
        <f>+'[43]Trafo Bóveda'!E71</f>
        <v>9912.57</v>
      </c>
      <c r="F2291" s="53"/>
      <c r="G2291" s="49" t="str">
        <f>+'[43]Trafo Bóveda'!F71</f>
        <v>E</v>
      </c>
      <c r="H2291" s="49" t="str">
        <f>+'[43]Trafo Bóveda'!G71</f>
        <v/>
      </c>
      <c r="I2291" s="49" t="str">
        <f>+'[43]Trafo Bóveda'!H71</f>
        <v>Estimado</v>
      </c>
      <c r="J2291" s="49" t="str">
        <f>+'[43]Trafo Bóveda'!I71</f>
        <v/>
      </c>
      <c r="K2291" s="49" t="str">
        <f>+'[43]Trafo Bóveda'!J71</f>
        <v/>
      </c>
      <c r="L2291" s="49" t="str">
        <f>+'[43]Trafo Bóveda'!K71</f>
        <v/>
      </c>
      <c r="M2291" s="49" t="str">
        <f>+'[43]Trafo Bóveda'!L71</f>
        <v/>
      </c>
      <c r="N2291" s="49" t="str">
        <f>+'[43]Trafo Bóveda'!M71</f>
        <v/>
      </c>
      <c r="O2291" s="49" t="str">
        <f>+'[43]Trafo Bóveda'!N71</f>
        <v>Estimado</v>
      </c>
      <c r="P2291" s="49" t="str">
        <f>+'[43]Trafo Bóveda'!O71</f>
        <v/>
      </c>
      <c r="Q2291" s="49" t="str">
        <f>+'[43]Trafo Bóveda'!P71</f>
        <v>E</v>
      </c>
      <c r="R2291" s="51">
        <f t="shared" si="144"/>
        <v>0.11369182440813241</v>
      </c>
      <c r="S2291" s="45" t="str">
        <f t="shared" si="145"/>
        <v>Estimado.rar</v>
      </c>
      <c r="V2291" s="46">
        <f t="shared" si="147"/>
        <v>1</v>
      </c>
    </row>
    <row r="2292" spans="1:22" s="45" customFormat="1" ht="11.25" hidden="1" customHeight="1" x14ac:dyDescent="0.2">
      <c r="A2292" s="47">
        <f t="shared" si="146"/>
        <v>2278</v>
      </c>
      <c r="B2292" s="48" t="str">
        <f>+'[43]Trafo Bóveda'!B72</f>
        <v>TTB10</v>
      </c>
      <c r="C2292" s="49" t="str">
        <f>+'[43]Trafo Bóveda'!C72</f>
        <v xml:space="preserve">TRANSFORMADOR COMPACTO BOVEDA DE 150 KVA TRIFASICO                                                                                                                                                                                                        </v>
      </c>
      <c r="D2292" s="49">
        <f>+'[43]Trafo Bóveda'!D72</f>
        <v>10333.629999999999</v>
      </c>
      <c r="E2292" s="53">
        <f>+'[43]Trafo Bóveda'!E72</f>
        <v>10374.849999999999</v>
      </c>
      <c r="F2292" s="53"/>
      <c r="G2292" s="49" t="str">
        <f>+'[43]Trafo Bóveda'!F72</f>
        <v>E</v>
      </c>
      <c r="H2292" s="49" t="str">
        <f>+'[43]Trafo Bóveda'!G72</f>
        <v/>
      </c>
      <c r="I2292" s="49" t="str">
        <f>+'[43]Trafo Bóveda'!H72</f>
        <v>Estimado</v>
      </c>
      <c r="J2292" s="49" t="str">
        <f>+'[43]Trafo Bóveda'!I72</f>
        <v/>
      </c>
      <c r="K2292" s="49" t="str">
        <f>+'[43]Trafo Bóveda'!J72</f>
        <v/>
      </c>
      <c r="L2292" s="49" t="str">
        <f>+'[43]Trafo Bóveda'!K72</f>
        <v/>
      </c>
      <c r="M2292" s="49" t="str">
        <f>+'[43]Trafo Bóveda'!L72</f>
        <v/>
      </c>
      <c r="N2292" s="49" t="str">
        <f>+'[43]Trafo Bóveda'!M72</f>
        <v/>
      </c>
      <c r="O2292" s="49" t="str">
        <f>+'[43]Trafo Bóveda'!N72</f>
        <v>Estimado</v>
      </c>
      <c r="P2292" s="49" t="str">
        <f>+'[43]Trafo Bóveda'!O72</f>
        <v/>
      </c>
      <c r="Q2292" s="49" t="str">
        <f>+'[43]Trafo Bóveda'!P72</f>
        <v>E</v>
      </c>
      <c r="R2292" s="51">
        <f t="shared" si="144"/>
        <v>3.9889177375229679E-3</v>
      </c>
      <c r="S2292" s="45" t="str">
        <f t="shared" si="145"/>
        <v>Estimado.rar</v>
      </c>
      <c r="V2292" s="46">
        <f t="shared" si="147"/>
        <v>1</v>
      </c>
    </row>
    <row r="2293" spans="1:22" s="45" customFormat="1" ht="11.25" hidden="1" customHeight="1" x14ac:dyDescent="0.2">
      <c r="A2293" s="47">
        <f t="shared" si="146"/>
        <v>2279</v>
      </c>
      <c r="B2293" s="48" t="str">
        <f>+'[43]Trafo Bóveda'!B73</f>
        <v>TTB03</v>
      </c>
      <c r="C2293" s="49" t="str">
        <f>+'[43]Trafo Bóveda'!C73</f>
        <v xml:space="preserve">TRANSFORMADOR COMPACTO BOVEDA DE 160 KVA TRIFASICO                                                                                                                                                                                                        </v>
      </c>
      <c r="D2293" s="49">
        <f>+'[43]Trafo Bóveda'!D73</f>
        <v>9931.16</v>
      </c>
      <c r="E2293" s="53">
        <f>+'[43]Trafo Bóveda'!E73</f>
        <v>10490.42</v>
      </c>
      <c r="F2293" s="53"/>
      <c r="G2293" s="49" t="str">
        <f>+'[43]Trafo Bóveda'!F73</f>
        <v>E</v>
      </c>
      <c r="H2293" s="49" t="str">
        <f>+'[43]Trafo Bóveda'!G73</f>
        <v/>
      </c>
      <c r="I2293" s="49" t="str">
        <f>+'[43]Trafo Bóveda'!H73</f>
        <v>Estimado</v>
      </c>
      <c r="J2293" s="49" t="str">
        <f>+'[43]Trafo Bóveda'!I73</f>
        <v/>
      </c>
      <c r="K2293" s="49" t="str">
        <f>+'[43]Trafo Bóveda'!J73</f>
        <v/>
      </c>
      <c r="L2293" s="49" t="str">
        <f>+'[43]Trafo Bóveda'!K73</f>
        <v/>
      </c>
      <c r="M2293" s="49" t="str">
        <f>+'[43]Trafo Bóveda'!L73</f>
        <v/>
      </c>
      <c r="N2293" s="49">
        <f>+'[43]Trafo Bóveda'!M73</f>
        <v>1</v>
      </c>
      <c r="O2293" s="49" t="str">
        <f>+'[43]Trafo Bóveda'!N73</f>
        <v>Estimado</v>
      </c>
      <c r="P2293" s="49" t="str">
        <f>+'[43]Trafo Bóveda'!O73</f>
        <v/>
      </c>
      <c r="Q2293" s="49" t="str">
        <f>+'[43]Trafo Bóveda'!P73</f>
        <v>E</v>
      </c>
      <c r="R2293" s="51">
        <f t="shared" si="144"/>
        <v>5.631366325786713E-2</v>
      </c>
      <c r="S2293" s="45" t="str">
        <f t="shared" si="145"/>
        <v>Estimado.rar</v>
      </c>
      <c r="V2293" s="46">
        <f t="shared" si="147"/>
        <v>1</v>
      </c>
    </row>
    <row r="2294" spans="1:22" s="45" customFormat="1" ht="11.25" hidden="1" customHeight="1" x14ac:dyDescent="0.2">
      <c r="A2294" s="47">
        <f t="shared" si="146"/>
        <v>2280</v>
      </c>
      <c r="B2294" s="48" t="str">
        <f>+'[43]Trafo Bóveda'!B74</f>
        <v>TTB11</v>
      </c>
      <c r="C2294" s="49" t="str">
        <f>+'[43]Trafo Bóveda'!C74</f>
        <v xml:space="preserve">TRANSFORMADOR COMPACTO BOVEDA DE 200 KVA TRIFASICO                                                                                                                                                                                                        </v>
      </c>
      <c r="D2294" s="49">
        <f>+'[43]Trafo Bóveda'!D74</f>
        <v>12460.24</v>
      </c>
      <c r="E2294" s="53">
        <f>+'[43]Trafo Bóveda'!E74</f>
        <v>10952.699999999999</v>
      </c>
      <c r="F2294" s="53"/>
      <c r="G2294" s="49" t="str">
        <f>+'[43]Trafo Bóveda'!F74</f>
        <v>E</v>
      </c>
      <c r="H2294" s="49" t="str">
        <f>+'[43]Trafo Bóveda'!G74</f>
        <v/>
      </c>
      <c r="I2294" s="49" t="str">
        <f>+'[43]Trafo Bóveda'!H74</f>
        <v>Estimado</v>
      </c>
      <c r="J2294" s="49" t="str">
        <f>+'[43]Trafo Bóveda'!I74</f>
        <v/>
      </c>
      <c r="K2294" s="49" t="str">
        <f>+'[43]Trafo Bóveda'!J74</f>
        <v/>
      </c>
      <c r="L2294" s="49" t="str">
        <f>+'[43]Trafo Bóveda'!K74</f>
        <v/>
      </c>
      <c r="M2294" s="49" t="str">
        <f>+'[43]Trafo Bóveda'!L74</f>
        <v/>
      </c>
      <c r="N2294" s="49" t="str">
        <f>+'[43]Trafo Bóveda'!M74</f>
        <v/>
      </c>
      <c r="O2294" s="49" t="str">
        <f>+'[43]Trafo Bóveda'!N74</f>
        <v>Estimado</v>
      </c>
      <c r="P2294" s="49" t="str">
        <f>+'[43]Trafo Bóveda'!O74</f>
        <v/>
      </c>
      <c r="Q2294" s="49" t="str">
        <f>+'[43]Trafo Bóveda'!P74</f>
        <v>E</v>
      </c>
      <c r="R2294" s="51">
        <f t="shared" si="144"/>
        <v>-0.1209880387536677</v>
      </c>
      <c r="S2294" s="45" t="str">
        <f t="shared" si="145"/>
        <v>Estimado.rar</v>
      </c>
      <c r="V2294" s="46">
        <f t="shared" si="147"/>
        <v>1</v>
      </c>
    </row>
    <row r="2295" spans="1:22" s="45" customFormat="1" ht="11.25" hidden="1" customHeight="1" x14ac:dyDescent="0.2">
      <c r="A2295" s="47">
        <f t="shared" si="146"/>
        <v>2281</v>
      </c>
      <c r="B2295" s="48" t="str">
        <f>+'[43]Trafo Bóveda'!B75</f>
        <v>TTB04</v>
      </c>
      <c r="C2295" s="49" t="str">
        <f>+'[43]Trafo Bóveda'!C75</f>
        <v xml:space="preserve">TRANSFORMADOR COMPACTO BOVEDA DE 250 KVA TRIFASICO                                                                                                                                                                                                        </v>
      </c>
      <c r="D2295" s="49">
        <f>+'[43]Trafo Bóveda'!D75</f>
        <v>12883.62</v>
      </c>
      <c r="E2295" s="53">
        <f>+'[43]Trafo Bóveda'!E75</f>
        <v>11380.92</v>
      </c>
      <c r="F2295" s="53"/>
      <c r="G2295" s="49" t="str">
        <f>+'[43]Trafo Bóveda'!F75</f>
        <v>S</v>
      </c>
      <c r="H2295" s="49">
        <f>+'[43]Trafo Bóveda'!G75</f>
        <v>6</v>
      </c>
      <c r="I2295" s="49" t="str">
        <f>+'[43]Trafo Bóveda'!H75</f>
        <v>Factura 0001-0018291</v>
      </c>
      <c r="J2295" s="49" t="str">
        <f>+'[43]Trafo Bóveda'!I75</f>
        <v>Individual</v>
      </c>
      <c r="K2295" s="49" t="str">
        <f>+'[43]Trafo Bóveda'!J75</f>
        <v>EDPE</v>
      </c>
      <c r="L2295" s="49" t="str">
        <f>+'[43]Trafo Bóveda'!K75</f>
        <v>I &amp; T ELECTRIC S.A.C</v>
      </c>
      <c r="M2295" s="49">
        <f>+'[43]Trafo Bóveda'!L75</f>
        <v>42969</v>
      </c>
      <c r="N2295" s="49">
        <f>+'[43]Trafo Bóveda'!M75</f>
        <v>6</v>
      </c>
      <c r="O2295" s="49" t="str">
        <f>+'[43]Trafo Bóveda'!N75</f>
        <v>Sustento</v>
      </c>
      <c r="P2295" s="49">
        <f>+'[43]Trafo Bóveda'!O75</f>
        <v>6</v>
      </c>
      <c r="Q2295" s="49" t="str">
        <f>+'[43]Trafo Bóveda'!P75</f>
        <v>S</v>
      </c>
      <c r="R2295" s="51">
        <f t="shared" si="144"/>
        <v>-0.11663647328933957</v>
      </c>
      <c r="S2295" s="45" t="str">
        <f t="shared" si="145"/>
        <v>EDPE: Factura 0001-0018291</v>
      </c>
      <c r="V2295" s="46">
        <f t="shared" si="147"/>
        <v>1</v>
      </c>
    </row>
    <row r="2296" spans="1:22" s="45" customFormat="1" ht="11.25" hidden="1" customHeight="1" x14ac:dyDescent="0.2">
      <c r="A2296" s="47">
        <f t="shared" si="146"/>
        <v>2282</v>
      </c>
      <c r="B2296" s="48" t="str">
        <f>+'[43]Trafo Bóveda'!B76</f>
        <v>TTB12</v>
      </c>
      <c r="C2296" s="49" t="str">
        <f>+'[43]Trafo Bóveda'!C76</f>
        <v xml:space="preserve">TRANSFORMADOR COMPACTO BOVEDA DE 300 KVA TRIFASICO                                                                                                                                                                                                        </v>
      </c>
      <c r="D2296" s="49">
        <f>+'[43]Trafo Bóveda'!D76</f>
        <v>16713.45</v>
      </c>
      <c r="E2296" s="53">
        <f>+'[43]Trafo Bóveda'!E76</f>
        <v>12108.4</v>
      </c>
      <c r="F2296" s="53"/>
      <c r="G2296" s="49" t="str">
        <f>+'[43]Trafo Bóveda'!F76</f>
        <v>E</v>
      </c>
      <c r="H2296" s="49" t="str">
        <f>+'[43]Trafo Bóveda'!G76</f>
        <v/>
      </c>
      <c r="I2296" s="49" t="str">
        <f>+'[43]Trafo Bóveda'!H76</f>
        <v>Estimado</v>
      </c>
      <c r="J2296" s="49" t="str">
        <f>+'[43]Trafo Bóveda'!I76</f>
        <v/>
      </c>
      <c r="K2296" s="49" t="str">
        <f>+'[43]Trafo Bóveda'!J76</f>
        <v/>
      </c>
      <c r="L2296" s="49" t="str">
        <f>+'[43]Trafo Bóveda'!K76</f>
        <v/>
      </c>
      <c r="M2296" s="49" t="str">
        <f>+'[43]Trafo Bóveda'!L76</f>
        <v/>
      </c>
      <c r="N2296" s="49" t="str">
        <f>+'[43]Trafo Bóveda'!M76</f>
        <v/>
      </c>
      <c r="O2296" s="49" t="str">
        <f>+'[43]Trafo Bóveda'!N76</f>
        <v>Estimado</v>
      </c>
      <c r="P2296" s="49" t="str">
        <f>+'[43]Trafo Bóveda'!O76</f>
        <v/>
      </c>
      <c r="Q2296" s="49" t="str">
        <f>+'[43]Trafo Bóveda'!P76</f>
        <v>E</v>
      </c>
      <c r="R2296" s="51">
        <f t="shared" si="144"/>
        <v>-0.27552958844523423</v>
      </c>
      <c r="S2296" s="45" t="str">
        <f t="shared" si="145"/>
        <v>Estimado.rar</v>
      </c>
      <c r="V2296" s="46">
        <f t="shared" si="147"/>
        <v>1</v>
      </c>
    </row>
    <row r="2297" spans="1:22" s="45" customFormat="1" ht="11.25" hidden="1" customHeight="1" x14ac:dyDescent="0.2">
      <c r="A2297" s="47">
        <f t="shared" si="146"/>
        <v>2283</v>
      </c>
      <c r="B2297" s="48" t="str">
        <f>+'[43]Trafo Bóveda'!B77</f>
        <v>TTB13</v>
      </c>
      <c r="C2297" s="49" t="str">
        <f>+'[43]Trafo Bóveda'!C77</f>
        <v xml:space="preserve">TRANSFORMADOR COMPACTO BOVEDA DE 315 KVA TRIFASICO                                                                                                                                                                                                        </v>
      </c>
      <c r="D2297" s="49">
        <f>+'[43]Trafo Bóveda'!D77</f>
        <v>17351.43</v>
      </c>
      <c r="E2297" s="53">
        <f>+'[43]Trafo Bóveda'!E77</f>
        <v>12281.754999999999</v>
      </c>
      <c r="F2297" s="53"/>
      <c r="G2297" s="49" t="str">
        <f>+'[43]Trafo Bóveda'!F77</f>
        <v>E</v>
      </c>
      <c r="H2297" s="49" t="str">
        <f>+'[43]Trafo Bóveda'!G77</f>
        <v/>
      </c>
      <c r="I2297" s="49" t="str">
        <f>+'[43]Trafo Bóveda'!H77</f>
        <v>Estimado</v>
      </c>
      <c r="J2297" s="49" t="str">
        <f>+'[43]Trafo Bóveda'!I77</f>
        <v/>
      </c>
      <c r="K2297" s="49" t="str">
        <f>+'[43]Trafo Bóveda'!J77</f>
        <v/>
      </c>
      <c r="L2297" s="49" t="str">
        <f>+'[43]Trafo Bóveda'!K77</f>
        <v/>
      </c>
      <c r="M2297" s="49" t="str">
        <f>+'[43]Trafo Bóveda'!L77</f>
        <v/>
      </c>
      <c r="N2297" s="49" t="str">
        <f>+'[43]Trafo Bóveda'!M77</f>
        <v/>
      </c>
      <c r="O2297" s="49" t="str">
        <f>+'[43]Trafo Bóveda'!N77</f>
        <v>Estimado</v>
      </c>
      <c r="P2297" s="49" t="str">
        <f>+'[43]Trafo Bóveda'!O77</f>
        <v/>
      </c>
      <c r="Q2297" s="49" t="str">
        <f>+'[43]Trafo Bóveda'!P77</f>
        <v>E</v>
      </c>
      <c r="R2297" s="51">
        <f t="shared" si="144"/>
        <v>-0.29217620680255174</v>
      </c>
      <c r="S2297" s="45" t="str">
        <f t="shared" si="145"/>
        <v>Estimado.rar</v>
      </c>
      <c r="V2297" s="46">
        <f t="shared" si="147"/>
        <v>1</v>
      </c>
    </row>
    <row r="2298" spans="1:22" s="45" customFormat="1" ht="11.25" hidden="1" customHeight="1" x14ac:dyDescent="0.2">
      <c r="A2298" s="47">
        <f t="shared" si="146"/>
        <v>2284</v>
      </c>
      <c r="B2298" s="48" t="str">
        <f>+'[43]Trafo Bóveda'!B78</f>
        <v>TTB14</v>
      </c>
      <c r="C2298" s="49" t="str">
        <f>+'[43]Trafo Bóveda'!C78</f>
        <v xml:space="preserve">TRANSFORMADOR COMPACTO BOVEDA DE 320 KVA TRIFASICO                                                                                                                                                                                                        </v>
      </c>
      <c r="D2298" s="49">
        <f>+'[43]Trafo Bóveda'!D78</f>
        <v>17564.09</v>
      </c>
      <c r="E2298" s="53">
        <f>+'[43]Trafo Bóveda'!E78</f>
        <v>12339.539999999999</v>
      </c>
      <c r="F2298" s="53"/>
      <c r="G2298" s="49" t="str">
        <f>+'[43]Trafo Bóveda'!F78</f>
        <v>E</v>
      </c>
      <c r="H2298" s="49" t="str">
        <f>+'[43]Trafo Bóveda'!G78</f>
        <v/>
      </c>
      <c r="I2298" s="49" t="str">
        <f>+'[43]Trafo Bóveda'!H78</f>
        <v>Estimado</v>
      </c>
      <c r="J2298" s="49" t="str">
        <f>+'[43]Trafo Bóveda'!I78</f>
        <v/>
      </c>
      <c r="K2298" s="49" t="str">
        <f>+'[43]Trafo Bóveda'!J78</f>
        <v/>
      </c>
      <c r="L2298" s="49" t="str">
        <f>+'[43]Trafo Bóveda'!K78</f>
        <v/>
      </c>
      <c r="M2298" s="49" t="str">
        <f>+'[43]Trafo Bóveda'!L78</f>
        <v/>
      </c>
      <c r="N2298" s="49" t="str">
        <f>+'[43]Trafo Bóveda'!M78</f>
        <v/>
      </c>
      <c r="O2298" s="49" t="str">
        <f>+'[43]Trafo Bóveda'!N78</f>
        <v>Estimado</v>
      </c>
      <c r="P2298" s="49" t="str">
        <f>+'[43]Trafo Bóveda'!O78</f>
        <v/>
      </c>
      <c r="Q2298" s="49" t="str">
        <f>+'[43]Trafo Bóveda'!P78</f>
        <v>E</v>
      </c>
      <c r="R2298" s="51">
        <f t="shared" si="144"/>
        <v>-0.29745634416585209</v>
      </c>
      <c r="S2298" s="45" t="str">
        <f t="shared" si="145"/>
        <v>Estimado.rar</v>
      </c>
      <c r="V2298" s="46">
        <f t="shared" si="147"/>
        <v>1</v>
      </c>
    </row>
    <row r="2299" spans="1:22" s="45" customFormat="1" ht="11.25" hidden="1" customHeight="1" x14ac:dyDescent="0.2">
      <c r="A2299" s="47">
        <f t="shared" si="146"/>
        <v>2285</v>
      </c>
      <c r="B2299" s="48" t="str">
        <f>+'[43]Trafo Bóveda'!B79</f>
        <v>TTB05</v>
      </c>
      <c r="C2299" s="49" t="str">
        <f>+'[43]Trafo Bóveda'!C79</f>
        <v xml:space="preserve">TRANSFORMADOR COMPACTO BOVEDA DE 400 KVA TRIFASICO                                                                                                                                                                                                        </v>
      </c>
      <c r="D2299" s="49">
        <f>+'[43]Trafo Bóveda'!D79</f>
        <v>21845.38</v>
      </c>
      <c r="E2299" s="53">
        <f>+'[43]Trafo Bóveda'!E79</f>
        <v>13511.38</v>
      </c>
      <c r="F2299" s="53"/>
      <c r="G2299" s="49" t="str">
        <f>+'[43]Trafo Bóveda'!F79</f>
        <v>S</v>
      </c>
      <c r="H2299" s="49">
        <f>+'[43]Trafo Bóveda'!G79</f>
        <v>1</v>
      </c>
      <c r="I2299" s="49" t="str">
        <f>+'[43]Trafo Bóveda'!H79</f>
        <v>Factura 0001-0018090</v>
      </c>
      <c r="J2299" s="49" t="str">
        <f>+'[43]Trafo Bóveda'!I79</f>
        <v>Individual</v>
      </c>
      <c r="K2299" s="49" t="str">
        <f>+'[43]Trafo Bóveda'!J79</f>
        <v>EDPE</v>
      </c>
      <c r="L2299" s="49" t="str">
        <f>+'[43]Trafo Bóveda'!K79</f>
        <v>I &amp; T ELECTRIC S.A.C</v>
      </c>
      <c r="M2299" s="49">
        <f>+'[43]Trafo Bóveda'!L79</f>
        <v>42914</v>
      </c>
      <c r="N2299" s="49">
        <f>+'[43]Trafo Bóveda'!M79</f>
        <v>1</v>
      </c>
      <c r="O2299" s="49" t="str">
        <f>+'[43]Trafo Bóveda'!N79</f>
        <v>Sustento</v>
      </c>
      <c r="P2299" s="49">
        <f>+'[43]Trafo Bóveda'!O79</f>
        <v>1</v>
      </c>
      <c r="Q2299" s="49" t="str">
        <f>+'[43]Trafo Bóveda'!P79</f>
        <v>S</v>
      </c>
      <c r="R2299" s="51">
        <f t="shared" si="144"/>
        <v>-0.38149942916992063</v>
      </c>
      <c r="S2299" s="45" t="str">
        <f t="shared" si="145"/>
        <v>EDPE: Factura 0001-0018090</v>
      </c>
      <c r="V2299" s="46">
        <f t="shared" si="147"/>
        <v>1</v>
      </c>
    </row>
    <row r="2300" spans="1:22" s="45" customFormat="1" ht="11.25" hidden="1" customHeight="1" x14ac:dyDescent="0.2">
      <c r="A2300" s="47">
        <f t="shared" si="146"/>
        <v>2286</v>
      </c>
      <c r="B2300" s="48" t="str">
        <f>+'[43]Trafo Bóveda'!B80</f>
        <v>TTB15</v>
      </c>
      <c r="C2300" s="49" t="str">
        <f>+'[43]Trafo Bóveda'!C80</f>
        <v xml:space="preserve">TRANSFORMADOR COMPACTO BOVEDA DE 500 KVA TRIFASICO                                                                                                                                                                                                        </v>
      </c>
      <c r="D2300" s="49">
        <f>+'[43]Trafo Bóveda'!D80</f>
        <v>25219.87</v>
      </c>
      <c r="E2300" s="53">
        <f>+'[43]Trafo Bóveda'!E80</f>
        <v>14419.8</v>
      </c>
      <c r="F2300" s="53"/>
      <c r="G2300" s="49" t="str">
        <f>+'[43]Trafo Bóveda'!F80</f>
        <v>E</v>
      </c>
      <c r="H2300" s="49" t="str">
        <f>+'[43]Trafo Bóveda'!G80</f>
        <v/>
      </c>
      <c r="I2300" s="49" t="str">
        <f>+'[43]Trafo Bóveda'!H80</f>
        <v>Estimado</v>
      </c>
      <c r="J2300" s="49" t="str">
        <f>+'[43]Trafo Bóveda'!I80</f>
        <v/>
      </c>
      <c r="K2300" s="49" t="str">
        <f>+'[43]Trafo Bóveda'!J80</f>
        <v/>
      </c>
      <c r="L2300" s="49" t="str">
        <f>+'[43]Trafo Bóveda'!K80</f>
        <v/>
      </c>
      <c r="M2300" s="49" t="str">
        <f>+'[43]Trafo Bóveda'!L80</f>
        <v/>
      </c>
      <c r="N2300" s="49" t="str">
        <f>+'[43]Trafo Bóveda'!M80</f>
        <v/>
      </c>
      <c r="O2300" s="49" t="str">
        <f>+'[43]Trafo Bóveda'!N80</f>
        <v>Estimado</v>
      </c>
      <c r="P2300" s="49" t="str">
        <f>+'[43]Trafo Bóveda'!O80</f>
        <v/>
      </c>
      <c r="Q2300" s="49" t="str">
        <f>+'[43]Trafo Bóveda'!P80</f>
        <v>E</v>
      </c>
      <c r="R2300" s="51">
        <f t="shared" si="144"/>
        <v>-0.42823654523199361</v>
      </c>
      <c r="S2300" s="45" t="str">
        <f t="shared" si="145"/>
        <v>Estimado.rar</v>
      </c>
      <c r="V2300" s="46">
        <f t="shared" si="147"/>
        <v>1</v>
      </c>
    </row>
    <row r="2301" spans="1:22" s="45" customFormat="1" ht="11.25" hidden="1" customHeight="1" x14ac:dyDescent="0.2">
      <c r="A2301" s="47">
        <f t="shared" si="146"/>
        <v>2287</v>
      </c>
      <c r="B2301" s="48" t="str">
        <f>+'[43]Trafo Bóveda'!B81</f>
        <v>TTB06</v>
      </c>
      <c r="C2301" s="49" t="str">
        <f>+'[43]Trafo Bóveda'!C81</f>
        <v xml:space="preserve">TRANSFORMADOR COMPACTO BOVEDA DE 630 KVA TRIFASICO                                                                                                                                                                                                        </v>
      </c>
      <c r="D2301" s="49">
        <f>+'[43]Trafo Bóveda'!D81</f>
        <v>30749.040000000001</v>
      </c>
      <c r="E2301" s="53">
        <f>+'[43]Trafo Bóveda'!E81</f>
        <v>15824.62</v>
      </c>
      <c r="F2301" s="53"/>
      <c r="G2301" s="49" t="str">
        <f>+'[43]Trafo Bóveda'!F81</f>
        <v>S</v>
      </c>
      <c r="H2301" s="49">
        <f>+'[43]Trafo Bóveda'!G81</f>
        <v>1</v>
      </c>
      <c r="I2301" s="49" t="str">
        <f>+'[43]Trafo Bóveda'!H81</f>
        <v>Factura F017-0001624</v>
      </c>
      <c r="J2301" s="49" t="str">
        <f>+'[43]Trafo Bóveda'!I81</f>
        <v>Individual</v>
      </c>
      <c r="K2301" s="49" t="str">
        <f>+'[43]Trafo Bóveda'!J81</f>
        <v>EDPE</v>
      </c>
      <c r="L2301" s="49" t="str">
        <f>+'[43]Trafo Bóveda'!K81</f>
        <v>EPLI SAC</v>
      </c>
      <c r="M2301" s="49">
        <f>+'[43]Trafo Bóveda'!L81</f>
        <v>43004</v>
      </c>
      <c r="N2301" s="49">
        <f>+'[43]Trafo Bóveda'!M81</f>
        <v>1</v>
      </c>
      <c r="O2301" s="49" t="str">
        <f>+'[43]Trafo Bóveda'!N81</f>
        <v>Sustento</v>
      </c>
      <c r="P2301" s="49">
        <f>+'[43]Trafo Bóveda'!O81</f>
        <v>1</v>
      </c>
      <c r="Q2301" s="49" t="str">
        <f>+'[43]Trafo Bóveda'!P81</f>
        <v>S</v>
      </c>
      <c r="R2301" s="51">
        <f t="shared" si="144"/>
        <v>-0.48536214463931227</v>
      </c>
      <c r="S2301" s="45" t="str">
        <f t="shared" si="145"/>
        <v>EDPE: Factura F017-0001624</v>
      </c>
      <c r="V2301" s="46">
        <f t="shared" si="147"/>
        <v>1</v>
      </c>
    </row>
    <row r="2302" spans="1:22" s="45" customFormat="1" ht="11.25" hidden="1" customHeight="1" x14ac:dyDescent="0.2">
      <c r="A2302" s="47">
        <f t="shared" si="146"/>
        <v>2288</v>
      </c>
      <c r="B2302" s="48" t="str">
        <f>+'[43]Trafo Bóveda'!B82</f>
        <v>TTB16</v>
      </c>
      <c r="C2302" s="49" t="str">
        <f>+'[43]Trafo Bóveda'!C82</f>
        <v xml:space="preserve">TRANSFORMADOR COMPACTO BOVEDA DE 640 KVA TRIFASICO                                                                                                                                                                                                        </v>
      </c>
      <c r="D2302" s="49">
        <f>+'[43]Trafo Bóveda'!D82</f>
        <v>31174.36</v>
      </c>
      <c r="E2302" s="53">
        <f>+'[43]Trafo Bóveda'!E82</f>
        <v>16037.779999999999</v>
      </c>
      <c r="F2302" s="53"/>
      <c r="G2302" s="49" t="str">
        <f>+'[43]Trafo Bóveda'!F82</f>
        <v>E</v>
      </c>
      <c r="H2302" s="49" t="str">
        <f>+'[43]Trafo Bóveda'!G82</f>
        <v/>
      </c>
      <c r="I2302" s="49" t="str">
        <f>+'[43]Trafo Bóveda'!H82</f>
        <v>Estimado</v>
      </c>
      <c r="J2302" s="49" t="str">
        <f>+'[43]Trafo Bóveda'!I82</f>
        <v/>
      </c>
      <c r="K2302" s="49" t="str">
        <f>+'[43]Trafo Bóveda'!J82</f>
        <v/>
      </c>
      <c r="L2302" s="49" t="str">
        <f>+'[43]Trafo Bóveda'!K82</f>
        <v/>
      </c>
      <c r="M2302" s="49" t="str">
        <f>+'[43]Trafo Bóveda'!L82</f>
        <v/>
      </c>
      <c r="N2302" s="49" t="str">
        <f>+'[43]Trafo Bóveda'!M82</f>
        <v/>
      </c>
      <c r="O2302" s="49" t="str">
        <f>+'[43]Trafo Bóveda'!N82</f>
        <v>Estimado</v>
      </c>
      <c r="P2302" s="49" t="str">
        <f>+'[43]Trafo Bóveda'!O82</f>
        <v/>
      </c>
      <c r="Q2302" s="49" t="str">
        <f>+'[43]Trafo Bóveda'!P82</f>
        <v>E</v>
      </c>
      <c r="R2302" s="51">
        <f t="shared" si="144"/>
        <v>-0.48554581393170548</v>
      </c>
      <c r="S2302" s="45" t="str">
        <f t="shared" si="145"/>
        <v>Estimado.rar</v>
      </c>
      <c r="V2302" s="46">
        <f t="shared" si="147"/>
        <v>1</v>
      </c>
    </row>
    <row r="2303" spans="1:22" s="45" customFormat="1" ht="11.25" hidden="1" customHeight="1" x14ac:dyDescent="0.2">
      <c r="A2303" s="47">
        <f t="shared" si="146"/>
        <v>2289</v>
      </c>
      <c r="B2303" s="48" t="str">
        <f>+'[43]Trafo Bóveda'!B83</f>
        <v>TTB17</v>
      </c>
      <c r="C2303" s="49" t="str">
        <f>+'[43]Trafo Bóveda'!C83</f>
        <v xml:space="preserve">TRANSFORMADOR COMPACTO BOVEDA DE 75 KVA TRIFASICO 10 / 0.38-0.22 KV                                                                                                                                                                                       </v>
      </c>
      <c r="D2303" s="49">
        <f>+'[43]Trafo Bóveda'!D83</f>
        <v>7073.66</v>
      </c>
      <c r="E2303" s="53">
        <f>+'[43]Trafo Bóveda'!E83</f>
        <v>7291</v>
      </c>
      <c r="F2303" s="53"/>
      <c r="G2303" s="49" t="str">
        <f>+'[43]Trafo Bóveda'!F83</f>
        <v>E</v>
      </c>
      <c r="H2303" s="49" t="str">
        <f>+'[43]Trafo Bóveda'!G83</f>
        <v/>
      </c>
      <c r="I2303" s="49" t="str">
        <f>+'[43]Trafo Bóveda'!H83</f>
        <v>Estimado</v>
      </c>
      <c r="J2303" s="49" t="str">
        <f>+'[43]Trafo Bóveda'!I83</f>
        <v/>
      </c>
      <c r="K2303" s="49" t="str">
        <f>+'[43]Trafo Bóveda'!J83</f>
        <v/>
      </c>
      <c r="L2303" s="49" t="str">
        <f>+'[43]Trafo Bóveda'!K83</f>
        <v/>
      </c>
      <c r="M2303" s="49" t="str">
        <f>+'[43]Trafo Bóveda'!L83</f>
        <v/>
      </c>
      <c r="N2303" s="49" t="str">
        <f>+'[43]Trafo Bóveda'!M83</f>
        <v/>
      </c>
      <c r="O2303" s="49" t="str">
        <f>+'[43]Trafo Bóveda'!N83</f>
        <v>Estimado</v>
      </c>
      <c r="P2303" s="49" t="str">
        <f>+'[43]Trafo Bóveda'!O83</f>
        <v/>
      </c>
      <c r="Q2303" s="49" t="str">
        <f>+'[43]Trafo Bóveda'!P83</f>
        <v>E</v>
      </c>
      <c r="R2303" s="51">
        <f t="shared" si="144"/>
        <v>3.0725253970363298E-2</v>
      </c>
      <c r="S2303" s="45" t="str">
        <f t="shared" si="145"/>
        <v>Estimado.rar</v>
      </c>
      <c r="V2303" s="46">
        <f t="shared" si="147"/>
        <v>1</v>
      </c>
    </row>
    <row r="2304" spans="1:22" s="45" customFormat="1" ht="11.25" hidden="1" customHeight="1" x14ac:dyDescent="0.2">
      <c r="A2304" s="47">
        <f t="shared" si="146"/>
        <v>2290</v>
      </c>
      <c r="B2304" s="48" t="str">
        <f>+'[43]Trafo Bóveda'!B84</f>
        <v>TTB18</v>
      </c>
      <c r="C2304" s="49" t="str">
        <f>+'[43]Trafo Bóveda'!C84</f>
        <v xml:space="preserve">TRANSFORMADOR COMPACTO BOVEDA DE 100 KVA TRIFASICO 10 / 0.44-0.22 KV                                                                                                                                                                                      </v>
      </c>
      <c r="D2304" s="49">
        <f>+'[43]Trafo Bóveda'!D84</f>
        <v>8671.7999999999993</v>
      </c>
      <c r="E2304" s="53">
        <f>+'[43]Trafo Bóveda'!E84</f>
        <v>7674.4000000000005</v>
      </c>
      <c r="F2304" s="53"/>
      <c r="G2304" s="49" t="str">
        <f>+'[43]Trafo Bóveda'!F84</f>
        <v>E</v>
      </c>
      <c r="H2304" s="49" t="str">
        <f>+'[43]Trafo Bóveda'!G84</f>
        <v/>
      </c>
      <c r="I2304" s="49" t="str">
        <f>+'[43]Trafo Bóveda'!H84</f>
        <v>Estimado</v>
      </c>
      <c r="J2304" s="49" t="str">
        <f>+'[43]Trafo Bóveda'!I84</f>
        <v/>
      </c>
      <c r="K2304" s="49" t="str">
        <f>+'[43]Trafo Bóveda'!J84</f>
        <v/>
      </c>
      <c r="L2304" s="49" t="str">
        <f>+'[43]Trafo Bóveda'!K84</f>
        <v/>
      </c>
      <c r="M2304" s="49" t="str">
        <f>+'[43]Trafo Bóveda'!L84</f>
        <v/>
      </c>
      <c r="N2304" s="49" t="str">
        <f>+'[43]Trafo Bóveda'!M84</f>
        <v/>
      </c>
      <c r="O2304" s="49" t="str">
        <f>+'[43]Trafo Bóveda'!N84</f>
        <v>Estimado</v>
      </c>
      <c r="P2304" s="49" t="str">
        <f>+'[43]Trafo Bóveda'!O84</f>
        <v/>
      </c>
      <c r="Q2304" s="49" t="str">
        <f>+'[43]Trafo Bóveda'!P84</f>
        <v>E</v>
      </c>
      <c r="R2304" s="51">
        <f t="shared" si="144"/>
        <v>-0.11501649023270821</v>
      </c>
      <c r="S2304" s="45" t="str">
        <f t="shared" si="145"/>
        <v>Estimado.rar</v>
      </c>
      <c r="V2304" s="46">
        <f t="shared" si="147"/>
        <v>1</v>
      </c>
    </row>
    <row r="2305" spans="1:22" s="45" customFormat="1" ht="11.25" hidden="1" customHeight="1" x14ac:dyDescent="0.2">
      <c r="A2305" s="47">
        <f t="shared" si="146"/>
        <v>2291</v>
      </c>
      <c r="B2305" s="48" t="str">
        <f>+'[43]Trafo Bóveda'!B85</f>
        <v>TTB19</v>
      </c>
      <c r="C2305" s="49" t="str">
        <f>+'[43]Trafo Bóveda'!C85</f>
        <v xml:space="preserve">TRANSFORMADOR COMPACTO BOVEDA DE 160 KVA TRIFASICO 10 / 0.38-0.22 KV                                                                                                                                                                                      </v>
      </c>
      <c r="D2305" s="49">
        <f>+'[43]Trafo Bóveda'!D85</f>
        <v>10569.16</v>
      </c>
      <c r="E2305" s="53">
        <f>+'[43]Trafo Bóveda'!E85</f>
        <v>8603.7000000000007</v>
      </c>
      <c r="F2305" s="53"/>
      <c r="G2305" s="49" t="str">
        <f>+'[43]Trafo Bóveda'!F85</f>
        <v>S</v>
      </c>
      <c r="H2305" s="49">
        <f>+'[43]Trafo Bóveda'!G85</f>
        <v>4</v>
      </c>
      <c r="I2305" s="49" t="str">
        <f>+'[43]Trafo Bóveda'!H85</f>
        <v>Factura F521-00001015</v>
      </c>
      <c r="J2305" s="49" t="str">
        <f>+'[43]Trafo Bóveda'!I85</f>
        <v>Individual</v>
      </c>
      <c r="K2305" s="49" t="str">
        <f>+'[43]Trafo Bóveda'!J85</f>
        <v>LDS</v>
      </c>
      <c r="L2305" s="49" t="str">
        <f>+'[43]Trafo Bóveda'!K85</f>
        <v>TECSUR</v>
      </c>
      <c r="M2305" s="49">
        <f>+'[43]Trafo Bóveda'!L85</f>
        <v>42522</v>
      </c>
      <c r="N2305" s="49">
        <f>+'[43]Trafo Bóveda'!M85</f>
        <v>4</v>
      </c>
      <c r="O2305" s="49" t="str">
        <f>+'[43]Trafo Bóveda'!N85</f>
        <v>Sustento</v>
      </c>
      <c r="P2305" s="49">
        <f>+'[43]Trafo Bóveda'!O85</f>
        <v>4</v>
      </c>
      <c r="Q2305" s="49" t="str">
        <f>+'[43]Trafo Bóveda'!P85</f>
        <v>S</v>
      </c>
      <c r="R2305" s="51">
        <f t="shared" si="144"/>
        <v>-0.1859617982886056</v>
      </c>
      <c r="S2305" s="45" t="str">
        <f t="shared" si="145"/>
        <v>LDS: Factura F521-00001015</v>
      </c>
      <c r="V2305" s="46">
        <f t="shared" si="147"/>
        <v>1</v>
      </c>
    </row>
    <row r="2306" spans="1:22" s="45" customFormat="1" ht="11.25" hidden="1" customHeight="1" x14ac:dyDescent="0.2">
      <c r="A2306" s="47">
        <f t="shared" si="146"/>
        <v>2292</v>
      </c>
      <c r="B2306" s="48" t="str">
        <f>+'[43]Trafo Bóveda'!B86</f>
        <v>TTB20</v>
      </c>
      <c r="C2306" s="49" t="str">
        <f>+'[43]Trafo Bóveda'!C86</f>
        <v xml:space="preserve">TRANSFORMADOR COMPACTO BOVEDA DE 250 KVA TRIFASICO 10 / 0.38-0.22 KV                                                                                                                                                                                      </v>
      </c>
      <c r="D2306" s="49">
        <f>+'[43]Trafo Bóveda'!D86</f>
        <v>12757.25</v>
      </c>
      <c r="E2306" s="53">
        <f>+'[43]Trafo Bóveda'!E86</f>
        <v>9960.2999999999993</v>
      </c>
      <c r="F2306" s="53"/>
      <c r="G2306" s="49" t="str">
        <f>+'[43]Trafo Bóveda'!F86</f>
        <v>S</v>
      </c>
      <c r="H2306" s="49">
        <f>+'[43]Trafo Bóveda'!G86</f>
        <v>6</v>
      </c>
      <c r="I2306" s="49" t="str">
        <f>+'[43]Trafo Bóveda'!H86</f>
        <v xml:space="preserve">Factura F521-00000461 </v>
      </c>
      <c r="J2306" s="49" t="str">
        <f>+'[43]Trafo Bóveda'!I86</f>
        <v>Individual</v>
      </c>
      <c r="K2306" s="49" t="str">
        <f>+'[43]Trafo Bóveda'!J86</f>
        <v>LDS</v>
      </c>
      <c r="L2306" s="49" t="str">
        <f>+'[43]Trafo Bóveda'!K86</f>
        <v>TECSUR</v>
      </c>
      <c r="M2306" s="49">
        <f>+'[43]Trafo Bóveda'!L86</f>
        <v>42430</v>
      </c>
      <c r="N2306" s="49">
        <f>+'[43]Trafo Bóveda'!M86</f>
        <v>6</v>
      </c>
      <c r="O2306" s="49" t="str">
        <f>+'[43]Trafo Bóveda'!N86</f>
        <v>Sustento</v>
      </c>
      <c r="P2306" s="49">
        <f>+'[43]Trafo Bóveda'!O86</f>
        <v>6</v>
      </c>
      <c r="Q2306" s="49" t="str">
        <f>+'[43]Trafo Bóveda'!P86</f>
        <v>S</v>
      </c>
      <c r="R2306" s="51">
        <f t="shared" si="144"/>
        <v>-0.21924395931725105</v>
      </c>
      <c r="S2306" s="45" t="str">
        <f t="shared" si="145"/>
        <v xml:space="preserve">LDS: Factura F521-00000461 </v>
      </c>
      <c r="V2306" s="46">
        <f t="shared" si="147"/>
        <v>1</v>
      </c>
    </row>
    <row r="2307" spans="1:22" s="45" customFormat="1" ht="11.25" hidden="1" customHeight="1" x14ac:dyDescent="0.2">
      <c r="A2307" s="47">
        <f t="shared" si="146"/>
        <v>2293</v>
      </c>
      <c r="B2307" s="48" t="str">
        <f>+'[43]Trafo Bóveda'!B87</f>
        <v>TTB21</v>
      </c>
      <c r="C2307" s="49" t="str">
        <f>+'[43]Trafo Bóveda'!C87</f>
        <v xml:space="preserve">TRANSFORMADOR COMPACTO BOVEDA DE 320 KVA TRIFASICO 10 / 0.38-0.22 KV                                                                                                                                                                                      </v>
      </c>
      <c r="D2307" s="49">
        <f>+'[43]Trafo Bóveda'!D87</f>
        <v>17391.8</v>
      </c>
      <c r="E2307" s="53">
        <f>+'[43]Trafo Bóveda'!E87</f>
        <v>11048.32</v>
      </c>
      <c r="F2307" s="53"/>
      <c r="G2307" s="49" t="str">
        <f>+'[43]Trafo Bóveda'!F87</f>
        <v>E</v>
      </c>
      <c r="H2307" s="49" t="str">
        <f>+'[43]Trafo Bóveda'!G87</f>
        <v/>
      </c>
      <c r="I2307" s="49" t="str">
        <f>+'[43]Trafo Bóveda'!H87</f>
        <v>Estimado</v>
      </c>
      <c r="J2307" s="49" t="str">
        <f>+'[43]Trafo Bóveda'!I87</f>
        <v/>
      </c>
      <c r="K2307" s="49" t="str">
        <f>+'[43]Trafo Bóveda'!J87</f>
        <v/>
      </c>
      <c r="L2307" s="49" t="str">
        <f>+'[43]Trafo Bóveda'!K87</f>
        <v/>
      </c>
      <c r="M2307" s="49" t="str">
        <f>+'[43]Trafo Bóveda'!L87</f>
        <v/>
      </c>
      <c r="N2307" s="49" t="str">
        <f>+'[43]Trafo Bóveda'!M87</f>
        <v/>
      </c>
      <c r="O2307" s="49" t="str">
        <f>+'[43]Trafo Bóveda'!N87</f>
        <v>Estimado</v>
      </c>
      <c r="P2307" s="49" t="str">
        <f>+'[43]Trafo Bóveda'!O87</f>
        <v/>
      </c>
      <c r="Q2307" s="49" t="str">
        <f>+'[43]Trafo Bóveda'!P87</f>
        <v>E</v>
      </c>
      <c r="R2307" s="51">
        <f t="shared" ref="R2307:R2370" si="148">+IFERROR(E2307/D2307-1,"")</f>
        <v>-0.36473970491840979</v>
      </c>
      <c r="S2307" s="45" t="str">
        <f t="shared" ref="S2307:S2370" si="149">+IF(O2307="Sustento",K2307&amp;": "&amp;I2307,IF(O2307="Precio regulado 2012",O2307,IF(O2307="Estimado","Estimado.rar",O2307)))</f>
        <v>Estimado.rar</v>
      </c>
      <c r="V2307" s="46">
        <f t="shared" si="147"/>
        <v>1</v>
      </c>
    </row>
    <row r="2308" spans="1:22" s="45" customFormat="1" ht="11.25" hidden="1" customHeight="1" x14ac:dyDescent="0.2">
      <c r="A2308" s="47">
        <f t="shared" si="146"/>
        <v>2294</v>
      </c>
      <c r="B2308" s="48" t="str">
        <f>+'[43]Trafo Bóveda'!B88</f>
        <v>TTB22</v>
      </c>
      <c r="C2308" s="49" t="str">
        <f>+'[43]Trafo Bóveda'!C88</f>
        <v xml:space="preserve">TRANSFORMADOR COMPACTO BOVEDA DE 400 KVA TRIFASICO 10 / 0.38-0.22 KV                                                                                                                                                                                      </v>
      </c>
      <c r="D2308" s="49">
        <f>+'[43]Trafo Bóveda'!D88</f>
        <v>21631.1</v>
      </c>
      <c r="E2308" s="53">
        <f>+'[43]Trafo Bóveda'!E88</f>
        <v>12280.8</v>
      </c>
      <c r="F2308" s="53"/>
      <c r="G2308" s="49" t="str">
        <f>+'[43]Trafo Bóveda'!F88</f>
        <v>S</v>
      </c>
      <c r="H2308" s="49">
        <f>+'[43]Trafo Bóveda'!G88</f>
        <v>5</v>
      </c>
      <c r="I2308" s="49" t="str">
        <f>+'[43]Trafo Bóveda'!H88</f>
        <v>Factura F521-00000551</v>
      </c>
      <c r="J2308" s="49" t="str">
        <f>+'[43]Trafo Bóveda'!I88</f>
        <v>Individual</v>
      </c>
      <c r="K2308" s="49" t="str">
        <f>+'[43]Trafo Bóveda'!J88</f>
        <v>LDS</v>
      </c>
      <c r="L2308" s="49" t="str">
        <f>+'[43]Trafo Bóveda'!K88</f>
        <v>TECSUR</v>
      </c>
      <c r="M2308" s="49">
        <f>+'[43]Trafo Bóveda'!L88</f>
        <v>42443</v>
      </c>
      <c r="N2308" s="49">
        <f>+'[43]Trafo Bóveda'!M88</f>
        <v>5</v>
      </c>
      <c r="O2308" s="49" t="str">
        <f>+'[43]Trafo Bóveda'!N88</f>
        <v>Sustento</v>
      </c>
      <c r="P2308" s="49">
        <f>+'[43]Trafo Bóveda'!O88</f>
        <v>5</v>
      </c>
      <c r="Q2308" s="49" t="str">
        <f>+'[43]Trafo Bóveda'!P88</f>
        <v>S</v>
      </c>
      <c r="R2308" s="51">
        <f t="shared" si="148"/>
        <v>-0.4322618821973917</v>
      </c>
      <c r="S2308" s="45" t="str">
        <f t="shared" si="149"/>
        <v>LDS: Factura F521-00000551</v>
      </c>
      <c r="V2308" s="46">
        <f t="shared" si="147"/>
        <v>1</v>
      </c>
    </row>
    <row r="2309" spans="1:22" s="45" customFormat="1" ht="11.25" hidden="1" customHeight="1" x14ac:dyDescent="0.2">
      <c r="A2309" s="47">
        <f t="shared" si="146"/>
        <v>2295</v>
      </c>
      <c r="B2309" s="48" t="str">
        <f>+'[43]Trafo Bóveda'!B89</f>
        <v>TTB23</v>
      </c>
      <c r="C2309" s="49" t="str">
        <f>+'[43]Trafo Bóveda'!C89</f>
        <v>TRANSFORMADOR COMPACTO BOVEDA DE 1000 KVA TRIFASICO</v>
      </c>
      <c r="D2309" s="49" t="str">
        <f>+'[43]Trafo Bóveda'!D89</f>
        <v>NUEVO</v>
      </c>
      <c r="E2309" s="53">
        <f>+'[43]Trafo Bóveda'!E89</f>
        <v>20198.3</v>
      </c>
      <c r="F2309" s="53"/>
      <c r="G2309" s="49" t="str">
        <f>+'[43]Trafo Bóveda'!F89</f>
        <v>E</v>
      </c>
      <c r="H2309" s="49" t="str">
        <f>+'[43]Trafo Bóveda'!G89</f>
        <v/>
      </c>
      <c r="I2309" s="49" t="str">
        <f>+'[43]Trafo Bóveda'!H89</f>
        <v>Estimado</v>
      </c>
      <c r="J2309" s="49" t="str">
        <f>+'[43]Trafo Bóveda'!I89</f>
        <v/>
      </c>
      <c r="K2309" s="49" t="str">
        <f>+'[43]Trafo Bóveda'!J89</f>
        <v/>
      </c>
      <c r="L2309" s="49" t="str">
        <f>+'[43]Trafo Bóveda'!K89</f>
        <v/>
      </c>
      <c r="M2309" s="49" t="str">
        <f>+'[43]Trafo Bóveda'!L89</f>
        <v/>
      </c>
      <c r="N2309" s="49" t="str">
        <f>+'[43]Trafo Bóveda'!M89</f>
        <v/>
      </c>
      <c r="O2309" s="49" t="str">
        <f>+'[43]Trafo Bóveda'!N89</f>
        <v>Estimado</v>
      </c>
      <c r="P2309" s="49" t="str">
        <f>+'[43]Trafo Bóveda'!O89</f>
        <v/>
      </c>
      <c r="Q2309" s="49" t="str">
        <f>+'[43]Trafo Bóveda'!P89</f>
        <v>E</v>
      </c>
      <c r="R2309" s="51" t="str">
        <f t="shared" si="148"/>
        <v/>
      </c>
      <c r="S2309" s="45" t="str">
        <f t="shared" si="149"/>
        <v>Estimado.rar</v>
      </c>
      <c r="V2309" s="46">
        <f t="shared" si="147"/>
        <v>1</v>
      </c>
    </row>
    <row r="2310" spans="1:22" s="45" customFormat="1" ht="11.25" hidden="1" customHeight="1" x14ac:dyDescent="0.2">
      <c r="A2310" s="47">
        <f t="shared" si="146"/>
        <v>2296</v>
      </c>
      <c r="B2310" s="48" t="str">
        <f>+'[43]Trafo Pedestal)'!B71</f>
        <v>TTP06</v>
      </c>
      <c r="C2310" s="49" t="str">
        <f>+'[43]Trafo Pedestal)'!C71</f>
        <v xml:space="preserve">TRANSFORMADOR COMPACTO PEDESTAL DE 37 KVA TRIFASICO                                                                                                                                                                                                       </v>
      </c>
      <c r="D2310" s="49">
        <f>+'[43]Trafo Pedestal)'!D71</f>
        <v>8522.52</v>
      </c>
      <c r="E2310" s="53">
        <f>+'[43]Trafo Pedestal)'!E71</f>
        <v>7196.9890000000005</v>
      </c>
      <c r="F2310" s="53"/>
      <c r="G2310" s="49" t="str">
        <f>+'[43]Trafo Pedestal)'!F71</f>
        <v>E</v>
      </c>
      <c r="H2310" s="49" t="str">
        <f>+'[43]Trafo Pedestal)'!G71</f>
        <v/>
      </c>
      <c r="I2310" s="49" t="str">
        <f>+'[43]Trafo Pedestal)'!H71</f>
        <v>Estimado</v>
      </c>
      <c r="J2310" s="49" t="str">
        <f>+'[43]Trafo Pedestal)'!I71</f>
        <v/>
      </c>
      <c r="K2310" s="49" t="str">
        <f>+'[43]Trafo Pedestal)'!J71</f>
        <v/>
      </c>
      <c r="L2310" s="49" t="str">
        <f>+'[43]Trafo Pedestal)'!K71</f>
        <v/>
      </c>
      <c r="M2310" s="49" t="str">
        <f>+'[43]Trafo Pedestal)'!L71</f>
        <v/>
      </c>
      <c r="N2310" s="49" t="str">
        <f>+'[43]Trafo Pedestal)'!M71</f>
        <v/>
      </c>
      <c r="O2310" s="49" t="str">
        <f>+'[43]Trafo Pedestal)'!N71</f>
        <v>Estimado</v>
      </c>
      <c r="P2310" s="49" t="str">
        <f>+'[43]Trafo Pedestal)'!O71</f>
        <v/>
      </c>
      <c r="Q2310" s="49" t="str">
        <f>+'[43]Trafo Pedestal)'!P71</f>
        <v>E</v>
      </c>
      <c r="R2310" s="51">
        <f t="shared" si="148"/>
        <v>-0.15553275322322502</v>
      </c>
      <c r="S2310" s="45" t="str">
        <f t="shared" si="149"/>
        <v>Estimado.rar</v>
      </c>
      <c r="V2310" s="46">
        <f t="shared" si="147"/>
        <v>1</v>
      </c>
    </row>
    <row r="2311" spans="1:22" s="45" customFormat="1" ht="11.25" hidden="1" customHeight="1" x14ac:dyDescent="0.2">
      <c r="A2311" s="47">
        <f t="shared" si="146"/>
        <v>2297</v>
      </c>
      <c r="B2311" s="48" t="str">
        <f>+'[43]Trafo Pedestal)'!B72</f>
        <v>TTP07</v>
      </c>
      <c r="C2311" s="49" t="str">
        <f>+'[43]Trafo Pedestal)'!C72</f>
        <v xml:space="preserve">TRANSFORMADOR COMPACTO PEDESTAL DE 50 KVA TRIFASICO                                                                                                                                                                                                       </v>
      </c>
      <c r="D2311" s="49">
        <f>+'[43]Trafo Pedestal)'!D72</f>
        <v>8744.75</v>
      </c>
      <c r="E2311" s="53">
        <f>+'[43]Trafo Pedestal)'!E72</f>
        <v>7430.9500000000007</v>
      </c>
      <c r="F2311" s="53"/>
      <c r="G2311" s="49" t="str">
        <f>+'[43]Trafo Pedestal)'!F72</f>
        <v>E</v>
      </c>
      <c r="H2311" s="49" t="str">
        <f>+'[43]Trafo Pedestal)'!G72</f>
        <v/>
      </c>
      <c r="I2311" s="49" t="str">
        <f>+'[43]Trafo Pedestal)'!H72</f>
        <v>Estimado</v>
      </c>
      <c r="J2311" s="49" t="str">
        <f>+'[43]Trafo Pedestal)'!I72</f>
        <v/>
      </c>
      <c r="K2311" s="49" t="str">
        <f>+'[43]Trafo Pedestal)'!J72</f>
        <v/>
      </c>
      <c r="L2311" s="49" t="str">
        <f>+'[43]Trafo Pedestal)'!K72</f>
        <v/>
      </c>
      <c r="M2311" s="49" t="str">
        <f>+'[43]Trafo Pedestal)'!L72</f>
        <v/>
      </c>
      <c r="N2311" s="49" t="str">
        <f>+'[43]Trafo Pedestal)'!M72</f>
        <v/>
      </c>
      <c r="O2311" s="49" t="str">
        <f>+'[43]Trafo Pedestal)'!N72</f>
        <v>Estimado</v>
      </c>
      <c r="P2311" s="49" t="str">
        <f>+'[43]Trafo Pedestal)'!O72</f>
        <v/>
      </c>
      <c r="Q2311" s="49" t="str">
        <f>+'[43]Trafo Pedestal)'!P72</f>
        <v>E</v>
      </c>
      <c r="R2311" s="51">
        <f t="shared" si="148"/>
        <v>-0.15023871465736571</v>
      </c>
      <c r="S2311" s="45" t="str">
        <f t="shared" si="149"/>
        <v>Estimado.rar</v>
      </c>
      <c r="V2311" s="46">
        <f t="shared" si="147"/>
        <v>1</v>
      </c>
    </row>
    <row r="2312" spans="1:22" s="45" customFormat="1" ht="11.25" hidden="1" customHeight="1" x14ac:dyDescent="0.2">
      <c r="A2312" s="47">
        <f t="shared" si="146"/>
        <v>2298</v>
      </c>
      <c r="B2312" s="48" t="str">
        <f>+'[43]Trafo Pedestal)'!B73</f>
        <v>TTP08</v>
      </c>
      <c r="C2312" s="49" t="str">
        <f>+'[43]Trafo Pedestal)'!C73</f>
        <v xml:space="preserve">TRANSFORMADOR COMPACTO PEDESTAL DE 75 KVA TRIFASICO                                                                                                                                                                                                       </v>
      </c>
      <c r="D2312" s="49">
        <f>+'[43]Trafo Pedestal)'!D73</f>
        <v>9172.1299999999992</v>
      </c>
      <c r="E2312" s="53">
        <f>+'[43]Trafo Pedestal)'!E73</f>
        <v>7880.875</v>
      </c>
      <c r="F2312" s="53"/>
      <c r="G2312" s="49" t="str">
        <f>+'[43]Trafo Pedestal)'!F73</f>
        <v>E</v>
      </c>
      <c r="H2312" s="49" t="str">
        <f>+'[43]Trafo Pedestal)'!G73</f>
        <v/>
      </c>
      <c r="I2312" s="49" t="str">
        <f>+'[43]Trafo Pedestal)'!H73</f>
        <v>Estimado</v>
      </c>
      <c r="J2312" s="49" t="str">
        <f>+'[43]Trafo Pedestal)'!I73</f>
        <v/>
      </c>
      <c r="K2312" s="49" t="str">
        <f>+'[43]Trafo Pedestal)'!J73</f>
        <v/>
      </c>
      <c r="L2312" s="49" t="str">
        <f>+'[43]Trafo Pedestal)'!K73</f>
        <v/>
      </c>
      <c r="M2312" s="49" t="str">
        <f>+'[43]Trafo Pedestal)'!L73</f>
        <v/>
      </c>
      <c r="N2312" s="49" t="str">
        <f>+'[43]Trafo Pedestal)'!M73</f>
        <v/>
      </c>
      <c r="O2312" s="49" t="str">
        <f>+'[43]Trafo Pedestal)'!N73</f>
        <v>Estimado</v>
      </c>
      <c r="P2312" s="49" t="str">
        <f>+'[43]Trafo Pedestal)'!O73</f>
        <v/>
      </c>
      <c r="Q2312" s="49" t="str">
        <f>+'[43]Trafo Pedestal)'!P73</f>
        <v>E</v>
      </c>
      <c r="R2312" s="51">
        <f t="shared" si="148"/>
        <v>-0.14078027677322491</v>
      </c>
      <c r="S2312" s="45" t="str">
        <f t="shared" si="149"/>
        <v>Estimado.rar</v>
      </c>
      <c r="V2312" s="46">
        <f t="shared" si="147"/>
        <v>1</v>
      </c>
    </row>
    <row r="2313" spans="1:22" s="45" customFormat="1" ht="11.25" hidden="1" customHeight="1" x14ac:dyDescent="0.2">
      <c r="A2313" s="47">
        <f t="shared" si="146"/>
        <v>2299</v>
      </c>
      <c r="B2313" s="48" t="str">
        <f>+'[43]Trafo Pedestal)'!B74</f>
        <v>TTP09</v>
      </c>
      <c r="C2313" s="49" t="str">
        <f>+'[43]Trafo Pedestal)'!C74</f>
        <v xml:space="preserve">TRANSFORMADOR COMPACTO PEDESTAL DE 80 KVA TRIFASICO                                                                                                                                                                                                       </v>
      </c>
      <c r="D2313" s="49">
        <f>+'[43]Trafo Pedestal)'!D74</f>
        <v>9257.6</v>
      </c>
      <c r="E2313" s="53">
        <f>+'[43]Trafo Pedestal)'!E74</f>
        <v>7970.8600000000006</v>
      </c>
      <c r="F2313" s="53"/>
      <c r="G2313" s="49" t="str">
        <f>+'[43]Trafo Pedestal)'!F74</f>
        <v>E</v>
      </c>
      <c r="H2313" s="49" t="str">
        <f>+'[43]Trafo Pedestal)'!G74</f>
        <v/>
      </c>
      <c r="I2313" s="49" t="str">
        <f>+'[43]Trafo Pedestal)'!H74</f>
        <v>Estimado</v>
      </c>
      <c r="J2313" s="49" t="str">
        <f>+'[43]Trafo Pedestal)'!I74</f>
        <v/>
      </c>
      <c r="K2313" s="49" t="str">
        <f>+'[43]Trafo Pedestal)'!J74</f>
        <v/>
      </c>
      <c r="L2313" s="49" t="str">
        <f>+'[43]Trafo Pedestal)'!K74</f>
        <v/>
      </c>
      <c r="M2313" s="49" t="str">
        <f>+'[43]Trafo Pedestal)'!L74</f>
        <v/>
      </c>
      <c r="N2313" s="49" t="str">
        <f>+'[43]Trafo Pedestal)'!M74</f>
        <v/>
      </c>
      <c r="O2313" s="49" t="str">
        <f>+'[43]Trafo Pedestal)'!N74</f>
        <v>Estimado</v>
      </c>
      <c r="P2313" s="49" t="str">
        <f>+'[43]Trafo Pedestal)'!O74</f>
        <v/>
      </c>
      <c r="Q2313" s="49" t="str">
        <f>+'[43]Trafo Pedestal)'!P74</f>
        <v>E</v>
      </c>
      <c r="R2313" s="51">
        <f t="shared" si="148"/>
        <v>-0.13899282751469055</v>
      </c>
      <c r="S2313" s="45" t="str">
        <f t="shared" si="149"/>
        <v>Estimado.rar</v>
      </c>
      <c r="V2313" s="46">
        <f t="shared" si="147"/>
        <v>1</v>
      </c>
    </row>
    <row r="2314" spans="1:22" s="45" customFormat="1" ht="11.25" hidden="1" customHeight="1" x14ac:dyDescent="0.2">
      <c r="A2314" s="47">
        <f t="shared" si="146"/>
        <v>2300</v>
      </c>
      <c r="B2314" s="48" t="str">
        <f>+'[43]Trafo Pedestal)'!B75</f>
        <v>TTP01</v>
      </c>
      <c r="C2314" s="49" t="str">
        <f>+'[43]Trafo Pedestal)'!C75</f>
        <v xml:space="preserve">TRANSFORMADOR COMPACTO PEDESTAL DE 100 KVA TRIFASICO                                                                                                                                                                                                      </v>
      </c>
      <c r="D2314" s="49">
        <f>+'[43]Trafo Pedestal)'!D75</f>
        <v>9599.5</v>
      </c>
      <c r="E2314" s="53">
        <f>+'[43]Trafo Pedestal)'!E75</f>
        <v>8330.8000000000011</v>
      </c>
      <c r="F2314" s="53"/>
      <c r="G2314" s="49" t="str">
        <f>+'[43]Trafo Pedestal)'!F75</f>
        <v>E</v>
      </c>
      <c r="H2314" s="49" t="str">
        <f>+'[43]Trafo Pedestal)'!G75</f>
        <v/>
      </c>
      <c r="I2314" s="49" t="str">
        <f>+'[43]Trafo Pedestal)'!H75</f>
        <v>Estimado</v>
      </c>
      <c r="J2314" s="49" t="str">
        <f>+'[43]Trafo Pedestal)'!I75</f>
        <v/>
      </c>
      <c r="K2314" s="49" t="str">
        <f>+'[43]Trafo Pedestal)'!J75</f>
        <v/>
      </c>
      <c r="L2314" s="49" t="str">
        <f>+'[43]Trafo Pedestal)'!K75</f>
        <v/>
      </c>
      <c r="M2314" s="49" t="str">
        <f>+'[43]Trafo Pedestal)'!L75</f>
        <v/>
      </c>
      <c r="N2314" s="49" t="str">
        <f>+'[43]Trafo Pedestal)'!M75</f>
        <v/>
      </c>
      <c r="O2314" s="49" t="str">
        <f>+'[43]Trafo Pedestal)'!N75</f>
        <v>Estimado</v>
      </c>
      <c r="P2314" s="49" t="str">
        <f>+'[43]Trafo Pedestal)'!O75</f>
        <v/>
      </c>
      <c r="Q2314" s="49" t="str">
        <f>+'[43]Trafo Pedestal)'!P75</f>
        <v>E</v>
      </c>
      <c r="R2314" s="51">
        <f t="shared" si="148"/>
        <v>-0.13216313349653619</v>
      </c>
      <c r="S2314" s="45" t="str">
        <f t="shared" si="149"/>
        <v>Estimado.rar</v>
      </c>
      <c r="V2314" s="46">
        <f t="shared" si="147"/>
        <v>1</v>
      </c>
    </row>
    <row r="2315" spans="1:22" s="45" customFormat="1" ht="11.25" hidden="1" customHeight="1" x14ac:dyDescent="0.2">
      <c r="A2315" s="47">
        <f t="shared" si="146"/>
        <v>2301</v>
      </c>
      <c r="B2315" s="48" t="str">
        <f>+'[43]Trafo Pedestal)'!B76</f>
        <v>TTP10</v>
      </c>
      <c r="C2315" s="49" t="str">
        <f>+'[43]Trafo Pedestal)'!C76</f>
        <v xml:space="preserve">TRANSFORMADOR COMPACTO PEDESTAL DE 110 KVA TRIFASICO                                                                                                                                                                                                      </v>
      </c>
      <c r="D2315" s="49">
        <f>+'[43]Trafo Pedestal)'!D76</f>
        <v>9770.4500000000007</v>
      </c>
      <c r="E2315" s="53">
        <f>+'[43]Trafo Pedestal)'!E76</f>
        <v>8510.77</v>
      </c>
      <c r="F2315" s="53"/>
      <c r="G2315" s="49" t="str">
        <f>+'[43]Trafo Pedestal)'!F76</f>
        <v>E</v>
      </c>
      <c r="H2315" s="49" t="str">
        <f>+'[43]Trafo Pedestal)'!G76</f>
        <v/>
      </c>
      <c r="I2315" s="49" t="str">
        <f>+'[43]Trafo Pedestal)'!H76</f>
        <v>Estimado</v>
      </c>
      <c r="J2315" s="49" t="str">
        <f>+'[43]Trafo Pedestal)'!I76</f>
        <v/>
      </c>
      <c r="K2315" s="49" t="str">
        <f>+'[43]Trafo Pedestal)'!J76</f>
        <v/>
      </c>
      <c r="L2315" s="49" t="str">
        <f>+'[43]Trafo Pedestal)'!K76</f>
        <v/>
      </c>
      <c r="M2315" s="49" t="str">
        <f>+'[43]Trafo Pedestal)'!L76</f>
        <v/>
      </c>
      <c r="N2315" s="49" t="str">
        <f>+'[43]Trafo Pedestal)'!M76</f>
        <v/>
      </c>
      <c r="O2315" s="49" t="str">
        <f>+'[43]Trafo Pedestal)'!N76</f>
        <v>Estimado</v>
      </c>
      <c r="P2315" s="49" t="str">
        <f>+'[43]Trafo Pedestal)'!O76</f>
        <v/>
      </c>
      <c r="Q2315" s="49" t="str">
        <f>+'[43]Trafo Pedestal)'!P76</f>
        <v>E</v>
      </c>
      <c r="R2315" s="51">
        <f t="shared" si="148"/>
        <v>-0.12892753148524383</v>
      </c>
      <c r="S2315" s="45" t="str">
        <f t="shared" si="149"/>
        <v>Estimado.rar</v>
      </c>
      <c r="V2315" s="46">
        <f t="shared" si="147"/>
        <v>1</v>
      </c>
    </row>
    <row r="2316" spans="1:22" s="45" customFormat="1" ht="11.25" hidden="1" customHeight="1" x14ac:dyDescent="0.2">
      <c r="A2316" s="47">
        <f t="shared" ref="A2316:A2379" si="150">+A2315+1</f>
        <v>2302</v>
      </c>
      <c r="B2316" s="48" t="str">
        <f>+'[43]Trafo Pedestal)'!B77</f>
        <v>TTP11</v>
      </c>
      <c r="C2316" s="49" t="str">
        <f>+'[43]Trafo Pedestal)'!C77</f>
        <v xml:space="preserve">TRANSFORMADOR COMPACTO PEDESTAL DE 150 KVA TRIFASICO                                                                                                                                                                                                      </v>
      </c>
      <c r="D2316" s="49">
        <f>+'[43]Trafo Pedestal)'!D77</f>
        <v>10454.25</v>
      </c>
      <c r="E2316" s="53">
        <f>+'[43]Trafo Pedestal)'!E77</f>
        <v>9230.6500000000015</v>
      </c>
      <c r="F2316" s="53"/>
      <c r="G2316" s="49" t="str">
        <f>+'[43]Trafo Pedestal)'!F77</f>
        <v>E</v>
      </c>
      <c r="H2316" s="49" t="str">
        <f>+'[43]Trafo Pedestal)'!G77</f>
        <v/>
      </c>
      <c r="I2316" s="49" t="str">
        <f>+'[43]Trafo Pedestal)'!H77</f>
        <v>Estimado</v>
      </c>
      <c r="J2316" s="49" t="str">
        <f>+'[43]Trafo Pedestal)'!I77</f>
        <v/>
      </c>
      <c r="K2316" s="49" t="str">
        <f>+'[43]Trafo Pedestal)'!J77</f>
        <v/>
      </c>
      <c r="L2316" s="49" t="str">
        <f>+'[43]Trafo Pedestal)'!K77</f>
        <v/>
      </c>
      <c r="M2316" s="49" t="str">
        <f>+'[43]Trafo Pedestal)'!L77</f>
        <v/>
      </c>
      <c r="N2316" s="49" t="str">
        <f>+'[43]Trafo Pedestal)'!M77</f>
        <v/>
      </c>
      <c r="O2316" s="49" t="str">
        <f>+'[43]Trafo Pedestal)'!N77</f>
        <v>Estimado</v>
      </c>
      <c r="P2316" s="49" t="str">
        <f>+'[43]Trafo Pedestal)'!O77</f>
        <v/>
      </c>
      <c r="Q2316" s="49" t="str">
        <f>+'[43]Trafo Pedestal)'!P77</f>
        <v>E</v>
      </c>
      <c r="R2316" s="51">
        <f t="shared" si="148"/>
        <v>-0.11704330774565352</v>
      </c>
      <c r="S2316" s="45" t="str">
        <f t="shared" si="149"/>
        <v>Estimado.rar</v>
      </c>
      <c r="V2316" s="46">
        <f t="shared" si="147"/>
        <v>1</v>
      </c>
    </row>
    <row r="2317" spans="1:22" s="45" customFormat="1" ht="11.25" hidden="1" customHeight="1" x14ac:dyDescent="0.2">
      <c r="A2317" s="47">
        <f t="shared" si="150"/>
        <v>2303</v>
      </c>
      <c r="B2317" s="48" t="str">
        <f>+'[43]Trafo Pedestal)'!B78</f>
        <v>TTP02</v>
      </c>
      <c r="C2317" s="49" t="str">
        <f>+'[43]Trafo Pedestal)'!C78</f>
        <v xml:space="preserve">TRANSFORMADOR COMPACTO PEDESTAL DE 160 KVA TRIFASICO                                                                                                                                                                                                      </v>
      </c>
      <c r="D2317" s="49">
        <f>+'[43]Trafo Pedestal)'!D78</f>
        <v>10948</v>
      </c>
      <c r="E2317" s="53">
        <f>+'[43]Trafo Pedestal)'!E78</f>
        <v>9410.6200000000008</v>
      </c>
      <c r="F2317" s="53"/>
      <c r="G2317" s="49" t="str">
        <f>+'[43]Trafo Pedestal)'!F78</f>
        <v>E</v>
      </c>
      <c r="H2317" s="49" t="str">
        <f>+'[43]Trafo Pedestal)'!G78</f>
        <v/>
      </c>
      <c r="I2317" s="49" t="str">
        <f>+'[43]Trafo Pedestal)'!H78</f>
        <v>Estimado</v>
      </c>
      <c r="J2317" s="49" t="str">
        <f>+'[43]Trafo Pedestal)'!I78</f>
        <v/>
      </c>
      <c r="K2317" s="49" t="str">
        <f>+'[43]Trafo Pedestal)'!J78</f>
        <v/>
      </c>
      <c r="L2317" s="49" t="str">
        <f>+'[43]Trafo Pedestal)'!K78</f>
        <v/>
      </c>
      <c r="M2317" s="49" t="str">
        <f>+'[43]Trafo Pedestal)'!L78</f>
        <v/>
      </c>
      <c r="N2317" s="49">
        <f>+'[43]Trafo Pedestal)'!M78</f>
        <v>4</v>
      </c>
      <c r="O2317" s="49" t="str">
        <f>+'[43]Trafo Pedestal)'!N78</f>
        <v>Estimado</v>
      </c>
      <c r="P2317" s="49" t="str">
        <f>+'[43]Trafo Pedestal)'!O78</f>
        <v/>
      </c>
      <c r="Q2317" s="49" t="str">
        <f>+'[43]Trafo Pedestal)'!P78</f>
        <v>E</v>
      </c>
      <c r="R2317" s="51">
        <f t="shared" si="148"/>
        <v>-0.14042564852027761</v>
      </c>
      <c r="S2317" s="45" t="str">
        <f t="shared" si="149"/>
        <v>Estimado.rar</v>
      </c>
      <c r="V2317" s="46">
        <f t="shared" si="147"/>
        <v>1</v>
      </c>
    </row>
    <row r="2318" spans="1:22" s="45" customFormat="1" ht="11.25" hidden="1" customHeight="1" x14ac:dyDescent="0.2">
      <c r="A2318" s="47">
        <f t="shared" si="150"/>
        <v>2304</v>
      </c>
      <c r="B2318" s="48" t="str">
        <f>+'[43]Trafo Pedestal)'!B79</f>
        <v>TTP12</v>
      </c>
      <c r="C2318" s="49" t="str">
        <f>+'[43]Trafo Pedestal)'!C79</f>
        <v xml:space="preserve">TRANSFORMADOR COMPACTO PEDESTAL DE 200 KVA TRIFASICO                                                                                                                                                                                                      </v>
      </c>
      <c r="D2318" s="49">
        <f>+'[43]Trafo Pedestal)'!D79</f>
        <v>11309</v>
      </c>
      <c r="E2318" s="53">
        <f>+'[43]Trafo Pedestal)'!E79</f>
        <v>10130.5</v>
      </c>
      <c r="F2318" s="53"/>
      <c r="G2318" s="49" t="str">
        <f>+'[43]Trafo Pedestal)'!F79</f>
        <v>E</v>
      </c>
      <c r="H2318" s="49" t="str">
        <f>+'[43]Trafo Pedestal)'!G79</f>
        <v/>
      </c>
      <c r="I2318" s="49" t="str">
        <f>+'[43]Trafo Pedestal)'!H79</f>
        <v>Estimado</v>
      </c>
      <c r="J2318" s="49" t="str">
        <f>+'[43]Trafo Pedestal)'!I79</f>
        <v/>
      </c>
      <c r="K2318" s="49" t="str">
        <f>+'[43]Trafo Pedestal)'!J79</f>
        <v/>
      </c>
      <c r="L2318" s="49" t="str">
        <f>+'[43]Trafo Pedestal)'!K79</f>
        <v/>
      </c>
      <c r="M2318" s="49" t="str">
        <f>+'[43]Trafo Pedestal)'!L79</f>
        <v/>
      </c>
      <c r="N2318" s="49" t="str">
        <f>+'[43]Trafo Pedestal)'!M79</f>
        <v/>
      </c>
      <c r="O2318" s="49" t="str">
        <f>+'[43]Trafo Pedestal)'!N79</f>
        <v>Estimado</v>
      </c>
      <c r="P2318" s="49" t="str">
        <f>+'[43]Trafo Pedestal)'!O79</f>
        <v/>
      </c>
      <c r="Q2318" s="49" t="str">
        <f>+'[43]Trafo Pedestal)'!P79</f>
        <v>E</v>
      </c>
      <c r="R2318" s="51">
        <f t="shared" si="148"/>
        <v>-0.10420903705013707</v>
      </c>
      <c r="S2318" s="45" t="str">
        <f t="shared" si="149"/>
        <v>Estimado.rar</v>
      </c>
      <c r="V2318" s="46">
        <f t="shared" si="147"/>
        <v>1</v>
      </c>
    </row>
    <row r="2319" spans="1:22" s="45" customFormat="1" ht="11.25" hidden="1" customHeight="1" x14ac:dyDescent="0.2">
      <c r="A2319" s="47">
        <f t="shared" si="150"/>
        <v>2305</v>
      </c>
      <c r="B2319" s="48" t="str">
        <f>+'[43]Trafo Pedestal)'!B80</f>
        <v>TTP03</v>
      </c>
      <c r="C2319" s="49" t="str">
        <f>+'[43]Trafo Pedestal)'!C80</f>
        <v xml:space="preserve">TRANSFORMADOR COMPACTO PEDESTAL DE 250 KVA TRIFASICO                                                                                                                                                                                                      </v>
      </c>
      <c r="D2319" s="49">
        <f>+'[43]Trafo Pedestal)'!D80</f>
        <v>12602.1</v>
      </c>
      <c r="E2319" s="53">
        <f>+'[43]Trafo Pedestal)'!E80</f>
        <v>11877.85</v>
      </c>
      <c r="F2319" s="53"/>
      <c r="G2319" s="49" t="str">
        <f>+'[43]Trafo Pedestal)'!F80</f>
        <v>S</v>
      </c>
      <c r="H2319" s="49">
        <f>+'[43]Trafo Pedestal)'!G80</f>
        <v>1</v>
      </c>
      <c r="I2319" s="49" t="str">
        <f>+'[43]Trafo Pedestal)'!H80</f>
        <v>Factura F017-0001680</v>
      </c>
      <c r="J2319" s="49" t="str">
        <f>+'[43]Trafo Pedestal)'!I80</f>
        <v>Individual</v>
      </c>
      <c r="K2319" s="49" t="str">
        <f>+'[43]Trafo Pedestal)'!J80</f>
        <v>EDPE</v>
      </c>
      <c r="L2319" s="49" t="str">
        <f>+'[43]Trafo Pedestal)'!K80</f>
        <v>EPLI SAC</v>
      </c>
      <c r="M2319" s="49">
        <f>+'[43]Trafo Pedestal)'!L80</f>
        <v>43020</v>
      </c>
      <c r="N2319" s="49">
        <f>+'[43]Trafo Pedestal)'!M80</f>
        <v>3</v>
      </c>
      <c r="O2319" s="49" t="str">
        <f>+'[43]Trafo Pedestal)'!N80</f>
        <v>Sustento</v>
      </c>
      <c r="P2319" s="49">
        <f>+'[43]Trafo Pedestal)'!O80</f>
        <v>1</v>
      </c>
      <c r="Q2319" s="49" t="str">
        <f>+'[43]Trafo Pedestal)'!P80</f>
        <v>S</v>
      </c>
      <c r="R2319" s="51">
        <f t="shared" si="148"/>
        <v>-5.7470580300108765E-2</v>
      </c>
      <c r="S2319" s="45" t="str">
        <f t="shared" si="149"/>
        <v>EDPE: Factura F017-0001680</v>
      </c>
      <c r="V2319" s="46">
        <f t="shared" si="147"/>
        <v>1</v>
      </c>
    </row>
    <row r="2320" spans="1:22" s="45" customFormat="1" ht="11.25" hidden="1" customHeight="1" x14ac:dyDescent="0.2">
      <c r="A2320" s="47">
        <f t="shared" si="150"/>
        <v>2306</v>
      </c>
      <c r="B2320" s="48" t="str">
        <f>+'[43]Trafo Pedestal)'!B81</f>
        <v>TTP13</v>
      </c>
      <c r="C2320" s="49" t="str">
        <f>+'[43]Trafo Pedestal)'!C81</f>
        <v xml:space="preserve">TRANSFORMADOR COMPACTO PEDESTAL DE 300 KVA TRIFASICO                                                                                                                                                                                                      </v>
      </c>
      <c r="D2320" s="49">
        <f>+'[43]Trafo Pedestal)'!D81</f>
        <v>13018.5</v>
      </c>
      <c r="E2320" s="53">
        <f>+'[43]Trafo Pedestal)'!E81</f>
        <v>11930.2</v>
      </c>
      <c r="F2320" s="53"/>
      <c r="G2320" s="49" t="str">
        <f>+'[43]Trafo Pedestal)'!F81</f>
        <v>E</v>
      </c>
      <c r="H2320" s="49" t="str">
        <f>+'[43]Trafo Pedestal)'!G81</f>
        <v/>
      </c>
      <c r="I2320" s="49" t="str">
        <f>+'[43]Trafo Pedestal)'!H81</f>
        <v>Estimado</v>
      </c>
      <c r="J2320" s="49" t="str">
        <f>+'[43]Trafo Pedestal)'!I81</f>
        <v/>
      </c>
      <c r="K2320" s="49" t="str">
        <f>+'[43]Trafo Pedestal)'!J81</f>
        <v/>
      </c>
      <c r="L2320" s="49" t="str">
        <f>+'[43]Trafo Pedestal)'!K81</f>
        <v/>
      </c>
      <c r="M2320" s="49" t="str">
        <f>+'[43]Trafo Pedestal)'!L81</f>
        <v/>
      </c>
      <c r="N2320" s="49" t="str">
        <f>+'[43]Trafo Pedestal)'!M81</f>
        <v/>
      </c>
      <c r="O2320" s="49" t="str">
        <f>+'[43]Trafo Pedestal)'!N81</f>
        <v>Estimado</v>
      </c>
      <c r="P2320" s="49" t="str">
        <f>+'[43]Trafo Pedestal)'!O81</f>
        <v/>
      </c>
      <c r="Q2320" s="49" t="str">
        <f>+'[43]Trafo Pedestal)'!P81</f>
        <v>E</v>
      </c>
      <c r="R2320" s="51">
        <f t="shared" si="148"/>
        <v>-8.3596420478549649E-2</v>
      </c>
      <c r="S2320" s="45" t="str">
        <f t="shared" si="149"/>
        <v>Estimado.rar</v>
      </c>
      <c r="V2320" s="46">
        <f t="shared" si="147"/>
        <v>1</v>
      </c>
    </row>
    <row r="2321" spans="1:22" s="45" customFormat="1" ht="11.25" hidden="1" customHeight="1" x14ac:dyDescent="0.2">
      <c r="A2321" s="47">
        <f t="shared" si="150"/>
        <v>2307</v>
      </c>
      <c r="B2321" s="48" t="str">
        <f>+'[43]Trafo Pedestal)'!B82</f>
        <v>TTP14</v>
      </c>
      <c r="C2321" s="49" t="str">
        <f>+'[43]Trafo Pedestal)'!C82</f>
        <v xml:space="preserve">TRANSFORMADOR COMPACTO PEDESTAL DE 315 KVA TRIFASICO                                                                                                                                                                                                      </v>
      </c>
      <c r="D2321" s="49">
        <f>+'[43]Trafo Pedestal)'!D82</f>
        <v>13018.5</v>
      </c>
      <c r="E2321" s="53">
        <f>+'[43]Trafo Pedestal)'!E82</f>
        <v>12200.155000000001</v>
      </c>
      <c r="F2321" s="53"/>
      <c r="G2321" s="49" t="str">
        <f>+'[43]Trafo Pedestal)'!F82</f>
        <v>E</v>
      </c>
      <c r="H2321" s="49" t="str">
        <f>+'[43]Trafo Pedestal)'!G82</f>
        <v/>
      </c>
      <c r="I2321" s="49" t="str">
        <f>+'[43]Trafo Pedestal)'!H82</f>
        <v>Estimado</v>
      </c>
      <c r="J2321" s="49" t="str">
        <f>+'[43]Trafo Pedestal)'!I82</f>
        <v/>
      </c>
      <c r="K2321" s="49" t="str">
        <f>+'[43]Trafo Pedestal)'!J82</f>
        <v/>
      </c>
      <c r="L2321" s="49" t="str">
        <f>+'[43]Trafo Pedestal)'!K82</f>
        <v/>
      </c>
      <c r="M2321" s="49" t="str">
        <f>+'[43]Trafo Pedestal)'!L82</f>
        <v/>
      </c>
      <c r="N2321" s="49" t="str">
        <f>+'[43]Trafo Pedestal)'!M82</f>
        <v/>
      </c>
      <c r="O2321" s="49" t="str">
        <f>+'[43]Trafo Pedestal)'!N82</f>
        <v>Estimado</v>
      </c>
      <c r="P2321" s="49" t="str">
        <f>+'[43]Trafo Pedestal)'!O82</f>
        <v/>
      </c>
      <c r="Q2321" s="49" t="str">
        <f>+'[43]Trafo Pedestal)'!P82</f>
        <v>E</v>
      </c>
      <c r="R2321" s="51">
        <f t="shared" si="148"/>
        <v>-6.2860160540768817E-2</v>
      </c>
      <c r="S2321" s="45" t="str">
        <f t="shared" si="149"/>
        <v>Estimado.rar</v>
      </c>
      <c r="V2321" s="46">
        <f t="shared" si="147"/>
        <v>1</v>
      </c>
    </row>
    <row r="2322" spans="1:22" s="45" customFormat="1" ht="11.25" hidden="1" customHeight="1" x14ac:dyDescent="0.2">
      <c r="A2322" s="47">
        <f t="shared" si="150"/>
        <v>2308</v>
      </c>
      <c r="B2322" s="48" t="str">
        <f>+'[43]Trafo Pedestal)'!B83</f>
        <v>TTP15</v>
      </c>
      <c r="C2322" s="49" t="str">
        <f>+'[43]Trafo Pedestal)'!C83</f>
        <v xml:space="preserve">TRANSFORMADOR COMPACTO PEDESTAL DE 320 KVA TRIFASICO                                                                                                                                                                                                      </v>
      </c>
      <c r="D2322" s="49">
        <f>+'[43]Trafo Pedestal)'!D83</f>
        <v>13360.4</v>
      </c>
      <c r="E2322" s="53">
        <f>+'[43]Trafo Pedestal)'!E83</f>
        <v>12290.14</v>
      </c>
      <c r="F2322" s="53"/>
      <c r="G2322" s="49" t="str">
        <f>+'[43]Trafo Pedestal)'!F83</f>
        <v>E</v>
      </c>
      <c r="H2322" s="49" t="str">
        <f>+'[43]Trafo Pedestal)'!G83</f>
        <v/>
      </c>
      <c r="I2322" s="49" t="str">
        <f>+'[43]Trafo Pedestal)'!H83</f>
        <v>Estimado</v>
      </c>
      <c r="J2322" s="49" t="str">
        <f>+'[43]Trafo Pedestal)'!I83</f>
        <v/>
      </c>
      <c r="K2322" s="49" t="str">
        <f>+'[43]Trafo Pedestal)'!J83</f>
        <v/>
      </c>
      <c r="L2322" s="49" t="str">
        <f>+'[43]Trafo Pedestal)'!K83</f>
        <v/>
      </c>
      <c r="M2322" s="49" t="str">
        <f>+'[43]Trafo Pedestal)'!L83</f>
        <v/>
      </c>
      <c r="N2322" s="49" t="str">
        <f>+'[43]Trafo Pedestal)'!M83</f>
        <v/>
      </c>
      <c r="O2322" s="49" t="str">
        <f>+'[43]Trafo Pedestal)'!N83</f>
        <v>Estimado</v>
      </c>
      <c r="P2322" s="49" t="str">
        <f>+'[43]Trafo Pedestal)'!O83</f>
        <v/>
      </c>
      <c r="Q2322" s="49" t="str">
        <f>+'[43]Trafo Pedestal)'!P83</f>
        <v>E</v>
      </c>
      <c r="R2322" s="51">
        <f t="shared" si="148"/>
        <v>-8.0106883027454279E-2</v>
      </c>
      <c r="S2322" s="45" t="str">
        <f t="shared" si="149"/>
        <v>Estimado.rar</v>
      </c>
      <c r="V2322" s="46">
        <f t="shared" si="147"/>
        <v>1</v>
      </c>
    </row>
    <row r="2323" spans="1:22" s="45" customFormat="1" ht="11.25" hidden="1" customHeight="1" x14ac:dyDescent="0.2">
      <c r="A2323" s="47">
        <f t="shared" si="150"/>
        <v>2309</v>
      </c>
      <c r="B2323" s="48" t="str">
        <f>+'[43]Trafo Pedestal)'!B84</f>
        <v>TTP04</v>
      </c>
      <c r="C2323" s="49" t="str">
        <f>+'[43]Trafo Pedestal)'!C84</f>
        <v xml:space="preserve">TRANSFORMADOR COMPACTO PEDESTAL DE 400 KVA TRIFASICO                                                                                                                                                                                                      </v>
      </c>
      <c r="D2323" s="49">
        <f>+'[43]Trafo Pedestal)'!D84</f>
        <v>13476</v>
      </c>
      <c r="E2323" s="53">
        <f>+'[43]Trafo Pedestal)'!E84</f>
        <v>12329.62</v>
      </c>
      <c r="F2323" s="53"/>
      <c r="G2323" s="49" t="str">
        <f>+'[43]Trafo Pedestal)'!F84</f>
        <v>S</v>
      </c>
      <c r="H2323" s="49">
        <f>+'[43]Trafo Pedestal)'!G84</f>
        <v>3</v>
      </c>
      <c r="I2323" s="49" t="str">
        <f>+'[43]Trafo Pedestal)'!H84</f>
        <v>Factura 0001-0018291</v>
      </c>
      <c r="J2323" s="49" t="str">
        <f>+'[43]Trafo Pedestal)'!I84</f>
        <v>Individual</v>
      </c>
      <c r="K2323" s="49" t="str">
        <f>+'[43]Trafo Pedestal)'!J84</f>
        <v>EDPE</v>
      </c>
      <c r="L2323" s="49" t="str">
        <f>+'[43]Trafo Pedestal)'!K84</f>
        <v>I &amp; T ELECTRIC S.A.C</v>
      </c>
      <c r="M2323" s="49">
        <f>+'[43]Trafo Pedestal)'!L84</f>
        <v>42969</v>
      </c>
      <c r="N2323" s="49">
        <f>+'[43]Trafo Pedestal)'!M84</f>
        <v>1</v>
      </c>
      <c r="O2323" s="49" t="str">
        <f>+'[43]Trafo Pedestal)'!N84</f>
        <v>Sustento</v>
      </c>
      <c r="P2323" s="49">
        <f>+'[43]Trafo Pedestal)'!O84</f>
        <v>3</v>
      </c>
      <c r="Q2323" s="49" t="str">
        <f>+'[43]Trafo Pedestal)'!P84</f>
        <v>S</v>
      </c>
      <c r="R2323" s="51">
        <f t="shared" si="148"/>
        <v>-8.5068269516176853E-2</v>
      </c>
      <c r="S2323" s="45" t="str">
        <f t="shared" si="149"/>
        <v>EDPE: Factura 0001-0018291</v>
      </c>
      <c r="V2323" s="46">
        <f t="shared" si="147"/>
        <v>1</v>
      </c>
    </row>
    <row r="2324" spans="1:22" s="45" customFormat="1" ht="11.25" hidden="1" customHeight="1" x14ac:dyDescent="0.2">
      <c r="A2324" s="47">
        <f t="shared" si="150"/>
        <v>2310</v>
      </c>
      <c r="B2324" s="48" t="str">
        <f>+'[43]Trafo Pedestal)'!B85</f>
        <v>TTP16</v>
      </c>
      <c r="C2324" s="49" t="str">
        <f>+'[43]Trafo Pedestal)'!C85</f>
        <v xml:space="preserve">TRANSFORMADOR COMPACTO PEDESTAL DE 500 KVA TRIFASICO                                                                                                                                                                                                      </v>
      </c>
      <c r="D2324" s="49">
        <f>+'[43]Trafo Pedestal)'!D85</f>
        <v>16437.5</v>
      </c>
      <c r="E2324" s="53">
        <f>+'[43]Trafo Pedestal)'!E85</f>
        <v>15529.6</v>
      </c>
      <c r="F2324" s="53"/>
      <c r="G2324" s="49" t="str">
        <f>+'[43]Trafo Pedestal)'!F85</f>
        <v>E</v>
      </c>
      <c r="H2324" s="49" t="str">
        <f>+'[43]Trafo Pedestal)'!G85</f>
        <v/>
      </c>
      <c r="I2324" s="49" t="str">
        <f>+'[43]Trafo Pedestal)'!H85</f>
        <v>Estimado</v>
      </c>
      <c r="J2324" s="49" t="str">
        <f>+'[43]Trafo Pedestal)'!I85</f>
        <v/>
      </c>
      <c r="K2324" s="49" t="str">
        <f>+'[43]Trafo Pedestal)'!J85</f>
        <v/>
      </c>
      <c r="L2324" s="49" t="str">
        <f>+'[43]Trafo Pedestal)'!K85</f>
        <v/>
      </c>
      <c r="M2324" s="49" t="str">
        <f>+'[43]Trafo Pedestal)'!L85</f>
        <v/>
      </c>
      <c r="N2324" s="49" t="str">
        <f>+'[43]Trafo Pedestal)'!M85</f>
        <v/>
      </c>
      <c r="O2324" s="49" t="str">
        <f>+'[43]Trafo Pedestal)'!N85</f>
        <v>Estimado</v>
      </c>
      <c r="P2324" s="49" t="str">
        <f>+'[43]Trafo Pedestal)'!O85</f>
        <v/>
      </c>
      <c r="Q2324" s="49" t="str">
        <f>+'[43]Trafo Pedestal)'!P85</f>
        <v>E</v>
      </c>
      <c r="R2324" s="51">
        <f t="shared" si="148"/>
        <v>-5.5233460076045571E-2</v>
      </c>
      <c r="S2324" s="45" t="str">
        <f t="shared" si="149"/>
        <v>Estimado.rar</v>
      </c>
      <c r="V2324" s="46">
        <f t="shared" si="147"/>
        <v>1</v>
      </c>
    </row>
    <row r="2325" spans="1:22" s="45" customFormat="1" ht="11.25" hidden="1" customHeight="1" x14ac:dyDescent="0.2">
      <c r="A2325" s="47">
        <f t="shared" si="150"/>
        <v>2311</v>
      </c>
      <c r="B2325" s="48" t="str">
        <f>+'[43]Trafo Pedestal)'!B86</f>
        <v>TTP05</v>
      </c>
      <c r="C2325" s="49" t="str">
        <f>+'[43]Trafo Pedestal)'!C86</f>
        <v xml:space="preserve">TRANSFORMADOR COMPACTO PEDESTAL DE 630 KVA TRIFASICO                                                                                                                                                                                                      </v>
      </c>
      <c r="D2325" s="49">
        <f>+'[43]Trafo Pedestal)'!D86</f>
        <v>18955.87</v>
      </c>
      <c r="E2325" s="53">
        <f>+'[43]Trafo Pedestal)'!E86</f>
        <v>18421.93</v>
      </c>
      <c r="F2325" s="53"/>
      <c r="G2325" s="49" t="str">
        <f>+'[43]Trafo Pedestal)'!F86</f>
        <v>S</v>
      </c>
      <c r="H2325" s="49">
        <f>+'[43]Trafo Pedestal)'!G86</f>
        <v>1</v>
      </c>
      <c r="I2325" s="49" t="str">
        <f>+'[43]Trafo Pedestal)'!H86</f>
        <v>Factura F017-0001427</v>
      </c>
      <c r="J2325" s="49" t="str">
        <f>+'[43]Trafo Pedestal)'!I86</f>
        <v>Individual</v>
      </c>
      <c r="K2325" s="49" t="str">
        <f>+'[43]Trafo Pedestal)'!J86</f>
        <v>EDPE</v>
      </c>
      <c r="L2325" s="49" t="str">
        <f>+'[43]Trafo Pedestal)'!K86</f>
        <v>EPLI SAC</v>
      </c>
      <c r="M2325" s="49">
        <f>+'[43]Trafo Pedestal)'!L86</f>
        <v>42968</v>
      </c>
      <c r="N2325" s="49">
        <f>+'[43]Trafo Pedestal)'!M86</f>
        <v>2</v>
      </c>
      <c r="O2325" s="49" t="str">
        <f>+'[43]Trafo Pedestal)'!N86</f>
        <v>Sustento</v>
      </c>
      <c r="P2325" s="49">
        <f>+'[43]Trafo Pedestal)'!O86</f>
        <v>1</v>
      </c>
      <c r="Q2325" s="49" t="str">
        <f>+'[43]Trafo Pedestal)'!P86</f>
        <v>S</v>
      </c>
      <c r="R2325" s="51">
        <f t="shared" si="148"/>
        <v>-2.8167528053315349E-2</v>
      </c>
      <c r="S2325" s="45" t="str">
        <f t="shared" si="149"/>
        <v>EDPE: Factura F017-0001427</v>
      </c>
      <c r="V2325" s="46">
        <f t="shared" si="147"/>
        <v>1</v>
      </c>
    </row>
    <row r="2326" spans="1:22" s="45" customFormat="1" ht="11.25" hidden="1" customHeight="1" x14ac:dyDescent="0.2">
      <c r="A2326" s="47">
        <f t="shared" si="150"/>
        <v>2312</v>
      </c>
      <c r="B2326" s="48" t="str">
        <f>+'[43]Trafo Pedestal)'!B87</f>
        <v>TTP17</v>
      </c>
      <c r="C2326" s="49" t="str">
        <f>+'[43]Trafo Pedestal)'!C87</f>
        <v xml:space="preserve">TRANSFORMADOR COMPACTO PEDESTAL DE 640 KVA TRIFASICO                                                                                                                                                                                                      </v>
      </c>
      <c r="D2326" s="49">
        <f>+'[43]Trafo Pedestal)'!D87</f>
        <v>18830.8</v>
      </c>
      <c r="E2326" s="53">
        <f>+'[43]Trafo Pedestal)'!E87</f>
        <v>18951.639000000003</v>
      </c>
      <c r="F2326" s="53"/>
      <c r="G2326" s="49" t="str">
        <f>+'[43]Trafo Pedestal)'!F87</f>
        <v>E</v>
      </c>
      <c r="H2326" s="49" t="str">
        <f>+'[43]Trafo Pedestal)'!G87</f>
        <v/>
      </c>
      <c r="I2326" s="49" t="str">
        <f>+'[43]Trafo Pedestal)'!H87</f>
        <v>Estimado</v>
      </c>
      <c r="J2326" s="49" t="str">
        <f>+'[43]Trafo Pedestal)'!I87</f>
        <v/>
      </c>
      <c r="K2326" s="49" t="str">
        <f>+'[43]Trafo Pedestal)'!J87</f>
        <v/>
      </c>
      <c r="L2326" s="49" t="str">
        <f>+'[43]Trafo Pedestal)'!K87</f>
        <v/>
      </c>
      <c r="M2326" s="49" t="str">
        <f>+'[43]Trafo Pedestal)'!L87</f>
        <v/>
      </c>
      <c r="N2326" s="49" t="str">
        <f>+'[43]Trafo Pedestal)'!M87</f>
        <v/>
      </c>
      <c r="O2326" s="49" t="str">
        <f>+'[43]Trafo Pedestal)'!N87</f>
        <v>Estimado</v>
      </c>
      <c r="P2326" s="49" t="str">
        <f>+'[43]Trafo Pedestal)'!O87</f>
        <v/>
      </c>
      <c r="Q2326" s="49" t="str">
        <f>+'[43]Trafo Pedestal)'!P87</f>
        <v>E</v>
      </c>
      <c r="R2326" s="51">
        <f t="shared" si="148"/>
        <v>6.4170932727236618E-3</v>
      </c>
      <c r="S2326" s="45" t="str">
        <f t="shared" si="149"/>
        <v>Estimado.rar</v>
      </c>
      <c r="V2326" s="46">
        <f t="shared" si="147"/>
        <v>1</v>
      </c>
    </row>
    <row r="2327" spans="1:22" s="45" customFormat="1" ht="11.25" hidden="1" customHeight="1" x14ac:dyDescent="0.2">
      <c r="A2327" s="47">
        <f t="shared" si="150"/>
        <v>2313</v>
      </c>
      <c r="B2327" s="48" t="str">
        <f>+'[43]Trafo Pedestal)'!B88</f>
        <v>TTP18</v>
      </c>
      <c r="C2327" s="49" t="str">
        <f>+'[43]Trafo Pedestal)'!C88</f>
        <v xml:space="preserve">TRANSFORMADOR COMPACTO PEDESTAL DE 37.5 KVA TRIFASICO 10 / 0.38-0.22 KV                                                                                                                                                                                   </v>
      </c>
      <c r="D2327" s="49">
        <f>+'[43]Trafo Pedestal)'!D88</f>
        <v>8478.5</v>
      </c>
      <c r="E2327" s="53">
        <f>+'[43]Trafo Pedestal)'!E88</f>
        <v>7598.4229393467676</v>
      </c>
      <c r="F2327" s="53"/>
      <c r="G2327" s="49" t="str">
        <f>+'[43]Trafo Pedestal)'!F88</f>
        <v>E</v>
      </c>
      <c r="H2327" s="49" t="str">
        <f>+'[43]Trafo Pedestal)'!G88</f>
        <v/>
      </c>
      <c r="I2327" s="49" t="str">
        <f>+'[43]Trafo Pedestal)'!H88</f>
        <v>Estimado</v>
      </c>
      <c r="J2327" s="49" t="str">
        <f>+'[43]Trafo Pedestal)'!I88</f>
        <v/>
      </c>
      <c r="K2327" s="49" t="str">
        <f>+'[43]Trafo Pedestal)'!J88</f>
        <v/>
      </c>
      <c r="L2327" s="49" t="str">
        <f>+'[43]Trafo Pedestal)'!K88</f>
        <v/>
      </c>
      <c r="M2327" s="49" t="str">
        <f>+'[43]Trafo Pedestal)'!L88</f>
        <v/>
      </c>
      <c r="N2327" s="49" t="str">
        <f>+'[43]Trafo Pedestal)'!M88</f>
        <v/>
      </c>
      <c r="O2327" s="49" t="str">
        <f>+'[43]Trafo Pedestal)'!N88</f>
        <v>Estimado</v>
      </c>
      <c r="P2327" s="49" t="str">
        <f>+'[43]Trafo Pedestal)'!O88</f>
        <v/>
      </c>
      <c r="Q2327" s="49" t="str">
        <f>+'[43]Trafo Pedestal)'!P88</f>
        <v>E</v>
      </c>
      <c r="R2327" s="51">
        <f t="shared" si="148"/>
        <v>-0.1038010332786734</v>
      </c>
      <c r="S2327" s="45" t="str">
        <f t="shared" si="149"/>
        <v>Estimado.rar</v>
      </c>
      <c r="V2327" s="46">
        <f t="shared" si="147"/>
        <v>1</v>
      </c>
    </row>
    <row r="2328" spans="1:22" s="45" customFormat="1" ht="11.25" hidden="1" customHeight="1" x14ac:dyDescent="0.2">
      <c r="A2328" s="47">
        <f t="shared" si="150"/>
        <v>2314</v>
      </c>
      <c r="B2328" s="48" t="str">
        <f>+'[43]Trafo Pedestal)'!B89</f>
        <v>TTP19</v>
      </c>
      <c r="C2328" s="49" t="str">
        <f>+'[43]Trafo Pedestal)'!C89</f>
        <v xml:space="preserve">TRANSFORMADOR COMPACTO PEDESTAL DE 75 KVA TRIFASICO 10 / 0.38-0.22 KV                                                                                                                                                                                     </v>
      </c>
      <c r="D2328" s="49">
        <f>+'[43]Trafo Pedestal)'!D89</f>
        <v>9136.4</v>
      </c>
      <c r="E2328" s="53">
        <f>+'[43]Trafo Pedestal)'!E89</f>
        <v>8188.0322395527282</v>
      </c>
      <c r="F2328" s="53"/>
      <c r="G2328" s="49" t="str">
        <f>+'[43]Trafo Pedestal)'!F89</f>
        <v>E</v>
      </c>
      <c r="H2328" s="49" t="str">
        <f>+'[43]Trafo Pedestal)'!G89</f>
        <v/>
      </c>
      <c r="I2328" s="49" t="str">
        <f>+'[43]Trafo Pedestal)'!H89</f>
        <v>Estimado</v>
      </c>
      <c r="J2328" s="49" t="str">
        <f>+'[43]Trafo Pedestal)'!I89</f>
        <v/>
      </c>
      <c r="K2328" s="49" t="str">
        <f>+'[43]Trafo Pedestal)'!J89</f>
        <v/>
      </c>
      <c r="L2328" s="49" t="str">
        <f>+'[43]Trafo Pedestal)'!K89</f>
        <v/>
      </c>
      <c r="M2328" s="49" t="str">
        <f>+'[43]Trafo Pedestal)'!L89</f>
        <v/>
      </c>
      <c r="N2328" s="49" t="str">
        <f>+'[43]Trafo Pedestal)'!M89</f>
        <v/>
      </c>
      <c r="O2328" s="49" t="str">
        <f>+'[43]Trafo Pedestal)'!N89</f>
        <v>Estimado</v>
      </c>
      <c r="P2328" s="49" t="str">
        <f>+'[43]Trafo Pedestal)'!O89</f>
        <v/>
      </c>
      <c r="Q2328" s="49" t="str">
        <f>+'[43]Trafo Pedestal)'!P89</f>
        <v>E</v>
      </c>
      <c r="R2328" s="51">
        <f t="shared" si="148"/>
        <v>-0.1038010332786734</v>
      </c>
      <c r="S2328" s="45" t="str">
        <f t="shared" si="149"/>
        <v>Estimado.rar</v>
      </c>
      <c r="V2328" s="46">
        <f t="shared" ref="V2328:V2391" si="151">+COUNTIF($B$3:$B$2619,B2328)</f>
        <v>1</v>
      </c>
    </row>
    <row r="2329" spans="1:22" s="45" customFormat="1" ht="11.25" hidden="1" customHeight="1" x14ac:dyDescent="0.2">
      <c r="A2329" s="47">
        <f t="shared" si="150"/>
        <v>2315</v>
      </c>
      <c r="B2329" s="48" t="str">
        <f>+'[43]Trafo Pedestal)'!B90</f>
        <v>TTP20</v>
      </c>
      <c r="C2329" s="49" t="str">
        <f>+'[43]Trafo Pedestal)'!C90</f>
        <v xml:space="preserve">TRANSFORMADOR COMPACTO PEDESTAL DE 100 KVA TRIFASICO 10 / 0.38-0.22 KV                                                                                                                                                                                    </v>
      </c>
      <c r="D2329" s="49">
        <f>+'[43]Trafo Pedestal)'!D90</f>
        <v>9569.23</v>
      </c>
      <c r="E2329" s="53">
        <f>+'[43]Trafo Pedestal)'!E90</f>
        <v>8575.9340383187191</v>
      </c>
      <c r="F2329" s="53"/>
      <c r="G2329" s="49" t="str">
        <f>+'[43]Trafo Pedestal)'!F90</f>
        <v>E</v>
      </c>
      <c r="H2329" s="49" t="str">
        <f>+'[43]Trafo Pedestal)'!G90</f>
        <v/>
      </c>
      <c r="I2329" s="49" t="str">
        <f>+'[43]Trafo Pedestal)'!H90</f>
        <v>Estimado</v>
      </c>
      <c r="J2329" s="49" t="str">
        <f>+'[43]Trafo Pedestal)'!I90</f>
        <v/>
      </c>
      <c r="K2329" s="49" t="str">
        <f>+'[43]Trafo Pedestal)'!J90</f>
        <v/>
      </c>
      <c r="L2329" s="49" t="str">
        <f>+'[43]Trafo Pedestal)'!K90</f>
        <v/>
      </c>
      <c r="M2329" s="49" t="str">
        <f>+'[43]Trafo Pedestal)'!L90</f>
        <v/>
      </c>
      <c r="N2329" s="49" t="str">
        <f>+'[43]Trafo Pedestal)'!M90</f>
        <v/>
      </c>
      <c r="O2329" s="49" t="str">
        <f>+'[43]Trafo Pedestal)'!N90</f>
        <v>Estimado</v>
      </c>
      <c r="P2329" s="49" t="str">
        <f>+'[43]Trafo Pedestal)'!O90</f>
        <v/>
      </c>
      <c r="Q2329" s="49" t="str">
        <f>+'[43]Trafo Pedestal)'!P90</f>
        <v>E</v>
      </c>
      <c r="R2329" s="51">
        <f t="shared" si="148"/>
        <v>-0.10380103327867352</v>
      </c>
      <c r="S2329" s="45" t="str">
        <f t="shared" si="149"/>
        <v>Estimado.rar</v>
      </c>
      <c r="V2329" s="46">
        <f t="shared" si="151"/>
        <v>1</v>
      </c>
    </row>
    <row r="2330" spans="1:22" s="45" customFormat="1" ht="11.25" hidden="1" customHeight="1" x14ac:dyDescent="0.2">
      <c r="A2330" s="47">
        <f t="shared" si="150"/>
        <v>2316</v>
      </c>
      <c r="B2330" s="48" t="str">
        <f>+'[43]Trafo Pedestal)'!B91</f>
        <v>TTP21</v>
      </c>
      <c r="C2330" s="49" t="str">
        <f>+'[43]Trafo Pedestal)'!C91</f>
        <v xml:space="preserve">TRANSFORMADOR COMPACTO PEDESTAL DE 150 KVA TRIFASICO 10 / 0.38-0.22 KV                                                                                                                                                                                    </v>
      </c>
      <c r="D2330" s="49">
        <f>+'[43]Trafo Pedestal)'!D91</f>
        <v>10434.89</v>
      </c>
      <c r="E2330" s="53">
        <f>+'[43]Trafo Pedestal)'!E91</f>
        <v>9351.7376358507026</v>
      </c>
      <c r="F2330" s="53"/>
      <c r="G2330" s="49" t="str">
        <f>+'[43]Trafo Pedestal)'!F91</f>
        <v>E</v>
      </c>
      <c r="H2330" s="49" t="str">
        <f>+'[43]Trafo Pedestal)'!G91</f>
        <v/>
      </c>
      <c r="I2330" s="49" t="str">
        <f>+'[43]Trafo Pedestal)'!H91</f>
        <v>Estimado</v>
      </c>
      <c r="J2330" s="49" t="str">
        <f>+'[43]Trafo Pedestal)'!I91</f>
        <v/>
      </c>
      <c r="K2330" s="49" t="str">
        <f>+'[43]Trafo Pedestal)'!J91</f>
        <v/>
      </c>
      <c r="L2330" s="49" t="str">
        <f>+'[43]Trafo Pedestal)'!K91</f>
        <v/>
      </c>
      <c r="M2330" s="49" t="str">
        <f>+'[43]Trafo Pedestal)'!L91</f>
        <v/>
      </c>
      <c r="N2330" s="49" t="str">
        <f>+'[43]Trafo Pedestal)'!M91</f>
        <v/>
      </c>
      <c r="O2330" s="49" t="str">
        <f>+'[43]Trafo Pedestal)'!N91</f>
        <v>Estimado</v>
      </c>
      <c r="P2330" s="49" t="str">
        <f>+'[43]Trafo Pedestal)'!O91</f>
        <v/>
      </c>
      <c r="Q2330" s="49" t="str">
        <f>+'[43]Trafo Pedestal)'!P91</f>
        <v>E</v>
      </c>
      <c r="R2330" s="51">
        <f t="shared" si="148"/>
        <v>-0.1038010332786734</v>
      </c>
      <c r="S2330" s="45" t="str">
        <f t="shared" si="149"/>
        <v>Estimado.rar</v>
      </c>
      <c r="V2330" s="46">
        <f t="shared" si="151"/>
        <v>1</v>
      </c>
    </row>
    <row r="2331" spans="1:22" s="45" customFormat="1" ht="11.25" hidden="1" customHeight="1" x14ac:dyDescent="0.2">
      <c r="A2331" s="47">
        <f t="shared" si="150"/>
        <v>2317</v>
      </c>
      <c r="B2331" s="48" t="str">
        <f>+'[43]Trafo Pedestal)'!B92</f>
        <v>TTP22</v>
      </c>
      <c r="C2331" s="49" t="str">
        <f>+'[43]Trafo Pedestal)'!C92</f>
        <v xml:space="preserve">TRANSFORMADOR COMPACTO PEDESTAL DE 160 KVA TRIFASICO 10 / 0.38-0.22 KV                                                                                                                                                                                    </v>
      </c>
      <c r="D2331" s="49">
        <f>+'[43]Trafo Pedestal)'!D92</f>
        <v>10608.03</v>
      </c>
      <c r="E2331" s="53">
        <f>+'[43]Trafo Pedestal)'!E92</f>
        <v>9506.9055249488356</v>
      </c>
      <c r="F2331" s="53"/>
      <c r="G2331" s="49" t="str">
        <f>+'[43]Trafo Pedestal)'!F92</f>
        <v>E</v>
      </c>
      <c r="H2331" s="49" t="str">
        <f>+'[43]Trafo Pedestal)'!G92</f>
        <v/>
      </c>
      <c r="I2331" s="49" t="str">
        <f>+'[43]Trafo Pedestal)'!H92</f>
        <v>Estimado</v>
      </c>
      <c r="J2331" s="49" t="str">
        <f>+'[43]Trafo Pedestal)'!I92</f>
        <v/>
      </c>
      <c r="K2331" s="49" t="str">
        <f>+'[43]Trafo Pedestal)'!J92</f>
        <v/>
      </c>
      <c r="L2331" s="49" t="str">
        <f>+'[43]Trafo Pedestal)'!K92</f>
        <v/>
      </c>
      <c r="M2331" s="49" t="str">
        <f>+'[43]Trafo Pedestal)'!L92</f>
        <v/>
      </c>
      <c r="N2331" s="49" t="str">
        <f>+'[43]Trafo Pedestal)'!M92</f>
        <v/>
      </c>
      <c r="O2331" s="49" t="str">
        <f>+'[43]Trafo Pedestal)'!N92</f>
        <v>Estimado</v>
      </c>
      <c r="P2331" s="49" t="str">
        <f>+'[43]Trafo Pedestal)'!O92</f>
        <v/>
      </c>
      <c r="Q2331" s="49" t="str">
        <f>+'[43]Trafo Pedestal)'!P92</f>
        <v>E</v>
      </c>
      <c r="R2331" s="51">
        <f t="shared" si="148"/>
        <v>-0.10380103327867329</v>
      </c>
      <c r="S2331" s="45" t="str">
        <f t="shared" si="149"/>
        <v>Estimado.rar</v>
      </c>
      <c r="V2331" s="46">
        <f t="shared" si="151"/>
        <v>1</v>
      </c>
    </row>
    <row r="2332" spans="1:22" s="45" customFormat="1" ht="11.25" hidden="1" customHeight="1" x14ac:dyDescent="0.2">
      <c r="A2332" s="47">
        <f t="shared" si="150"/>
        <v>2318</v>
      </c>
      <c r="B2332" s="48" t="str">
        <f>+'[43]Trafo Pedestal)'!B93</f>
        <v>TTP23</v>
      </c>
      <c r="C2332" s="49" t="str">
        <f>+'[43]Trafo Pedestal)'!C93</f>
        <v xml:space="preserve">TRANSFORMADOR COMPACTO PEDESTAL DE 200 KVA TRIFASICO 10 / 0.38-0.22 KV                                                                                                                                                                                    </v>
      </c>
      <c r="D2332" s="49">
        <f>+'[43]Trafo Pedestal)'!D93</f>
        <v>11300.55</v>
      </c>
      <c r="E2332" s="53">
        <f>+'[43]Trafo Pedestal)'!E93</f>
        <v>10127.541233382686</v>
      </c>
      <c r="F2332" s="53"/>
      <c r="G2332" s="49" t="str">
        <f>+'[43]Trafo Pedestal)'!F93</f>
        <v>E</v>
      </c>
      <c r="H2332" s="49" t="str">
        <f>+'[43]Trafo Pedestal)'!G93</f>
        <v/>
      </c>
      <c r="I2332" s="49" t="str">
        <f>+'[43]Trafo Pedestal)'!H93</f>
        <v>Estimado</v>
      </c>
      <c r="J2332" s="49" t="str">
        <f>+'[43]Trafo Pedestal)'!I93</f>
        <v/>
      </c>
      <c r="K2332" s="49" t="str">
        <f>+'[43]Trafo Pedestal)'!J93</f>
        <v/>
      </c>
      <c r="L2332" s="49" t="str">
        <f>+'[43]Trafo Pedestal)'!K93</f>
        <v/>
      </c>
      <c r="M2332" s="49" t="str">
        <f>+'[43]Trafo Pedestal)'!L93</f>
        <v/>
      </c>
      <c r="N2332" s="49" t="str">
        <f>+'[43]Trafo Pedestal)'!M93</f>
        <v/>
      </c>
      <c r="O2332" s="49" t="str">
        <f>+'[43]Trafo Pedestal)'!N93</f>
        <v>Estimado</v>
      </c>
      <c r="P2332" s="49" t="str">
        <f>+'[43]Trafo Pedestal)'!O93</f>
        <v/>
      </c>
      <c r="Q2332" s="49" t="str">
        <f>+'[43]Trafo Pedestal)'!P93</f>
        <v>E</v>
      </c>
      <c r="R2332" s="51">
        <f t="shared" si="148"/>
        <v>-0.1038010332786734</v>
      </c>
      <c r="S2332" s="45" t="str">
        <f t="shared" si="149"/>
        <v>Estimado.rar</v>
      </c>
      <c r="V2332" s="46">
        <f t="shared" si="151"/>
        <v>1</v>
      </c>
    </row>
    <row r="2333" spans="1:22" s="45" customFormat="1" ht="11.25" hidden="1" customHeight="1" x14ac:dyDescent="0.2">
      <c r="A2333" s="47">
        <f t="shared" si="150"/>
        <v>2319</v>
      </c>
      <c r="B2333" s="48" t="str">
        <f>+'[43]Trafo Pedestal)'!B94</f>
        <v>TTP24</v>
      </c>
      <c r="C2333" s="49" t="str">
        <f>+'[43]Trafo Pedestal)'!C94</f>
        <v xml:space="preserve">TRANSFORMADOR COMPACTO PEDESTAL DE 200 KVA TRIFASICO 10 / 0.44-0.22 KV                                                                                                                                                                                    </v>
      </c>
      <c r="D2333" s="49">
        <f>+'[43]Trafo Pedestal)'!D94</f>
        <v>11300.55</v>
      </c>
      <c r="E2333" s="53">
        <f>+'[43]Trafo Pedestal)'!E94</f>
        <v>10127.541233382686</v>
      </c>
      <c r="F2333" s="53"/>
      <c r="G2333" s="49" t="str">
        <f>+'[43]Trafo Pedestal)'!F94</f>
        <v>E</v>
      </c>
      <c r="H2333" s="49" t="str">
        <f>+'[43]Trafo Pedestal)'!G94</f>
        <v/>
      </c>
      <c r="I2333" s="49" t="str">
        <f>+'[43]Trafo Pedestal)'!H94</f>
        <v>Estimado</v>
      </c>
      <c r="J2333" s="49" t="str">
        <f>+'[43]Trafo Pedestal)'!I94</f>
        <v/>
      </c>
      <c r="K2333" s="49" t="str">
        <f>+'[43]Trafo Pedestal)'!J94</f>
        <v/>
      </c>
      <c r="L2333" s="49" t="str">
        <f>+'[43]Trafo Pedestal)'!K94</f>
        <v/>
      </c>
      <c r="M2333" s="49" t="str">
        <f>+'[43]Trafo Pedestal)'!L94</f>
        <v/>
      </c>
      <c r="N2333" s="49" t="str">
        <f>+'[43]Trafo Pedestal)'!M94</f>
        <v/>
      </c>
      <c r="O2333" s="49" t="str">
        <f>+'[43]Trafo Pedestal)'!N94</f>
        <v>Estimado</v>
      </c>
      <c r="P2333" s="49" t="str">
        <f>+'[43]Trafo Pedestal)'!O94</f>
        <v/>
      </c>
      <c r="Q2333" s="49" t="str">
        <f>+'[43]Trafo Pedestal)'!P94</f>
        <v>E</v>
      </c>
      <c r="R2333" s="51">
        <f t="shared" si="148"/>
        <v>-0.1038010332786734</v>
      </c>
      <c r="S2333" s="45" t="str">
        <f t="shared" si="149"/>
        <v>Estimado.rar</v>
      </c>
      <c r="V2333" s="46">
        <f t="shared" si="151"/>
        <v>1</v>
      </c>
    </row>
    <row r="2334" spans="1:22" s="45" customFormat="1" ht="11.25" hidden="1" customHeight="1" x14ac:dyDescent="0.2">
      <c r="A2334" s="47">
        <f t="shared" si="150"/>
        <v>2320</v>
      </c>
      <c r="B2334" s="48" t="str">
        <f>+'[43]Trafo Pedestal)'!B95</f>
        <v>TTP25</v>
      </c>
      <c r="C2334" s="49" t="str">
        <f>+'[43]Trafo Pedestal)'!C95</f>
        <v xml:space="preserve">TRANSFORMADOR COMPACTO PEDESTAL DE 250 KVA TRIFASICO 10 / 0.38-0.22 KV                                                                                                                                                                                    </v>
      </c>
      <c r="D2334" s="49">
        <f>+'[43]Trafo Pedestal)'!D95</f>
        <v>11830.03</v>
      </c>
      <c r="E2334" s="53">
        <f>+'[43]Trafo Pedestal)'!E95</f>
        <v>10602.060662282296</v>
      </c>
      <c r="F2334" s="53"/>
      <c r="G2334" s="49" t="str">
        <f>+'[43]Trafo Pedestal)'!F95</f>
        <v>E</v>
      </c>
      <c r="H2334" s="49" t="str">
        <f>+'[43]Trafo Pedestal)'!G95</f>
        <v/>
      </c>
      <c r="I2334" s="49" t="str">
        <f>+'[43]Trafo Pedestal)'!H95</f>
        <v>Estimado</v>
      </c>
      <c r="J2334" s="49" t="str">
        <f>+'[43]Trafo Pedestal)'!I95</f>
        <v/>
      </c>
      <c r="K2334" s="49" t="str">
        <f>+'[43]Trafo Pedestal)'!J95</f>
        <v/>
      </c>
      <c r="L2334" s="49" t="str">
        <f>+'[43]Trafo Pedestal)'!K95</f>
        <v/>
      </c>
      <c r="M2334" s="49" t="str">
        <f>+'[43]Trafo Pedestal)'!L95</f>
        <v/>
      </c>
      <c r="N2334" s="49" t="str">
        <f>+'[43]Trafo Pedestal)'!M95</f>
        <v/>
      </c>
      <c r="O2334" s="49" t="str">
        <f>+'[43]Trafo Pedestal)'!N95</f>
        <v>Estimado</v>
      </c>
      <c r="P2334" s="49" t="str">
        <f>+'[43]Trafo Pedestal)'!O95</f>
        <v/>
      </c>
      <c r="Q2334" s="49" t="str">
        <f>+'[43]Trafo Pedestal)'!P95</f>
        <v>E</v>
      </c>
      <c r="R2334" s="51">
        <f t="shared" si="148"/>
        <v>-0.1038010332786734</v>
      </c>
      <c r="S2334" s="45" t="str">
        <f t="shared" si="149"/>
        <v>Estimado.rar</v>
      </c>
      <c r="V2334" s="46">
        <f t="shared" si="151"/>
        <v>1</v>
      </c>
    </row>
    <row r="2335" spans="1:22" s="45" customFormat="1" ht="11.25" hidden="1" customHeight="1" x14ac:dyDescent="0.2">
      <c r="A2335" s="47">
        <f t="shared" si="150"/>
        <v>2321</v>
      </c>
      <c r="B2335" s="48" t="str">
        <f>+'[43]Trafo Pedestal)'!B96</f>
        <v>TTP26</v>
      </c>
      <c r="C2335" s="49" t="str">
        <f>+'[43]Trafo Pedestal)'!C96</f>
        <v xml:space="preserve">TRANSFORMADOR COMPACTO PEDESTAL DE 300 KVA TRIFASICO 10 / 0.38-0.22 KV                                                                                                                                                                                    </v>
      </c>
      <c r="D2335" s="49">
        <f>+'[43]Trafo Pedestal)'!D96</f>
        <v>13031.87</v>
      </c>
      <c r="E2335" s="53">
        <f>+'[43]Trafo Pedestal)'!E96</f>
        <v>11679.148428446655</v>
      </c>
      <c r="F2335" s="53"/>
      <c r="G2335" s="49" t="str">
        <f>+'[43]Trafo Pedestal)'!F96</f>
        <v>E</v>
      </c>
      <c r="H2335" s="49" t="str">
        <f>+'[43]Trafo Pedestal)'!G96</f>
        <v/>
      </c>
      <c r="I2335" s="49" t="str">
        <f>+'[43]Trafo Pedestal)'!H96</f>
        <v>Estimado</v>
      </c>
      <c r="J2335" s="49" t="str">
        <f>+'[43]Trafo Pedestal)'!I96</f>
        <v/>
      </c>
      <c r="K2335" s="49" t="str">
        <f>+'[43]Trafo Pedestal)'!J96</f>
        <v/>
      </c>
      <c r="L2335" s="49" t="str">
        <f>+'[43]Trafo Pedestal)'!K96</f>
        <v/>
      </c>
      <c r="M2335" s="49" t="str">
        <f>+'[43]Trafo Pedestal)'!L96</f>
        <v/>
      </c>
      <c r="N2335" s="49" t="str">
        <f>+'[43]Trafo Pedestal)'!M96</f>
        <v/>
      </c>
      <c r="O2335" s="49" t="str">
        <f>+'[43]Trafo Pedestal)'!N96</f>
        <v>Estimado</v>
      </c>
      <c r="P2335" s="49" t="str">
        <f>+'[43]Trafo Pedestal)'!O96</f>
        <v/>
      </c>
      <c r="Q2335" s="49" t="str">
        <f>+'[43]Trafo Pedestal)'!P96</f>
        <v>E</v>
      </c>
      <c r="R2335" s="51">
        <f t="shared" si="148"/>
        <v>-0.1038010332786734</v>
      </c>
      <c r="S2335" s="45" t="str">
        <f t="shared" si="149"/>
        <v>Estimado.rar</v>
      </c>
      <c r="V2335" s="46">
        <f t="shared" si="151"/>
        <v>1</v>
      </c>
    </row>
    <row r="2336" spans="1:22" s="45" customFormat="1" ht="11.25" hidden="1" customHeight="1" x14ac:dyDescent="0.2">
      <c r="A2336" s="47">
        <f t="shared" si="150"/>
        <v>2322</v>
      </c>
      <c r="B2336" s="48" t="str">
        <f>+'[43]Trafo Pedestal)'!B97</f>
        <v>TTP27</v>
      </c>
      <c r="C2336" s="49" t="str">
        <f>+'[43]Trafo Pedestal)'!C97</f>
        <v xml:space="preserve">TRANSFORMADOR COMPACTO PEDESTAL DE 315 KVA TRIFASICO 10 / 0.38-0.22 KV                                                                                                                                                                                    </v>
      </c>
      <c r="D2336" s="49">
        <f>+'[43]Trafo Pedestal)'!D97</f>
        <v>13291.57</v>
      </c>
      <c r="E2336" s="53">
        <f>+'[43]Trafo Pedestal)'!E97</f>
        <v>11911.891300104182</v>
      </c>
      <c r="F2336" s="53"/>
      <c r="G2336" s="49" t="str">
        <f>+'[43]Trafo Pedestal)'!F97</f>
        <v>E</v>
      </c>
      <c r="H2336" s="49" t="str">
        <f>+'[43]Trafo Pedestal)'!G97</f>
        <v/>
      </c>
      <c r="I2336" s="49" t="str">
        <f>+'[43]Trafo Pedestal)'!H97</f>
        <v>Estimado</v>
      </c>
      <c r="J2336" s="49" t="str">
        <f>+'[43]Trafo Pedestal)'!I97</f>
        <v/>
      </c>
      <c r="K2336" s="49" t="str">
        <f>+'[43]Trafo Pedestal)'!J97</f>
        <v/>
      </c>
      <c r="L2336" s="49" t="str">
        <f>+'[43]Trafo Pedestal)'!K97</f>
        <v/>
      </c>
      <c r="M2336" s="49" t="str">
        <f>+'[43]Trafo Pedestal)'!L97</f>
        <v/>
      </c>
      <c r="N2336" s="49" t="str">
        <f>+'[43]Trafo Pedestal)'!M97</f>
        <v/>
      </c>
      <c r="O2336" s="49" t="str">
        <f>+'[43]Trafo Pedestal)'!N97</f>
        <v>Estimado</v>
      </c>
      <c r="P2336" s="49" t="str">
        <f>+'[43]Trafo Pedestal)'!O97</f>
        <v/>
      </c>
      <c r="Q2336" s="49" t="str">
        <f>+'[43]Trafo Pedestal)'!P97</f>
        <v>E</v>
      </c>
      <c r="R2336" s="51">
        <f t="shared" si="148"/>
        <v>-0.1038010332786734</v>
      </c>
      <c r="S2336" s="45" t="str">
        <f t="shared" si="149"/>
        <v>Estimado.rar</v>
      </c>
      <c r="V2336" s="46">
        <f t="shared" si="151"/>
        <v>1</v>
      </c>
    </row>
    <row r="2337" spans="1:22" s="45" customFormat="1" ht="11.25" hidden="1" customHeight="1" x14ac:dyDescent="0.2">
      <c r="A2337" s="47">
        <f t="shared" si="150"/>
        <v>2323</v>
      </c>
      <c r="B2337" s="48" t="str">
        <f>+'[43]Trafo Pedestal)'!B98</f>
        <v>TTP28</v>
      </c>
      <c r="C2337" s="49" t="str">
        <f>+'[43]Trafo Pedestal)'!C98</f>
        <v xml:space="preserve">TRANSFORMADOR COMPACTO PEDESTAL DE 320 KVA TRIFASICO 10 / 0.38-0.22 KV                                                                                                                                                                                    </v>
      </c>
      <c r="D2337" s="49">
        <f>+'[43]Trafo Pedestal)'!D98</f>
        <v>13378.14</v>
      </c>
      <c r="E2337" s="53">
        <f>+'[43]Trafo Pedestal)'!E98</f>
        <v>11989.475244653248</v>
      </c>
      <c r="F2337" s="53"/>
      <c r="G2337" s="49" t="str">
        <f>+'[43]Trafo Pedestal)'!F98</f>
        <v>E</v>
      </c>
      <c r="H2337" s="49" t="str">
        <f>+'[43]Trafo Pedestal)'!G98</f>
        <v/>
      </c>
      <c r="I2337" s="49" t="str">
        <f>+'[43]Trafo Pedestal)'!H98</f>
        <v>Estimado</v>
      </c>
      <c r="J2337" s="49" t="str">
        <f>+'[43]Trafo Pedestal)'!I98</f>
        <v/>
      </c>
      <c r="K2337" s="49" t="str">
        <f>+'[43]Trafo Pedestal)'!J98</f>
        <v/>
      </c>
      <c r="L2337" s="49" t="str">
        <f>+'[43]Trafo Pedestal)'!K98</f>
        <v/>
      </c>
      <c r="M2337" s="49" t="str">
        <f>+'[43]Trafo Pedestal)'!L98</f>
        <v/>
      </c>
      <c r="N2337" s="49" t="str">
        <f>+'[43]Trafo Pedestal)'!M98</f>
        <v/>
      </c>
      <c r="O2337" s="49" t="str">
        <f>+'[43]Trafo Pedestal)'!N98</f>
        <v>Estimado</v>
      </c>
      <c r="P2337" s="49" t="str">
        <f>+'[43]Trafo Pedestal)'!O98</f>
        <v/>
      </c>
      <c r="Q2337" s="49" t="str">
        <f>+'[43]Trafo Pedestal)'!P98</f>
        <v>E</v>
      </c>
      <c r="R2337" s="51">
        <f t="shared" si="148"/>
        <v>-0.1038010332786734</v>
      </c>
      <c r="S2337" s="45" t="str">
        <f t="shared" si="149"/>
        <v>Estimado.rar</v>
      </c>
      <c r="V2337" s="46">
        <f t="shared" si="151"/>
        <v>1</v>
      </c>
    </row>
    <row r="2338" spans="1:22" s="45" customFormat="1" ht="11.25" hidden="1" customHeight="1" x14ac:dyDescent="0.2">
      <c r="A2338" s="47">
        <f t="shared" si="150"/>
        <v>2324</v>
      </c>
      <c r="B2338" s="48" t="str">
        <f>+'[43]Trafo Pedestal)'!B99</f>
        <v>TTP29</v>
      </c>
      <c r="C2338" s="49" t="str">
        <f>+'[43]Trafo Pedestal)'!C99</f>
        <v xml:space="preserve">TRANSFORMADOR COMPACTO PEDESTAL DE 400 KVA TRIFASICO 10 / 0.38-0.22 KV                                                                                                                                                                                    </v>
      </c>
      <c r="D2338" s="49">
        <f>+'[43]Trafo Pedestal)'!D99</f>
        <v>15320.35</v>
      </c>
      <c r="E2338" s="53">
        <f>+'[43]Trafo Pedestal)'!E99</f>
        <v>13730.081839809076</v>
      </c>
      <c r="F2338" s="53"/>
      <c r="G2338" s="49" t="str">
        <f>+'[43]Trafo Pedestal)'!F99</f>
        <v>E</v>
      </c>
      <c r="H2338" s="49" t="str">
        <f>+'[43]Trafo Pedestal)'!G99</f>
        <v/>
      </c>
      <c r="I2338" s="49" t="str">
        <f>+'[43]Trafo Pedestal)'!H99</f>
        <v>Estimado</v>
      </c>
      <c r="J2338" s="49" t="str">
        <f>+'[43]Trafo Pedestal)'!I99</f>
        <v/>
      </c>
      <c r="K2338" s="49" t="str">
        <f>+'[43]Trafo Pedestal)'!J99</f>
        <v/>
      </c>
      <c r="L2338" s="49" t="str">
        <f>+'[43]Trafo Pedestal)'!K99</f>
        <v/>
      </c>
      <c r="M2338" s="49" t="str">
        <f>+'[43]Trafo Pedestal)'!L99</f>
        <v/>
      </c>
      <c r="N2338" s="49" t="str">
        <f>+'[43]Trafo Pedestal)'!M99</f>
        <v/>
      </c>
      <c r="O2338" s="49" t="str">
        <f>+'[43]Trafo Pedestal)'!N99</f>
        <v>Estimado</v>
      </c>
      <c r="P2338" s="49" t="str">
        <f>+'[43]Trafo Pedestal)'!O99</f>
        <v/>
      </c>
      <c r="Q2338" s="49" t="str">
        <f>+'[43]Trafo Pedestal)'!P99</f>
        <v>E</v>
      </c>
      <c r="R2338" s="51">
        <f t="shared" si="148"/>
        <v>-0.1038010332786734</v>
      </c>
      <c r="S2338" s="45" t="str">
        <f t="shared" si="149"/>
        <v>Estimado.rar</v>
      </c>
      <c r="V2338" s="46">
        <f t="shared" si="151"/>
        <v>1</v>
      </c>
    </row>
    <row r="2339" spans="1:22" s="45" customFormat="1" ht="11.25" hidden="1" customHeight="1" x14ac:dyDescent="0.2">
      <c r="A2339" s="47">
        <f t="shared" si="150"/>
        <v>2325</v>
      </c>
      <c r="B2339" s="48" t="str">
        <f>+'[43]Trafo Pedestal)'!B100</f>
        <v>TTP30</v>
      </c>
      <c r="C2339" s="49" t="str">
        <f>+'[43]Trafo Pedestal)'!C100</f>
        <v xml:space="preserve">TRANSFORMADOR COMPACTO PEDESTAL DE 500 KVA TRIFASICO 10 / 0.38-0.22 KV                                                                                                                                                                                    </v>
      </c>
      <c r="D2339" s="49">
        <f>+'[43]Trafo Pedestal)'!D100</f>
        <v>16494.509999999998</v>
      </c>
      <c r="E2339" s="53">
        <f>+'[43]Trafo Pedestal)'!E100</f>
        <v>14782.362818574587</v>
      </c>
      <c r="F2339" s="53"/>
      <c r="G2339" s="49" t="str">
        <f>+'[43]Trafo Pedestal)'!F100</f>
        <v>E</v>
      </c>
      <c r="H2339" s="49" t="str">
        <f>+'[43]Trafo Pedestal)'!G100</f>
        <v/>
      </c>
      <c r="I2339" s="49" t="str">
        <f>+'[43]Trafo Pedestal)'!H100</f>
        <v>Estimado</v>
      </c>
      <c r="J2339" s="49" t="str">
        <f>+'[43]Trafo Pedestal)'!I100</f>
        <v/>
      </c>
      <c r="K2339" s="49" t="str">
        <f>+'[43]Trafo Pedestal)'!J100</f>
        <v/>
      </c>
      <c r="L2339" s="49" t="str">
        <f>+'[43]Trafo Pedestal)'!K100</f>
        <v/>
      </c>
      <c r="M2339" s="49" t="str">
        <f>+'[43]Trafo Pedestal)'!L100</f>
        <v/>
      </c>
      <c r="N2339" s="49" t="str">
        <f>+'[43]Trafo Pedestal)'!M100</f>
        <v/>
      </c>
      <c r="O2339" s="49" t="str">
        <f>+'[43]Trafo Pedestal)'!N100</f>
        <v>Estimado</v>
      </c>
      <c r="P2339" s="49" t="str">
        <f>+'[43]Trafo Pedestal)'!O100</f>
        <v/>
      </c>
      <c r="Q2339" s="49" t="str">
        <f>+'[43]Trafo Pedestal)'!P100</f>
        <v>E</v>
      </c>
      <c r="R2339" s="51">
        <f t="shared" si="148"/>
        <v>-0.1038010332786734</v>
      </c>
      <c r="S2339" s="45" t="str">
        <f t="shared" si="149"/>
        <v>Estimado.rar</v>
      </c>
      <c r="V2339" s="46">
        <f t="shared" si="151"/>
        <v>1</v>
      </c>
    </row>
    <row r="2340" spans="1:22" s="45" customFormat="1" ht="11.25" hidden="1" customHeight="1" x14ac:dyDescent="0.2">
      <c r="A2340" s="47">
        <f t="shared" si="150"/>
        <v>2326</v>
      </c>
      <c r="B2340" s="48" t="str">
        <f>+'[43]Trafo Corriente'!B46</f>
        <v>SAB25</v>
      </c>
      <c r="C2340" s="49" t="str">
        <f>+'[43]Trafo Corriente'!C46</f>
        <v xml:space="preserve">TRANSFORMADOR DE CORRIENTE 200/5A 220V                                                                                                                                                                                                                    </v>
      </c>
      <c r="D2340" s="49">
        <f>+'[43]Trafo Corriente'!D46</f>
        <v>24.09</v>
      </c>
      <c r="E2340" s="53">
        <f>+'[43]Trafo Corriente'!E46</f>
        <v>26.821000000000002</v>
      </c>
      <c r="F2340" s="53"/>
      <c r="G2340" s="49" t="str">
        <f>+'[43]Trafo Corriente'!F46</f>
        <v>E</v>
      </c>
      <c r="H2340" s="49" t="str">
        <f>+'[43]Trafo Corriente'!G46</f>
        <v/>
      </c>
      <c r="I2340" s="49" t="str">
        <f>+'[43]Trafo Corriente'!H46</f>
        <v>Estimado</v>
      </c>
      <c r="J2340" s="49" t="str">
        <f>+'[43]Trafo Corriente'!I46</f>
        <v/>
      </c>
      <c r="K2340" s="49" t="str">
        <f>+'[43]Trafo Corriente'!J46</f>
        <v/>
      </c>
      <c r="L2340" s="49" t="str">
        <f>+'[43]Trafo Corriente'!K46</f>
        <v/>
      </c>
      <c r="M2340" s="49" t="str">
        <f>+'[43]Trafo Corriente'!L46</f>
        <v/>
      </c>
      <c r="N2340" s="49">
        <f>+'[43]Trafo Corriente'!M46</f>
        <v>3</v>
      </c>
      <c r="O2340" s="49" t="str">
        <f>+'[43]Trafo Corriente'!N46</f>
        <v>Estimado</v>
      </c>
      <c r="P2340" s="49" t="str">
        <f>+'[43]Trafo Corriente'!O46</f>
        <v/>
      </c>
      <c r="Q2340" s="49" t="str">
        <f>+'[43]Trafo Corriente'!P46</f>
        <v>E</v>
      </c>
      <c r="R2340" s="51">
        <f t="shared" si="148"/>
        <v>0.11336654213366559</v>
      </c>
      <c r="S2340" s="45" t="str">
        <f t="shared" si="149"/>
        <v>Estimado.rar</v>
      </c>
      <c r="V2340" s="46">
        <f t="shared" si="151"/>
        <v>1</v>
      </c>
    </row>
    <row r="2341" spans="1:22" s="45" customFormat="1" ht="11.25" hidden="1" customHeight="1" x14ac:dyDescent="0.2">
      <c r="A2341" s="47">
        <f t="shared" si="150"/>
        <v>2327</v>
      </c>
      <c r="B2341" s="48" t="str">
        <f>+'[43]Trafo Corriente'!B47</f>
        <v>SAB08</v>
      </c>
      <c r="C2341" s="49" t="str">
        <f>+'[43]Trafo Corriente'!C47</f>
        <v xml:space="preserve">TRANSFORMADOR DE CORRIENTE 300/5A 220V                                                                                                                                                                                                                    </v>
      </c>
      <c r="D2341" s="49">
        <f>+'[43]Trafo Corriente'!D47</f>
        <v>29.24</v>
      </c>
      <c r="E2341" s="53">
        <f>+'[43]Trafo Corriente'!E47</f>
        <v>32.659999999999997</v>
      </c>
      <c r="F2341" s="53"/>
      <c r="G2341" s="49" t="str">
        <f>+'[43]Trafo Corriente'!F47</f>
        <v>S</v>
      </c>
      <c r="H2341" s="49">
        <f>+'[43]Trafo Corriente'!G47</f>
        <v>30</v>
      </c>
      <c r="I2341" s="49" t="str">
        <f>+'[43]Trafo Corriente'!H47</f>
        <v>Orden de Compra OC-1946</v>
      </c>
      <c r="J2341" s="49" t="str">
        <f>+'[43]Trafo Corriente'!I47</f>
        <v>Individual</v>
      </c>
      <c r="K2341" s="49" t="str">
        <f>+'[43]Trafo Corriente'!J47</f>
        <v>ELDU</v>
      </c>
      <c r="L2341" s="49" t="str">
        <f>+'[43]Trafo Corriente'!K47</f>
        <v>SIGELEC S.A.C.</v>
      </c>
      <c r="M2341" s="49">
        <f>+'[43]Trafo Corriente'!L47</f>
        <v>42633</v>
      </c>
      <c r="N2341" s="49">
        <f>+'[43]Trafo Corriente'!M47</f>
        <v>30</v>
      </c>
      <c r="O2341" s="49" t="str">
        <f>+'[43]Trafo Corriente'!N47</f>
        <v>Sustento</v>
      </c>
      <c r="P2341" s="49">
        <f>+'[43]Trafo Corriente'!O47</f>
        <v>30</v>
      </c>
      <c r="Q2341" s="49" t="str">
        <f>+'[43]Trafo Corriente'!P47</f>
        <v>S</v>
      </c>
      <c r="R2341" s="51">
        <f t="shared" si="148"/>
        <v>0.11696306429548553</v>
      </c>
      <c r="S2341" s="45" t="str">
        <f t="shared" si="149"/>
        <v>ELDU: Orden de Compra OC-1946</v>
      </c>
      <c r="V2341" s="46">
        <f t="shared" si="151"/>
        <v>1</v>
      </c>
    </row>
    <row r="2342" spans="1:22" s="45" customFormat="1" ht="11.25" hidden="1" customHeight="1" x14ac:dyDescent="0.2">
      <c r="A2342" s="47">
        <f t="shared" si="150"/>
        <v>2328</v>
      </c>
      <c r="B2342" s="48" t="str">
        <f>+'[43]Trafo Corriente'!B48</f>
        <v>SAB26</v>
      </c>
      <c r="C2342" s="49" t="str">
        <f>+'[43]Trafo Corriente'!C48</f>
        <v xml:space="preserve">TRANSFORMADOR DE CORRIENTE 400/5A 220V                                                                                                                                                                                                                    </v>
      </c>
      <c r="D2342" s="49">
        <f>+'[43]Trafo Corriente'!D48</f>
        <v>38.28</v>
      </c>
      <c r="E2342" s="53">
        <f>+'[43]Trafo Corriente'!E48</f>
        <v>38.521000000000001</v>
      </c>
      <c r="F2342" s="53"/>
      <c r="G2342" s="49" t="str">
        <f>+'[43]Trafo Corriente'!F48</f>
        <v>E</v>
      </c>
      <c r="H2342" s="49" t="str">
        <f>+'[43]Trafo Corriente'!G48</f>
        <v/>
      </c>
      <c r="I2342" s="49" t="str">
        <f>+'[43]Trafo Corriente'!H48</f>
        <v>Estimado</v>
      </c>
      <c r="J2342" s="49" t="str">
        <f>+'[43]Trafo Corriente'!I48</f>
        <v/>
      </c>
      <c r="K2342" s="49" t="str">
        <f>+'[43]Trafo Corriente'!J48</f>
        <v/>
      </c>
      <c r="L2342" s="49" t="str">
        <f>+'[43]Trafo Corriente'!K48</f>
        <v/>
      </c>
      <c r="M2342" s="49" t="str">
        <f>+'[43]Trafo Corriente'!L48</f>
        <v/>
      </c>
      <c r="N2342" s="49" t="str">
        <f>+'[43]Trafo Corriente'!M48</f>
        <v/>
      </c>
      <c r="O2342" s="49" t="str">
        <f>+'[43]Trafo Corriente'!N48</f>
        <v>Estimado</v>
      </c>
      <c r="P2342" s="49" t="str">
        <f>+'[43]Trafo Corriente'!O48</f>
        <v/>
      </c>
      <c r="Q2342" s="49" t="str">
        <f>+'[43]Trafo Corriente'!P48</f>
        <v>E</v>
      </c>
      <c r="R2342" s="51">
        <f t="shared" si="148"/>
        <v>6.2957157784744311E-3</v>
      </c>
      <c r="S2342" s="45" t="str">
        <f t="shared" si="149"/>
        <v>Estimado.rar</v>
      </c>
      <c r="V2342" s="46">
        <f t="shared" si="151"/>
        <v>1</v>
      </c>
    </row>
    <row r="2343" spans="1:22" s="45" customFormat="1" ht="11.25" hidden="1" customHeight="1" x14ac:dyDescent="0.2">
      <c r="A2343" s="47">
        <f t="shared" si="150"/>
        <v>2329</v>
      </c>
      <c r="B2343" s="48" t="str">
        <f>+'[43]Trafo Corriente'!B49</f>
        <v>SAB17</v>
      </c>
      <c r="C2343" s="49" t="str">
        <f>+'[43]Trafo Corriente'!C49</f>
        <v xml:space="preserve">TRANSFORMADOR DE CORRIENTE 500/5A 220V                                                                                                                                                                                                                    </v>
      </c>
      <c r="D2343" s="49">
        <f>+'[43]Trafo Corriente'!D49</f>
        <v>41.11</v>
      </c>
      <c r="E2343" s="53">
        <f>+'[43]Trafo Corriente'!E49</f>
        <v>44.371000000000002</v>
      </c>
      <c r="F2343" s="53"/>
      <c r="G2343" s="49" t="str">
        <f>+'[43]Trafo Corriente'!F49</f>
        <v>E</v>
      </c>
      <c r="H2343" s="49" t="str">
        <f>+'[43]Trafo Corriente'!G49</f>
        <v/>
      </c>
      <c r="I2343" s="49" t="str">
        <f>+'[43]Trafo Corriente'!H49</f>
        <v>Estimado</v>
      </c>
      <c r="J2343" s="49" t="str">
        <f>+'[43]Trafo Corriente'!I49</f>
        <v/>
      </c>
      <c r="K2343" s="49" t="str">
        <f>+'[43]Trafo Corriente'!J49</f>
        <v/>
      </c>
      <c r="L2343" s="49" t="str">
        <f>+'[43]Trafo Corriente'!K49</f>
        <v/>
      </c>
      <c r="M2343" s="49" t="str">
        <f>+'[43]Trafo Corriente'!L49</f>
        <v/>
      </c>
      <c r="N2343" s="49">
        <f>+'[43]Trafo Corriente'!M49</f>
        <v>1</v>
      </c>
      <c r="O2343" s="49" t="str">
        <f>+'[43]Trafo Corriente'!N49</f>
        <v>Estimado</v>
      </c>
      <c r="P2343" s="49" t="str">
        <f>+'[43]Trafo Corriente'!O49</f>
        <v/>
      </c>
      <c r="Q2343" s="49" t="str">
        <f>+'[43]Trafo Corriente'!P49</f>
        <v>E</v>
      </c>
      <c r="R2343" s="51">
        <f t="shared" si="148"/>
        <v>7.9323765507175903E-2</v>
      </c>
      <c r="S2343" s="45" t="str">
        <f t="shared" si="149"/>
        <v>Estimado.rar</v>
      </c>
      <c r="V2343" s="46">
        <f t="shared" si="151"/>
        <v>1</v>
      </c>
    </row>
    <row r="2344" spans="1:22" s="45" customFormat="1" ht="11.25" hidden="1" customHeight="1" x14ac:dyDescent="0.2">
      <c r="A2344" s="47">
        <f t="shared" si="150"/>
        <v>2330</v>
      </c>
      <c r="B2344" s="48" t="str">
        <f>+'[43]Trafo Corriente'!B50</f>
        <v>SAB18</v>
      </c>
      <c r="C2344" s="49" t="str">
        <f>+'[43]Trafo Corriente'!C50</f>
        <v xml:space="preserve">TRANSFORMADOR DE CORRIENTE 600/5A 220V                                                                                                                                                                                                                    </v>
      </c>
      <c r="D2344" s="49">
        <f>+'[43]Trafo Corriente'!D50</f>
        <v>56.36</v>
      </c>
      <c r="E2344" s="53">
        <f>+'[43]Trafo Corriente'!E50</f>
        <v>50.221000000000004</v>
      </c>
      <c r="F2344" s="53"/>
      <c r="G2344" s="49" t="str">
        <f>+'[43]Trafo Corriente'!F50</f>
        <v>E</v>
      </c>
      <c r="H2344" s="49" t="str">
        <f>+'[43]Trafo Corriente'!G50</f>
        <v/>
      </c>
      <c r="I2344" s="49" t="str">
        <f>+'[43]Trafo Corriente'!H50</f>
        <v>Estimado</v>
      </c>
      <c r="J2344" s="49" t="str">
        <f>+'[43]Trafo Corriente'!I50</f>
        <v/>
      </c>
      <c r="K2344" s="49" t="str">
        <f>+'[43]Trafo Corriente'!J50</f>
        <v/>
      </c>
      <c r="L2344" s="49" t="str">
        <f>+'[43]Trafo Corriente'!K50</f>
        <v/>
      </c>
      <c r="M2344" s="49" t="str">
        <f>+'[43]Trafo Corriente'!L50</f>
        <v/>
      </c>
      <c r="N2344" s="49" t="str">
        <f>+'[43]Trafo Corriente'!M50</f>
        <v/>
      </c>
      <c r="O2344" s="49" t="str">
        <f>+'[43]Trafo Corriente'!N50</f>
        <v>Estimado</v>
      </c>
      <c r="P2344" s="49" t="str">
        <f>+'[43]Trafo Corriente'!O50</f>
        <v/>
      </c>
      <c r="Q2344" s="49" t="str">
        <f>+'[43]Trafo Corriente'!P50</f>
        <v>E</v>
      </c>
      <c r="R2344" s="51">
        <f t="shared" si="148"/>
        <v>-0.10892476933995732</v>
      </c>
      <c r="S2344" s="45" t="str">
        <f t="shared" si="149"/>
        <v>Estimado.rar</v>
      </c>
      <c r="V2344" s="46">
        <f t="shared" si="151"/>
        <v>1</v>
      </c>
    </row>
    <row r="2345" spans="1:22" s="45" customFormat="1" ht="11.25" hidden="1" customHeight="1" x14ac:dyDescent="0.2">
      <c r="A2345" s="47">
        <f t="shared" si="150"/>
        <v>2331</v>
      </c>
      <c r="B2345" s="48" t="str">
        <f>+'[43]Trafo Corriente'!B51</f>
        <v>SAB09</v>
      </c>
      <c r="C2345" s="49" t="str">
        <f>+'[43]Trafo Corriente'!C51</f>
        <v xml:space="preserve">TRANSFORMADOR DE CORRIENTE 750/5A 220V                                                                                                                                                                                                                    </v>
      </c>
      <c r="D2345" s="49">
        <f>+'[43]Trafo Corriente'!D51</f>
        <v>69.92</v>
      </c>
      <c r="E2345" s="53">
        <f>+'[43]Trafo Corriente'!E51</f>
        <v>58.996000000000002</v>
      </c>
      <c r="F2345" s="53"/>
      <c r="G2345" s="49" t="str">
        <f>+'[43]Trafo Corriente'!F51</f>
        <v>E</v>
      </c>
      <c r="H2345" s="49" t="str">
        <f>+'[43]Trafo Corriente'!G51</f>
        <v/>
      </c>
      <c r="I2345" s="49" t="str">
        <f>+'[43]Trafo Corriente'!H51</f>
        <v>Estimado</v>
      </c>
      <c r="J2345" s="49" t="str">
        <f>+'[43]Trafo Corriente'!I51</f>
        <v/>
      </c>
      <c r="K2345" s="49" t="str">
        <f>+'[43]Trafo Corriente'!J51</f>
        <v/>
      </c>
      <c r="L2345" s="49" t="str">
        <f>+'[43]Trafo Corriente'!K51</f>
        <v/>
      </c>
      <c r="M2345" s="49" t="str">
        <f>+'[43]Trafo Corriente'!L51</f>
        <v/>
      </c>
      <c r="N2345" s="49" t="str">
        <f>+'[43]Trafo Corriente'!M51</f>
        <v/>
      </c>
      <c r="O2345" s="49" t="str">
        <f>+'[43]Trafo Corriente'!N51</f>
        <v>Estimado</v>
      </c>
      <c r="P2345" s="49" t="str">
        <f>+'[43]Trafo Corriente'!O51</f>
        <v/>
      </c>
      <c r="Q2345" s="49" t="str">
        <f>+'[43]Trafo Corriente'!P51</f>
        <v>E</v>
      </c>
      <c r="R2345" s="51">
        <f t="shared" si="148"/>
        <v>-0.1562356979405034</v>
      </c>
      <c r="S2345" s="45" t="str">
        <f t="shared" si="149"/>
        <v>Estimado.rar</v>
      </c>
      <c r="V2345" s="46">
        <f t="shared" si="151"/>
        <v>1</v>
      </c>
    </row>
    <row r="2346" spans="1:22" s="45" customFormat="1" ht="11.25" hidden="1" customHeight="1" x14ac:dyDescent="0.2">
      <c r="A2346" s="47">
        <f t="shared" si="150"/>
        <v>2332</v>
      </c>
      <c r="B2346" s="48" t="str">
        <f>+'[43]Trafo Corriente'!B52</f>
        <v>SAB19</v>
      </c>
      <c r="C2346" s="49" t="str">
        <f>+'[43]Trafo Corriente'!C52</f>
        <v xml:space="preserve">TRANSFORMADOR DE CORRIENTE 850/5A 220V                                                                                                                                                                                                                    </v>
      </c>
      <c r="D2346" s="49">
        <f>+'[43]Trafo Corriente'!D52</f>
        <v>78.959999999999994</v>
      </c>
      <c r="E2346" s="53">
        <f>+'[43]Trafo Corriente'!E52</f>
        <v>64.846000000000004</v>
      </c>
      <c r="F2346" s="53"/>
      <c r="G2346" s="49" t="str">
        <f>+'[43]Trafo Corriente'!F52</f>
        <v>E</v>
      </c>
      <c r="H2346" s="49" t="str">
        <f>+'[43]Trafo Corriente'!G52</f>
        <v/>
      </c>
      <c r="I2346" s="49" t="str">
        <f>+'[43]Trafo Corriente'!H52</f>
        <v>Estimado</v>
      </c>
      <c r="J2346" s="49" t="str">
        <f>+'[43]Trafo Corriente'!I52</f>
        <v/>
      </c>
      <c r="K2346" s="49" t="str">
        <f>+'[43]Trafo Corriente'!J52</f>
        <v/>
      </c>
      <c r="L2346" s="49" t="str">
        <f>+'[43]Trafo Corriente'!K52</f>
        <v/>
      </c>
      <c r="M2346" s="49" t="str">
        <f>+'[43]Trafo Corriente'!L52</f>
        <v/>
      </c>
      <c r="N2346" s="49" t="str">
        <f>+'[43]Trafo Corriente'!M52</f>
        <v/>
      </c>
      <c r="O2346" s="49" t="str">
        <f>+'[43]Trafo Corriente'!N52</f>
        <v>Estimado</v>
      </c>
      <c r="P2346" s="49" t="str">
        <f>+'[43]Trafo Corriente'!O52</f>
        <v/>
      </c>
      <c r="Q2346" s="49" t="str">
        <f>+'[43]Trafo Corriente'!P52</f>
        <v>E</v>
      </c>
      <c r="R2346" s="51">
        <f t="shared" si="148"/>
        <v>-0.17874873353596743</v>
      </c>
      <c r="S2346" s="45" t="str">
        <f t="shared" si="149"/>
        <v>Estimado.rar</v>
      </c>
      <c r="V2346" s="46">
        <f t="shared" si="151"/>
        <v>1</v>
      </c>
    </row>
    <row r="2347" spans="1:22" s="45" customFormat="1" ht="11.25" hidden="1" customHeight="1" x14ac:dyDescent="0.2">
      <c r="A2347" s="47">
        <f t="shared" si="150"/>
        <v>2333</v>
      </c>
      <c r="B2347" s="48" t="str">
        <f>+'[43]Trafo Corriente'!B53</f>
        <v>SAB20</v>
      </c>
      <c r="C2347" s="49" t="str">
        <f>+'[43]Trafo Corriente'!C53</f>
        <v xml:space="preserve">TRANSFORMADOR DE CORRIENTE 1000/5A 220V                                                                                                                                                                                                                   </v>
      </c>
      <c r="D2347" s="49">
        <f>+'[43]Trafo Corriente'!D53</f>
        <v>94.86</v>
      </c>
      <c r="E2347" s="53">
        <f>+'[43]Trafo Corriente'!E53</f>
        <v>73.620999999999995</v>
      </c>
      <c r="F2347" s="53"/>
      <c r="G2347" s="49" t="str">
        <f>+'[43]Trafo Corriente'!F53</f>
        <v>E</v>
      </c>
      <c r="H2347" s="49" t="str">
        <f>+'[43]Trafo Corriente'!G53</f>
        <v/>
      </c>
      <c r="I2347" s="49" t="str">
        <f>+'[43]Trafo Corriente'!H53</f>
        <v>Estimado</v>
      </c>
      <c r="J2347" s="49" t="str">
        <f>+'[43]Trafo Corriente'!I53</f>
        <v/>
      </c>
      <c r="K2347" s="49" t="str">
        <f>+'[43]Trafo Corriente'!J53</f>
        <v/>
      </c>
      <c r="L2347" s="49" t="str">
        <f>+'[43]Trafo Corriente'!K53</f>
        <v/>
      </c>
      <c r="M2347" s="49" t="str">
        <f>+'[43]Trafo Corriente'!L53</f>
        <v/>
      </c>
      <c r="N2347" s="49">
        <f>+'[43]Trafo Corriente'!M53</f>
        <v>2</v>
      </c>
      <c r="O2347" s="49" t="str">
        <f>+'[43]Trafo Corriente'!N53</f>
        <v>Estimado</v>
      </c>
      <c r="P2347" s="49" t="str">
        <f>+'[43]Trafo Corriente'!O53</f>
        <v/>
      </c>
      <c r="Q2347" s="49" t="str">
        <f>+'[43]Trafo Corriente'!P53</f>
        <v>E</v>
      </c>
      <c r="R2347" s="51">
        <f t="shared" si="148"/>
        <v>-0.22389837655492306</v>
      </c>
      <c r="S2347" s="45" t="str">
        <f t="shared" si="149"/>
        <v>Estimado.rar</v>
      </c>
      <c r="V2347" s="46">
        <f t="shared" si="151"/>
        <v>1</v>
      </c>
    </row>
    <row r="2348" spans="1:22" s="45" customFormat="1" ht="11.25" hidden="1" customHeight="1" x14ac:dyDescent="0.2">
      <c r="A2348" s="47">
        <f t="shared" si="150"/>
        <v>2334</v>
      </c>
      <c r="B2348" s="48" t="str">
        <f>+'[43]Trafo Corriente'!B54</f>
        <v>SAB21</v>
      </c>
      <c r="C2348" s="49" t="str">
        <f>+'[43]Trafo Corriente'!C54</f>
        <v xml:space="preserve">TRANSFORMADOR DE CORRIENTE 1500/5A 220V                                                                                                                                                                                                                   </v>
      </c>
      <c r="D2348" s="49">
        <f>+'[43]Trafo Corriente'!D54</f>
        <v>137.72</v>
      </c>
      <c r="E2348" s="53">
        <f>+'[43]Trafo Corriente'!E54</f>
        <v>102.871</v>
      </c>
      <c r="F2348" s="53"/>
      <c r="G2348" s="49" t="str">
        <f>+'[43]Trafo Corriente'!F54</f>
        <v>E</v>
      </c>
      <c r="H2348" s="49" t="str">
        <f>+'[43]Trafo Corriente'!G54</f>
        <v/>
      </c>
      <c r="I2348" s="49" t="str">
        <f>+'[43]Trafo Corriente'!H54</f>
        <v>Estimado</v>
      </c>
      <c r="J2348" s="49" t="str">
        <f>+'[43]Trafo Corriente'!I54</f>
        <v/>
      </c>
      <c r="K2348" s="49" t="str">
        <f>+'[43]Trafo Corriente'!J54</f>
        <v/>
      </c>
      <c r="L2348" s="49" t="str">
        <f>+'[43]Trafo Corriente'!K54</f>
        <v/>
      </c>
      <c r="M2348" s="49" t="str">
        <f>+'[43]Trafo Corriente'!L54</f>
        <v/>
      </c>
      <c r="N2348" s="49" t="str">
        <f>+'[43]Trafo Corriente'!M54</f>
        <v/>
      </c>
      <c r="O2348" s="49" t="str">
        <f>+'[43]Trafo Corriente'!N54</f>
        <v>Estimado</v>
      </c>
      <c r="P2348" s="49" t="str">
        <f>+'[43]Trafo Corriente'!O54</f>
        <v/>
      </c>
      <c r="Q2348" s="49" t="str">
        <f>+'[43]Trafo Corriente'!P54</f>
        <v>E</v>
      </c>
      <c r="R2348" s="51">
        <f t="shared" si="148"/>
        <v>-0.25304240487946561</v>
      </c>
      <c r="S2348" s="45" t="str">
        <f t="shared" si="149"/>
        <v>Estimado.rar</v>
      </c>
      <c r="V2348" s="46">
        <f t="shared" si="151"/>
        <v>1</v>
      </c>
    </row>
    <row r="2349" spans="1:22" s="45" customFormat="1" ht="11.25" hidden="1" customHeight="1" x14ac:dyDescent="0.2">
      <c r="A2349" s="47">
        <f t="shared" si="150"/>
        <v>2335</v>
      </c>
      <c r="B2349" s="48" t="str">
        <f>+'[43]Trafo Corriente'!B55</f>
        <v>SAB22</v>
      </c>
      <c r="C2349" s="49" t="str">
        <f>+'[43]Trafo Corriente'!C55</f>
        <v xml:space="preserve">TRANSFORMADOR DE CORRIENTE 2000/5A 220V                                                                                                                                                                                                                   </v>
      </c>
      <c r="D2349" s="49">
        <f>+'[43]Trafo Corriente'!D55</f>
        <v>182.92</v>
      </c>
      <c r="E2349" s="53">
        <f>+'[43]Trafo Corriente'!E55</f>
        <v>132.05000000000001</v>
      </c>
      <c r="F2349" s="53"/>
      <c r="G2349" s="49" t="str">
        <f>+'[43]Trafo Corriente'!F55</f>
        <v>S</v>
      </c>
      <c r="H2349" s="49">
        <f>+'[43]Trafo Corriente'!G55</f>
        <v>42</v>
      </c>
      <c r="I2349" s="49" t="str">
        <f>+'[43]Trafo Corriente'!H55</f>
        <v>Factura 003-0020321</v>
      </c>
      <c r="J2349" s="49" t="str">
        <f>+'[43]Trafo Corriente'!I55</f>
        <v>Individual</v>
      </c>
      <c r="K2349" s="49" t="str">
        <f>+'[43]Trafo Corriente'!J55</f>
        <v>EDPE</v>
      </c>
      <c r="L2349" s="49" t="str">
        <f>+'[43]Trafo Corriente'!K55</f>
        <v>GESTION Y SISTEMAS DE CALIDAD ELECTRICA</v>
      </c>
      <c r="M2349" s="49">
        <f>+'[43]Trafo Corriente'!L55</f>
        <v>42676</v>
      </c>
      <c r="N2349" s="49">
        <f>+'[43]Trafo Corriente'!M55</f>
        <v>42</v>
      </c>
      <c r="O2349" s="49" t="str">
        <f>+'[43]Trafo Corriente'!N55</f>
        <v>Sustento</v>
      </c>
      <c r="P2349" s="49">
        <f>+'[43]Trafo Corriente'!O55</f>
        <v>42</v>
      </c>
      <c r="Q2349" s="49" t="str">
        <f>+'[43]Trafo Corriente'!P55</f>
        <v>S</v>
      </c>
      <c r="R2349" s="51">
        <f t="shared" si="148"/>
        <v>-0.27809971572272019</v>
      </c>
      <c r="S2349" s="45" t="str">
        <f t="shared" si="149"/>
        <v>EDPE: Factura 003-0020321</v>
      </c>
      <c r="V2349" s="46">
        <f t="shared" si="151"/>
        <v>1</v>
      </c>
    </row>
    <row r="2350" spans="1:22" s="45" customFormat="1" ht="11.25" hidden="1" customHeight="1" x14ac:dyDescent="0.2">
      <c r="A2350" s="47">
        <f t="shared" si="150"/>
        <v>2336</v>
      </c>
      <c r="B2350" s="48" t="str">
        <f>+'[43]Trafo Corriente'!B56</f>
        <v>SAB14</v>
      </c>
      <c r="C2350" s="49" t="str">
        <f>+'[43]Trafo Corriente'!C56</f>
        <v xml:space="preserve">TRANSFORMADOR DE CORRIENTE (100-200)/5A 20VA 10KV                                                                                                                                                                                                         </v>
      </c>
      <c r="D2350" s="49">
        <f>+'[43]Trafo Corriente'!D56</f>
        <v>993.55</v>
      </c>
      <c r="E2350" s="53">
        <f>+'[43]Trafo Corriente'!E56</f>
        <v>905.81947436774328</v>
      </c>
      <c r="F2350" s="53"/>
      <c r="G2350" s="49" t="str">
        <f>+'[43]Trafo Corriente'!F56</f>
        <v>E</v>
      </c>
      <c r="H2350" s="49" t="str">
        <f>+'[43]Trafo Corriente'!G56</f>
        <v/>
      </c>
      <c r="I2350" s="49" t="str">
        <f>+'[43]Trafo Corriente'!H56</f>
        <v>Estimado</v>
      </c>
      <c r="J2350" s="49" t="str">
        <f>+'[43]Trafo Corriente'!I56</f>
        <v/>
      </c>
      <c r="K2350" s="49" t="str">
        <f>+'[43]Trafo Corriente'!J56</f>
        <v/>
      </c>
      <c r="L2350" s="49" t="str">
        <f>+'[43]Trafo Corriente'!K56</f>
        <v/>
      </c>
      <c r="M2350" s="49" t="str">
        <f>+'[43]Trafo Corriente'!L56</f>
        <v/>
      </c>
      <c r="N2350" s="49" t="str">
        <f>+'[43]Trafo Corriente'!M56</f>
        <v/>
      </c>
      <c r="O2350" s="49" t="str">
        <f>+'[43]Trafo Corriente'!N56</f>
        <v>Estimado</v>
      </c>
      <c r="P2350" s="49" t="str">
        <f>+'[43]Trafo Corriente'!O56</f>
        <v/>
      </c>
      <c r="Q2350" s="49" t="str">
        <f>+'[43]Trafo Corriente'!P56</f>
        <v>E</v>
      </c>
      <c r="R2350" s="51">
        <f t="shared" si="148"/>
        <v>-8.8300061025873511E-2</v>
      </c>
      <c r="S2350" s="45" t="str">
        <f t="shared" si="149"/>
        <v>Estimado.rar</v>
      </c>
      <c r="V2350" s="46">
        <f t="shared" si="151"/>
        <v>1</v>
      </c>
    </row>
    <row r="2351" spans="1:22" s="45" customFormat="1" ht="11.25" hidden="1" customHeight="1" x14ac:dyDescent="0.2">
      <c r="A2351" s="47">
        <f t="shared" si="150"/>
        <v>2337</v>
      </c>
      <c r="B2351" s="48" t="str">
        <f>+'[43]Trafo Corriente'!B57</f>
        <v>SAB23</v>
      </c>
      <c r="C2351" s="49" t="str">
        <f>+'[43]Trafo Corriente'!C57</f>
        <v xml:space="preserve">TRANSFORMADOR DE CORRIENTE BLOQUE 300/5A 10KV 30VA INTERIOR                                                                                                                                                                                               </v>
      </c>
      <c r="D2351" s="49">
        <f>+'[43]Trafo Corriente'!D57</f>
        <v>431.45</v>
      </c>
      <c r="E2351" s="53">
        <f>+'[43]Trafo Corriente'!E57</f>
        <v>393.35293867038689</v>
      </c>
      <c r="F2351" s="53"/>
      <c r="G2351" s="49" t="str">
        <f>+'[43]Trafo Corriente'!F57</f>
        <v>E</v>
      </c>
      <c r="H2351" s="49" t="str">
        <f>+'[43]Trafo Corriente'!G57</f>
        <v/>
      </c>
      <c r="I2351" s="49" t="str">
        <f>+'[43]Trafo Corriente'!H57</f>
        <v>Estimado</v>
      </c>
      <c r="J2351" s="49" t="str">
        <f>+'[43]Trafo Corriente'!I57</f>
        <v/>
      </c>
      <c r="K2351" s="49" t="str">
        <f>+'[43]Trafo Corriente'!J57</f>
        <v/>
      </c>
      <c r="L2351" s="49" t="str">
        <f>+'[43]Trafo Corriente'!K57</f>
        <v/>
      </c>
      <c r="M2351" s="49" t="str">
        <f>+'[43]Trafo Corriente'!L57</f>
        <v/>
      </c>
      <c r="N2351" s="49" t="str">
        <f>+'[43]Trafo Corriente'!M57</f>
        <v/>
      </c>
      <c r="O2351" s="49" t="str">
        <f>+'[43]Trafo Corriente'!N57</f>
        <v>Estimado</v>
      </c>
      <c r="P2351" s="49" t="str">
        <f>+'[43]Trafo Corriente'!O57</f>
        <v/>
      </c>
      <c r="Q2351" s="49" t="str">
        <f>+'[43]Trafo Corriente'!P57</f>
        <v>E</v>
      </c>
      <c r="R2351" s="51">
        <f t="shared" si="148"/>
        <v>-8.83000610258734E-2</v>
      </c>
      <c r="S2351" s="45" t="str">
        <f t="shared" si="149"/>
        <v>Estimado.rar</v>
      </c>
      <c r="V2351" s="46">
        <f t="shared" si="151"/>
        <v>1</v>
      </c>
    </row>
    <row r="2352" spans="1:22" s="45" customFormat="1" ht="11.25" hidden="1" customHeight="1" x14ac:dyDescent="0.2">
      <c r="A2352" s="47">
        <f t="shared" si="150"/>
        <v>2338</v>
      </c>
      <c r="B2352" s="48" t="str">
        <f>+'[43]Trafo Corriente'!B58</f>
        <v>SAB24</v>
      </c>
      <c r="C2352" s="49" t="str">
        <f>+'[43]Trafo Corriente'!C58</f>
        <v xml:space="preserve">TRANSFORMADOR DE CORRIENTE TOROIDAL 100-200/1A 10KV DIAMETRO 150MM                                                                                                                                                                                        </v>
      </c>
      <c r="D2352" s="49">
        <f>+'[43]Trafo Corriente'!D58</f>
        <v>560.63</v>
      </c>
      <c r="E2352" s="53">
        <f>+'[43]Trafo Corriente'!E58</f>
        <v>511.12633678706453</v>
      </c>
      <c r="F2352" s="53"/>
      <c r="G2352" s="49" t="str">
        <f>+'[43]Trafo Corriente'!F58</f>
        <v>E</v>
      </c>
      <c r="H2352" s="49" t="str">
        <f>+'[43]Trafo Corriente'!G58</f>
        <v/>
      </c>
      <c r="I2352" s="49" t="str">
        <f>+'[43]Trafo Corriente'!H58</f>
        <v>Estimado</v>
      </c>
      <c r="J2352" s="49" t="str">
        <f>+'[43]Trafo Corriente'!I58</f>
        <v/>
      </c>
      <c r="K2352" s="49" t="str">
        <f>+'[43]Trafo Corriente'!J58</f>
        <v/>
      </c>
      <c r="L2352" s="49" t="str">
        <f>+'[43]Trafo Corriente'!K58</f>
        <v/>
      </c>
      <c r="M2352" s="49" t="str">
        <f>+'[43]Trafo Corriente'!L58</f>
        <v/>
      </c>
      <c r="N2352" s="49" t="str">
        <f>+'[43]Trafo Corriente'!M58</f>
        <v/>
      </c>
      <c r="O2352" s="49" t="str">
        <f>+'[43]Trafo Corriente'!N58</f>
        <v>Estimado</v>
      </c>
      <c r="P2352" s="49" t="str">
        <f>+'[43]Trafo Corriente'!O58</f>
        <v/>
      </c>
      <c r="Q2352" s="49" t="str">
        <f>+'[43]Trafo Corriente'!P58</f>
        <v>E</v>
      </c>
      <c r="R2352" s="51">
        <f t="shared" si="148"/>
        <v>-8.8300061025873511E-2</v>
      </c>
      <c r="S2352" s="45" t="str">
        <f t="shared" si="149"/>
        <v>Estimado.rar</v>
      </c>
      <c r="V2352" s="46">
        <f t="shared" si="151"/>
        <v>1</v>
      </c>
    </row>
    <row r="2353" spans="1:22" s="45" customFormat="1" ht="11.25" hidden="1" customHeight="1" x14ac:dyDescent="0.2">
      <c r="A2353" s="47">
        <f t="shared" si="150"/>
        <v>2339</v>
      </c>
      <c r="B2353" s="48" t="str">
        <f>+'[43]Trafo Corriente'!B59</f>
        <v>SAB11</v>
      </c>
      <c r="C2353" s="49" t="str">
        <f>+'[43]Trafo Corriente'!C59</f>
        <v xml:space="preserve">TRANSFORMADOR DE CORRIENTE 30/5A 30VA 22.9KV                                                                                                                                                                                                              </v>
      </c>
      <c r="D2353" s="49" t="str">
        <f>+'[43]Trafo Corriente'!D59</f>
        <v>Sin Costo (No Utilizado)</v>
      </c>
      <c r="E2353" s="53">
        <f>+'[43]Trafo Corriente'!E59</f>
        <v>0</v>
      </c>
      <c r="F2353" s="53"/>
      <c r="G2353" s="49" t="str">
        <f>+'[43]Trafo Corriente'!F59</f>
        <v>A</v>
      </c>
      <c r="H2353" s="49" t="str">
        <f>+'[43]Trafo Corriente'!G59</f>
        <v/>
      </c>
      <c r="I2353" s="49" t="str">
        <f>+'[43]Trafo Corriente'!H59</f>
        <v>Precio Regulado 2012</v>
      </c>
      <c r="J2353" s="49" t="str">
        <f>+'[43]Trafo Corriente'!I59</f>
        <v/>
      </c>
      <c r="K2353" s="49" t="str">
        <f>+'[43]Trafo Corriente'!J59</f>
        <v/>
      </c>
      <c r="L2353" s="49" t="str">
        <f>+'[43]Trafo Corriente'!K59</f>
        <v/>
      </c>
      <c r="M2353" s="49" t="str">
        <f>+'[43]Trafo Corriente'!L59</f>
        <v/>
      </c>
      <c r="N2353" s="49" t="str">
        <f>+'[43]Trafo Corriente'!M59</f>
        <v/>
      </c>
      <c r="O2353" s="49" t="str">
        <f>+'[43]Trafo Corriente'!N59</f>
        <v>Precio regulado 2012</v>
      </c>
      <c r="P2353" s="49" t="str">
        <f>+'[43]Trafo Corriente'!O59</f>
        <v/>
      </c>
      <c r="Q2353" s="49" t="str">
        <f>+'[43]Trafo Corriente'!P59</f>
        <v>A</v>
      </c>
      <c r="R2353" s="51" t="str">
        <f t="shared" si="148"/>
        <v/>
      </c>
      <c r="S2353" s="45" t="str">
        <f t="shared" si="149"/>
        <v>Precio regulado 2012</v>
      </c>
      <c r="V2353" s="46">
        <f t="shared" si="151"/>
        <v>1</v>
      </c>
    </row>
    <row r="2354" spans="1:22" s="45" customFormat="1" ht="11.25" hidden="1" customHeight="1" x14ac:dyDescent="0.2">
      <c r="A2354" s="47">
        <f t="shared" si="150"/>
        <v>2340</v>
      </c>
      <c r="B2354" s="48" t="str">
        <f>+'[43]Trafo Corriente'!B60</f>
        <v>SAB10</v>
      </c>
      <c r="C2354" s="49" t="str">
        <f>+'[43]Trafo Corriente'!C60</f>
        <v xml:space="preserve">TRANSFORMADOR DE CORRIENTE TOROIDAL 50/1A 0.7KV 1VA DIAMETRO 100MM                                                                                                                                                                                        </v>
      </c>
      <c r="D2354" s="49" t="str">
        <f>+'[43]Trafo Corriente'!D60</f>
        <v>Sin Costo (No Utilizado)</v>
      </c>
      <c r="E2354" s="53">
        <f>+'[43]Trafo Corriente'!E60</f>
        <v>0</v>
      </c>
      <c r="F2354" s="53"/>
      <c r="G2354" s="49" t="str">
        <f>+'[43]Trafo Corriente'!F60</f>
        <v>A</v>
      </c>
      <c r="H2354" s="49" t="str">
        <f>+'[43]Trafo Corriente'!G60</f>
        <v/>
      </c>
      <c r="I2354" s="49" t="str">
        <f>+'[43]Trafo Corriente'!H60</f>
        <v>Precio Regulado 2012</v>
      </c>
      <c r="J2354" s="49" t="str">
        <f>+'[43]Trafo Corriente'!I60</f>
        <v/>
      </c>
      <c r="K2354" s="49" t="str">
        <f>+'[43]Trafo Corriente'!J60</f>
        <v/>
      </c>
      <c r="L2354" s="49" t="str">
        <f>+'[43]Trafo Corriente'!K60</f>
        <v/>
      </c>
      <c r="M2354" s="49" t="str">
        <f>+'[43]Trafo Corriente'!L60</f>
        <v/>
      </c>
      <c r="N2354" s="49" t="str">
        <f>+'[43]Trafo Corriente'!M60</f>
        <v/>
      </c>
      <c r="O2354" s="49" t="str">
        <f>+'[43]Trafo Corriente'!N60</f>
        <v>Precio regulado 2012</v>
      </c>
      <c r="P2354" s="49" t="str">
        <f>+'[43]Trafo Corriente'!O60</f>
        <v/>
      </c>
      <c r="Q2354" s="49" t="str">
        <f>+'[43]Trafo Corriente'!P60</f>
        <v>A</v>
      </c>
      <c r="R2354" s="51" t="str">
        <f t="shared" si="148"/>
        <v/>
      </c>
      <c r="S2354" s="45" t="str">
        <f t="shared" si="149"/>
        <v>Precio regulado 2012</v>
      </c>
      <c r="V2354" s="46">
        <f t="shared" si="151"/>
        <v>1</v>
      </c>
    </row>
    <row r="2355" spans="1:22" s="45" customFormat="1" ht="11.25" hidden="1" customHeight="1" x14ac:dyDescent="0.2">
      <c r="A2355" s="47">
        <f t="shared" si="150"/>
        <v>2341</v>
      </c>
      <c r="B2355" s="48" t="str">
        <f>+'[43]Trafo otros'!B20</f>
        <v>SAB13</v>
      </c>
      <c r="C2355" s="49" t="str">
        <f>+'[43]Trafo otros'!C20</f>
        <v xml:space="preserve">TRANSFORMADOR DE TENSION 22.9/0.12KV INTERIOR                                                                                                                                                                                                             </v>
      </c>
      <c r="D2355" s="49" t="str">
        <f>+'[43]Trafo otros'!D20</f>
        <v>Sin Costo (No Utilizado)</v>
      </c>
      <c r="E2355" s="53">
        <f>+'[43]Trafo otros'!E20</f>
        <v>0</v>
      </c>
      <c r="F2355" s="53"/>
      <c r="G2355" s="49" t="str">
        <f>+'[43]Trafo otros'!F20</f>
        <v>A</v>
      </c>
      <c r="H2355" s="49" t="str">
        <f>+'[43]Trafo otros'!G20</f>
        <v/>
      </c>
      <c r="I2355" s="49" t="str">
        <f>+'[43]Trafo otros'!H20</f>
        <v>Precio Regulado 2012</v>
      </c>
      <c r="J2355" s="49" t="str">
        <f>+'[43]Trafo otros'!I20</f>
        <v/>
      </c>
      <c r="K2355" s="49" t="str">
        <f>+'[43]Trafo otros'!J20</f>
        <v/>
      </c>
      <c r="L2355" s="49" t="str">
        <f>+'[43]Trafo otros'!K20</f>
        <v/>
      </c>
      <c r="M2355" s="49" t="str">
        <f>+'[43]Trafo otros'!L20</f>
        <v/>
      </c>
      <c r="N2355" s="49" t="str">
        <f>+'[43]Trafo otros'!M20</f>
        <v/>
      </c>
      <c r="O2355" s="49" t="str">
        <f>+'[43]Trafo otros'!N20</f>
        <v>Precio regulado 2012</v>
      </c>
      <c r="P2355" s="49" t="str">
        <f>+'[43]Trafo otros'!O20</f>
        <v/>
      </c>
      <c r="Q2355" s="49" t="str">
        <f>+'[43]Trafo otros'!P20</f>
        <v>A</v>
      </c>
      <c r="R2355" s="51" t="str">
        <f t="shared" si="148"/>
        <v/>
      </c>
      <c r="S2355" s="45" t="str">
        <f t="shared" si="149"/>
        <v>Precio regulado 2012</v>
      </c>
      <c r="V2355" s="46">
        <f t="shared" si="151"/>
        <v>1</v>
      </c>
    </row>
    <row r="2356" spans="1:22" s="45" customFormat="1" ht="11.25" hidden="1" customHeight="1" x14ac:dyDescent="0.2">
      <c r="A2356" s="47">
        <f t="shared" si="150"/>
        <v>2342</v>
      </c>
      <c r="B2356" s="48" t="str">
        <f>+'[43]Trafo otros'!B21</f>
        <v>SAB12</v>
      </c>
      <c r="C2356" s="49" t="str">
        <f>+'[43]Trafo otros'!C21</f>
        <v xml:space="preserve">TRANSFORMADOR DE TENSION DE 2 DEVANADOS 10KV 30VA CLASE 0.5                                                                                                                                                                                               </v>
      </c>
      <c r="D2356" s="49" t="str">
        <f>+'[43]Trafo otros'!D21</f>
        <v>Sin Costo (No Utilizado)</v>
      </c>
      <c r="E2356" s="53">
        <f>+'[43]Trafo otros'!E21</f>
        <v>0</v>
      </c>
      <c r="F2356" s="53"/>
      <c r="G2356" s="49" t="str">
        <f>+'[43]Trafo otros'!F21</f>
        <v>A</v>
      </c>
      <c r="H2356" s="49" t="str">
        <f>+'[43]Trafo otros'!G21</f>
        <v/>
      </c>
      <c r="I2356" s="49" t="str">
        <f>+'[43]Trafo otros'!H21</f>
        <v>Precio Regulado 2012</v>
      </c>
      <c r="J2356" s="49" t="str">
        <f>+'[43]Trafo otros'!I21</f>
        <v/>
      </c>
      <c r="K2356" s="49" t="str">
        <f>+'[43]Trafo otros'!J21</f>
        <v/>
      </c>
      <c r="L2356" s="49" t="str">
        <f>+'[43]Trafo otros'!K21</f>
        <v/>
      </c>
      <c r="M2356" s="49" t="str">
        <f>+'[43]Trafo otros'!L21</f>
        <v/>
      </c>
      <c r="N2356" s="49" t="str">
        <f>+'[43]Trafo otros'!M21</f>
        <v/>
      </c>
      <c r="O2356" s="49" t="str">
        <f>+'[43]Trafo otros'!N21</f>
        <v>Precio regulado 2012</v>
      </c>
      <c r="P2356" s="49" t="str">
        <f>+'[43]Trafo otros'!O21</f>
        <v/>
      </c>
      <c r="Q2356" s="49" t="str">
        <f>+'[43]Trafo otros'!P21</f>
        <v>A</v>
      </c>
      <c r="R2356" s="51" t="str">
        <f t="shared" si="148"/>
        <v/>
      </c>
      <c r="S2356" s="45" t="str">
        <f t="shared" si="149"/>
        <v>Precio regulado 2012</v>
      </c>
      <c r="V2356" s="46">
        <f t="shared" si="151"/>
        <v>1</v>
      </c>
    </row>
    <row r="2357" spans="1:22" s="45" customFormat="1" ht="11.25" hidden="1" customHeight="1" x14ac:dyDescent="0.2">
      <c r="A2357" s="47">
        <f t="shared" si="150"/>
        <v>2343</v>
      </c>
      <c r="B2357" s="48" t="str">
        <f>+'[44]Varilla PT'!B22</f>
        <v>GVC01</v>
      </c>
      <c r="C2357" s="49" t="str">
        <f>+'[44]Varilla PT'!C22</f>
        <v xml:space="preserve">VARILLA DE PUESTA A TIERRA DE COBRE O ALEACION DE COBRE, 2400 mm. LONG.; 16 mm. DIAM.                                                                                                                                                                     </v>
      </c>
      <c r="D2357" s="49">
        <f>+'[44]Varilla PT'!D22</f>
        <v>37.22</v>
      </c>
      <c r="E2357" s="53">
        <f>+'[44]Varilla PT'!E22</f>
        <v>31.88</v>
      </c>
      <c r="F2357" s="53"/>
      <c r="G2357" s="49" t="str">
        <f>+'[44]Varilla PT'!F22</f>
        <v>S</v>
      </c>
      <c r="H2357" s="49">
        <f>+'[44]Varilla PT'!G22</f>
        <v>30</v>
      </c>
      <c r="I2357" s="49" t="str">
        <f>+'[44]Varilla PT'!H22</f>
        <v>Orden de Compra OC-4516</v>
      </c>
      <c r="J2357" s="49" t="str">
        <f>+'[44]Varilla PT'!I22</f>
        <v>Individual</v>
      </c>
      <c r="K2357" s="49" t="str">
        <f>+'[44]Varilla PT'!J22</f>
        <v>ELDU</v>
      </c>
      <c r="L2357" s="49" t="str">
        <f>+'[44]Varilla PT'!K22</f>
        <v>MATERIALES GROUP S.A.C</v>
      </c>
      <c r="M2357" s="49">
        <f>+'[44]Varilla PT'!L22</f>
        <v>42802</v>
      </c>
      <c r="N2357" s="49">
        <f>+'[44]Varilla PT'!M22</f>
        <v>1</v>
      </c>
      <c r="O2357" s="49" t="str">
        <f>+'[44]Varilla PT'!N22</f>
        <v>Sustento</v>
      </c>
      <c r="P2357" s="49">
        <f>+'[44]Varilla PT'!O22</f>
        <v>30</v>
      </c>
      <c r="Q2357" s="49" t="str">
        <f>+'[44]Varilla PT'!P22</f>
        <v>S</v>
      </c>
      <c r="R2357" s="51">
        <f t="shared" si="148"/>
        <v>-0.14347125201504562</v>
      </c>
      <c r="S2357" s="45" t="str">
        <f t="shared" si="149"/>
        <v>ELDU: Orden de Compra OC-4516</v>
      </c>
      <c r="V2357" s="46">
        <f t="shared" si="151"/>
        <v>1</v>
      </c>
    </row>
    <row r="2358" spans="1:22" s="45" customFormat="1" ht="11.25" hidden="1" customHeight="1" x14ac:dyDescent="0.2">
      <c r="A2358" s="47">
        <f t="shared" si="150"/>
        <v>2344</v>
      </c>
      <c r="B2358" s="48" t="str">
        <f>+'[44]Varilla PT'!B23</f>
        <v>GVW01</v>
      </c>
      <c r="C2358" s="49" t="str">
        <f>+'[44]Varilla PT'!C23</f>
        <v xml:space="preserve">VARILLA DE PUESTA A TIERRA DE COPPERWELD, 2400 mm. LONG.; 16 mm. DIAM.                                                                                                                                                                                    </v>
      </c>
      <c r="D2358" s="49">
        <f>+'[44]Varilla PT'!D23</f>
        <v>7.98</v>
      </c>
      <c r="E2358" s="53">
        <f>+'[44]Varilla PT'!E23</f>
        <v>8.65</v>
      </c>
      <c r="F2358" s="53"/>
      <c r="G2358" s="49" t="str">
        <f>+'[44]Varilla PT'!F23</f>
        <v>S</v>
      </c>
      <c r="H2358" s="49">
        <f>+'[44]Varilla PT'!G23</f>
        <v>400</v>
      </c>
      <c r="I2358" s="49" t="str">
        <f>+'[44]Varilla PT'!H23</f>
        <v>Orden de Compra 1210014819</v>
      </c>
      <c r="J2358" s="49" t="str">
        <f>+'[44]Varilla PT'!I23</f>
        <v>Individual</v>
      </c>
      <c r="K2358" s="49" t="str">
        <f>+'[44]Varilla PT'!J23</f>
        <v>ELNO</v>
      </c>
      <c r="L2358" s="49" t="str">
        <f>+'[44]Varilla PT'!K23</f>
        <v>MATERIALES GROUP S.A.C.</v>
      </c>
      <c r="M2358" s="49">
        <f>+'[44]Varilla PT'!L23</f>
        <v>43080</v>
      </c>
      <c r="N2358" s="49">
        <f>+'[44]Varilla PT'!M23</f>
        <v>1</v>
      </c>
      <c r="O2358" s="49" t="str">
        <f>+'[44]Varilla PT'!N23</f>
        <v>Sustento</v>
      </c>
      <c r="P2358" s="49">
        <f>+'[44]Varilla PT'!O23</f>
        <v>400</v>
      </c>
      <c r="Q2358" s="49" t="str">
        <f>+'[44]Varilla PT'!P23</f>
        <v>S</v>
      </c>
      <c r="R2358" s="51">
        <f t="shared" si="148"/>
        <v>8.3959899749373346E-2</v>
      </c>
      <c r="S2358" s="45" t="str">
        <f t="shared" si="149"/>
        <v>ELNO: Orden de Compra 1210014819</v>
      </c>
      <c r="V2358" s="46">
        <f t="shared" si="151"/>
        <v>1</v>
      </c>
    </row>
    <row r="2359" spans="1:22" s="45" customFormat="1" ht="11.25" hidden="1" customHeight="1" x14ac:dyDescent="0.2">
      <c r="A2359" s="47">
        <f t="shared" si="150"/>
        <v>2345</v>
      </c>
      <c r="B2359" s="48" t="str">
        <f>+[44]Pernos!B221</f>
        <v>FPX25</v>
      </c>
      <c r="C2359" s="49" t="str">
        <f>+[44]Pernos!C221</f>
        <v xml:space="preserve">PERNO ACERO GALVANIZADO  5/8 X 3 CON TUERCA                                                                                                                                                                                                               </v>
      </c>
      <c r="D2359" s="49">
        <f>+[44]Pernos!D221</f>
        <v>0.33</v>
      </c>
      <c r="E2359" s="53">
        <f>+[44]Pernos!E221</f>
        <v>0.41</v>
      </c>
      <c r="F2359" s="53"/>
      <c r="G2359" s="49" t="str">
        <f>+[44]Pernos!F221</f>
        <v>S</v>
      </c>
      <c r="H2359" s="49">
        <f>+[44]Pernos!G221</f>
        <v>20</v>
      </c>
      <c r="I2359" s="49" t="str">
        <f>+[44]Pernos!H221</f>
        <v>Orden de Compra OC-3929</v>
      </c>
      <c r="J2359" s="49" t="str">
        <f>+[44]Pernos!I221</f>
        <v>Individual</v>
      </c>
      <c r="K2359" s="49" t="str">
        <f>+[44]Pernos!J221</f>
        <v>ELDU</v>
      </c>
      <c r="L2359" s="49" t="str">
        <f>+[44]Pernos!K221</f>
        <v>MATERIALES GROUP S.A.C</v>
      </c>
      <c r="M2359" s="49">
        <f>+[44]Pernos!L221</f>
        <v>42765</v>
      </c>
      <c r="N2359" s="49">
        <f>+[44]Pernos!M221</f>
        <v>20</v>
      </c>
      <c r="O2359" s="49" t="str">
        <f>+[44]Pernos!N221</f>
        <v>Sustento</v>
      </c>
      <c r="P2359" s="49">
        <f>+[44]Pernos!O221</f>
        <v>20</v>
      </c>
      <c r="Q2359" s="49" t="str">
        <f>+[44]Pernos!P221</f>
        <v>S</v>
      </c>
      <c r="R2359" s="51">
        <f t="shared" si="148"/>
        <v>0.24242424242424221</v>
      </c>
      <c r="S2359" s="45" t="str">
        <f t="shared" si="149"/>
        <v>ELDU: Orden de Compra OC-3929</v>
      </c>
      <c r="V2359" s="46">
        <f t="shared" si="151"/>
        <v>1</v>
      </c>
    </row>
    <row r="2360" spans="1:22" s="45" customFormat="1" ht="11.25" hidden="1" customHeight="1" x14ac:dyDescent="0.2">
      <c r="A2360" s="47">
        <f t="shared" si="150"/>
        <v>2346</v>
      </c>
      <c r="B2360" s="48" t="str">
        <f>+[44]Pernos!B222</f>
        <v>FPX30</v>
      </c>
      <c r="C2360" s="49" t="str">
        <f>+[44]Pernos!C222</f>
        <v xml:space="preserve">PERNO ACERO GALVANIZADO 1/2X1.1/2P C/TUERCA                                                                                                                                                                                                               </v>
      </c>
      <c r="D2360" s="49">
        <f>+[44]Pernos!D222</f>
        <v>0.15</v>
      </c>
      <c r="E2360" s="53">
        <f>+[44]Pernos!E222</f>
        <v>1.25</v>
      </c>
      <c r="F2360" s="53"/>
      <c r="G2360" s="49" t="str">
        <f>+[44]Pernos!F222</f>
        <v>S</v>
      </c>
      <c r="H2360" s="49">
        <f>+[44]Pernos!G222</f>
        <v>3</v>
      </c>
      <c r="I2360" s="49" t="str">
        <f>+[44]Pernos!H222</f>
        <v>Orden de Compra OC-362238</v>
      </c>
      <c r="J2360" s="49" t="str">
        <f>+[44]Pernos!I222</f>
        <v>Individual</v>
      </c>
      <c r="K2360" s="49" t="str">
        <f>+[44]Pernos!J222</f>
        <v>ELDU</v>
      </c>
      <c r="L2360" s="49" t="str">
        <f>+[44]Pernos!K222</f>
        <v>REPRESENTACIONES COMERCIALES R &amp; M E.I.R.L.</v>
      </c>
      <c r="M2360" s="49">
        <f>+[44]Pernos!L222</f>
        <v>43018</v>
      </c>
      <c r="N2360" s="49">
        <f>+[44]Pernos!M222</f>
        <v>3</v>
      </c>
      <c r="O2360" s="49" t="str">
        <f>+[44]Pernos!N222</f>
        <v>Sustento</v>
      </c>
      <c r="P2360" s="49">
        <f>+[44]Pernos!O222</f>
        <v>3</v>
      </c>
      <c r="Q2360" s="49" t="str">
        <f>+[44]Pernos!P222</f>
        <v>S</v>
      </c>
      <c r="R2360" s="51">
        <f t="shared" si="148"/>
        <v>7.3333333333333339</v>
      </c>
      <c r="S2360" s="45" t="str">
        <f t="shared" si="149"/>
        <v>ELDU: Orden de Compra OC-362238</v>
      </c>
      <c r="V2360" s="46">
        <f t="shared" si="151"/>
        <v>1</v>
      </c>
    </row>
    <row r="2361" spans="1:22" s="45" customFormat="1" ht="11.25" hidden="1" customHeight="1" x14ac:dyDescent="0.2">
      <c r="A2361" s="47">
        <f t="shared" si="150"/>
        <v>2347</v>
      </c>
      <c r="B2361" s="48" t="str">
        <f>+[44]Pernos!B223</f>
        <v>RVV01</v>
      </c>
      <c r="C2361" s="49" t="str">
        <f>+[44]Pernos!C223</f>
        <v xml:space="preserve">PERNO DE ANCLAJE DE COPPERWELD O ALEACION DE COBRE DE 2400 mm DE LONG.                                                                                                                                                                                    </v>
      </c>
      <c r="D2361" s="49">
        <f>+[44]Pernos!D223</f>
        <v>12.78</v>
      </c>
      <c r="E2361" s="53">
        <f>+[44]Pernos!E223</f>
        <v>14.290626122000365</v>
      </c>
      <c r="F2361" s="53"/>
      <c r="G2361" s="49" t="str">
        <f>+[44]Pernos!F223</f>
        <v>E</v>
      </c>
      <c r="H2361" s="49" t="str">
        <f>+[44]Pernos!G223</f>
        <v/>
      </c>
      <c r="I2361" s="49" t="str">
        <f>+[44]Pernos!H223</f>
        <v>Estimado</v>
      </c>
      <c r="J2361" s="49" t="str">
        <f>+[44]Pernos!I223</f>
        <v/>
      </c>
      <c r="K2361" s="49" t="str">
        <f>+[44]Pernos!J223</f>
        <v/>
      </c>
      <c r="L2361" s="49" t="str">
        <f>+[44]Pernos!K223</f>
        <v/>
      </c>
      <c r="M2361" s="49" t="str">
        <f>+[44]Pernos!L223</f>
        <v/>
      </c>
      <c r="N2361" s="49" t="str">
        <f>+[44]Pernos!M223</f>
        <v/>
      </c>
      <c r="O2361" s="49" t="str">
        <f>+[44]Pernos!N223</f>
        <v>Estimado</v>
      </c>
      <c r="P2361" s="49" t="str">
        <f>+[44]Pernos!O223</f>
        <v/>
      </c>
      <c r="Q2361" s="49" t="str">
        <f>+[44]Pernos!P223</f>
        <v>E</v>
      </c>
      <c r="R2361" s="51">
        <f t="shared" si="148"/>
        <v>0.11820235696403492</v>
      </c>
      <c r="S2361" s="45" t="str">
        <f t="shared" si="149"/>
        <v>Estimado.rar</v>
      </c>
      <c r="V2361" s="46">
        <f t="shared" si="151"/>
        <v>1</v>
      </c>
    </row>
    <row r="2362" spans="1:22" s="45" customFormat="1" ht="11.25" hidden="1" customHeight="1" x14ac:dyDescent="0.2">
      <c r="A2362" s="47">
        <f t="shared" si="150"/>
        <v>2348</v>
      </c>
      <c r="B2362" s="48" t="str">
        <f>+[44]Pernos!B224</f>
        <v>AXP02</v>
      </c>
      <c r="C2362" s="49" t="str">
        <f>+[44]Pernos!C224</f>
        <v xml:space="preserve">PERNO DOBLE BORDE DE 13-1/8 PULG. LONG.; 5/8 PULG. DIAM. PARA AISLADOR CARRETE 53-2                                                                                                                                                                       </v>
      </c>
      <c r="D2362" s="49">
        <f>+[44]Pernos!D224</f>
        <v>1.1100000000000001</v>
      </c>
      <c r="E2362" s="53">
        <f>+[44]Pernos!E224</f>
        <v>1.6740397779676517</v>
      </c>
      <c r="F2362" s="53"/>
      <c r="G2362" s="49" t="str">
        <f>+[44]Pernos!F224</f>
        <v>E</v>
      </c>
      <c r="H2362" s="49" t="str">
        <f>+[44]Pernos!G224</f>
        <v/>
      </c>
      <c r="I2362" s="49" t="str">
        <f>+[44]Pernos!H224</f>
        <v>Estimado</v>
      </c>
      <c r="J2362" s="49" t="str">
        <f>+[44]Pernos!I224</f>
        <v/>
      </c>
      <c r="K2362" s="49" t="str">
        <f>+[44]Pernos!J224</f>
        <v/>
      </c>
      <c r="L2362" s="49" t="str">
        <f>+[44]Pernos!K224</f>
        <v/>
      </c>
      <c r="M2362" s="49" t="str">
        <f>+[44]Pernos!L224</f>
        <v/>
      </c>
      <c r="N2362" s="49" t="str">
        <f>+[44]Pernos!M224</f>
        <v/>
      </c>
      <c r="O2362" s="49" t="str">
        <f>+[44]Pernos!N224</f>
        <v>Estimado</v>
      </c>
      <c r="P2362" s="49" t="str">
        <f>+[44]Pernos!O224</f>
        <v/>
      </c>
      <c r="Q2362" s="49" t="str">
        <f>+[44]Pernos!P224</f>
        <v>E</v>
      </c>
      <c r="R2362" s="51">
        <f t="shared" si="148"/>
        <v>0.5081439441150013</v>
      </c>
      <c r="S2362" s="45" t="str">
        <f t="shared" si="149"/>
        <v>Estimado.rar</v>
      </c>
      <c r="V2362" s="46">
        <f t="shared" si="151"/>
        <v>1</v>
      </c>
    </row>
    <row r="2363" spans="1:22" s="45" customFormat="1" ht="11.25" hidden="1" customHeight="1" x14ac:dyDescent="0.2">
      <c r="A2363" s="47">
        <f t="shared" si="150"/>
        <v>2349</v>
      </c>
      <c r="B2363" s="48" t="str">
        <f>+[44]Pernos!B225</f>
        <v>AXP03</v>
      </c>
      <c r="C2363" s="49" t="str">
        <f>+[44]Pernos!C225</f>
        <v xml:space="preserve">PERNO DOBLE BORDE DE 14-1/8 PULG. LONG.; 5/8 PULG. DIAM. PARA AISLADOR CARRETE 53-2                                                                                                                                                                       </v>
      </c>
      <c r="D2363" s="49">
        <f>+[44]Pernos!D225</f>
        <v>1.66</v>
      </c>
      <c r="E2363" s="53">
        <f>+[44]Pernos!E225</f>
        <v>2.5035189472309018</v>
      </c>
      <c r="F2363" s="53"/>
      <c r="G2363" s="49" t="str">
        <f>+[44]Pernos!F225</f>
        <v>E</v>
      </c>
      <c r="H2363" s="49" t="str">
        <f>+[44]Pernos!G225</f>
        <v/>
      </c>
      <c r="I2363" s="49" t="str">
        <f>+[44]Pernos!H225</f>
        <v>Estimado</v>
      </c>
      <c r="J2363" s="49" t="str">
        <f>+[44]Pernos!I225</f>
        <v/>
      </c>
      <c r="K2363" s="49" t="str">
        <f>+[44]Pernos!J225</f>
        <v/>
      </c>
      <c r="L2363" s="49" t="str">
        <f>+[44]Pernos!K225</f>
        <v/>
      </c>
      <c r="M2363" s="49" t="str">
        <f>+[44]Pernos!L225</f>
        <v/>
      </c>
      <c r="N2363" s="49" t="str">
        <f>+[44]Pernos!M225</f>
        <v/>
      </c>
      <c r="O2363" s="49" t="str">
        <f>+[44]Pernos!N225</f>
        <v>Estimado</v>
      </c>
      <c r="P2363" s="49" t="str">
        <f>+[44]Pernos!O225</f>
        <v/>
      </c>
      <c r="Q2363" s="49" t="str">
        <f>+[44]Pernos!P225</f>
        <v>E</v>
      </c>
      <c r="R2363" s="51">
        <f t="shared" si="148"/>
        <v>0.50814394411500108</v>
      </c>
      <c r="S2363" s="45" t="str">
        <f t="shared" si="149"/>
        <v>Estimado.rar</v>
      </c>
      <c r="V2363" s="46">
        <f t="shared" si="151"/>
        <v>1</v>
      </c>
    </row>
    <row r="2364" spans="1:22" s="45" customFormat="1" ht="11.25" hidden="1" customHeight="1" x14ac:dyDescent="0.2">
      <c r="A2364" s="47">
        <f t="shared" si="150"/>
        <v>2350</v>
      </c>
      <c r="B2364" s="48" t="str">
        <f>+[44]Pernos!B226</f>
        <v>AXP04</v>
      </c>
      <c r="C2364" s="49" t="str">
        <f>+[44]Pernos!C226</f>
        <v xml:space="preserve">PERNO DOBLE BORDE DE 15-1/8 PULG. LONG.; 5/8 PULG. DIAM. PARA AISLADOR CARRETE 53-2                                                                                                                                                                       </v>
      </c>
      <c r="D2364" s="49">
        <f>+[44]Pernos!D226</f>
        <v>1.8</v>
      </c>
      <c r="E2364" s="53">
        <f>+[44]Pernos!E226</f>
        <v>2.7146590994070023</v>
      </c>
      <c r="F2364" s="53"/>
      <c r="G2364" s="49" t="str">
        <f>+[44]Pernos!F226</f>
        <v>E</v>
      </c>
      <c r="H2364" s="49" t="str">
        <f>+[44]Pernos!G226</f>
        <v/>
      </c>
      <c r="I2364" s="49" t="str">
        <f>+[44]Pernos!H226</f>
        <v>Estimado</v>
      </c>
      <c r="J2364" s="49" t="str">
        <f>+[44]Pernos!I226</f>
        <v/>
      </c>
      <c r="K2364" s="49" t="str">
        <f>+[44]Pernos!J226</f>
        <v/>
      </c>
      <c r="L2364" s="49" t="str">
        <f>+[44]Pernos!K226</f>
        <v/>
      </c>
      <c r="M2364" s="49" t="str">
        <f>+[44]Pernos!L226</f>
        <v/>
      </c>
      <c r="N2364" s="49" t="str">
        <f>+[44]Pernos!M226</f>
        <v/>
      </c>
      <c r="O2364" s="49" t="str">
        <f>+[44]Pernos!N226</f>
        <v>Estimado</v>
      </c>
      <c r="P2364" s="49" t="str">
        <f>+[44]Pernos!O226</f>
        <v/>
      </c>
      <c r="Q2364" s="49" t="str">
        <f>+[44]Pernos!P226</f>
        <v>E</v>
      </c>
      <c r="R2364" s="51">
        <f t="shared" si="148"/>
        <v>0.5081439441150013</v>
      </c>
      <c r="S2364" s="45" t="str">
        <f t="shared" si="149"/>
        <v>Estimado.rar</v>
      </c>
      <c r="V2364" s="46">
        <f t="shared" si="151"/>
        <v>1</v>
      </c>
    </row>
    <row r="2365" spans="1:22" s="45" customFormat="1" ht="11.25" hidden="1" customHeight="1" x14ac:dyDescent="0.2">
      <c r="A2365" s="47">
        <f t="shared" si="150"/>
        <v>2351</v>
      </c>
      <c r="B2365" s="48" t="str">
        <f>+[44]Pernos!B227</f>
        <v>AXP05</v>
      </c>
      <c r="C2365" s="49" t="str">
        <f>+[44]Pernos!C227</f>
        <v xml:space="preserve">PERNO DOBLE BORDE DE 16-1/8 PULG. LONG.; 5/8 PULG. DIAM. PARA AISLADOR CARRETE 53-2                                                                                                                                                                       </v>
      </c>
      <c r="D2365" s="49">
        <f>+[44]Pernos!D227</f>
        <v>2.13</v>
      </c>
      <c r="E2365" s="53">
        <f>+[44]Pernos!E227</f>
        <v>3.2123466009649526</v>
      </c>
      <c r="F2365" s="53"/>
      <c r="G2365" s="49" t="str">
        <f>+[44]Pernos!F227</f>
        <v>E</v>
      </c>
      <c r="H2365" s="49" t="str">
        <f>+[44]Pernos!G227</f>
        <v/>
      </c>
      <c r="I2365" s="49" t="str">
        <f>+[44]Pernos!H227</f>
        <v>Estimado</v>
      </c>
      <c r="J2365" s="49" t="str">
        <f>+[44]Pernos!I227</f>
        <v/>
      </c>
      <c r="K2365" s="49" t="str">
        <f>+[44]Pernos!J227</f>
        <v/>
      </c>
      <c r="L2365" s="49" t="str">
        <f>+[44]Pernos!K227</f>
        <v/>
      </c>
      <c r="M2365" s="49" t="str">
        <f>+[44]Pernos!L227</f>
        <v/>
      </c>
      <c r="N2365" s="49" t="str">
        <f>+[44]Pernos!M227</f>
        <v/>
      </c>
      <c r="O2365" s="49" t="str">
        <f>+[44]Pernos!N227</f>
        <v>Estimado</v>
      </c>
      <c r="P2365" s="49" t="str">
        <f>+[44]Pernos!O227</f>
        <v/>
      </c>
      <c r="Q2365" s="49" t="str">
        <f>+[44]Pernos!P227</f>
        <v>E</v>
      </c>
      <c r="R2365" s="51">
        <f t="shared" si="148"/>
        <v>0.5081439441150013</v>
      </c>
      <c r="S2365" s="45" t="str">
        <f t="shared" si="149"/>
        <v>Estimado.rar</v>
      </c>
      <c r="V2365" s="46">
        <f t="shared" si="151"/>
        <v>1</v>
      </c>
    </row>
    <row r="2366" spans="1:22" s="45" customFormat="1" ht="11.25" hidden="1" customHeight="1" x14ac:dyDescent="0.2">
      <c r="A2366" s="47">
        <f t="shared" si="150"/>
        <v>2352</v>
      </c>
      <c r="B2366" s="48" t="str">
        <f>+[44]Pernos!B228</f>
        <v>FKP01</v>
      </c>
      <c r="C2366" s="49" t="str">
        <f>+[44]Pernos!C228</f>
        <v xml:space="preserve">PERNO GANCHO DE SUSPENSION DE 200 mm X 16 mm2 DIAM.                                                                                                                                                                                                       </v>
      </c>
      <c r="D2366" s="49">
        <f>+[44]Pernos!D228</f>
        <v>2.5</v>
      </c>
      <c r="E2366" s="53">
        <f>+[44]Pernos!E228</f>
        <v>1.51</v>
      </c>
      <c r="F2366" s="53"/>
      <c r="G2366" s="49" t="str">
        <f>+[44]Pernos!F228</f>
        <v>S</v>
      </c>
      <c r="H2366" s="49">
        <f>+[44]Pernos!G228</f>
        <v>1500</v>
      </c>
      <c r="I2366" s="49" t="str">
        <f>+[44]Pernos!H228</f>
        <v>Contrato AD/LO 025-2016-SEAL</v>
      </c>
      <c r="J2366" s="49" t="str">
        <f>+[44]Pernos!I228</f>
        <v>Individual</v>
      </c>
      <c r="K2366" s="49" t="str">
        <f>+[44]Pernos!J228</f>
        <v>SEAL</v>
      </c>
      <c r="L2366" s="49" t="str">
        <f>+[44]Pernos!K228</f>
        <v>SEMAPI E.I.R.L</v>
      </c>
      <c r="M2366" s="49">
        <f>+[44]Pernos!L228</f>
        <v>42618</v>
      </c>
      <c r="N2366" s="49">
        <f>+[44]Pernos!M228</f>
        <v>1500</v>
      </c>
      <c r="O2366" s="49" t="str">
        <f>+[44]Pernos!N228</f>
        <v>Sustento</v>
      </c>
      <c r="P2366" s="49">
        <f>+[44]Pernos!O228</f>
        <v>1500</v>
      </c>
      <c r="Q2366" s="49" t="str">
        <f>+[44]Pernos!P228</f>
        <v>S</v>
      </c>
      <c r="R2366" s="51">
        <f t="shared" si="148"/>
        <v>-0.39600000000000002</v>
      </c>
      <c r="S2366" s="45" t="str">
        <f t="shared" si="149"/>
        <v>SEAL: Contrato AD/LO 025-2016-SEAL</v>
      </c>
      <c r="V2366" s="46">
        <f t="shared" si="151"/>
        <v>1</v>
      </c>
    </row>
    <row r="2367" spans="1:22" s="45" customFormat="1" ht="11.25" hidden="1" customHeight="1" x14ac:dyDescent="0.2">
      <c r="A2367" s="47">
        <f t="shared" si="150"/>
        <v>2353</v>
      </c>
      <c r="B2367" s="48" t="str">
        <f>+[44]Pernos!B229</f>
        <v>FKP02</v>
      </c>
      <c r="C2367" s="49" t="str">
        <f>+[44]Pernos!C229</f>
        <v xml:space="preserve">PERNO GANCHO DE SUSPENSION DE 200 mm X 20 mm2 DIAM.                                                                                                                                                                                                       </v>
      </c>
      <c r="D2367" s="49">
        <f>+[44]Pernos!D229</f>
        <v>2.99</v>
      </c>
      <c r="E2367" s="53">
        <f>+[44]Pernos!E229</f>
        <v>1.96</v>
      </c>
      <c r="F2367" s="53"/>
      <c r="G2367" s="49" t="str">
        <f>+[44]Pernos!F229</f>
        <v>S</v>
      </c>
      <c r="H2367" s="49">
        <f>+[44]Pernos!G229</f>
        <v>20</v>
      </c>
      <c r="I2367" s="49" t="str">
        <f>+[44]Pernos!H229</f>
        <v>Factura 001-001963</v>
      </c>
      <c r="J2367" s="49" t="str">
        <f>+[44]Pernos!I229</f>
        <v>Individual</v>
      </c>
      <c r="K2367" s="49" t="str">
        <f>+[44]Pernos!J229</f>
        <v>SERS</v>
      </c>
      <c r="L2367" s="49" t="str">
        <f>+[44]Pernos!K229</f>
        <v>ELSERCOR E.I.R.L</v>
      </c>
      <c r="M2367" s="49">
        <f>+[44]Pernos!L229</f>
        <v>42849</v>
      </c>
      <c r="N2367" s="49">
        <f>+[44]Pernos!M229</f>
        <v>20</v>
      </c>
      <c r="O2367" s="49" t="str">
        <f>+[44]Pernos!N229</f>
        <v>Sustento</v>
      </c>
      <c r="P2367" s="49">
        <f>+[44]Pernos!O229</f>
        <v>20</v>
      </c>
      <c r="Q2367" s="49" t="str">
        <f>+[44]Pernos!P229</f>
        <v>S</v>
      </c>
      <c r="R2367" s="51">
        <f t="shared" si="148"/>
        <v>-0.34448160535117067</v>
      </c>
      <c r="S2367" s="45" t="str">
        <f t="shared" si="149"/>
        <v>SERS: Factura 001-001963</v>
      </c>
      <c r="V2367" s="46">
        <f t="shared" si="151"/>
        <v>1</v>
      </c>
    </row>
    <row r="2368" spans="1:22" s="45" customFormat="1" ht="11.25" hidden="1" customHeight="1" x14ac:dyDescent="0.2">
      <c r="A2368" s="47">
        <f t="shared" si="150"/>
        <v>2354</v>
      </c>
      <c r="B2368" s="48" t="str">
        <f>+[44]Pernos!B230</f>
        <v>FKP03</v>
      </c>
      <c r="C2368" s="49" t="str">
        <f>+[44]Pernos!C230</f>
        <v xml:space="preserve">PERNO GANCHO DE SUSPENSION DE 240 mm X 16 mm2 DIAM.                                                                                                                                                                                                       </v>
      </c>
      <c r="D2368" s="49">
        <f>+[44]Pernos!D230</f>
        <v>3.3</v>
      </c>
      <c r="E2368" s="53">
        <f>+[44]Pernos!E230</f>
        <v>2.4700000000000002</v>
      </c>
      <c r="F2368" s="53"/>
      <c r="G2368" s="49" t="str">
        <f>+[44]Pernos!F230</f>
        <v>S</v>
      </c>
      <c r="H2368" s="49" t="str">
        <f>+[44]Pernos!G230</f>
        <v>DGER/MEM</v>
      </c>
      <c r="I2368" s="49" t="str">
        <f>+[44]Pernos!H230</f>
        <v xml:space="preserve">DGER/MEM </v>
      </c>
      <c r="J2368" s="49" t="str">
        <f>+[44]Pernos!I230</f>
        <v>DGER/MEM</v>
      </c>
      <c r="K2368" s="49" t="str">
        <f>+[44]Pernos!J230</f>
        <v>DGER/MEM</v>
      </c>
      <c r="L2368" s="49" t="str">
        <f>+[44]Pernos!K230</f>
        <v>DGER/MEM</v>
      </c>
      <c r="M2368" s="49">
        <f>+[44]Pernos!L230</f>
        <v>43038</v>
      </c>
      <c r="N2368" s="49" t="str">
        <f>+[44]Pernos!M230</f>
        <v>DGER/MEM</v>
      </c>
      <c r="O2368" s="49" t="str">
        <f>+[44]Pernos!N230</f>
        <v>Sustento</v>
      </c>
      <c r="P2368" s="49" t="str">
        <f>+[44]Pernos!O230</f>
        <v>DGER/MEM</v>
      </c>
      <c r="Q2368" s="49" t="str">
        <f>+[44]Pernos!P230</f>
        <v>S</v>
      </c>
      <c r="R2368" s="51">
        <f t="shared" si="148"/>
        <v>-0.25151515151515147</v>
      </c>
      <c r="S2368" s="45" t="str">
        <f t="shared" si="149"/>
        <v xml:space="preserve">DGER/MEM: DGER/MEM </v>
      </c>
      <c r="V2368" s="46">
        <f t="shared" si="151"/>
        <v>1</v>
      </c>
    </row>
    <row r="2369" spans="1:22" s="45" customFormat="1" ht="11.25" hidden="1" customHeight="1" x14ac:dyDescent="0.2">
      <c r="A2369" s="47">
        <f t="shared" si="150"/>
        <v>2355</v>
      </c>
      <c r="B2369" s="48" t="str">
        <f>+[44]Pernos!B231</f>
        <v>FKP04</v>
      </c>
      <c r="C2369" s="49" t="str">
        <f>+[44]Pernos!C231</f>
        <v xml:space="preserve">PERNO GANCHO DE SUSPENSION DE 240 mm X 20 mm2 DIAM.                                                                                                                                                                                                       </v>
      </c>
      <c r="D2369" s="49">
        <f>+[44]Pernos!D231</f>
        <v>3.33</v>
      </c>
      <c r="E2369" s="53">
        <f>+[44]Pernos!E231</f>
        <v>3.63</v>
      </c>
      <c r="F2369" s="53"/>
      <c r="G2369" s="49" t="str">
        <f>+[44]Pernos!F231</f>
        <v>S</v>
      </c>
      <c r="H2369" s="49">
        <f>+[44]Pernos!G231</f>
        <v>10</v>
      </c>
      <c r="I2369" s="49" t="str">
        <f>+[44]Pernos!H231</f>
        <v>Orden de Compra OC-4516</v>
      </c>
      <c r="J2369" s="49" t="str">
        <f>+[44]Pernos!I231</f>
        <v>Individual</v>
      </c>
      <c r="K2369" s="49" t="str">
        <f>+[44]Pernos!J231</f>
        <v>ELDU</v>
      </c>
      <c r="L2369" s="49" t="str">
        <f>+[44]Pernos!K231</f>
        <v>MATERIALES GROUP S.A.C</v>
      </c>
      <c r="M2369" s="49">
        <f>+[44]Pernos!L231</f>
        <v>42802</v>
      </c>
      <c r="N2369" s="49">
        <f>+[44]Pernos!M231</f>
        <v>10</v>
      </c>
      <c r="O2369" s="49" t="str">
        <f>+[44]Pernos!N231</f>
        <v>Sustento</v>
      </c>
      <c r="P2369" s="49">
        <f>+[44]Pernos!O231</f>
        <v>10</v>
      </c>
      <c r="Q2369" s="49" t="str">
        <f>+[44]Pernos!P231</f>
        <v>S</v>
      </c>
      <c r="R2369" s="51">
        <f t="shared" si="148"/>
        <v>9.0090090090090058E-2</v>
      </c>
      <c r="S2369" s="45" t="str">
        <f t="shared" si="149"/>
        <v>ELDU: Orden de Compra OC-4516</v>
      </c>
      <c r="V2369" s="46">
        <f t="shared" si="151"/>
        <v>1</v>
      </c>
    </row>
    <row r="2370" spans="1:22" s="45" customFormat="1" ht="11.25" hidden="1" customHeight="1" x14ac:dyDescent="0.2">
      <c r="A2370" s="47">
        <f t="shared" si="150"/>
        <v>2356</v>
      </c>
      <c r="B2370" s="48" t="str">
        <f>+[44]Pernos!B232</f>
        <v>FKP05</v>
      </c>
      <c r="C2370" s="49" t="str">
        <f>+[44]Pernos!C232</f>
        <v xml:space="preserve">PERNO GANCHO DE SUSPENSION DE 320 mm X 16 mm2 DIAM.                                                                                                                                                                                                       </v>
      </c>
      <c r="D2370" s="49">
        <f>+[44]Pernos!D232</f>
        <v>2.27</v>
      </c>
      <c r="E2370" s="53">
        <f>+[44]Pernos!E232</f>
        <v>1.73</v>
      </c>
      <c r="F2370" s="53"/>
      <c r="G2370" s="49" t="str">
        <f>+[44]Pernos!F232</f>
        <v>S</v>
      </c>
      <c r="H2370" s="49">
        <f>+[44]Pernos!G232</f>
        <v>800</v>
      </c>
      <c r="I2370" s="49" t="str">
        <f>+[44]Pernos!H232</f>
        <v>Contrato AD/LO 025-2016-SEAL</v>
      </c>
      <c r="J2370" s="49" t="str">
        <f>+[44]Pernos!I232</f>
        <v>Individual</v>
      </c>
      <c r="K2370" s="49" t="str">
        <f>+[44]Pernos!J232</f>
        <v>SEAL</v>
      </c>
      <c r="L2370" s="49" t="str">
        <f>+[44]Pernos!K232</f>
        <v>SEMAPI E.I.R.L</v>
      </c>
      <c r="M2370" s="49">
        <f>+[44]Pernos!L232</f>
        <v>42618</v>
      </c>
      <c r="N2370" s="49">
        <f>+[44]Pernos!M232</f>
        <v>800</v>
      </c>
      <c r="O2370" s="49" t="str">
        <f>+[44]Pernos!N232</f>
        <v>Sustento</v>
      </c>
      <c r="P2370" s="49">
        <f>+[44]Pernos!O232</f>
        <v>800</v>
      </c>
      <c r="Q2370" s="49" t="str">
        <f>+[44]Pernos!P232</f>
        <v>S</v>
      </c>
      <c r="R2370" s="51">
        <f t="shared" si="148"/>
        <v>-0.23788546255506604</v>
      </c>
      <c r="S2370" s="45" t="str">
        <f t="shared" si="149"/>
        <v>SEAL: Contrato AD/LO 025-2016-SEAL</v>
      </c>
      <c r="V2370" s="46">
        <f t="shared" si="151"/>
        <v>1</v>
      </c>
    </row>
    <row r="2371" spans="1:22" s="45" customFormat="1" ht="11.25" hidden="1" customHeight="1" x14ac:dyDescent="0.2">
      <c r="A2371" s="47">
        <f t="shared" si="150"/>
        <v>2357</v>
      </c>
      <c r="B2371" s="48" t="str">
        <f>+[44]Pernos!B233</f>
        <v>FKP06</v>
      </c>
      <c r="C2371" s="49" t="str">
        <f>+[44]Pernos!C233</f>
        <v xml:space="preserve">PERNO GANCHO DE SUSPENSION DE 320 mm X 20 mm2 DIAM.                                                                                                                                                                                                       </v>
      </c>
      <c r="D2371" s="49">
        <f>+[44]Pernos!D233</f>
        <v>3.26</v>
      </c>
      <c r="E2371" s="53">
        <f>+[44]Pernos!E233</f>
        <v>4.9165492578149035</v>
      </c>
      <c r="F2371" s="53"/>
      <c r="G2371" s="49" t="str">
        <f>+[44]Pernos!F233</f>
        <v>E</v>
      </c>
      <c r="H2371" s="49" t="str">
        <f>+[44]Pernos!G233</f>
        <v/>
      </c>
      <c r="I2371" s="49" t="str">
        <f>+[44]Pernos!H233</f>
        <v>Estimado</v>
      </c>
      <c r="J2371" s="49" t="str">
        <f>+[44]Pernos!I233</f>
        <v/>
      </c>
      <c r="K2371" s="49" t="str">
        <f>+[44]Pernos!J233</f>
        <v/>
      </c>
      <c r="L2371" s="49" t="str">
        <f>+[44]Pernos!K233</f>
        <v/>
      </c>
      <c r="M2371" s="49" t="str">
        <f>+[44]Pernos!L233</f>
        <v/>
      </c>
      <c r="N2371" s="49" t="str">
        <f>+[44]Pernos!M233</f>
        <v/>
      </c>
      <c r="O2371" s="49" t="str">
        <f>+[44]Pernos!N233</f>
        <v>Estimado</v>
      </c>
      <c r="P2371" s="49" t="str">
        <f>+[44]Pernos!O233</f>
        <v/>
      </c>
      <c r="Q2371" s="49" t="str">
        <f>+[44]Pernos!P233</f>
        <v>E</v>
      </c>
      <c r="R2371" s="51">
        <f t="shared" ref="R2371:R2434" si="152">+IFERROR(E2371/D2371-1,"")</f>
        <v>0.50814394411500108</v>
      </c>
      <c r="S2371" s="45" t="str">
        <f t="shared" ref="S2371:S2434" si="153">+IF(O2371="Sustento",K2371&amp;": "&amp;I2371,IF(O2371="Precio regulado 2012",O2371,IF(O2371="Estimado","Estimado.rar",O2371)))</f>
        <v>Estimado.rar</v>
      </c>
      <c r="V2371" s="46">
        <f t="shared" si="151"/>
        <v>1</v>
      </c>
    </row>
    <row r="2372" spans="1:22" s="45" customFormat="1" ht="11.25" hidden="1" customHeight="1" x14ac:dyDescent="0.2">
      <c r="A2372" s="47">
        <f t="shared" si="150"/>
        <v>2358</v>
      </c>
      <c r="B2372" s="48" t="str">
        <f>+[44]Pernos!B234</f>
        <v>FKP07</v>
      </c>
      <c r="C2372" s="49" t="str">
        <f>+[44]Pernos!C234</f>
        <v xml:space="preserve">PERNO GANCHO DE SUSPENSION DE 350 mm X 20 mm2 DIAM.                                                                                                                                                                                                       </v>
      </c>
      <c r="D2372" s="49">
        <f>+[44]Pernos!D234</f>
        <v>3.26</v>
      </c>
      <c r="E2372" s="53">
        <f>+[44]Pernos!E234</f>
        <v>4.9165492578149035</v>
      </c>
      <c r="F2372" s="53"/>
      <c r="G2372" s="49" t="str">
        <f>+[44]Pernos!F234</f>
        <v>E</v>
      </c>
      <c r="H2372" s="49" t="str">
        <f>+[44]Pernos!G234</f>
        <v/>
      </c>
      <c r="I2372" s="49" t="str">
        <f>+[44]Pernos!H234</f>
        <v>Estimado</v>
      </c>
      <c r="J2372" s="49" t="str">
        <f>+[44]Pernos!I234</f>
        <v/>
      </c>
      <c r="K2372" s="49" t="str">
        <f>+[44]Pernos!J234</f>
        <v/>
      </c>
      <c r="L2372" s="49" t="str">
        <f>+[44]Pernos!K234</f>
        <v/>
      </c>
      <c r="M2372" s="49" t="str">
        <f>+[44]Pernos!L234</f>
        <v/>
      </c>
      <c r="N2372" s="49" t="str">
        <f>+[44]Pernos!M234</f>
        <v/>
      </c>
      <c r="O2372" s="49" t="str">
        <f>+[44]Pernos!N234</f>
        <v>Estimado</v>
      </c>
      <c r="P2372" s="49" t="str">
        <f>+[44]Pernos!O234</f>
        <v/>
      </c>
      <c r="Q2372" s="49" t="str">
        <f>+[44]Pernos!P234</f>
        <v>E</v>
      </c>
      <c r="R2372" s="51">
        <f t="shared" si="152"/>
        <v>0.50814394411500108</v>
      </c>
      <c r="S2372" s="45" t="str">
        <f t="shared" si="153"/>
        <v>Estimado.rar</v>
      </c>
      <c r="V2372" s="46">
        <f t="shared" si="151"/>
        <v>1</v>
      </c>
    </row>
    <row r="2373" spans="1:22" s="45" customFormat="1" ht="11.25" hidden="1" customHeight="1" x14ac:dyDescent="0.2">
      <c r="A2373" s="47">
        <f t="shared" si="150"/>
        <v>2359</v>
      </c>
      <c r="B2373" s="48" t="str">
        <f>+[44]Pernos!B235</f>
        <v>FKP08</v>
      </c>
      <c r="C2373" s="49" t="str">
        <f>+[44]Pernos!C235</f>
        <v xml:space="preserve">PERNO GANCHO TIRAFON                                                                                                                                                                                                                                      </v>
      </c>
      <c r="D2373" s="49">
        <f>+[44]Pernos!D235</f>
        <v>0.57999999999999996</v>
      </c>
      <c r="E2373" s="53">
        <f>+[44]Pernos!E235</f>
        <v>0.87472348758670071</v>
      </c>
      <c r="F2373" s="53"/>
      <c r="G2373" s="49" t="str">
        <f>+[44]Pernos!F235</f>
        <v>E</v>
      </c>
      <c r="H2373" s="49" t="str">
        <f>+[44]Pernos!G235</f>
        <v/>
      </c>
      <c r="I2373" s="49" t="str">
        <f>+[44]Pernos!H235</f>
        <v>Estimado</v>
      </c>
      <c r="J2373" s="49" t="str">
        <f>+[44]Pernos!I235</f>
        <v/>
      </c>
      <c r="K2373" s="49" t="str">
        <f>+[44]Pernos!J235</f>
        <v/>
      </c>
      <c r="L2373" s="49" t="str">
        <f>+[44]Pernos!K235</f>
        <v/>
      </c>
      <c r="M2373" s="49" t="str">
        <f>+[44]Pernos!L235</f>
        <v/>
      </c>
      <c r="N2373" s="49" t="str">
        <f>+[44]Pernos!M235</f>
        <v/>
      </c>
      <c r="O2373" s="49" t="str">
        <f>+[44]Pernos!N235</f>
        <v>Estimado</v>
      </c>
      <c r="P2373" s="49" t="str">
        <f>+[44]Pernos!O235</f>
        <v/>
      </c>
      <c r="Q2373" s="49" t="str">
        <f>+[44]Pernos!P235</f>
        <v>E</v>
      </c>
      <c r="R2373" s="51">
        <f t="shared" si="152"/>
        <v>0.5081439441150013</v>
      </c>
      <c r="S2373" s="45" t="str">
        <f t="shared" si="153"/>
        <v>Estimado.rar</v>
      </c>
      <c r="V2373" s="46">
        <f t="shared" si="151"/>
        <v>1</v>
      </c>
    </row>
    <row r="2374" spans="1:22" s="45" customFormat="1" ht="11.25" hidden="1" customHeight="1" x14ac:dyDescent="0.2">
      <c r="A2374" s="47">
        <f t="shared" si="150"/>
        <v>2360</v>
      </c>
      <c r="B2374" s="48" t="str">
        <f>+[44]Pernos!B236</f>
        <v>FPM01</v>
      </c>
      <c r="C2374" s="49" t="str">
        <f>+[44]Pernos!C236</f>
        <v xml:space="preserve">PERNO MAQUINADO DE  6 PULG. LONG. X  1/2 PULG. DIAM.                                                                                                                                                                                                      </v>
      </c>
      <c r="D2374" s="49">
        <f>+[44]Pernos!D236</f>
        <v>0.62</v>
      </c>
      <c r="E2374" s="53">
        <f>+[44]Pernos!E236</f>
        <v>1.19</v>
      </c>
      <c r="F2374" s="53"/>
      <c r="G2374" s="49" t="str">
        <f>+[44]Pernos!F236</f>
        <v>S</v>
      </c>
      <c r="H2374" s="49">
        <f>+[44]Pernos!G236</f>
        <v>100</v>
      </c>
      <c r="I2374" s="49" t="str">
        <f>+[44]Pernos!H236</f>
        <v>Factura 001-000793</v>
      </c>
      <c r="J2374" s="49" t="str">
        <f>+[44]Pernos!I236</f>
        <v>Individual</v>
      </c>
      <c r="K2374" s="49" t="str">
        <f>+[44]Pernos!J236</f>
        <v>ELOR</v>
      </c>
      <c r="L2374" s="49" t="str">
        <f>+[44]Pernos!K236</f>
        <v>DIPACO S.A.C.</v>
      </c>
      <c r="M2374" s="49">
        <f>+[44]Pernos!L236</f>
        <v>42655</v>
      </c>
      <c r="N2374" s="49">
        <f>+[44]Pernos!M236</f>
        <v>100</v>
      </c>
      <c r="O2374" s="49" t="str">
        <f>+[44]Pernos!N236</f>
        <v>Sustento</v>
      </c>
      <c r="P2374" s="49">
        <f>+[44]Pernos!O236</f>
        <v>100</v>
      </c>
      <c r="Q2374" s="49" t="str">
        <f>+[44]Pernos!P236</f>
        <v>S</v>
      </c>
      <c r="R2374" s="51">
        <f t="shared" si="152"/>
        <v>0.91935483870967727</v>
      </c>
      <c r="S2374" s="45" t="str">
        <f t="shared" si="153"/>
        <v>ELOR: Factura 001-000793</v>
      </c>
      <c r="V2374" s="46">
        <f t="shared" si="151"/>
        <v>1</v>
      </c>
    </row>
    <row r="2375" spans="1:22" s="45" customFormat="1" ht="11.25" hidden="1" customHeight="1" x14ac:dyDescent="0.2">
      <c r="A2375" s="47">
        <f t="shared" si="150"/>
        <v>2361</v>
      </c>
      <c r="B2375" s="48" t="str">
        <f>+[44]Pernos!B237</f>
        <v>FPM02</v>
      </c>
      <c r="C2375" s="49" t="str">
        <f>+[44]Pernos!C237</f>
        <v xml:space="preserve">PERNO MAQUINADO DE  6 PULG. LONG. X  5/8  PULG. DIAM.                                                                                                                                                                                                     </v>
      </c>
      <c r="D2375" s="49">
        <f>+[44]Pernos!D237</f>
        <v>1.39</v>
      </c>
      <c r="E2375" s="53">
        <f>+[44]Pernos!E237</f>
        <v>0.9</v>
      </c>
      <c r="F2375" s="53"/>
      <c r="G2375" s="49" t="str">
        <f>+[44]Pernos!F237</f>
        <v>S</v>
      </c>
      <c r="H2375" s="49">
        <f>+[44]Pernos!G237</f>
        <v>25</v>
      </c>
      <c r="I2375" s="49" t="str">
        <f>+[44]Pernos!H237</f>
        <v>Orden de Compra 4210008945</v>
      </c>
      <c r="J2375" s="49" t="str">
        <f>+[44]Pernos!I237</f>
        <v>Individual</v>
      </c>
      <c r="K2375" s="49" t="str">
        <f>+[44]Pernos!J237</f>
        <v>ELC</v>
      </c>
      <c r="L2375" s="49" t="str">
        <f>+[44]Pernos!K237</f>
        <v>PROMOTORES ELECTRICOS MILAGROS Y CE</v>
      </c>
      <c r="M2375" s="49">
        <f>+[44]Pernos!L237</f>
        <v>42600</v>
      </c>
      <c r="N2375" s="49">
        <f>+[44]Pernos!M237</f>
        <v>25</v>
      </c>
      <c r="O2375" s="49" t="str">
        <f>+[44]Pernos!N237</f>
        <v>Sustento</v>
      </c>
      <c r="P2375" s="49">
        <f>+[44]Pernos!O237</f>
        <v>25</v>
      </c>
      <c r="Q2375" s="49" t="str">
        <f>+[44]Pernos!P237</f>
        <v>S</v>
      </c>
      <c r="R2375" s="51">
        <f t="shared" si="152"/>
        <v>-0.35251798561151071</v>
      </c>
      <c r="S2375" s="45" t="str">
        <f t="shared" si="153"/>
        <v>ELC: Orden de Compra 4210008945</v>
      </c>
      <c r="V2375" s="46">
        <f t="shared" si="151"/>
        <v>1</v>
      </c>
    </row>
    <row r="2376" spans="1:22" s="45" customFormat="1" ht="11.25" hidden="1" customHeight="1" x14ac:dyDescent="0.2">
      <c r="A2376" s="47">
        <f t="shared" si="150"/>
        <v>2362</v>
      </c>
      <c r="B2376" s="48" t="str">
        <f>+[44]Pernos!B238</f>
        <v>FPM03</v>
      </c>
      <c r="C2376" s="49" t="str">
        <f>+[44]Pernos!C238</f>
        <v xml:space="preserve">PERNO MAQUINADO DE  6 PULG. LONG. X 3/4  PULG. DIAM.                                                                                                                                                                                                      </v>
      </c>
      <c r="D2376" s="49">
        <f>+[44]Pernos!D238</f>
        <v>1.4</v>
      </c>
      <c r="E2376" s="53">
        <f>+[44]Pernos!E238</f>
        <v>2.1114015217610018</v>
      </c>
      <c r="F2376" s="53"/>
      <c r="G2376" s="49" t="str">
        <f>+[44]Pernos!F238</f>
        <v>E</v>
      </c>
      <c r="H2376" s="49" t="str">
        <f>+[44]Pernos!G238</f>
        <v/>
      </c>
      <c r="I2376" s="49" t="str">
        <f>+[44]Pernos!H238</f>
        <v>Estimado</v>
      </c>
      <c r="J2376" s="49" t="str">
        <f>+[44]Pernos!I238</f>
        <v/>
      </c>
      <c r="K2376" s="49" t="str">
        <f>+[44]Pernos!J238</f>
        <v/>
      </c>
      <c r="L2376" s="49" t="str">
        <f>+[44]Pernos!K238</f>
        <v/>
      </c>
      <c r="M2376" s="49" t="str">
        <f>+[44]Pernos!L238</f>
        <v/>
      </c>
      <c r="N2376" s="49" t="str">
        <f>+[44]Pernos!M238</f>
        <v/>
      </c>
      <c r="O2376" s="49" t="str">
        <f>+[44]Pernos!N238</f>
        <v>Estimado</v>
      </c>
      <c r="P2376" s="49" t="str">
        <f>+[44]Pernos!O238</f>
        <v/>
      </c>
      <c r="Q2376" s="49" t="str">
        <f>+[44]Pernos!P238</f>
        <v>E</v>
      </c>
      <c r="R2376" s="51">
        <f t="shared" si="152"/>
        <v>0.5081439441150013</v>
      </c>
      <c r="S2376" s="45" t="str">
        <f t="shared" si="153"/>
        <v>Estimado.rar</v>
      </c>
      <c r="V2376" s="46">
        <f t="shared" si="151"/>
        <v>1</v>
      </c>
    </row>
    <row r="2377" spans="1:22" s="45" customFormat="1" ht="11.25" hidden="1" customHeight="1" x14ac:dyDescent="0.2">
      <c r="A2377" s="47">
        <f t="shared" si="150"/>
        <v>2363</v>
      </c>
      <c r="B2377" s="48" t="str">
        <f>+[44]Pernos!B239</f>
        <v>FPM04</v>
      </c>
      <c r="C2377" s="49" t="str">
        <f>+[44]Pernos!C239</f>
        <v xml:space="preserve">PERNO MAQUINADO DE  7 PULG. LONG. X 1/2 PULG. DIAM.                                                                                                                                                                                                       </v>
      </c>
      <c r="D2377" s="49">
        <f>+[44]Pernos!D239</f>
        <v>0.94</v>
      </c>
      <c r="E2377" s="53">
        <f>+[44]Pernos!E239</f>
        <v>1.4176553074681011</v>
      </c>
      <c r="F2377" s="53"/>
      <c r="G2377" s="49" t="str">
        <f>+[44]Pernos!F239</f>
        <v>E</v>
      </c>
      <c r="H2377" s="49" t="str">
        <f>+[44]Pernos!G239</f>
        <v/>
      </c>
      <c r="I2377" s="49" t="str">
        <f>+[44]Pernos!H239</f>
        <v>Estimado</v>
      </c>
      <c r="J2377" s="49" t="str">
        <f>+[44]Pernos!I239</f>
        <v/>
      </c>
      <c r="K2377" s="49" t="str">
        <f>+[44]Pernos!J239</f>
        <v/>
      </c>
      <c r="L2377" s="49" t="str">
        <f>+[44]Pernos!K239</f>
        <v/>
      </c>
      <c r="M2377" s="49" t="str">
        <f>+[44]Pernos!L239</f>
        <v/>
      </c>
      <c r="N2377" s="49" t="str">
        <f>+[44]Pernos!M239</f>
        <v/>
      </c>
      <c r="O2377" s="49" t="str">
        <f>+[44]Pernos!N239</f>
        <v>Estimado</v>
      </c>
      <c r="P2377" s="49" t="str">
        <f>+[44]Pernos!O239</f>
        <v/>
      </c>
      <c r="Q2377" s="49" t="str">
        <f>+[44]Pernos!P239</f>
        <v>E</v>
      </c>
      <c r="R2377" s="51">
        <f t="shared" si="152"/>
        <v>0.5081439441150013</v>
      </c>
      <c r="S2377" s="45" t="str">
        <f t="shared" si="153"/>
        <v>Estimado.rar</v>
      </c>
      <c r="V2377" s="46">
        <f t="shared" si="151"/>
        <v>1</v>
      </c>
    </row>
    <row r="2378" spans="1:22" s="45" customFormat="1" ht="11.25" hidden="1" customHeight="1" x14ac:dyDescent="0.2">
      <c r="A2378" s="47">
        <f t="shared" si="150"/>
        <v>2364</v>
      </c>
      <c r="B2378" s="48" t="str">
        <f>+[44]Pernos!B240</f>
        <v>FPM05</v>
      </c>
      <c r="C2378" s="49" t="str">
        <f>+[44]Pernos!C240</f>
        <v xml:space="preserve">PERNO MAQUINADO DE  7 PULG. LONG. X 5/8  PULG. DIAM.                                                                                                                                                                                                      </v>
      </c>
      <c r="D2378" s="49">
        <f>+[44]Pernos!D240</f>
        <v>1.17</v>
      </c>
      <c r="E2378" s="53">
        <f>+[44]Pernos!E240</f>
        <v>1.7645284146145515</v>
      </c>
      <c r="F2378" s="53"/>
      <c r="G2378" s="49" t="str">
        <f>+[44]Pernos!F240</f>
        <v>E</v>
      </c>
      <c r="H2378" s="49" t="str">
        <f>+[44]Pernos!G240</f>
        <v/>
      </c>
      <c r="I2378" s="49" t="str">
        <f>+[44]Pernos!H240</f>
        <v>Estimado</v>
      </c>
      <c r="J2378" s="49" t="str">
        <f>+[44]Pernos!I240</f>
        <v/>
      </c>
      <c r="K2378" s="49" t="str">
        <f>+[44]Pernos!J240</f>
        <v/>
      </c>
      <c r="L2378" s="49" t="str">
        <f>+[44]Pernos!K240</f>
        <v/>
      </c>
      <c r="M2378" s="49" t="str">
        <f>+[44]Pernos!L240</f>
        <v/>
      </c>
      <c r="N2378" s="49" t="str">
        <f>+[44]Pernos!M240</f>
        <v/>
      </c>
      <c r="O2378" s="49" t="str">
        <f>+[44]Pernos!N240</f>
        <v>Estimado</v>
      </c>
      <c r="P2378" s="49" t="str">
        <f>+[44]Pernos!O240</f>
        <v/>
      </c>
      <c r="Q2378" s="49" t="str">
        <f>+[44]Pernos!P240</f>
        <v>E</v>
      </c>
      <c r="R2378" s="51">
        <f t="shared" si="152"/>
        <v>0.5081439441150013</v>
      </c>
      <c r="S2378" s="45" t="str">
        <f t="shared" si="153"/>
        <v>Estimado.rar</v>
      </c>
      <c r="V2378" s="46">
        <f t="shared" si="151"/>
        <v>1</v>
      </c>
    </row>
    <row r="2379" spans="1:22" s="45" customFormat="1" ht="11.25" hidden="1" customHeight="1" x14ac:dyDescent="0.2">
      <c r="A2379" s="47">
        <f t="shared" si="150"/>
        <v>2365</v>
      </c>
      <c r="B2379" s="48" t="str">
        <f>+[44]Pernos!B241</f>
        <v>FPM06</v>
      </c>
      <c r="C2379" s="49" t="str">
        <f>+[44]Pernos!C241</f>
        <v xml:space="preserve">PERNO MAQUINADO DE  8 PULG. LONG. X  1/2 PULG. DIAM.                                                                                                                                                                                                      </v>
      </c>
      <c r="D2379" s="49">
        <f>+[44]Pernos!D241</f>
        <v>1.03</v>
      </c>
      <c r="E2379" s="53">
        <f>+[44]Pernos!E241</f>
        <v>1.29</v>
      </c>
      <c r="F2379" s="53"/>
      <c r="G2379" s="49" t="str">
        <f>+[44]Pernos!F241</f>
        <v>S</v>
      </c>
      <c r="H2379" s="49">
        <f>+[44]Pernos!G241</f>
        <v>100</v>
      </c>
      <c r="I2379" s="49" t="str">
        <f>+[44]Pernos!H241</f>
        <v>Factura 001-000793</v>
      </c>
      <c r="J2379" s="49" t="str">
        <f>+[44]Pernos!I241</f>
        <v>Individual</v>
      </c>
      <c r="K2379" s="49" t="str">
        <f>+[44]Pernos!J241</f>
        <v>ELOR</v>
      </c>
      <c r="L2379" s="49" t="str">
        <f>+[44]Pernos!K241</f>
        <v>DIPACO S.A.C.</v>
      </c>
      <c r="M2379" s="49">
        <f>+[44]Pernos!L241</f>
        <v>42655</v>
      </c>
      <c r="N2379" s="49">
        <f>+[44]Pernos!M241</f>
        <v>100</v>
      </c>
      <c r="O2379" s="49" t="str">
        <f>+[44]Pernos!N241</f>
        <v>Sustento</v>
      </c>
      <c r="P2379" s="49">
        <f>+[44]Pernos!O241</f>
        <v>100</v>
      </c>
      <c r="Q2379" s="49" t="str">
        <f>+[44]Pernos!P241</f>
        <v>S</v>
      </c>
      <c r="R2379" s="51">
        <f t="shared" si="152"/>
        <v>0.25242718446601953</v>
      </c>
      <c r="S2379" s="45" t="str">
        <f t="shared" si="153"/>
        <v>ELOR: Factura 001-000793</v>
      </c>
      <c r="V2379" s="46">
        <f t="shared" si="151"/>
        <v>1</v>
      </c>
    </row>
    <row r="2380" spans="1:22" s="45" customFormat="1" ht="11.25" hidden="1" customHeight="1" x14ac:dyDescent="0.2">
      <c r="A2380" s="47">
        <f t="shared" ref="A2380:A2443" si="154">+A2379+1</f>
        <v>2366</v>
      </c>
      <c r="B2380" s="48" t="str">
        <f>+[44]Pernos!B242</f>
        <v>FPM07</v>
      </c>
      <c r="C2380" s="49" t="str">
        <f>+[44]Pernos!C242</f>
        <v xml:space="preserve">PERNO MAQUINADO DE  8 PULG. LONG. X  5/8  PULG. DIAM.                                                                                                                                                                                                     </v>
      </c>
      <c r="D2380" s="49">
        <f>+[44]Pernos!D242</f>
        <v>1.22</v>
      </c>
      <c r="E2380" s="53">
        <f>+[44]Pernos!E242</f>
        <v>0.93</v>
      </c>
      <c r="F2380" s="53"/>
      <c r="G2380" s="49" t="str">
        <f>+[44]Pernos!F242</f>
        <v>S</v>
      </c>
      <c r="H2380" s="49">
        <f>+[44]Pernos!G242</f>
        <v>200</v>
      </c>
      <c r="I2380" s="49" t="str">
        <f>+[44]Pernos!H242</f>
        <v>Orden de Compra 4210008639</v>
      </c>
      <c r="J2380" s="49" t="str">
        <f>+[44]Pernos!I242</f>
        <v>Individual</v>
      </c>
      <c r="K2380" s="49" t="str">
        <f>+[44]Pernos!J242</f>
        <v>ELC</v>
      </c>
      <c r="L2380" s="49" t="str">
        <f>+[44]Pernos!K242</f>
        <v>PROMOTORES ELECTRICOS MILAGROS Y CE</v>
      </c>
      <c r="M2380" s="49">
        <f>+[44]Pernos!L242</f>
        <v>42492</v>
      </c>
      <c r="N2380" s="49">
        <f>+[44]Pernos!M242</f>
        <v>200</v>
      </c>
      <c r="O2380" s="49" t="str">
        <f>+[44]Pernos!N242</f>
        <v>Sustento</v>
      </c>
      <c r="P2380" s="49">
        <f>+[44]Pernos!O242</f>
        <v>200</v>
      </c>
      <c r="Q2380" s="49" t="str">
        <f>+[44]Pernos!P242</f>
        <v>S</v>
      </c>
      <c r="R2380" s="51">
        <f t="shared" si="152"/>
        <v>-0.23770491803278682</v>
      </c>
      <c r="S2380" s="45" t="str">
        <f t="shared" si="153"/>
        <v>ELC: Orden de Compra 4210008639</v>
      </c>
      <c r="V2380" s="46">
        <f t="shared" si="151"/>
        <v>1</v>
      </c>
    </row>
    <row r="2381" spans="1:22" s="45" customFormat="1" ht="11.25" hidden="1" customHeight="1" x14ac:dyDescent="0.2">
      <c r="A2381" s="47">
        <f t="shared" si="154"/>
        <v>2367</v>
      </c>
      <c r="B2381" s="48" t="str">
        <f>+[44]Pernos!B243</f>
        <v>FPM08</v>
      </c>
      <c r="C2381" s="49" t="str">
        <f>+[44]Pernos!C243</f>
        <v xml:space="preserve">PERNO MAQUINADO DE  8 PULG. LONG. X 3/4  PULG. DIAM.                                                                                                                                                                                                      </v>
      </c>
      <c r="D2381" s="49">
        <f>+[44]Pernos!D243</f>
        <v>1.36</v>
      </c>
      <c r="E2381" s="53">
        <f>+[44]Pernos!E243</f>
        <v>1.5</v>
      </c>
      <c r="F2381" s="53"/>
      <c r="G2381" s="49" t="str">
        <f>+[44]Pernos!F243</f>
        <v>S</v>
      </c>
      <c r="H2381" s="49" t="str">
        <f>+[44]Pernos!G243</f>
        <v>DGER/MEM</v>
      </c>
      <c r="I2381" s="49" t="str">
        <f>+[44]Pernos!H243</f>
        <v xml:space="preserve">DGER/MEM </v>
      </c>
      <c r="J2381" s="49" t="str">
        <f>+[44]Pernos!I243</f>
        <v>DGER/MEM</v>
      </c>
      <c r="K2381" s="49" t="str">
        <f>+[44]Pernos!J243</f>
        <v>DGER/MEM</v>
      </c>
      <c r="L2381" s="49" t="str">
        <f>+[44]Pernos!K243</f>
        <v>DGER/MEM</v>
      </c>
      <c r="M2381" s="49">
        <f>+[44]Pernos!L243</f>
        <v>43038</v>
      </c>
      <c r="N2381" s="49" t="str">
        <f>+[44]Pernos!M243</f>
        <v>DGER/MEM</v>
      </c>
      <c r="O2381" s="49" t="str">
        <f>+[44]Pernos!N243</f>
        <v>Sustento</v>
      </c>
      <c r="P2381" s="49" t="str">
        <f>+[44]Pernos!O243</f>
        <v>DGER/MEM</v>
      </c>
      <c r="Q2381" s="49" t="str">
        <f>+[44]Pernos!P243</f>
        <v>S</v>
      </c>
      <c r="R2381" s="51">
        <f t="shared" si="152"/>
        <v>0.10294117647058809</v>
      </c>
      <c r="S2381" s="45" t="str">
        <f t="shared" si="153"/>
        <v xml:space="preserve">DGER/MEM: DGER/MEM </v>
      </c>
      <c r="V2381" s="46">
        <f t="shared" si="151"/>
        <v>1</v>
      </c>
    </row>
    <row r="2382" spans="1:22" s="45" customFormat="1" ht="11.25" hidden="1" customHeight="1" x14ac:dyDescent="0.2">
      <c r="A2382" s="47">
        <f t="shared" si="154"/>
        <v>2368</v>
      </c>
      <c r="B2382" s="48" t="str">
        <f>+[44]Pernos!B244</f>
        <v>FPM09</v>
      </c>
      <c r="C2382" s="49" t="str">
        <f>+[44]Pernos!C244</f>
        <v xml:space="preserve">PERNO MAQUINADO DE  9 PULG. LONG. X 1/2 PULG. DIAM.                                                                                                                                                                                                       </v>
      </c>
      <c r="D2382" s="49">
        <f>+[44]Pernos!D244</f>
        <v>1.1399999999999999</v>
      </c>
      <c r="E2382" s="53">
        <f>+[44]Pernos!E244</f>
        <v>1.7192840962911013</v>
      </c>
      <c r="F2382" s="53"/>
      <c r="G2382" s="49" t="str">
        <f>+[44]Pernos!F244</f>
        <v>E</v>
      </c>
      <c r="H2382" s="49" t="str">
        <f>+[44]Pernos!G244</f>
        <v/>
      </c>
      <c r="I2382" s="49" t="str">
        <f>+[44]Pernos!H244</f>
        <v>Estimado</v>
      </c>
      <c r="J2382" s="49" t="str">
        <f>+[44]Pernos!I244</f>
        <v/>
      </c>
      <c r="K2382" s="49" t="str">
        <f>+[44]Pernos!J244</f>
        <v/>
      </c>
      <c r="L2382" s="49" t="str">
        <f>+[44]Pernos!K244</f>
        <v/>
      </c>
      <c r="M2382" s="49" t="str">
        <f>+[44]Pernos!L244</f>
        <v/>
      </c>
      <c r="N2382" s="49" t="str">
        <f>+[44]Pernos!M244</f>
        <v/>
      </c>
      <c r="O2382" s="49" t="str">
        <f>+[44]Pernos!N244</f>
        <v>Estimado</v>
      </c>
      <c r="P2382" s="49" t="str">
        <f>+[44]Pernos!O244</f>
        <v/>
      </c>
      <c r="Q2382" s="49" t="str">
        <f>+[44]Pernos!P244</f>
        <v>E</v>
      </c>
      <c r="R2382" s="51">
        <f t="shared" si="152"/>
        <v>0.5081439441150013</v>
      </c>
      <c r="S2382" s="45" t="str">
        <f t="shared" si="153"/>
        <v>Estimado.rar</v>
      </c>
      <c r="V2382" s="46">
        <f t="shared" si="151"/>
        <v>1</v>
      </c>
    </row>
    <row r="2383" spans="1:22" s="45" customFormat="1" ht="11.25" hidden="1" customHeight="1" x14ac:dyDescent="0.2">
      <c r="A2383" s="47">
        <f t="shared" si="154"/>
        <v>2369</v>
      </c>
      <c r="B2383" s="48" t="str">
        <f>+[44]Pernos!B245</f>
        <v>FPM10</v>
      </c>
      <c r="C2383" s="49" t="str">
        <f>+[44]Pernos!C245</f>
        <v xml:space="preserve">PERNO MAQUINADO DE  9 PULG. LONG. X 5/8  PULG. DIAM.                                                                                                                                                                                                      </v>
      </c>
      <c r="D2383" s="49">
        <f>+[44]Pernos!D245</f>
        <v>1.36</v>
      </c>
      <c r="E2383" s="53">
        <f>+[44]Pernos!E245</f>
        <v>2.0510757639964021</v>
      </c>
      <c r="F2383" s="53"/>
      <c r="G2383" s="49" t="str">
        <f>+[44]Pernos!F245</f>
        <v>E</v>
      </c>
      <c r="H2383" s="49" t="str">
        <f>+[44]Pernos!G245</f>
        <v/>
      </c>
      <c r="I2383" s="49" t="str">
        <f>+[44]Pernos!H245</f>
        <v>Estimado</v>
      </c>
      <c r="J2383" s="49" t="str">
        <f>+[44]Pernos!I245</f>
        <v/>
      </c>
      <c r="K2383" s="49" t="str">
        <f>+[44]Pernos!J245</f>
        <v/>
      </c>
      <c r="L2383" s="49" t="str">
        <f>+[44]Pernos!K245</f>
        <v/>
      </c>
      <c r="M2383" s="49" t="str">
        <f>+[44]Pernos!L245</f>
        <v/>
      </c>
      <c r="N2383" s="49" t="str">
        <f>+[44]Pernos!M245</f>
        <v/>
      </c>
      <c r="O2383" s="49" t="str">
        <f>+[44]Pernos!N245</f>
        <v>Estimado</v>
      </c>
      <c r="P2383" s="49" t="str">
        <f>+[44]Pernos!O245</f>
        <v/>
      </c>
      <c r="Q2383" s="49" t="str">
        <f>+[44]Pernos!P245</f>
        <v>E</v>
      </c>
      <c r="R2383" s="51">
        <f t="shared" si="152"/>
        <v>0.50814394411500152</v>
      </c>
      <c r="S2383" s="45" t="str">
        <f t="shared" si="153"/>
        <v>Estimado.rar</v>
      </c>
      <c r="V2383" s="46">
        <f t="shared" si="151"/>
        <v>1</v>
      </c>
    </row>
    <row r="2384" spans="1:22" s="45" customFormat="1" ht="11.25" hidden="1" customHeight="1" x14ac:dyDescent="0.2">
      <c r="A2384" s="47">
        <f t="shared" si="154"/>
        <v>2370</v>
      </c>
      <c r="B2384" s="48" t="str">
        <f>+[44]Pernos!B246</f>
        <v>FPM11</v>
      </c>
      <c r="C2384" s="49" t="str">
        <f>+[44]Pernos!C246</f>
        <v xml:space="preserve">PERNO MAQUINADO DE 10 PULG. LONG. X  1/2 PULG. DIAM.                                                                                                                                                                                                      </v>
      </c>
      <c r="D2384" s="49">
        <f>+[44]Pernos!D246</f>
        <v>1.1399999999999999</v>
      </c>
      <c r="E2384" s="53">
        <f>+[44]Pernos!E246</f>
        <v>1.36</v>
      </c>
      <c r="F2384" s="53"/>
      <c r="G2384" s="49" t="str">
        <f>+[44]Pernos!F246</f>
        <v>S</v>
      </c>
      <c r="H2384" s="49">
        <f>+[44]Pernos!G246</f>
        <v>100</v>
      </c>
      <c r="I2384" s="49" t="str">
        <f>+[44]Pernos!H246</f>
        <v>Factura 001-000793</v>
      </c>
      <c r="J2384" s="49" t="str">
        <f>+[44]Pernos!I246</f>
        <v>Individual</v>
      </c>
      <c r="K2384" s="49" t="str">
        <f>+[44]Pernos!J246</f>
        <v>ELOR</v>
      </c>
      <c r="L2384" s="49" t="str">
        <f>+[44]Pernos!K246</f>
        <v>DIPACO S.A.C.</v>
      </c>
      <c r="M2384" s="49">
        <f>+[44]Pernos!L246</f>
        <v>42655</v>
      </c>
      <c r="N2384" s="49">
        <f>+[44]Pernos!M246</f>
        <v>100</v>
      </c>
      <c r="O2384" s="49" t="str">
        <f>+[44]Pernos!N246</f>
        <v>Sustento</v>
      </c>
      <c r="P2384" s="49">
        <f>+[44]Pernos!O246</f>
        <v>100</v>
      </c>
      <c r="Q2384" s="49" t="str">
        <f>+[44]Pernos!P246</f>
        <v>S</v>
      </c>
      <c r="R2384" s="51">
        <f t="shared" si="152"/>
        <v>0.19298245614035103</v>
      </c>
      <c r="S2384" s="45" t="str">
        <f t="shared" si="153"/>
        <v>ELOR: Factura 001-000793</v>
      </c>
      <c r="V2384" s="46">
        <f t="shared" si="151"/>
        <v>1</v>
      </c>
    </row>
    <row r="2385" spans="1:22" s="45" customFormat="1" ht="11.25" hidden="1" customHeight="1" x14ac:dyDescent="0.2">
      <c r="A2385" s="47">
        <f t="shared" si="154"/>
        <v>2371</v>
      </c>
      <c r="B2385" s="48" t="str">
        <f>+[44]Pernos!B247</f>
        <v>FPM12</v>
      </c>
      <c r="C2385" s="49" t="str">
        <f>+[44]Pernos!C247</f>
        <v xml:space="preserve">PERNO MAQUINADO DE 10 PULG. LONG. X  5/8  PULG. DIAM.                                                                                                                                                                                                     </v>
      </c>
      <c r="D2385" s="49">
        <f>+[44]Pernos!D247</f>
        <v>1.44</v>
      </c>
      <c r="E2385" s="53">
        <f>+[44]Pernos!E247</f>
        <v>1.22</v>
      </c>
      <c r="F2385" s="53"/>
      <c r="G2385" s="49" t="str">
        <f>+[44]Pernos!F247</f>
        <v>S</v>
      </c>
      <c r="H2385" s="49">
        <f>+[44]Pernos!G247</f>
        <v>245</v>
      </c>
      <c r="I2385" s="49" t="str">
        <f>+[44]Pernos!H247</f>
        <v>Orden de Compra 4214000544</v>
      </c>
      <c r="J2385" s="49" t="str">
        <f>+[44]Pernos!I247</f>
        <v>Individual</v>
      </c>
      <c r="K2385" s="49" t="str">
        <f>+[44]Pernos!J247</f>
        <v>ELC</v>
      </c>
      <c r="L2385" s="49" t="str">
        <f>+[44]Pernos!K247</f>
        <v>MATERIALES GROUP S.A.C.</v>
      </c>
      <c r="M2385" s="49">
        <f>+[44]Pernos!L247</f>
        <v>42992</v>
      </c>
      <c r="N2385" s="49">
        <f>+[44]Pernos!M247</f>
        <v>245</v>
      </c>
      <c r="O2385" s="49" t="str">
        <f>+[44]Pernos!N247</f>
        <v>Sustento</v>
      </c>
      <c r="P2385" s="49">
        <f>+[44]Pernos!O247</f>
        <v>245</v>
      </c>
      <c r="Q2385" s="49" t="str">
        <f>+[44]Pernos!P247</f>
        <v>S</v>
      </c>
      <c r="R2385" s="51">
        <f t="shared" si="152"/>
        <v>-0.15277777777777779</v>
      </c>
      <c r="S2385" s="45" t="str">
        <f t="shared" si="153"/>
        <v>ELC: Orden de Compra 4214000544</v>
      </c>
      <c r="V2385" s="46">
        <f t="shared" si="151"/>
        <v>1</v>
      </c>
    </row>
    <row r="2386" spans="1:22" s="45" customFormat="1" ht="11.25" hidden="1" customHeight="1" x14ac:dyDescent="0.2">
      <c r="A2386" s="47">
        <f t="shared" si="154"/>
        <v>2372</v>
      </c>
      <c r="B2386" s="48" t="str">
        <f>+[44]Pernos!B248</f>
        <v>FPM13</v>
      </c>
      <c r="C2386" s="49" t="str">
        <f>+[44]Pernos!C248</f>
        <v xml:space="preserve">PERNO MAQUINADO DE 10 PULG. LONG. X 3/4  PULG. DIAM.                                                                                                                                                                                                      </v>
      </c>
      <c r="D2386" s="49">
        <f>+[44]Pernos!D248</f>
        <v>1.36</v>
      </c>
      <c r="E2386" s="53">
        <f>+[44]Pernos!E248</f>
        <v>1.67</v>
      </c>
      <c r="F2386" s="53"/>
      <c r="G2386" s="49" t="str">
        <f>+[44]Pernos!F248</f>
        <v>S</v>
      </c>
      <c r="H2386" s="49" t="str">
        <f>+[44]Pernos!G248</f>
        <v>DGER/MEM</v>
      </c>
      <c r="I2386" s="49" t="str">
        <f>+[44]Pernos!H248</f>
        <v xml:space="preserve">DGER/MEM </v>
      </c>
      <c r="J2386" s="49" t="str">
        <f>+[44]Pernos!I248</f>
        <v>DGER/MEM</v>
      </c>
      <c r="K2386" s="49" t="str">
        <f>+[44]Pernos!J248</f>
        <v>DGER/MEM</v>
      </c>
      <c r="L2386" s="49" t="str">
        <f>+[44]Pernos!K248</f>
        <v>DGER/MEM</v>
      </c>
      <c r="M2386" s="49">
        <f>+[44]Pernos!L248</f>
        <v>43038</v>
      </c>
      <c r="N2386" s="49" t="str">
        <f>+[44]Pernos!M248</f>
        <v>DGER/MEM</v>
      </c>
      <c r="O2386" s="49" t="str">
        <f>+[44]Pernos!N248</f>
        <v>Sustento</v>
      </c>
      <c r="P2386" s="49" t="str">
        <f>+[44]Pernos!O248</f>
        <v>DGER/MEM</v>
      </c>
      <c r="Q2386" s="49" t="str">
        <f>+[44]Pernos!P248</f>
        <v>S</v>
      </c>
      <c r="R2386" s="51">
        <f t="shared" si="152"/>
        <v>0.22794117647058809</v>
      </c>
      <c r="S2386" s="45" t="str">
        <f t="shared" si="153"/>
        <v xml:space="preserve">DGER/MEM: DGER/MEM </v>
      </c>
      <c r="V2386" s="46">
        <f t="shared" si="151"/>
        <v>1</v>
      </c>
    </row>
    <row r="2387" spans="1:22" s="45" customFormat="1" ht="11.25" hidden="1" customHeight="1" x14ac:dyDescent="0.2">
      <c r="A2387" s="47">
        <f t="shared" si="154"/>
        <v>2373</v>
      </c>
      <c r="B2387" s="48" t="str">
        <f>+[44]Pernos!B249</f>
        <v>FPM14</v>
      </c>
      <c r="C2387" s="49" t="str">
        <f>+[44]Pernos!C249</f>
        <v xml:space="preserve">PERNO MAQUINADO DE 12 PULG. LONG. X  5/8  PULG. DIAM.                                                                                                                                                                                                     </v>
      </c>
      <c r="D2387" s="49">
        <f>+[44]Pernos!D249</f>
        <v>1.89</v>
      </c>
      <c r="E2387" s="53">
        <f>+[44]Pernos!E249</f>
        <v>1.21</v>
      </c>
      <c r="F2387" s="53"/>
      <c r="G2387" s="49" t="str">
        <f>+[44]Pernos!F249</f>
        <v>S</v>
      </c>
      <c r="H2387" s="49">
        <f>+[44]Pernos!G249</f>
        <v>200</v>
      </c>
      <c r="I2387" s="49" t="str">
        <f>+[44]Pernos!H249</f>
        <v>Orden de Compra 4210008525</v>
      </c>
      <c r="J2387" s="49" t="str">
        <f>+[44]Pernos!I249</f>
        <v>Individual</v>
      </c>
      <c r="K2387" s="49" t="str">
        <f>+[44]Pernos!J249</f>
        <v>ELC</v>
      </c>
      <c r="L2387" s="49" t="str">
        <f>+[44]Pernos!K249</f>
        <v>MATERIALES GROUP S.A.C.</v>
      </c>
      <c r="M2387" s="49">
        <f>+[44]Pernos!L249</f>
        <v>42445</v>
      </c>
      <c r="N2387" s="49">
        <f>+[44]Pernos!M249</f>
        <v>200</v>
      </c>
      <c r="O2387" s="49" t="str">
        <f>+[44]Pernos!N249</f>
        <v>Sustento</v>
      </c>
      <c r="P2387" s="49">
        <f>+[44]Pernos!O249</f>
        <v>200</v>
      </c>
      <c r="Q2387" s="49" t="str">
        <f>+[44]Pernos!P249</f>
        <v>S</v>
      </c>
      <c r="R2387" s="51">
        <f t="shared" si="152"/>
        <v>-0.35978835978835977</v>
      </c>
      <c r="S2387" s="45" t="str">
        <f t="shared" si="153"/>
        <v>ELC: Orden de Compra 4210008525</v>
      </c>
      <c r="V2387" s="46">
        <f t="shared" si="151"/>
        <v>1</v>
      </c>
    </row>
    <row r="2388" spans="1:22" s="45" customFormat="1" ht="11.25" hidden="1" customHeight="1" x14ac:dyDescent="0.2">
      <c r="A2388" s="47">
        <f t="shared" si="154"/>
        <v>2374</v>
      </c>
      <c r="B2388" s="48" t="str">
        <f>+[44]Pernos!B250</f>
        <v>FPM15</v>
      </c>
      <c r="C2388" s="49" t="str">
        <f>+[44]Pernos!C250</f>
        <v xml:space="preserve">PERNO MAQUINADO DE 12 PULG. LONG. X 3/4  PULG. DIAM.                                                                                                                                                                                                      </v>
      </c>
      <c r="D2388" s="49">
        <f>+[44]Pernos!D250</f>
        <v>1.36</v>
      </c>
      <c r="E2388" s="53">
        <f>+[44]Pernos!E250</f>
        <v>1.86</v>
      </c>
      <c r="F2388" s="53"/>
      <c r="G2388" s="49" t="str">
        <f>+[44]Pernos!F250</f>
        <v>S</v>
      </c>
      <c r="H2388" s="49" t="str">
        <f>+[44]Pernos!G250</f>
        <v>DGER/MEM</v>
      </c>
      <c r="I2388" s="49" t="str">
        <f>+[44]Pernos!H250</f>
        <v xml:space="preserve">DGER/MEM </v>
      </c>
      <c r="J2388" s="49" t="str">
        <f>+[44]Pernos!I250</f>
        <v>DGER/MEM</v>
      </c>
      <c r="K2388" s="49" t="str">
        <f>+[44]Pernos!J250</f>
        <v>DGER/MEM</v>
      </c>
      <c r="L2388" s="49" t="str">
        <f>+[44]Pernos!K250</f>
        <v>DGER/MEM</v>
      </c>
      <c r="M2388" s="49">
        <f>+[44]Pernos!L250</f>
        <v>43038</v>
      </c>
      <c r="N2388" s="49" t="str">
        <f>+[44]Pernos!M250</f>
        <v>DGER/MEM</v>
      </c>
      <c r="O2388" s="49" t="str">
        <f>+[44]Pernos!N250</f>
        <v>Sustento</v>
      </c>
      <c r="P2388" s="49" t="str">
        <f>+[44]Pernos!O250</f>
        <v>DGER/MEM</v>
      </c>
      <c r="Q2388" s="49" t="str">
        <f>+[44]Pernos!P250</f>
        <v>S</v>
      </c>
      <c r="R2388" s="51">
        <f t="shared" si="152"/>
        <v>0.36764705882352944</v>
      </c>
      <c r="S2388" s="45" t="str">
        <f t="shared" si="153"/>
        <v xml:space="preserve">DGER/MEM: DGER/MEM </v>
      </c>
      <c r="V2388" s="46">
        <f t="shared" si="151"/>
        <v>1</v>
      </c>
    </row>
    <row r="2389" spans="1:22" s="45" customFormat="1" ht="11.25" hidden="1" customHeight="1" x14ac:dyDescent="0.2">
      <c r="A2389" s="47">
        <f t="shared" si="154"/>
        <v>2375</v>
      </c>
      <c r="B2389" s="48" t="str">
        <f>+[44]Pernos!B251</f>
        <v>FPM16</v>
      </c>
      <c r="C2389" s="49" t="str">
        <f>+[44]Pernos!C251</f>
        <v xml:space="preserve">PERNO MAQUINADO DE 14 PULG. LONG. X  5/8  PULG. DIAM.                                                                                                                                                                                                     </v>
      </c>
      <c r="D2389" s="49">
        <f>+[44]Pernos!D251</f>
        <v>1.75</v>
      </c>
      <c r="E2389" s="53">
        <f>+[44]Pernos!E251</f>
        <v>1.75</v>
      </c>
      <c r="F2389" s="53"/>
      <c r="G2389" s="49" t="str">
        <f>+[44]Pernos!F251</f>
        <v>S</v>
      </c>
      <c r="H2389" s="49">
        <f>+[44]Pernos!G251</f>
        <v>300</v>
      </c>
      <c r="I2389" s="49" t="str">
        <f>+[44]Pernos!H251</f>
        <v>Orden de Compra 1210013431</v>
      </c>
      <c r="J2389" s="49" t="str">
        <f>+[44]Pernos!I251</f>
        <v>Individual</v>
      </c>
      <c r="K2389" s="49" t="str">
        <f>+[44]Pernos!J251</f>
        <v>ELNO</v>
      </c>
      <c r="L2389" s="49" t="str">
        <f>+[44]Pernos!K251</f>
        <v>MATERIALES GROUP S.A.C.</v>
      </c>
      <c r="M2389" s="49">
        <f>+[44]Pernos!L251</f>
        <v>42583</v>
      </c>
      <c r="N2389" s="49">
        <f>+[44]Pernos!M251</f>
        <v>300</v>
      </c>
      <c r="O2389" s="49" t="str">
        <f>+[44]Pernos!N251</f>
        <v>Sustento</v>
      </c>
      <c r="P2389" s="49">
        <f>+[44]Pernos!O251</f>
        <v>300</v>
      </c>
      <c r="Q2389" s="49" t="str">
        <f>+[44]Pernos!P251</f>
        <v>S</v>
      </c>
      <c r="R2389" s="51">
        <f t="shared" si="152"/>
        <v>0</v>
      </c>
      <c r="S2389" s="45" t="str">
        <f t="shared" si="153"/>
        <v>ELNO: Orden de Compra 1210013431</v>
      </c>
      <c r="V2389" s="46">
        <f t="shared" si="151"/>
        <v>1</v>
      </c>
    </row>
    <row r="2390" spans="1:22" s="45" customFormat="1" ht="11.25" hidden="1" customHeight="1" x14ac:dyDescent="0.2">
      <c r="A2390" s="47">
        <f t="shared" si="154"/>
        <v>2376</v>
      </c>
      <c r="B2390" s="48" t="str">
        <f>+[44]Pernos!B252</f>
        <v>FPM17</v>
      </c>
      <c r="C2390" s="49" t="str">
        <f>+[44]Pernos!C252</f>
        <v xml:space="preserve">PERNO MAQUINADO DE 14 PULG. LONG. X 3/4  PULG. DIAM.                                                                                                                                                                                                      </v>
      </c>
      <c r="D2390" s="49">
        <f>+[44]Pernos!D252</f>
        <v>1.36</v>
      </c>
      <c r="E2390" s="53">
        <f>+[44]Pernos!E252</f>
        <v>1.99</v>
      </c>
      <c r="F2390" s="53"/>
      <c r="G2390" s="49" t="str">
        <f>+[44]Pernos!F252</f>
        <v>S</v>
      </c>
      <c r="H2390" s="49" t="str">
        <f>+[44]Pernos!G252</f>
        <v>DGER/MEM</v>
      </c>
      <c r="I2390" s="49" t="str">
        <f>+[44]Pernos!H252</f>
        <v xml:space="preserve">DGER/MEM </v>
      </c>
      <c r="J2390" s="49" t="str">
        <f>+[44]Pernos!I252</f>
        <v>DGER/MEM</v>
      </c>
      <c r="K2390" s="49" t="str">
        <f>+[44]Pernos!J252</f>
        <v>DGER/MEM</v>
      </c>
      <c r="L2390" s="49" t="str">
        <f>+[44]Pernos!K252</f>
        <v>DGER/MEM</v>
      </c>
      <c r="M2390" s="49">
        <f>+[44]Pernos!L252</f>
        <v>43038</v>
      </c>
      <c r="N2390" s="49" t="str">
        <f>+[44]Pernos!M252</f>
        <v>DGER/MEM</v>
      </c>
      <c r="O2390" s="49" t="str">
        <f>+[44]Pernos!N252</f>
        <v>Sustento</v>
      </c>
      <c r="P2390" s="49" t="str">
        <f>+[44]Pernos!O252</f>
        <v>DGER/MEM</v>
      </c>
      <c r="Q2390" s="49" t="str">
        <f>+[44]Pernos!P252</f>
        <v>S</v>
      </c>
      <c r="R2390" s="51">
        <f t="shared" si="152"/>
        <v>0.46323529411764697</v>
      </c>
      <c r="S2390" s="45" t="str">
        <f t="shared" si="153"/>
        <v xml:space="preserve">DGER/MEM: DGER/MEM </v>
      </c>
      <c r="V2390" s="46">
        <f t="shared" si="151"/>
        <v>1</v>
      </c>
    </row>
    <row r="2391" spans="1:22" s="45" customFormat="1" ht="11.25" hidden="1" customHeight="1" x14ac:dyDescent="0.2">
      <c r="A2391" s="47">
        <f t="shared" si="154"/>
        <v>2377</v>
      </c>
      <c r="B2391" s="48" t="str">
        <f>+[44]Pernos!B253</f>
        <v>FPM18</v>
      </c>
      <c r="C2391" s="49" t="str">
        <f>+[44]Pernos!C253</f>
        <v xml:space="preserve">PERNO MAQUINADO DE 16 PULG. LONG. X  5/8  PULG. DIAM.                                                                                                                                                                                                     </v>
      </c>
      <c r="D2391" s="49">
        <f>+[44]Pernos!D253</f>
        <v>2.2000000000000002</v>
      </c>
      <c r="E2391" s="53">
        <f>+[44]Pernos!E253</f>
        <v>3.3179166770530033</v>
      </c>
      <c r="F2391" s="53"/>
      <c r="G2391" s="49" t="str">
        <f>+[44]Pernos!F253</f>
        <v>E</v>
      </c>
      <c r="H2391" s="49" t="str">
        <f>+[44]Pernos!G253</f>
        <v/>
      </c>
      <c r="I2391" s="49" t="str">
        <f>+[44]Pernos!H253</f>
        <v>Estimado</v>
      </c>
      <c r="J2391" s="49" t="str">
        <f>+[44]Pernos!I253</f>
        <v/>
      </c>
      <c r="K2391" s="49" t="str">
        <f>+[44]Pernos!J253</f>
        <v/>
      </c>
      <c r="L2391" s="49" t="str">
        <f>+[44]Pernos!K253</f>
        <v/>
      </c>
      <c r="M2391" s="49" t="str">
        <f>+[44]Pernos!L253</f>
        <v/>
      </c>
      <c r="N2391" s="49" t="str">
        <f>+[44]Pernos!M253</f>
        <v/>
      </c>
      <c r="O2391" s="49" t="str">
        <f>+[44]Pernos!N253</f>
        <v>Estimado</v>
      </c>
      <c r="P2391" s="49" t="str">
        <f>+[44]Pernos!O253</f>
        <v/>
      </c>
      <c r="Q2391" s="49" t="str">
        <f>+[44]Pernos!P253</f>
        <v>E</v>
      </c>
      <c r="R2391" s="51">
        <f t="shared" si="152"/>
        <v>0.5081439441150013</v>
      </c>
      <c r="S2391" s="45" t="str">
        <f t="shared" si="153"/>
        <v>Estimado.rar</v>
      </c>
      <c r="V2391" s="46">
        <f t="shared" si="151"/>
        <v>1</v>
      </c>
    </row>
    <row r="2392" spans="1:22" s="45" customFormat="1" ht="11.25" hidden="1" customHeight="1" x14ac:dyDescent="0.2">
      <c r="A2392" s="47">
        <f t="shared" si="154"/>
        <v>2378</v>
      </c>
      <c r="B2392" s="48" t="str">
        <f>+[44]Pernos!B254</f>
        <v>FPM19</v>
      </c>
      <c r="C2392" s="49" t="str">
        <f>+[44]Pernos!C254</f>
        <v xml:space="preserve">PERNO MAQUINADO DE 16 PULG. LONG. X 3/4  PULG. DIAM.                                                                                                                                                                                                      </v>
      </c>
      <c r="D2392" s="49">
        <f>+[44]Pernos!D254</f>
        <v>1.36</v>
      </c>
      <c r="E2392" s="53">
        <f>+[44]Pernos!E254</f>
        <v>2.5299999999999998</v>
      </c>
      <c r="F2392" s="53"/>
      <c r="G2392" s="49" t="str">
        <f>+[44]Pernos!F254</f>
        <v>S</v>
      </c>
      <c r="H2392" s="49">
        <f>+[44]Pernos!G254</f>
        <v>30</v>
      </c>
      <c r="I2392" s="49" t="str">
        <f>+[44]Pernos!H254</f>
        <v>Orden de Compra 4210009104</v>
      </c>
      <c r="J2392" s="49" t="str">
        <f>+[44]Pernos!I254</f>
        <v>Individual</v>
      </c>
      <c r="K2392" s="49" t="str">
        <f>+[44]Pernos!J254</f>
        <v>ELC</v>
      </c>
      <c r="L2392" s="49" t="str">
        <f>+[44]Pernos!K254</f>
        <v>DISTRIBUIDORA DE FERRETERIA ELECTRI</v>
      </c>
      <c r="M2392" s="49">
        <f>+[44]Pernos!L254</f>
        <v>42678</v>
      </c>
      <c r="N2392" s="49">
        <f>+[44]Pernos!M254</f>
        <v>30</v>
      </c>
      <c r="O2392" s="49" t="str">
        <f>+[44]Pernos!N254</f>
        <v>Sustento</v>
      </c>
      <c r="P2392" s="49">
        <f>+[44]Pernos!O254</f>
        <v>30</v>
      </c>
      <c r="Q2392" s="49" t="str">
        <f>+[44]Pernos!P254</f>
        <v>S</v>
      </c>
      <c r="R2392" s="51">
        <f t="shared" si="152"/>
        <v>0.86029411764705865</v>
      </c>
      <c r="S2392" s="45" t="str">
        <f t="shared" si="153"/>
        <v>ELC: Orden de Compra 4210009104</v>
      </c>
      <c r="V2392" s="46">
        <f t="shared" ref="V2392:V2455" si="155">+COUNTIF($B$3:$B$2619,B2392)</f>
        <v>1</v>
      </c>
    </row>
    <row r="2393" spans="1:22" s="45" customFormat="1" ht="11.25" hidden="1" customHeight="1" x14ac:dyDescent="0.2">
      <c r="A2393" s="47">
        <f t="shared" si="154"/>
        <v>2379</v>
      </c>
      <c r="B2393" s="48" t="str">
        <f>+[44]Pernos!B255</f>
        <v>FPM20</v>
      </c>
      <c r="C2393" s="49" t="str">
        <f>+[44]Pernos!C255</f>
        <v xml:space="preserve">PERNO MAQUINADO DE 18 PULG. LONG. X  5/8  PULG. DIAM.                                                                                                                                                                                                     </v>
      </c>
      <c r="D2393" s="49">
        <f>+[44]Pernos!D255</f>
        <v>2.12</v>
      </c>
      <c r="E2393" s="53">
        <f>+[44]Pernos!E255</f>
        <v>1.95</v>
      </c>
      <c r="F2393" s="53"/>
      <c r="G2393" s="49" t="str">
        <f>+[44]Pernos!F255</f>
        <v>S</v>
      </c>
      <c r="H2393" s="49">
        <f>+[44]Pernos!G255</f>
        <v>54</v>
      </c>
      <c r="I2393" s="49" t="str">
        <f>+[44]Pernos!H255</f>
        <v>Orden de Compra 4210009039</v>
      </c>
      <c r="J2393" s="49" t="str">
        <f>+[44]Pernos!I255</f>
        <v>Individual</v>
      </c>
      <c r="K2393" s="49" t="str">
        <f>+[44]Pernos!J255</f>
        <v>ELC</v>
      </c>
      <c r="L2393" s="49" t="str">
        <f>+[44]Pernos!K255</f>
        <v>MATERIALES GROUP S.A.C.</v>
      </c>
      <c r="M2393" s="49">
        <f>+[44]Pernos!L255</f>
        <v>42641</v>
      </c>
      <c r="N2393" s="49">
        <f>+[44]Pernos!M255</f>
        <v>54</v>
      </c>
      <c r="O2393" s="49" t="str">
        <f>+[44]Pernos!N255</f>
        <v>Sustento</v>
      </c>
      <c r="P2393" s="49">
        <f>+[44]Pernos!O255</f>
        <v>54</v>
      </c>
      <c r="Q2393" s="49" t="str">
        <f>+[44]Pernos!P255</f>
        <v>S</v>
      </c>
      <c r="R2393" s="51">
        <f t="shared" si="152"/>
        <v>-8.0188679245283057E-2</v>
      </c>
      <c r="S2393" s="45" t="str">
        <f t="shared" si="153"/>
        <v>ELC: Orden de Compra 4210009039</v>
      </c>
      <c r="V2393" s="46">
        <f t="shared" si="155"/>
        <v>1</v>
      </c>
    </row>
    <row r="2394" spans="1:22" s="45" customFormat="1" ht="11.25" hidden="1" customHeight="1" x14ac:dyDescent="0.2">
      <c r="A2394" s="47">
        <f t="shared" si="154"/>
        <v>2380</v>
      </c>
      <c r="B2394" s="48" t="str">
        <f>+[44]Pernos!B256</f>
        <v>FPM21</v>
      </c>
      <c r="C2394" s="49" t="str">
        <f>+[44]Pernos!C256</f>
        <v xml:space="preserve">PERNO MAQUINADO DE 18 PULG. LONG. X 3/4  PULG. DIAM.                                                                                                                                                                                                      </v>
      </c>
      <c r="D2394" s="49">
        <f>+[44]Pernos!D256</f>
        <v>1.36</v>
      </c>
      <c r="E2394" s="53">
        <f>+[44]Pernos!E256</f>
        <v>2.35</v>
      </c>
      <c r="F2394" s="53"/>
      <c r="G2394" s="49" t="str">
        <f>+[44]Pernos!F256</f>
        <v>S</v>
      </c>
      <c r="H2394" s="49" t="str">
        <f>+[44]Pernos!G256</f>
        <v>DGER/MEM</v>
      </c>
      <c r="I2394" s="49" t="str">
        <f>+[44]Pernos!H256</f>
        <v xml:space="preserve">DGER/MEM </v>
      </c>
      <c r="J2394" s="49" t="str">
        <f>+[44]Pernos!I256</f>
        <v>DGER/MEM</v>
      </c>
      <c r="K2394" s="49" t="str">
        <f>+[44]Pernos!J256</f>
        <v>DGER/MEM</v>
      </c>
      <c r="L2394" s="49" t="str">
        <f>+[44]Pernos!K256</f>
        <v>DGER/MEM</v>
      </c>
      <c r="M2394" s="49">
        <f>+[44]Pernos!L256</f>
        <v>43038</v>
      </c>
      <c r="N2394" s="49" t="str">
        <f>+[44]Pernos!M256</f>
        <v>DGER/MEM</v>
      </c>
      <c r="O2394" s="49" t="str">
        <f>+[44]Pernos!N256</f>
        <v>Sustento</v>
      </c>
      <c r="P2394" s="49" t="str">
        <f>+[44]Pernos!O256</f>
        <v>DGER/MEM</v>
      </c>
      <c r="Q2394" s="49" t="str">
        <f>+[44]Pernos!P256</f>
        <v>S</v>
      </c>
      <c r="R2394" s="51">
        <f t="shared" si="152"/>
        <v>0.72794117647058809</v>
      </c>
      <c r="S2394" s="45" t="str">
        <f t="shared" si="153"/>
        <v xml:space="preserve">DGER/MEM: DGER/MEM </v>
      </c>
      <c r="V2394" s="46">
        <f t="shared" si="155"/>
        <v>1</v>
      </c>
    </row>
    <row r="2395" spans="1:22" s="45" customFormat="1" ht="11.25" hidden="1" customHeight="1" x14ac:dyDescent="0.2">
      <c r="A2395" s="47">
        <f t="shared" si="154"/>
        <v>2381</v>
      </c>
      <c r="B2395" s="48" t="str">
        <f>+[44]Pernos!B257</f>
        <v>FPM22</v>
      </c>
      <c r="C2395" s="49" t="str">
        <f>+[44]Pernos!C257</f>
        <v xml:space="preserve">PERNO MAQUINADO DE 20 PULG. LONG. X  5/8  PULG. DIAM.                                                                                                                                                                                                     </v>
      </c>
      <c r="D2395" s="49">
        <f>+[44]Pernos!D257</f>
        <v>2.12</v>
      </c>
      <c r="E2395" s="53">
        <f>+[44]Pernos!E257</f>
        <v>1.97</v>
      </c>
      <c r="F2395" s="53"/>
      <c r="G2395" s="49" t="str">
        <f>+[44]Pernos!F257</f>
        <v>S</v>
      </c>
      <c r="H2395" s="49">
        <f>+[44]Pernos!G257</f>
        <v>30</v>
      </c>
      <c r="I2395" s="49" t="str">
        <f>+[44]Pernos!H257</f>
        <v>Orden de Compra OC-4516</v>
      </c>
      <c r="J2395" s="49" t="str">
        <f>+[44]Pernos!I257</f>
        <v>Individual</v>
      </c>
      <c r="K2395" s="49" t="str">
        <f>+[44]Pernos!J257</f>
        <v>ELDU</v>
      </c>
      <c r="L2395" s="49" t="str">
        <f>+[44]Pernos!K257</f>
        <v>MATERIALES GROUP S.A.C</v>
      </c>
      <c r="M2395" s="49">
        <f>+[44]Pernos!L257</f>
        <v>42802</v>
      </c>
      <c r="N2395" s="49">
        <f>+[44]Pernos!M257</f>
        <v>30</v>
      </c>
      <c r="O2395" s="49" t="str">
        <f>+[44]Pernos!N257</f>
        <v>Sustento</v>
      </c>
      <c r="P2395" s="49">
        <f>+[44]Pernos!O257</f>
        <v>30</v>
      </c>
      <c r="Q2395" s="49" t="str">
        <f>+[44]Pernos!P257</f>
        <v>S</v>
      </c>
      <c r="R2395" s="51">
        <f t="shared" si="152"/>
        <v>-7.0754716981132115E-2</v>
      </c>
      <c r="S2395" s="45" t="str">
        <f t="shared" si="153"/>
        <v>ELDU: Orden de Compra OC-4516</v>
      </c>
      <c r="V2395" s="46">
        <f t="shared" si="155"/>
        <v>1</v>
      </c>
    </row>
    <row r="2396" spans="1:22" s="45" customFormat="1" ht="11.25" hidden="1" customHeight="1" x14ac:dyDescent="0.2">
      <c r="A2396" s="47">
        <f t="shared" si="154"/>
        <v>2382</v>
      </c>
      <c r="B2396" s="48" t="str">
        <f>+[44]Pernos!B258</f>
        <v>FPM23</v>
      </c>
      <c r="C2396" s="49" t="str">
        <f>+[44]Pernos!C258</f>
        <v xml:space="preserve">PERNO MAQUINADO DE 20 PULG. LONG. X 3/4  PULG. DIAM.                                                                                                                                                                                                      </v>
      </c>
      <c r="D2396" s="49">
        <f>+[44]Pernos!D258</f>
        <v>1.36</v>
      </c>
      <c r="E2396" s="53">
        <f>+[44]Pernos!E258</f>
        <v>2.56</v>
      </c>
      <c r="F2396" s="53"/>
      <c r="G2396" s="49" t="str">
        <f>+[44]Pernos!F258</f>
        <v>S</v>
      </c>
      <c r="H2396" s="49" t="str">
        <f>+[44]Pernos!G258</f>
        <v>DGER/MEM</v>
      </c>
      <c r="I2396" s="49" t="str">
        <f>+[44]Pernos!H258</f>
        <v xml:space="preserve">DGER/MEM </v>
      </c>
      <c r="J2396" s="49" t="str">
        <f>+[44]Pernos!I258</f>
        <v>DGER/MEM</v>
      </c>
      <c r="K2396" s="49" t="str">
        <f>+[44]Pernos!J258</f>
        <v>DGER/MEM</v>
      </c>
      <c r="L2396" s="49" t="str">
        <f>+[44]Pernos!K258</f>
        <v>DGER/MEM</v>
      </c>
      <c r="M2396" s="49">
        <f>+[44]Pernos!L258</f>
        <v>43038</v>
      </c>
      <c r="N2396" s="49" t="str">
        <f>+[44]Pernos!M258</f>
        <v>DGER/MEM</v>
      </c>
      <c r="O2396" s="49" t="str">
        <f>+[44]Pernos!N258</f>
        <v>Sustento</v>
      </c>
      <c r="P2396" s="49" t="str">
        <f>+[44]Pernos!O258</f>
        <v>DGER/MEM</v>
      </c>
      <c r="Q2396" s="49" t="str">
        <f>+[44]Pernos!P258</f>
        <v>S</v>
      </c>
      <c r="R2396" s="51">
        <f t="shared" si="152"/>
        <v>0.88235294117647056</v>
      </c>
      <c r="S2396" s="45" t="str">
        <f t="shared" si="153"/>
        <v xml:space="preserve">DGER/MEM: DGER/MEM </v>
      </c>
      <c r="V2396" s="46">
        <f t="shared" si="155"/>
        <v>1</v>
      </c>
    </row>
    <row r="2397" spans="1:22" s="45" customFormat="1" ht="11.25" hidden="1" customHeight="1" x14ac:dyDescent="0.2">
      <c r="A2397" s="47">
        <f t="shared" si="154"/>
        <v>2383</v>
      </c>
      <c r="B2397" s="48" t="str">
        <f>+[44]Pernos!B259</f>
        <v>FPM24</v>
      </c>
      <c r="C2397" s="49" t="str">
        <f>+[44]Pernos!C259</f>
        <v xml:space="preserve">PERNO MAQUINADO DE 22 PULG. LONG. X  5/8  PULG. DIAM.                                                                                                                                                                                                     </v>
      </c>
      <c r="D2397" s="49">
        <f>+[44]Pernos!D259</f>
        <v>1.36</v>
      </c>
      <c r="E2397" s="53">
        <f>+[44]Pernos!E259</f>
        <v>2.0510757639964021</v>
      </c>
      <c r="F2397" s="53"/>
      <c r="G2397" s="49" t="str">
        <f>+[44]Pernos!F259</f>
        <v>E</v>
      </c>
      <c r="H2397" s="49" t="str">
        <f>+[44]Pernos!G259</f>
        <v/>
      </c>
      <c r="I2397" s="49" t="str">
        <f>+[44]Pernos!H259</f>
        <v>Estimado</v>
      </c>
      <c r="J2397" s="49" t="str">
        <f>+[44]Pernos!I259</f>
        <v/>
      </c>
      <c r="K2397" s="49" t="str">
        <f>+[44]Pernos!J259</f>
        <v/>
      </c>
      <c r="L2397" s="49" t="str">
        <f>+[44]Pernos!K259</f>
        <v/>
      </c>
      <c r="M2397" s="49" t="str">
        <f>+[44]Pernos!L259</f>
        <v/>
      </c>
      <c r="N2397" s="49" t="str">
        <f>+[44]Pernos!M259</f>
        <v/>
      </c>
      <c r="O2397" s="49" t="str">
        <f>+[44]Pernos!N259</f>
        <v>Estimado</v>
      </c>
      <c r="P2397" s="49" t="str">
        <f>+[44]Pernos!O259</f>
        <v/>
      </c>
      <c r="Q2397" s="49" t="str">
        <f>+[44]Pernos!P259</f>
        <v>E</v>
      </c>
      <c r="R2397" s="51">
        <f t="shared" si="152"/>
        <v>0.50814394411500152</v>
      </c>
      <c r="S2397" s="45" t="str">
        <f t="shared" si="153"/>
        <v>Estimado.rar</v>
      </c>
      <c r="V2397" s="46">
        <f t="shared" si="155"/>
        <v>1</v>
      </c>
    </row>
    <row r="2398" spans="1:22" s="45" customFormat="1" ht="11.25" hidden="1" customHeight="1" x14ac:dyDescent="0.2">
      <c r="A2398" s="47">
        <f t="shared" si="154"/>
        <v>2384</v>
      </c>
      <c r="B2398" s="48" t="str">
        <f>+[44]Pernos!B260</f>
        <v>FPM25</v>
      </c>
      <c r="C2398" s="49" t="str">
        <f>+[44]Pernos!C260</f>
        <v xml:space="preserve">PERNO MAQUINADO DE 22 PULG. LONG. X 3/4  PULG. DIAM.                                                                                                                                                                                                      </v>
      </c>
      <c r="D2398" s="49">
        <f>+[44]Pernos!D260</f>
        <v>3.61</v>
      </c>
      <c r="E2398" s="53">
        <f>+[44]Pernos!E260</f>
        <v>5.4443996382551543</v>
      </c>
      <c r="F2398" s="53"/>
      <c r="G2398" s="49" t="str">
        <f>+[44]Pernos!F260</f>
        <v>E</v>
      </c>
      <c r="H2398" s="49" t="str">
        <f>+[44]Pernos!G260</f>
        <v/>
      </c>
      <c r="I2398" s="49" t="str">
        <f>+[44]Pernos!H260</f>
        <v>Estimado</v>
      </c>
      <c r="J2398" s="49" t="str">
        <f>+[44]Pernos!I260</f>
        <v/>
      </c>
      <c r="K2398" s="49" t="str">
        <f>+[44]Pernos!J260</f>
        <v/>
      </c>
      <c r="L2398" s="49" t="str">
        <f>+[44]Pernos!K260</f>
        <v/>
      </c>
      <c r="M2398" s="49" t="str">
        <f>+[44]Pernos!L260</f>
        <v/>
      </c>
      <c r="N2398" s="49" t="str">
        <f>+[44]Pernos!M260</f>
        <v/>
      </c>
      <c r="O2398" s="49" t="str">
        <f>+[44]Pernos!N260</f>
        <v>Estimado</v>
      </c>
      <c r="P2398" s="49" t="str">
        <f>+[44]Pernos!O260</f>
        <v/>
      </c>
      <c r="Q2398" s="49" t="str">
        <f>+[44]Pernos!P260</f>
        <v>E</v>
      </c>
      <c r="R2398" s="51">
        <f t="shared" si="152"/>
        <v>0.5081439441150013</v>
      </c>
      <c r="S2398" s="45" t="str">
        <f t="shared" si="153"/>
        <v>Estimado.rar</v>
      </c>
      <c r="V2398" s="46">
        <f t="shared" si="155"/>
        <v>1</v>
      </c>
    </row>
    <row r="2399" spans="1:22" s="45" customFormat="1" ht="11.25" hidden="1" customHeight="1" x14ac:dyDescent="0.2">
      <c r="A2399" s="47">
        <f t="shared" si="154"/>
        <v>2385</v>
      </c>
      <c r="B2399" s="48" t="str">
        <f>+[44]Pernos!B261</f>
        <v>FPM26</v>
      </c>
      <c r="C2399" s="49" t="str">
        <f>+[44]Pernos!C261</f>
        <v xml:space="preserve">PERNO MAQUINADO DE 24 PULG. LONG. X  5/8  PULG. DIAM.                                                                                                                                                                                                     </v>
      </c>
      <c r="D2399" s="49">
        <f>+[44]Pernos!D261</f>
        <v>4.25</v>
      </c>
      <c r="E2399" s="53">
        <f>+[44]Pernos!E261</f>
        <v>6.4096117624887556</v>
      </c>
      <c r="F2399" s="53"/>
      <c r="G2399" s="49" t="str">
        <f>+[44]Pernos!F261</f>
        <v>E</v>
      </c>
      <c r="H2399" s="49" t="str">
        <f>+[44]Pernos!G261</f>
        <v/>
      </c>
      <c r="I2399" s="49" t="str">
        <f>+[44]Pernos!H261</f>
        <v>Estimado</v>
      </c>
      <c r="J2399" s="49" t="str">
        <f>+[44]Pernos!I261</f>
        <v/>
      </c>
      <c r="K2399" s="49" t="str">
        <f>+[44]Pernos!J261</f>
        <v/>
      </c>
      <c r="L2399" s="49" t="str">
        <f>+[44]Pernos!K261</f>
        <v/>
      </c>
      <c r="M2399" s="49" t="str">
        <f>+[44]Pernos!L261</f>
        <v/>
      </c>
      <c r="N2399" s="49" t="str">
        <f>+[44]Pernos!M261</f>
        <v/>
      </c>
      <c r="O2399" s="49" t="str">
        <f>+[44]Pernos!N261</f>
        <v>Estimado</v>
      </c>
      <c r="P2399" s="49" t="str">
        <f>+[44]Pernos!O261</f>
        <v/>
      </c>
      <c r="Q2399" s="49" t="str">
        <f>+[44]Pernos!P261</f>
        <v>E</v>
      </c>
      <c r="R2399" s="51">
        <f t="shared" si="152"/>
        <v>0.5081439441150013</v>
      </c>
      <c r="S2399" s="45" t="str">
        <f t="shared" si="153"/>
        <v>Estimado.rar</v>
      </c>
      <c r="V2399" s="46">
        <f t="shared" si="155"/>
        <v>1</v>
      </c>
    </row>
    <row r="2400" spans="1:22" s="45" customFormat="1" ht="11.25" hidden="1" customHeight="1" x14ac:dyDescent="0.2">
      <c r="A2400" s="47">
        <f t="shared" si="154"/>
        <v>2386</v>
      </c>
      <c r="B2400" s="48" t="str">
        <f>+[44]Pernos!B262</f>
        <v>FPM27</v>
      </c>
      <c r="C2400" s="49" t="str">
        <f>+[44]Pernos!C262</f>
        <v xml:space="preserve">PERNO MAQUINADO DE 24 PULG. LONG. X 3/4  PULG. DIAM.                                                                                                                                                                                                      </v>
      </c>
      <c r="D2400" s="49">
        <f>+[44]Pernos!D262</f>
        <v>1.36</v>
      </c>
      <c r="E2400" s="53">
        <f>+[44]Pernos!E262</f>
        <v>5.3</v>
      </c>
      <c r="F2400" s="53"/>
      <c r="G2400" s="49" t="str">
        <f>+[44]Pernos!F262</f>
        <v>S</v>
      </c>
      <c r="H2400" s="49">
        <f>+[44]Pernos!G262</f>
        <v>150</v>
      </c>
      <c r="I2400" s="49" t="str">
        <f>+[44]Pernos!H262</f>
        <v>Orden de Compra OC-1808</v>
      </c>
      <c r="J2400" s="49" t="str">
        <f>+[44]Pernos!I262</f>
        <v>Individual</v>
      </c>
      <c r="K2400" s="49" t="str">
        <f>+[44]Pernos!J262</f>
        <v>ELDU</v>
      </c>
      <c r="L2400" s="49" t="str">
        <f>+[44]Pernos!K262</f>
        <v>MATERIALES GROUP S.A.C</v>
      </c>
      <c r="M2400" s="49">
        <f>+[44]Pernos!L262</f>
        <v>42620</v>
      </c>
      <c r="N2400" s="49">
        <f>+[44]Pernos!M262</f>
        <v>150</v>
      </c>
      <c r="O2400" s="49" t="str">
        <f>+[44]Pernos!N262</f>
        <v>Sustento</v>
      </c>
      <c r="P2400" s="49">
        <f>+[44]Pernos!O262</f>
        <v>150</v>
      </c>
      <c r="Q2400" s="49" t="str">
        <f>+[44]Pernos!P262</f>
        <v>S</v>
      </c>
      <c r="R2400" s="51">
        <f t="shared" si="152"/>
        <v>2.8970588235294112</v>
      </c>
      <c r="S2400" s="45" t="str">
        <f t="shared" si="153"/>
        <v>ELDU: Orden de Compra OC-1808</v>
      </c>
      <c r="V2400" s="46">
        <f t="shared" si="155"/>
        <v>1</v>
      </c>
    </row>
    <row r="2401" spans="1:22" s="45" customFormat="1" ht="11.25" hidden="1" customHeight="1" x14ac:dyDescent="0.2">
      <c r="A2401" s="47">
        <f t="shared" si="154"/>
        <v>2387</v>
      </c>
      <c r="B2401" s="48" t="str">
        <f>+[44]Pernos!B263</f>
        <v>FPM28</v>
      </c>
      <c r="C2401" s="49" t="str">
        <f>+[44]Pernos!C263</f>
        <v xml:space="preserve">PERNO MAQUINADO DE 26 PULG. LONG. X 3/4  PULG. DIAM.                                                                                                                                                                                                      </v>
      </c>
      <c r="D2401" s="49">
        <f>+[44]Pernos!D263</f>
        <v>1.36</v>
      </c>
      <c r="E2401" s="53">
        <f>+[44]Pernos!E263</f>
        <v>2.0510757639964021</v>
      </c>
      <c r="F2401" s="53"/>
      <c r="G2401" s="49" t="str">
        <f>+[44]Pernos!F263</f>
        <v>E</v>
      </c>
      <c r="H2401" s="49" t="str">
        <f>+[44]Pernos!G263</f>
        <v/>
      </c>
      <c r="I2401" s="49" t="str">
        <f>+[44]Pernos!H263</f>
        <v>Estimado</v>
      </c>
      <c r="J2401" s="49" t="str">
        <f>+[44]Pernos!I263</f>
        <v/>
      </c>
      <c r="K2401" s="49" t="str">
        <f>+[44]Pernos!J263</f>
        <v/>
      </c>
      <c r="L2401" s="49" t="str">
        <f>+[44]Pernos!K263</f>
        <v/>
      </c>
      <c r="M2401" s="49" t="str">
        <f>+[44]Pernos!L263</f>
        <v/>
      </c>
      <c r="N2401" s="49" t="str">
        <f>+[44]Pernos!M263</f>
        <v/>
      </c>
      <c r="O2401" s="49" t="str">
        <f>+[44]Pernos!N263</f>
        <v>Estimado</v>
      </c>
      <c r="P2401" s="49" t="str">
        <f>+[44]Pernos!O263</f>
        <v/>
      </c>
      <c r="Q2401" s="49" t="str">
        <f>+[44]Pernos!P263</f>
        <v>E</v>
      </c>
      <c r="R2401" s="51">
        <f t="shared" si="152"/>
        <v>0.50814394411500152</v>
      </c>
      <c r="S2401" s="45" t="str">
        <f t="shared" si="153"/>
        <v>Estimado.rar</v>
      </c>
      <c r="V2401" s="46">
        <f t="shared" si="155"/>
        <v>1</v>
      </c>
    </row>
    <row r="2402" spans="1:22" s="45" customFormat="1" ht="11.25" hidden="1" customHeight="1" x14ac:dyDescent="0.2">
      <c r="A2402" s="47">
        <f t="shared" si="154"/>
        <v>2388</v>
      </c>
      <c r="B2402" s="48" t="str">
        <f>+[44]Pernos!B264</f>
        <v>AXP06</v>
      </c>
      <c r="C2402" s="49" t="str">
        <f>+[44]Pernos!C264</f>
        <v xml:space="preserve">PERNO SIMPLE BORDE DE 10 PULG. LONG.; 5/8 PULG. DIAM. PARA AISLADOR CARRETE 53-1                                                                                                                                                                          </v>
      </c>
      <c r="D2402" s="49">
        <f>+[44]Pernos!D264</f>
        <v>1.36</v>
      </c>
      <c r="E2402" s="53">
        <f>+[44]Pernos!E264</f>
        <v>2.0510757639964021</v>
      </c>
      <c r="F2402" s="53"/>
      <c r="G2402" s="49" t="str">
        <f>+[44]Pernos!F264</f>
        <v>E</v>
      </c>
      <c r="H2402" s="49" t="str">
        <f>+[44]Pernos!G264</f>
        <v/>
      </c>
      <c r="I2402" s="49" t="str">
        <f>+[44]Pernos!H264</f>
        <v>Estimado</v>
      </c>
      <c r="J2402" s="49" t="str">
        <f>+[44]Pernos!I264</f>
        <v/>
      </c>
      <c r="K2402" s="49" t="str">
        <f>+[44]Pernos!J264</f>
        <v/>
      </c>
      <c r="L2402" s="49" t="str">
        <f>+[44]Pernos!K264</f>
        <v/>
      </c>
      <c r="M2402" s="49" t="str">
        <f>+[44]Pernos!L264</f>
        <v/>
      </c>
      <c r="N2402" s="49" t="str">
        <f>+[44]Pernos!M264</f>
        <v/>
      </c>
      <c r="O2402" s="49" t="str">
        <f>+[44]Pernos!N264</f>
        <v>Estimado</v>
      </c>
      <c r="P2402" s="49" t="str">
        <f>+[44]Pernos!O264</f>
        <v/>
      </c>
      <c r="Q2402" s="49" t="str">
        <f>+[44]Pernos!P264</f>
        <v>E</v>
      </c>
      <c r="R2402" s="51">
        <f t="shared" si="152"/>
        <v>0.50814394411500152</v>
      </c>
      <c r="S2402" s="45" t="str">
        <f t="shared" si="153"/>
        <v>Estimado.rar</v>
      </c>
      <c r="V2402" s="46">
        <f t="shared" si="155"/>
        <v>1</v>
      </c>
    </row>
    <row r="2403" spans="1:22" s="45" customFormat="1" ht="11.25" hidden="1" customHeight="1" x14ac:dyDescent="0.2">
      <c r="A2403" s="47">
        <f t="shared" si="154"/>
        <v>2389</v>
      </c>
      <c r="B2403" s="48" t="str">
        <f>+[44]Pernos!B265</f>
        <v>AXP07</v>
      </c>
      <c r="C2403" s="49" t="str">
        <f>+[44]Pernos!C265</f>
        <v xml:space="preserve">PERNO SIMPLE BORDE DE 11-3/4 PULG. LONG.; 1/2 PULG. DIAM. PARA AISLADOR CARRETE 53-1                                                                                                                                                                      </v>
      </c>
      <c r="D2403" s="49">
        <f>+[44]Pernos!D265</f>
        <v>1.36</v>
      </c>
      <c r="E2403" s="53">
        <f>+[44]Pernos!E265</f>
        <v>2.0510757639964021</v>
      </c>
      <c r="F2403" s="53"/>
      <c r="G2403" s="49" t="str">
        <f>+[44]Pernos!F265</f>
        <v>E</v>
      </c>
      <c r="H2403" s="49" t="str">
        <f>+[44]Pernos!G265</f>
        <v/>
      </c>
      <c r="I2403" s="49" t="str">
        <f>+[44]Pernos!H265</f>
        <v>Estimado</v>
      </c>
      <c r="J2403" s="49" t="str">
        <f>+[44]Pernos!I265</f>
        <v/>
      </c>
      <c r="K2403" s="49" t="str">
        <f>+[44]Pernos!J265</f>
        <v/>
      </c>
      <c r="L2403" s="49" t="str">
        <f>+[44]Pernos!K265</f>
        <v/>
      </c>
      <c r="M2403" s="49" t="str">
        <f>+[44]Pernos!L265</f>
        <v/>
      </c>
      <c r="N2403" s="49" t="str">
        <f>+[44]Pernos!M265</f>
        <v/>
      </c>
      <c r="O2403" s="49" t="str">
        <f>+[44]Pernos!N265</f>
        <v>Estimado</v>
      </c>
      <c r="P2403" s="49" t="str">
        <f>+[44]Pernos!O265</f>
        <v/>
      </c>
      <c r="Q2403" s="49" t="str">
        <f>+[44]Pernos!P265</f>
        <v>E</v>
      </c>
      <c r="R2403" s="51">
        <f t="shared" si="152"/>
        <v>0.50814394411500152</v>
      </c>
      <c r="S2403" s="45" t="str">
        <f t="shared" si="153"/>
        <v>Estimado.rar</v>
      </c>
      <c r="V2403" s="46">
        <f t="shared" si="155"/>
        <v>1</v>
      </c>
    </row>
    <row r="2404" spans="1:22" s="45" customFormat="1" ht="11.25" hidden="1" customHeight="1" x14ac:dyDescent="0.2">
      <c r="A2404" s="47">
        <f t="shared" si="154"/>
        <v>2390</v>
      </c>
      <c r="B2404" s="48" t="str">
        <f>+[44]Pernos!B266</f>
        <v>AXP08</v>
      </c>
      <c r="C2404" s="49" t="str">
        <f>+[44]Pernos!C266</f>
        <v xml:space="preserve">PERNO SIMPLE BORDE DE 12-3/4 PULG. LONG.; 1/2 PULG. DIAM. PARA AISLADOR CARRETE 53-1                                                                                                                                                                      </v>
      </c>
      <c r="D2404" s="49">
        <f>+[44]Pernos!D266</f>
        <v>1.36</v>
      </c>
      <c r="E2404" s="53">
        <f>+[44]Pernos!E266</f>
        <v>1.7</v>
      </c>
      <c r="F2404" s="53"/>
      <c r="G2404" s="49" t="str">
        <f>+[44]Pernos!F266</f>
        <v>S</v>
      </c>
      <c r="H2404" s="49">
        <f>+[44]Pernos!G266</f>
        <v>6</v>
      </c>
      <c r="I2404" s="49" t="str">
        <f>+[44]Pernos!H266</f>
        <v>Factura 002-0007158</v>
      </c>
      <c r="J2404" s="49" t="str">
        <f>+[44]Pernos!I266</f>
        <v>Individual</v>
      </c>
      <c r="K2404" s="49" t="str">
        <f>+[44]Pernos!J266</f>
        <v>EPAN</v>
      </c>
      <c r="L2404" s="49" t="str">
        <f>+[44]Pernos!K266</f>
        <v>ELECTRO "NIETSA" E.I.R.L.</v>
      </c>
      <c r="M2404" s="49">
        <f>+[44]Pernos!L266</f>
        <v>42997</v>
      </c>
      <c r="N2404" s="49">
        <f>+[44]Pernos!M266</f>
        <v>6</v>
      </c>
      <c r="O2404" s="49" t="str">
        <f>+[44]Pernos!N266</f>
        <v>Sustento</v>
      </c>
      <c r="P2404" s="49">
        <f>+[44]Pernos!O266</f>
        <v>6</v>
      </c>
      <c r="Q2404" s="49" t="str">
        <f>+[44]Pernos!P266</f>
        <v>S</v>
      </c>
      <c r="R2404" s="51">
        <f t="shared" si="152"/>
        <v>0.24999999999999978</v>
      </c>
      <c r="S2404" s="45" t="str">
        <f t="shared" si="153"/>
        <v>EPAN: Factura 002-0007158</v>
      </c>
      <c r="V2404" s="46">
        <f t="shared" si="155"/>
        <v>1</v>
      </c>
    </row>
    <row r="2405" spans="1:22" s="45" customFormat="1" ht="11.25" hidden="1" customHeight="1" x14ac:dyDescent="0.2">
      <c r="A2405" s="47">
        <f t="shared" si="154"/>
        <v>2391</v>
      </c>
      <c r="B2405" s="48" t="str">
        <f>+[44]Pernos!B267</f>
        <v>AXP09</v>
      </c>
      <c r="C2405" s="49" t="str">
        <f>+[44]Pernos!C267</f>
        <v xml:space="preserve">PERNO SIMPLE BORDE DE 12-3/4 PULG. LONG.; 1/2 PULG. DIAM. PARA AISLADOR CARRETE 53-2                                                                                                                                                                      </v>
      </c>
      <c r="D2405" s="49">
        <f>+[44]Pernos!D267</f>
        <v>1.36</v>
      </c>
      <c r="E2405" s="53">
        <f>+[44]Pernos!E267</f>
        <v>2.0510757639964021</v>
      </c>
      <c r="F2405" s="53"/>
      <c r="G2405" s="49" t="str">
        <f>+[44]Pernos!F267</f>
        <v>E</v>
      </c>
      <c r="H2405" s="49" t="str">
        <f>+[44]Pernos!G267</f>
        <v/>
      </c>
      <c r="I2405" s="49" t="str">
        <f>+[44]Pernos!H267</f>
        <v>Estimado</v>
      </c>
      <c r="J2405" s="49" t="str">
        <f>+[44]Pernos!I267</f>
        <v/>
      </c>
      <c r="K2405" s="49" t="str">
        <f>+[44]Pernos!J267</f>
        <v/>
      </c>
      <c r="L2405" s="49" t="str">
        <f>+[44]Pernos!K267</f>
        <v/>
      </c>
      <c r="M2405" s="49" t="str">
        <f>+[44]Pernos!L267</f>
        <v/>
      </c>
      <c r="N2405" s="49" t="str">
        <f>+[44]Pernos!M267</f>
        <v/>
      </c>
      <c r="O2405" s="49" t="str">
        <f>+[44]Pernos!N267</f>
        <v>Estimado</v>
      </c>
      <c r="P2405" s="49" t="str">
        <f>+[44]Pernos!O267</f>
        <v/>
      </c>
      <c r="Q2405" s="49" t="str">
        <f>+[44]Pernos!P267</f>
        <v>E</v>
      </c>
      <c r="R2405" s="51">
        <f t="shared" si="152"/>
        <v>0.50814394411500152</v>
      </c>
      <c r="S2405" s="45" t="str">
        <f t="shared" si="153"/>
        <v>Estimado.rar</v>
      </c>
      <c r="V2405" s="46">
        <f t="shared" si="155"/>
        <v>1</v>
      </c>
    </row>
    <row r="2406" spans="1:22" s="45" customFormat="1" ht="11.25" hidden="1" customHeight="1" x14ac:dyDescent="0.2">
      <c r="A2406" s="47">
        <f t="shared" si="154"/>
        <v>2392</v>
      </c>
      <c r="B2406" s="48" t="str">
        <f>+[44]Pernos!B268</f>
        <v>AXP10</v>
      </c>
      <c r="C2406" s="49" t="str">
        <f>+[44]Pernos!C268</f>
        <v xml:space="preserve">PERNO SIMPLE BORDE DE 12-3/4 PULG. LONG.; 5/8 PULG. DIAM. PARA AISLADOR CARRETE 53-2                                                                                                                                                                      </v>
      </c>
      <c r="D2406" s="49">
        <f>+[44]Pernos!D268</f>
        <v>1.36</v>
      </c>
      <c r="E2406" s="53">
        <f>+[44]Pernos!E268</f>
        <v>2.0510757639964021</v>
      </c>
      <c r="F2406" s="53"/>
      <c r="G2406" s="49" t="str">
        <f>+[44]Pernos!F268</f>
        <v>E</v>
      </c>
      <c r="H2406" s="49" t="str">
        <f>+[44]Pernos!G268</f>
        <v/>
      </c>
      <c r="I2406" s="49" t="str">
        <f>+[44]Pernos!H268</f>
        <v>Estimado</v>
      </c>
      <c r="J2406" s="49" t="str">
        <f>+[44]Pernos!I268</f>
        <v/>
      </c>
      <c r="K2406" s="49" t="str">
        <f>+[44]Pernos!J268</f>
        <v/>
      </c>
      <c r="L2406" s="49" t="str">
        <f>+[44]Pernos!K268</f>
        <v/>
      </c>
      <c r="M2406" s="49" t="str">
        <f>+[44]Pernos!L268</f>
        <v/>
      </c>
      <c r="N2406" s="49" t="str">
        <f>+[44]Pernos!M268</f>
        <v/>
      </c>
      <c r="O2406" s="49" t="str">
        <f>+[44]Pernos!N268</f>
        <v>Estimado</v>
      </c>
      <c r="P2406" s="49" t="str">
        <f>+[44]Pernos!O268</f>
        <v/>
      </c>
      <c r="Q2406" s="49" t="str">
        <f>+[44]Pernos!P268</f>
        <v>E</v>
      </c>
      <c r="R2406" s="51">
        <f t="shared" si="152"/>
        <v>0.50814394411500152</v>
      </c>
      <c r="S2406" s="45" t="str">
        <f t="shared" si="153"/>
        <v>Estimado.rar</v>
      </c>
      <c r="V2406" s="46">
        <f t="shared" si="155"/>
        <v>1</v>
      </c>
    </row>
    <row r="2407" spans="1:22" s="45" customFormat="1" ht="11.25" hidden="1" customHeight="1" x14ac:dyDescent="0.2">
      <c r="A2407" s="47">
        <f t="shared" si="154"/>
        <v>2393</v>
      </c>
      <c r="B2407" s="48" t="str">
        <f>+[44]Pernos!B269</f>
        <v>AXP11</v>
      </c>
      <c r="C2407" s="49" t="str">
        <f>+[44]Pernos!C269</f>
        <v xml:space="preserve">PERNO SIMPLE BORDE DE 13-3/4 PULG. LONG.; 1/2 PULG. DIAM. PARA AISLADOR CARRETE 53-1                                                                                                                                                                      </v>
      </c>
      <c r="D2407" s="49">
        <f>+[44]Pernos!D269</f>
        <v>1.36</v>
      </c>
      <c r="E2407" s="53">
        <f>+[44]Pernos!E269</f>
        <v>2.0510757639964021</v>
      </c>
      <c r="F2407" s="53"/>
      <c r="G2407" s="49" t="str">
        <f>+[44]Pernos!F269</f>
        <v>E</v>
      </c>
      <c r="H2407" s="49" t="str">
        <f>+[44]Pernos!G269</f>
        <v/>
      </c>
      <c r="I2407" s="49" t="str">
        <f>+[44]Pernos!H269</f>
        <v>Estimado</v>
      </c>
      <c r="J2407" s="49" t="str">
        <f>+[44]Pernos!I269</f>
        <v/>
      </c>
      <c r="K2407" s="49" t="str">
        <f>+[44]Pernos!J269</f>
        <v/>
      </c>
      <c r="L2407" s="49" t="str">
        <f>+[44]Pernos!K269</f>
        <v/>
      </c>
      <c r="M2407" s="49" t="str">
        <f>+[44]Pernos!L269</f>
        <v/>
      </c>
      <c r="N2407" s="49" t="str">
        <f>+[44]Pernos!M269</f>
        <v/>
      </c>
      <c r="O2407" s="49" t="str">
        <f>+[44]Pernos!N269</f>
        <v>Estimado</v>
      </c>
      <c r="P2407" s="49" t="str">
        <f>+[44]Pernos!O269</f>
        <v/>
      </c>
      <c r="Q2407" s="49" t="str">
        <f>+[44]Pernos!P269</f>
        <v>E</v>
      </c>
      <c r="R2407" s="51">
        <f t="shared" si="152"/>
        <v>0.50814394411500152</v>
      </c>
      <c r="S2407" s="45" t="str">
        <f t="shared" si="153"/>
        <v>Estimado.rar</v>
      </c>
      <c r="V2407" s="46">
        <f t="shared" si="155"/>
        <v>1</v>
      </c>
    </row>
    <row r="2408" spans="1:22" s="45" customFormat="1" ht="11.25" hidden="1" customHeight="1" x14ac:dyDescent="0.2">
      <c r="A2408" s="47">
        <f t="shared" si="154"/>
        <v>2394</v>
      </c>
      <c r="B2408" s="48" t="str">
        <f>+[44]Pernos!B270</f>
        <v>AXP12</v>
      </c>
      <c r="C2408" s="49" t="str">
        <f>+[44]Pernos!C270</f>
        <v xml:space="preserve">PERNO SIMPLE BORDE DE 13-3/4 PULG. LONG.; 1/2 PULG. DIAM. PARA AISLADOR CARRETE 53-2                                                                                                                                                                      </v>
      </c>
      <c r="D2408" s="49">
        <f>+[44]Pernos!D270</f>
        <v>1.36</v>
      </c>
      <c r="E2408" s="53">
        <f>+[44]Pernos!E270</f>
        <v>2.0510757639964021</v>
      </c>
      <c r="F2408" s="53"/>
      <c r="G2408" s="49" t="str">
        <f>+[44]Pernos!F270</f>
        <v>E</v>
      </c>
      <c r="H2408" s="49" t="str">
        <f>+[44]Pernos!G270</f>
        <v/>
      </c>
      <c r="I2408" s="49" t="str">
        <f>+[44]Pernos!H270</f>
        <v>Estimado</v>
      </c>
      <c r="J2408" s="49" t="str">
        <f>+[44]Pernos!I270</f>
        <v/>
      </c>
      <c r="K2408" s="49" t="str">
        <f>+[44]Pernos!J270</f>
        <v/>
      </c>
      <c r="L2408" s="49" t="str">
        <f>+[44]Pernos!K270</f>
        <v/>
      </c>
      <c r="M2408" s="49" t="str">
        <f>+[44]Pernos!L270</f>
        <v/>
      </c>
      <c r="N2408" s="49" t="str">
        <f>+[44]Pernos!M270</f>
        <v/>
      </c>
      <c r="O2408" s="49" t="str">
        <f>+[44]Pernos!N270</f>
        <v>Estimado</v>
      </c>
      <c r="P2408" s="49" t="str">
        <f>+[44]Pernos!O270</f>
        <v/>
      </c>
      <c r="Q2408" s="49" t="str">
        <f>+[44]Pernos!P270</f>
        <v>E</v>
      </c>
      <c r="R2408" s="51">
        <f t="shared" si="152"/>
        <v>0.50814394411500152</v>
      </c>
      <c r="S2408" s="45" t="str">
        <f t="shared" si="153"/>
        <v>Estimado.rar</v>
      </c>
      <c r="V2408" s="46">
        <f t="shared" si="155"/>
        <v>1</v>
      </c>
    </row>
    <row r="2409" spans="1:22" s="45" customFormat="1" ht="11.25" hidden="1" customHeight="1" x14ac:dyDescent="0.2">
      <c r="A2409" s="47">
        <f t="shared" si="154"/>
        <v>2395</v>
      </c>
      <c r="B2409" s="48" t="str">
        <f>+[44]Pernos!B271</f>
        <v>AXP13</v>
      </c>
      <c r="C2409" s="49" t="str">
        <f>+[44]Pernos!C271</f>
        <v xml:space="preserve">PERNO SIMPLE BORDE DE 13-3/4 PULG. LONG.; 5/8 PULG. DIAM. PARA AISLADOR CARRETE 53-2                                                                                                                                                                      </v>
      </c>
      <c r="D2409" s="49">
        <f>+[44]Pernos!D271</f>
        <v>1.36</v>
      </c>
      <c r="E2409" s="53">
        <f>+[44]Pernos!E271</f>
        <v>2.0510757639964021</v>
      </c>
      <c r="F2409" s="53"/>
      <c r="G2409" s="49" t="str">
        <f>+[44]Pernos!F271</f>
        <v>E</v>
      </c>
      <c r="H2409" s="49" t="str">
        <f>+[44]Pernos!G271</f>
        <v/>
      </c>
      <c r="I2409" s="49" t="str">
        <f>+[44]Pernos!H271</f>
        <v>Estimado</v>
      </c>
      <c r="J2409" s="49" t="str">
        <f>+[44]Pernos!I271</f>
        <v/>
      </c>
      <c r="K2409" s="49" t="str">
        <f>+[44]Pernos!J271</f>
        <v/>
      </c>
      <c r="L2409" s="49" t="str">
        <f>+[44]Pernos!K271</f>
        <v/>
      </c>
      <c r="M2409" s="49" t="str">
        <f>+[44]Pernos!L271</f>
        <v/>
      </c>
      <c r="N2409" s="49" t="str">
        <f>+[44]Pernos!M271</f>
        <v/>
      </c>
      <c r="O2409" s="49" t="str">
        <f>+[44]Pernos!N271</f>
        <v>Estimado</v>
      </c>
      <c r="P2409" s="49" t="str">
        <f>+[44]Pernos!O271</f>
        <v/>
      </c>
      <c r="Q2409" s="49" t="str">
        <f>+[44]Pernos!P271</f>
        <v>E</v>
      </c>
      <c r="R2409" s="51">
        <f t="shared" si="152"/>
        <v>0.50814394411500152</v>
      </c>
      <c r="S2409" s="45" t="str">
        <f t="shared" si="153"/>
        <v>Estimado.rar</v>
      </c>
      <c r="V2409" s="46">
        <f t="shared" si="155"/>
        <v>1</v>
      </c>
    </row>
    <row r="2410" spans="1:22" s="45" customFormat="1" ht="11.25" hidden="1" customHeight="1" x14ac:dyDescent="0.2">
      <c r="A2410" s="47">
        <f t="shared" si="154"/>
        <v>2396</v>
      </c>
      <c r="B2410" s="48" t="str">
        <f>+[44]Pernos!B272</f>
        <v>AXP14</v>
      </c>
      <c r="C2410" s="49" t="str">
        <f>+[44]Pernos!C272</f>
        <v xml:space="preserve">PERNO SIMPLE BORDE DE 14-3/4 PULG. LONG.; 1/2 PULG. DIAM. PARA AISLADOR CARRETE 53-2                                                                                                                                                                      </v>
      </c>
      <c r="D2410" s="49">
        <f>+[44]Pernos!D272</f>
        <v>1.36</v>
      </c>
      <c r="E2410" s="53">
        <f>+[44]Pernos!E272</f>
        <v>2.0510757639964021</v>
      </c>
      <c r="F2410" s="53"/>
      <c r="G2410" s="49" t="str">
        <f>+[44]Pernos!F272</f>
        <v>E</v>
      </c>
      <c r="H2410" s="49" t="str">
        <f>+[44]Pernos!G272</f>
        <v/>
      </c>
      <c r="I2410" s="49" t="str">
        <f>+[44]Pernos!H272</f>
        <v>Estimado</v>
      </c>
      <c r="J2410" s="49" t="str">
        <f>+[44]Pernos!I272</f>
        <v/>
      </c>
      <c r="K2410" s="49" t="str">
        <f>+[44]Pernos!J272</f>
        <v/>
      </c>
      <c r="L2410" s="49" t="str">
        <f>+[44]Pernos!K272</f>
        <v/>
      </c>
      <c r="M2410" s="49" t="str">
        <f>+[44]Pernos!L272</f>
        <v/>
      </c>
      <c r="N2410" s="49" t="str">
        <f>+[44]Pernos!M272</f>
        <v/>
      </c>
      <c r="O2410" s="49" t="str">
        <f>+[44]Pernos!N272</f>
        <v>Estimado</v>
      </c>
      <c r="P2410" s="49" t="str">
        <f>+[44]Pernos!O272</f>
        <v/>
      </c>
      <c r="Q2410" s="49" t="str">
        <f>+[44]Pernos!P272</f>
        <v>E</v>
      </c>
      <c r="R2410" s="51">
        <f t="shared" si="152"/>
        <v>0.50814394411500152</v>
      </c>
      <c r="S2410" s="45" t="str">
        <f t="shared" si="153"/>
        <v>Estimado.rar</v>
      </c>
      <c r="V2410" s="46">
        <f t="shared" si="155"/>
        <v>1</v>
      </c>
    </row>
    <row r="2411" spans="1:22" s="45" customFormat="1" ht="11.25" hidden="1" customHeight="1" x14ac:dyDescent="0.2">
      <c r="A2411" s="47">
        <f t="shared" si="154"/>
        <v>2397</v>
      </c>
      <c r="B2411" s="48" t="str">
        <f>+[44]Pernos!B273</f>
        <v>AXP15</v>
      </c>
      <c r="C2411" s="49" t="str">
        <f>+[44]Pernos!C273</f>
        <v xml:space="preserve">PERNO SIMPLE BORDE DE 14-3/4 PULG. LONG.; 5/8 PULG. DIAM. PARA AISLADOR CARRETE 53-2                                                                                                                                                                      </v>
      </c>
      <c r="D2411" s="49">
        <f>+[44]Pernos!D273</f>
        <v>1.36</v>
      </c>
      <c r="E2411" s="53">
        <f>+[44]Pernos!E273</f>
        <v>2.0510757639964021</v>
      </c>
      <c r="F2411" s="53"/>
      <c r="G2411" s="49" t="str">
        <f>+[44]Pernos!F273</f>
        <v>E</v>
      </c>
      <c r="H2411" s="49" t="str">
        <f>+[44]Pernos!G273</f>
        <v/>
      </c>
      <c r="I2411" s="49" t="str">
        <f>+[44]Pernos!H273</f>
        <v>Estimado</v>
      </c>
      <c r="J2411" s="49" t="str">
        <f>+[44]Pernos!I273</f>
        <v/>
      </c>
      <c r="K2411" s="49" t="str">
        <f>+[44]Pernos!J273</f>
        <v/>
      </c>
      <c r="L2411" s="49" t="str">
        <f>+[44]Pernos!K273</f>
        <v/>
      </c>
      <c r="M2411" s="49" t="str">
        <f>+[44]Pernos!L273</f>
        <v/>
      </c>
      <c r="N2411" s="49" t="str">
        <f>+[44]Pernos!M273</f>
        <v/>
      </c>
      <c r="O2411" s="49" t="str">
        <f>+[44]Pernos!N273</f>
        <v>Estimado</v>
      </c>
      <c r="P2411" s="49" t="str">
        <f>+[44]Pernos!O273</f>
        <v/>
      </c>
      <c r="Q2411" s="49" t="str">
        <f>+[44]Pernos!P273</f>
        <v>E</v>
      </c>
      <c r="R2411" s="51">
        <f t="shared" si="152"/>
        <v>0.50814394411500152</v>
      </c>
      <c r="S2411" s="45" t="str">
        <f t="shared" si="153"/>
        <v>Estimado.rar</v>
      </c>
      <c r="V2411" s="46">
        <f t="shared" si="155"/>
        <v>1</v>
      </c>
    </row>
    <row r="2412" spans="1:22" s="45" customFormat="1" ht="11.25" hidden="1" customHeight="1" x14ac:dyDescent="0.2">
      <c r="A2412" s="47">
        <f t="shared" si="154"/>
        <v>2398</v>
      </c>
      <c r="B2412" s="48" t="str">
        <f>+[44]Pernos!B274</f>
        <v>FPC01</v>
      </c>
      <c r="C2412" s="49" t="str">
        <f>+[44]Pernos!C274</f>
        <v xml:space="preserve">PERNO TIPO COCHE DE 3 PULG. LONG. X 3/8  PULG. DIAM.                                                                                                                                                                                                      </v>
      </c>
      <c r="D2412" s="49">
        <f>+[44]Pernos!D274</f>
        <v>1.36</v>
      </c>
      <c r="E2412" s="53">
        <f>+[44]Pernos!E274</f>
        <v>2.0510757639964021</v>
      </c>
      <c r="F2412" s="53"/>
      <c r="G2412" s="49" t="str">
        <f>+[44]Pernos!F274</f>
        <v>E</v>
      </c>
      <c r="H2412" s="49" t="str">
        <f>+[44]Pernos!G274</f>
        <v/>
      </c>
      <c r="I2412" s="49" t="str">
        <f>+[44]Pernos!H274</f>
        <v>Estimado</v>
      </c>
      <c r="J2412" s="49" t="str">
        <f>+[44]Pernos!I274</f>
        <v/>
      </c>
      <c r="K2412" s="49" t="str">
        <f>+[44]Pernos!J274</f>
        <v/>
      </c>
      <c r="L2412" s="49" t="str">
        <f>+[44]Pernos!K274</f>
        <v/>
      </c>
      <c r="M2412" s="49" t="str">
        <f>+[44]Pernos!L274</f>
        <v/>
      </c>
      <c r="N2412" s="49" t="str">
        <f>+[44]Pernos!M274</f>
        <v/>
      </c>
      <c r="O2412" s="49" t="str">
        <f>+[44]Pernos!N274</f>
        <v>Estimado</v>
      </c>
      <c r="P2412" s="49" t="str">
        <f>+[44]Pernos!O274</f>
        <v/>
      </c>
      <c r="Q2412" s="49" t="str">
        <f>+[44]Pernos!P274</f>
        <v>E</v>
      </c>
      <c r="R2412" s="51">
        <f t="shared" si="152"/>
        <v>0.50814394411500152</v>
      </c>
      <c r="S2412" s="45" t="str">
        <f t="shared" si="153"/>
        <v>Estimado.rar</v>
      </c>
      <c r="V2412" s="46">
        <f t="shared" si="155"/>
        <v>1</v>
      </c>
    </row>
    <row r="2413" spans="1:22" s="45" customFormat="1" ht="11.25" hidden="1" customHeight="1" x14ac:dyDescent="0.2">
      <c r="A2413" s="47">
        <f t="shared" si="154"/>
        <v>2399</v>
      </c>
      <c r="B2413" s="48" t="str">
        <f>+[44]Pernos!B275</f>
        <v>FPC02</v>
      </c>
      <c r="C2413" s="49" t="str">
        <f>+[44]Pernos!C275</f>
        <v xml:space="preserve">PERNO TIPO COCHE DE 4 PULG. LONG. X 3/8  PULG. DIAM.                                                                                                                                                                                                      </v>
      </c>
      <c r="D2413" s="49">
        <f>+[44]Pernos!D275</f>
        <v>1.36</v>
      </c>
      <c r="E2413" s="53">
        <f>+[44]Pernos!E275</f>
        <v>2.0510757639964021</v>
      </c>
      <c r="F2413" s="53"/>
      <c r="G2413" s="49" t="str">
        <f>+[44]Pernos!F275</f>
        <v>E</v>
      </c>
      <c r="H2413" s="49" t="str">
        <f>+[44]Pernos!G275</f>
        <v/>
      </c>
      <c r="I2413" s="49" t="str">
        <f>+[44]Pernos!H275</f>
        <v>Estimado</v>
      </c>
      <c r="J2413" s="49" t="str">
        <f>+[44]Pernos!I275</f>
        <v/>
      </c>
      <c r="K2413" s="49" t="str">
        <f>+[44]Pernos!J275</f>
        <v/>
      </c>
      <c r="L2413" s="49" t="str">
        <f>+[44]Pernos!K275</f>
        <v/>
      </c>
      <c r="M2413" s="49" t="str">
        <f>+[44]Pernos!L275</f>
        <v/>
      </c>
      <c r="N2413" s="49" t="str">
        <f>+[44]Pernos!M275</f>
        <v/>
      </c>
      <c r="O2413" s="49" t="str">
        <f>+[44]Pernos!N275</f>
        <v>Estimado</v>
      </c>
      <c r="P2413" s="49" t="str">
        <f>+[44]Pernos!O275</f>
        <v/>
      </c>
      <c r="Q2413" s="49" t="str">
        <f>+[44]Pernos!P275</f>
        <v>E</v>
      </c>
      <c r="R2413" s="51">
        <f t="shared" si="152"/>
        <v>0.50814394411500152</v>
      </c>
      <c r="S2413" s="45" t="str">
        <f t="shared" si="153"/>
        <v>Estimado.rar</v>
      </c>
      <c r="V2413" s="46">
        <f t="shared" si="155"/>
        <v>1</v>
      </c>
    </row>
    <row r="2414" spans="1:22" s="45" customFormat="1" ht="11.25" hidden="1" customHeight="1" x14ac:dyDescent="0.2">
      <c r="A2414" s="47">
        <f t="shared" si="154"/>
        <v>2400</v>
      </c>
      <c r="B2414" s="48" t="str">
        <f>+[44]Pernos!B276</f>
        <v>FPC03</v>
      </c>
      <c r="C2414" s="49" t="str">
        <f>+[44]Pernos!C276</f>
        <v xml:space="preserve">PERNO TIPO COCHE DE 4-1/2 PULG. LONG. X  3/8  PULG. DIAM.                                                                                                                                                                                                 </v>
      </c>
      <c r="D2414" s="49">
        <f>+[44]Pernos!D276</f>
        <v>1.36</v>
      </c>
      <c r="E2414" s="53">
        <f>+[44]Pernos!E276</f>
        <v>2.0510757639964021</v>
      </c>
      <c r="F2414" s="53"/>
      <c r="G2414" s="49" t="str">
        <f>+[44]Pernos!F276</f>
        <v>E</v>
      </c>
      <c r="H2414" s="49" t="str">
        <f>+[44]Pernos!G276</f>
        <v/>
      </c>
      <c r="I2414" s="49" t="str">
        <f>+[44]Pernos!H276</f>
        <v>Estimado</v>
      </c>
      <c r="J2414" s="49" t="str">
        <f>+[44]Pernos!I276</f>
        <v/>
      </c>
      <c r="K2414" s="49" t="str">
        <f>+[44]Pernos!J276</f>
        <v/>
      </c>
      <c r="L2414" s="49" t="str">
        <f>+[44]Pernos!K276</f>
        <v/>
      </c>
      <c r="M2414" s="49" t="str">
        <f>+[44]Pernos!L276</f>
        <v/>
      </c>
      <c r="N2414" s="49" t="str">
        <f>+[44]Pernos!M276</f>
        <v/>
      </c>
      <c r="O2414" s="49" t="str">
        <f>+[44]Pernos!N276</f>
        <v>Estimado</v>
      </c>
      <c r="P2414" s="49" t="str">
        <f>+[44]Pernos!O276</f>
        <v/>
      </c>
      <c r="Q2414" s="49" t="str">
        <f>+[44]Pernos!P276</f>
        <v>E</v>
      </c>
      <c r="R2414" s="51">
        <f t="shared" si="152"/>
        <v>0.50814394411500152</v>
      </c>
      <c r="S2414" s="45" t="str">
        <f t="shared" si="153"/>
        <v>Estimado.rar</v>
      </c>
      <c r="V2414" s="46">
        <f t="shared" si="155"/>
        <v>1</v>
      </c>
    </row>
    <row r="2415" spans="1:22" s="45" customFormat="1" ht="11.25" hidden="1" customHeight="1" x14ac:dyDescent="0.2">
      <c r="A2415" s="47">
        <f t="shared" si="154"/>
        <v>2401</v>
      </c>
      <c r="B2415" s="48" t="str">
        <f>+[44]Pernos!B277</f>
        <v>FPC04</v>
      </c>
      <c r="C2415" s="49" t="str">
        <f>+[44]Pernos!C277</f>
        <v xml:space="preserve">PERNO TIPO COCHE DE 4-1/2 PULG. LONG. X 1/2  PULG. DIAM.                                                                                                                                                                                                  </v>
      </c>
      <c r="D2415" s="49">
        <f>+[44]Pernos!D277</f>
        <v>0.65</v>
      </c>
      <c r="E2415" s="53">
        <f>+[44]Pernos!E277</f>
        <v>0.98029356367475085</v>
      </c>
      <c r="F2415" s="53"/>
      <c r="G2415" s="49" t="str">
        <f>+[44]Pernos!F277</f>
        <v>E</v>
      </c>
      <c r="H2415" s="49" t="str">
        <f>+[44]Pernos!G277</f>
        <v/>
      </c>
      <c r="I2415" s="49" t="str">
        <f>+[44]Pernos!H277</f>
        <v>Estimado</v>
      </c>
      <c r="J2415" s="49" t="str">
        <f>+[44]Pernos!I277</f>
        <v/>
      </c>
      <c r="K2415" s="49" t="str">
        <f>+[44]Pernos!J277</f>
        <v/>
      </c>
      <c r="L2415" s="49" t="str">
        <f>+[44]Pernos!K277</f>
        <v/>
      </c>
      <c r="M2415" s="49" t="str">
        <f>+[44]Pernos!L277</f>
        <v/>
      </c>
      <c r="N2415" s="49" t="str">
        <f>+[44]Pernos!M277</f>
        <v/>
      </c>
      <c r="O2415" s="49" t="str">
        <f>+[44]Pernos!N277</f>
        <v>Estimado</v>
      </c>
      <c r="P2415" s="49" t="str">
        <f>+[44]Pernos!O277</f>
        <v/>
      </c>
      <c r="Q2415" s="49" t="str">
        <f>+[44]Pernos!P277</f>
        <v>E</v>
      </c>
      <c r="R2415" s="51">
        <f t="shared" si="152"/>
        <v>0.5081439441150013</v>
      </c>
      <c r="S2415" s="45" t="str">
        <f t="shared" si="153"/>
        <v>Estimado.rar</v>
      </c>
      <c r="V2415" s="46">
        <f t="shared" si="155"/>
        <v>1</v>
      </c>
    </row>
    <row r="2416" spans="1:22" s="45" customFormat="1" ht="11.25" hidden="1" customHeight="1" x14ac:dyDescent="0.2">
      <c r="A2416" s="47">
        <f t="shared" si="154"/>
        <v>2402</v>
      </c>
      <c r="B2416" s="48" t="str">
        <f>+[44]Pernos!B278</f>
        <v>FPC05</v>
      </c>
      <c r="C2416" s="49" t="str">
        <f>+[44]Pernos!C278</f>
        <v xml:space="preserve">PERNO TIPO COCHE DE 5 PULG. LONG. X  3/8  PULG. DIAM.                                                                                                                                                                                                     </v>
      </c>
      <c r="D2416" s="49">
        <f>+[44]Pernos!D278</f>
        <v>1.36</v>
      </c>
      <c r="E2416" s="53">
        <f>+[44]Pernos!E278</f>
        <v>2.0510757639964021</v>
      </c>
      <c r="F2416" s="53"/>
      <c r="G2416" s="49" t="str">
        <f>+[44]Pernos!F278</f>
        <v>E</v>
      </c>
      <c r="H2416" s="49" t="str">
        <f>+[44]Pernos!G278</f>
        <v/>
      </c>
      <c r="I2416" s="49" t="str">
        <f>+[44]Pernos!H278</f>
        <v>Estimado</v>
      </c>
      <c r="J2416" s="49" t="str">
        <f>+[44]Pernos!I278</f>
        <v/>
      </c>
      <c r="K2416" s="49" t="str">
        <f>+[44]Pernos!J278</f>
        <v/>
      </c>
      <c r="L2416" s="49" t="str">
        <f>+[44]Pernos!K278</f>
        <v/>
      </c>
      <c r="M2416" s="49" t="str">
        <f>+[44]Pernos!L278</f>
        <v/>
      </c>
      <c r="N2416" s="49" t="str">
        <f>+[44]Pernos!M278</f>
        <v/>
      </c>
      <c r="O2416" s="49" t="str">
        <f>+[44]Pernos!N278</f>
        <v>Estimado</v>
      </c>
      <c r="P2416" s="49" t="str">
        <f>+[44]Pernos!O278</f>
        <v/>
      </c>
      <c r="Q2416" s="49" t="str">
        <f>+[44]Pernos!P278</f>
        <v>E</v>
      </c>
      <c r="R2416" s="51">
        <f t="shared" si="152"/>
        <v>0.50814394411500152</v>
      </c>
      <c r="S2416" s="45" t="str">
        <f t="shared" si="153"/>
        <v>Estimado.rar</v>
      </c>
      <c r="V2416" s="46">
        <f t="shared" si="155"/>
        <v>1</v>
      </c>
    </row>
    <row r="2417" spans="1:22" s="45" customFormat="1" ht="11.25" hidden="1" customHeight="1" x14ac:dyDescent="0.2">
      <c r="A2417" s="47">
        <f t="shared" si="154"/>
        <v>2403</v>
      </c>
      <c r="B2417" s="48" t="str">
        <f>+[44]Pernos!B279</f>
        <v>FPC06</v>
      </c>
      <c r="C2417" s="49" t="str">
        <f>+[44]Pernos!C279</f>
        <v xml:space="preserve">PERNO TIPO COCHE DE 5 PULG. LONG. X 1/2  PULG. DIAM.                                                                                                                                                                                                      </v>
      </c>
      <c r="D2417" s="49">
        <f>+[44]Pernos!D279</f>
        <v>1.36</v>
      </c>
      <c r="E2417" s="53">
        <f>+[44]Pernos!E279</f>
        <v>2.0510757639964021</v>
      </c>
      <c r="F2417" s="53"/>
      <c r="G2417" s="49" t="str">
        <f>+[44]Pernos!F279</f>
        <v>E</v>
      </c>
      <c r="H2417" s="49" t="str">
        <f>+[44]Pernos!G279</f>
        <v/>
      </c>
      <c r="I2417" s="49" t="str">
        <f>+[44]Pernos!H279</f>
        <v>Estimado</v>
      </c>
      <c r="J2417" s="49" t="str">
        <f>+[44]Pernos!I279</f>
        <v/>
      </c>
      <c r="K2417" s="49" t="str">
        <f>+[44]Pernos!J279</f>
        <v/>
      </c>
      <c r="L2417" s="49" t="str">
        <f>+[44]Pernos!K279</f>
        <v/>
      </c>
      <c r="M2417" s="49" t="str">
        <f>+[44]Pernos!L279</f>
        <v/>
      </c>
      <c r="N2417" s="49" t="str">
        <f>+[44]Pernos!M279</f>
        <v/>
      </c>
      <c r="O2417" s="49" t="str">
        <f>+[44]Pernos!N279</f>
        <v>Estimado</v>
      </c>
      <c r="P2417" s="49" t="str">
        <f>+[44]Pernos!O279</f>
        <v/>
      </c>
      <c r="Q2417" s="49" t="str">
        <f>+[44]Pernos!P279</f>
        <v>E</v>
      </c>
      <c r="R2417" s="51">
        <f t="shared" si="152"/>
        <v>0.50814394411500152</v>
      </c>
      <c r="S2417" s="45" t="str">
        <f t="shared" si="153"/>
        <v>Estimado.rar</v>
      </c>
      <c r="V2417" s="46">
        <f t="shared" si="155"/>
        <v>1</v>
      </c>
    </row>
    <row r="2418" spans="1:22" s="45" customFormat="1" ht="11.25" hidden="1" customHeight="1" x14ac:dyDescent="0.2">
      <c r="A2418" s="47">
        <f t="shared" si="154"/>
        <v>2404</v>
      </c>
      <c r="B2418" s="48" t="str">
        <f>+[44]Pernos!B280</f>
        <v>FPC07</v>
      </c>
      <c r="C2418" s="49" t="str">
        <f>+[44]Pernos!C280</f>
        <v xml:space="preserve">PERNO TIPO COCHE DE 5-1/2 PULG. LONG. X  3/8  PULG. DIAM.                                                                                                                                                                                                 </v>
      </c>
      <c r="D2418" s="49">
        <f>+[44]Pernos!D280</f>
        <v>1.36</v>
      </c>
      <c r="E2418" s="53">
        <f>+[44]Pernos!E280</f>
        <v>2.0510757639964021</v>
      </c>
      <c r="F2418" s="53"/>
      <c r="G2418" s="49" t="str">
        <f>+[44]Pernos!F280</f>
        <v>E</v>
      </c>
      <c r="H2418" s="49" t="str">
        <f>+[44]Pernos!G280</f>
        <v/>
      </c>
      <c r="I2418" s="49" t="str">
        <f>+[44]Pernos!H280</f>
        <v>Estimado</v>
      </c>
      <c r="J2418" s="49" t="str">
        <f>+[44]Pernos!I280</f>
        <v/>
      </c>
      <c r="K2418" s="49" t="str">
        <f>+[44]Pernos!J280</f>
        <v/>
      </c>
      <c r="L2418" s="49" t="str">
        <f>+[44]Pernos!K280</f>
        <v/>
      </c>
      <c r="M2418" s="49" t="str">
        <f>+[44]Pernos!L280</f>
        <v/>
      </c>
      <c r="N2418" s="49" t="str">
        <f>+[44]Pernos!M280</f>
        <v/>
      </c>
      <c r="O2418" s="49" t="str">
        <f>+[44]Pernos!N280</f>
        <v>Estimado</v>
      </c>
      <c r="P2418" s="49" t="str">
        <f>+[44]Pernos!O280</f>
        <v/>
      </c>
      <c r="Q2418" s="49" t="str">
        <f>+[44]Pernos!P280</f>
        <v>E</v>
      </c>
      <c r="R2418" s="51">
        <f t="shared" si="152"/>
        <v>0.50814394411500152</v>
      </c>
      <c r="S2418" s="45" t="str">
        <f t="shared" si="153"/>
        <v>Estimado.rar</v>
      </c>
      <c r="V2418" s="46">
        <f t="shared" si="155"/>
        <v>1</v>
      </c>
    </row>
    <row r="2419" spans="1:22" s="45" customFormat="1" ht="11.25" hidden="1" customHeight="1" x14ac:dyDescent="0.2">
      <c r="A2419" s="47">
        <f t="shared" si="154"/>
        <v>2405</v>
      </c>
      <c r="B2419" s="48" t="str">
        <f>+[44]Pernos!B281</f>
        <v>FPC08</v>
      </c>
      <c r="C2419" s="49" t="str">
        <f>+[44]Pernos!C281</f>
        <v xml:space="preserve">PERNO TIPO COCHE DE 5-1/2 PULG. LONG. X 1/2  PULG. DIAM.                                                                                                                                                                                                  </v>
      </c>
      <c r="D2419" s="49">
        <f>+[44]Pernos!D281</f>
        <v>1.36</v>
      </c>
      <c r="E2419" s="53">
        <f>+[44]Pernos!E281</f>
        <v>2.0510757639964021</v>
      </c>
      <c r="F2419" s="53"/>
      <c r="G2419" s="49" t="str">
        <f>+[44]Pernos!F281</f>
        <v>E</v>
      </c>
      <c r="H2419" s="49" t="str">
        <f>+[44]Pernos!G281</f>
        <v/>
      </c>
      <c r="I2419" s="49" t="str">
        <f>+[44]Pernos!H281</f>
        <v>Estimado</v>
      </c>
      <c r="J2419" s="49" t="str">
        <f>+[44]Pernos!I281</f>
        <v/>
      </c>
      <c r="K2419" s="49" t="str">
        <f>+[44]Pernos!J281</f>
        <v/>
      </c>
      <c r="L2419" s="49" t="str">
        <f>+[44]Pernos!K281</f>
        <v/>
      </c>
      <c r="M2419" s="49" t="str">
        <f>+[44]Pernos!L281</f>
        <v/>
      </c>
      <c r="N2419" s="49" t="str">
        <f>+[44]Pernos!M281</f>
        <v/>
      </c>
      <c r="O2419" s="49" t="str">
        <f>+[44]Pernos!N281</f>
        <v>Estimado</v>
      </c>
      <c r="P2419" s="49" t="str">
        <f>+[44]Pernos!O281</f>
        <v/>
      </c>
      <c r="Q2419" s="49" t="str">
        <f>+[44]Pernos!P281</f>
        <v>E</v>
      </c>
      <c r="R2419" s="51">
        <f t="shared" si="152"/>
        <v>0.50814394411500152</v>
      </c>
      <c r="S2419" s="45" t="str">
        <f t="shared" si="153"/>
        <v>Estimado.rar</v>
      </c>
      <c r="V2419" s="46">
        <f t="shared" si="155"/>
        <v>1</v>
      </c>
    </row>
    <row r="2420" spans="1:22" s="45" customFormat="1" ht="11.25" hidden="1" customHeight="1" x14ac:dyDescent="0.2">
      <c r="A2420" s="47">
        <f t="shared" si="154"/>
        <v>2406</v>
      </c>
      <c r="B2420" s="48" t="str">
        <f>+[44]Pernos!B282</f>
        <v>FPC09</v>
      </c>
      <c r="C2420" s="49" t="str">
        <f>+[44]Pernos!C282</f>
        <v xml:space="preserve">PERNO TIPO COCHE DE 6 PULG. LONG. X  3/8  PULG. DIAM.                                                                                                                                                                                                     </v>
      </c>
      <c r="D2420" s="49">
        <f>+[44]Pernos!D282</f>
        <v>1.36</v>
      </c>
      <c r="E2420" s="53">
        <f>+[44]Pernos!E282</f>
        <v>2.0510757639964021</v>
      </c>
      <c r="F2420" s="53"/>
      <c r="G2420" s="49" t="str">
        <f>+[44]Pernos!F282</f>
        <v>E</v>
      </c>
      <c r="H2420" s="49" t="str">
        <f>+[44]Pernos!G282</f>
        <v/>
      </c>
      <c r="I2420" s="49" t="str">
        <f>+[44]Pernos!H282</f>
        <v>Estimado</v>
      </c>
      <c r="J2420" s="49" t="str">
        <f>+[44]Pernos!I282</f>
        <v/>
      </c>
      <c r="K2420" s="49" t="str">
        <f>+[44]Pernos!J282</f>
        <v/>
      </c>
      <c r="L2420" s="49" t="str">
        <f>+[44]Pernos!K282</f>
        <v/>
      </c>
      <c r="M2420" s="49" t="str">
        <f>+[44]Pernos!L282</f>
        <v/>
      </c>
      <c r="N2420" s="49" t="str">
        <f>+[44]Pernos!M282</f>
        <v/>
      </c>
      <c r="O2420" s="49" t="str">
        <f>+[44]Pernos!N282</f>
        <v>Estimado</v>
      </c>
      <c r="P2420" s="49" t="str">
        <f>+[44]Pernos!O282</f>
        <v/>
      </c>
      <c r="Q2420" s="49" t="str">
        <f>+[44]Pernos!P282</f>
        <v>E</v>
      </c>
      <c r="R2420" s="51">
        <f t="shared" si="152"/>
        <v>0.50814394411500152</v>
      </c>
      <c r="S2420" s="45" t="str">
        <f t="shared" si="153"/>
        <v>Estimado.rar</v>
      </c>
      <c r="V2420" s="46">
        <f t="shared" si="155"/>
        <v>1</v>
      </c>
    </row>
    <row r="2421" spans="1:22" s="45" customFormat="1" ht="11.25" hidden="1" customHeight="1" x14ac:dyDescent="0.2">
      <c r="A2421" s="47">
        <f t="shared" si="154"/>
        <v>2407</v>
      </c>
      <c r="B2421" s="48" t="str">
        <f>+[44]Pernos!B283</f>
        <v>FPC10</v>
      </c>
      <c r="C2421" s="49" t="str">
        <f>+[44]Pernos!C283</f>
        <v xml:space="preserve">PERNO TIPO COCHE DE 6 PULG. LONG. X 1/2  PULG. DIAM.                                                                                                                                                                                                      </v>
      </c>
      <c r="D2421" s="49">
        <f>+[44]Pernos!D283</f>
        <v>0.51</v>
      </c>
      <c r="E2421" s="53">
        <f>+[44]Pernos!E283</f>
        <v>0.72</v>
      </c>
      <c r="F2421" s="53"/>
      <c r="G2421" s="49" t="str">
        <f>+[44]Pernos!F283</f>
        <v>S</v>
      </c>
      <c r="H2421" s="49">
        <f>+[44]Pernos!G283</f>
        <v>80</v>
      </c>
      <c r="I2421" s="49" t="str">
        <f>+[44]Pernos!H283</f>
        <v>Orden de Compra OC-4106</v>
      </c>
      <c r="J2421" s="49" t="str">
        <f>+[44]Pernos!I283</f>
        <v>Individual</v>
      </c>
      <c r="K2421" s="49" t="str">
        <f>+[44]Pernos!J283</f>
        <v>ELDU</v>
      </c>
      <c r="L2421" s="49" t="str">
        <f>+[44]Pernos!K283</f>
        <v>MATERIALES GROUP S.A.C</v>
      </c>
      <c r="M2421" s="49">
        <f>+[44]Pernos!L283</f>
        <v>42776</v>
      </c>
      <c r="N2421" s="49">
        <f>+[44]Pernos!M283</f>
        <v>80</v>
      </c>
      <c r="O2421" s="49" t="str">
        <f>+[44]Pernos!N283</f>
        <v>Sustento</v>
      </c>
      <c r="P2421" s="49">
        <f>+[44]Pernos!O283</f>
        <v>80</v>
      </c>
      <c r="Q2421" s="49" t="str">
        <f>+[44]Pernos!P283</f>
        <v>S</v>
      </c>
      <c r="R2421" s="51">
        <f t="shared" si="152"/>
        <v>0.41176470588235281</v>
      </c>
      <c r="S2421" s="45" t="str">
        <f t="shared" si="153"/>
        <v>ELDU: Orden de Compra OC-4106</v>
      </c>
      <c r="V2421" s="46">
        <f t="shared" si="155"/>
        <v>1</v>
      </c>
    </row>
    <row r="2422" spans="1:22" s="45" customFormat="1" ht="11.25" hidden="1" customHeight="1" x14ac:dyDescent="0.2">
      <c r="A2422" s="47">
        <f t="shared" si="154"/>
        <v>2408</v>
      </c>
      <c r="B2422" s="48" t="str">
        <f>+[44]Pernos!B284</f>
        <v>FPD01</v>
      </c>
      <c r="C2422" s="49" t="str">
        <f>+[44]Pernos!C284</f>
        <v xml:space="preserve">PERNO TIPO DOBLE ARMADO DE 10 PULG. LONG. X 5/8 PULG. DIAM.                                                                                                                                                                                               </v>
      </c>
      <c r="D2422" s="49">
        <f>+[44]Pernos!D284</f>
        <v>2.7</v>
      </c>
      <c r="E2422" s="53">
        <f>+[44]Pernos!E284</f>
        <v>4.0719886491105042</v>
      </c>
      <c r="F2422" s="53"/>
      <c r="G2422" s="49" t="str">
        <f>+[44]Pernos!F284</f>
        <v>E</v>
      </c>
      <c r="H2422" s="49" t="str">
        <f>+[44]Pernos!G284</f>
        <v/>
      </c>
      <c r="I2422" s="49" t="str">
        <f>+[44]Pernos!H284</f>
        <v>Estimado</v>
      </c>
      <c r="J2422" s="49" t="str">
        <f>+[44]Pernos!I284</f>
        <v/>
      </c>
      <c r="K2422" s="49" t="str">
        <f>+[44]Pernos!J284</f>
        <v/>
      </c>
      <c r="L2422" s="49" t="str">
        <f>+[44]Pernos!K284</f>
        <v/>
      </c>
      <c r="M2422" s="49" t="str">
        <f>+[44]Pernos!L284</f>
        <v/>
      </c>
      <c r="N2422" s="49" t="str">
        <f>+[44]Pernos!M284</f>
        <v/>
      </c>
      <c r="O2422" s="49" t="str">
        <f>+[44]Pernos!N284</f>
        <v>Estimado</v>
      </c>
      <c r="P2422" s="49" t="str">
        <f>+[44]Pernos!O284</f>
        <v/>
      </c>
      <c r="Q2422" s="49" t="str">
        <f>+[44]Pernos!P284</f>
        <v>E</v>
      </c>
      <c r="R2422" s="51">
        <f t="shared" si="152"/>
        <v>0.50814394411500152</v>
      </c>
      <c r="S2422" s="45" t="str">
        <f t="shared" si="153"/>
        <v>Estimado.rar</v>
      </c>
      <c r="V2422" s="46">
        <f t="shared" si="155"/>
        <v>1</v>
      </c>
    </row>
    <row r="2423" spans="1:22" s="45" customFormat="1" ht="11.25" hidden="1" customHeight="1" x14ac:dyDescent="0.2">
      <c r="A2423" s="47">
        <f t="shared" si="154"/>
        <v>2409</v>
      </c>
      <c r="B2423" s="48" t="str">
        <f>+[44]Pernos!B285</f>
        <v>FPD02</v>
      </c>
      <c r="C2423" s="49" t="str">
        <f>+[44]Pernos!C285</f>
        <v xml:space="preserve">PERNO TIPO DOBLE ARMADO DE 12 PULG. LONG. X 5/8  PULG. DIAM.                                                                                                                                                                                              </v>
      </c>
      <c r="D2423" s="49">
        <f>+[44]Pernos!D285</f>
        <v>2.7</v>
      </c>
      <c r="E2423" s="53">
        <f>+[44]Pernos!E285</f>
        <v>2.3199999999999998</v>
      </c>
      <c r="F2423" s="53"/>
      <c r="G2423" s="49" t="str">
        <f>+[44]Pernos!F285</f>
        <v>S</v>
      </c>
      <c r="H2423" s="49">
        <f>+[44]Pernos!G285</f>
        <v>50</v>
      </c>
      <c r="I2423" s="49" t="str">
        <f>+[44]Pernos!H285</f>
        <v>Factura 001-0001788</v>
      </c>
      <c r="J2423" s="49" t="str">
        <f>+[44]Pernos!I285</f>
        <v>Individual</v>
      </c>
      <c r="K2423" s="49" t="str">
        <f>+[44]Pernos!J285</f>
        <v>EIHC</v>
      </c>
      <c r="L2423" s="49" t="str">
        <f>+[44]Pernos!K285</f>
        <v>COMERCIAL FM</v>
      </c>
      <c r="M2423" s="49">
        <f>+[44]Pernos!L285</f>
        <v>42478</v>
      </c>
      <c r="N2423" s="49">
        <f>+[44]Pernos!M285</f>
        <v>50</v>
      </c>
      <c r="O2423" s="49" t="str">
        <f>+[44]Pernos!N285</f>
        <v>Sustento</v>
      </c>
      <c r="P2423" s="49">
        <f>+[44]Pernos!O285</f>
        <v>50</v>
      </c>
      <c r="Q2423" s="49" t="str">
        <f>+[44]Pernos!P285</f>
        <v>S</v>
      </c>
      <c r="R2423" s="51">
        <f t="shared" si="152"/>
        <v>-0.14074074074074083</v>
      </c>
      <c r="S2423" s="45" t="str">
        <f t="shared" si="153"/>
        <v>EIHC: Factura 001-0001788</v>
      </c>
      <c r="V2423" s="46">
        <f t="shared" si="155"/>
        <v>1</v>
      </c>
    </row>
    <row r="2424" spans="1:22" s="45" customFormat="1" ht="11.25" hidden="1" customHeight="1" x14ac:dyDescent="0.2">
      <c r="A2424" s="47">
        <f t="shared" si="154"/>
        <v>2410</v>
      </c>
      <c r="B2424" s="48" t="str">
        <f>+[44]Pernos!B286</f>
        <v>FPD03</v>
      </c>
      <c r="C2424" s="49" t="str">
        <f>+[44]Pernos!C286</f>
        <v xml:space="preserve">PERNO TIPO DOBLE ARMADO DE 14 PULG. LONG. X 5/8  PULG. DIAM.                                                                                                                                                                                              </v>
      </c>
      <c r="D2424" s="49">
        <f>+[44]Pernos!D286</f>
        <v>1.52</v>
      </c>
      <c r="E2424" s="53">
        <f>+[44]Pernos!E286</f>
        <v>1.36</v>
      </c>
      <c r="F2424" s="53"/>
      <c r="G2424" s="49" t="str">
        <f>+[44]Pernos!F286</f>
        <v>S</v>
      </c>
      <c r="H2424" s="49">
        <f>+[44]Pernos!G286</f>
        <v>176</v>
      </c>
      <c r="I2424" s="49" t="str">
        <f>+[44]Pernos!H286</f>
        <v>Orden de Compra 4214000544</v>
      </c>
      <c r="J2424" s="49" t="str">
        <f>+[44]Pernos!I286</f>
        <v>Individual</v>
      </c>
      <c r="K2424" s="49" t="str">
        <f>+[44]Pernos!J286</f>
        <v>ELC</v>
      </c>
      <c r="L2424" s="49" t="str">
        <f>+[44]Pernos!K286</f>
        <v>MATERIALES GROUP S.A.C.</v>
      </c>
      <c r="M2424" s="49">
        <f>+[44]Pernos!L286</f>
        <v>42992</v>
      </c>
      <c r="N2424" s="49">
        <f>+[44]Pernos!M286</f>
        <v>176</v>
      </c>
      <c r="O2424" s="49" t="str">
        <f>+[44]Pernos!N286</f>
        <v>Sustento</v>
      </c>
      <c r="P2424" s="49">
        <f>+[44]Pernos!O286</f>
        <v>176</v>
      </c>
      <c r="Q2424" s="49" t="str">
        <f>+[44]Pernos!P286</f>
        <v>S</v>
      </c>
      <c r="R2424" s="51">
        <f t="shared" si="152"/>
        <v>-0.10526315789473684</v>
      </c>
      <c r="S2424" s="45" t="str">
        <f t="shared" si="153"/>
        <v>ELC: Orden de Compra 4214000544</v>
      </c>
      <c r="V2424" s="46">
        <f t="shared" si="155"/>
        <v>1</v>
      </c>
    </row>
    <row r="2425" spans="1:22" s="45" customFormat="1" ht="11.25" hidden="1" customHeight="1" x14ac:dyDescent="0.2">
      <c r="A2425" s="47">
        <f t="shared" si="154"/>
        <v>2411</v>
      </c>
      <c r="B2425" s="48" t="str">
        <f>+[44]Pernos!B287</f>
        <v>FPD04</v>
      </c>
      <c r="C2425" s="49" t="str">
        <f>+[44]Pernos!C287</f>
        <v xml:space="preserve">PERNO TIPO DOBLE ARMADO DE 16 PULG. LONG. X 5/8  PULG. DIAM.                                                                                                                                                                                              </v>
      </c>
      <c r="D2425" s="49">
        <f>+[44]Pernos!D287</f>
        <v>1.81</v>
      </c>
      <c r="E2425" s="53">
        <f>+[44]Pernos!E287</f>
        <v>2.87</v>
      </c>
      <c r="F2425" s="53"/>
      <c r="G2425" s="49" t="str">
        <f>+[44]Pernos!F287</f>
        <v>S</v>
      </c>
      <c r="H2425" s="49">
        <f>+[44]Pernos!G287</f>
        <v>100</v>
      </c>
      <c r="I2425" s="49" t="str">
        <f>+[44]Pernos!H287</f>
        <v>Factura 001-000793</v>
      </c>
      <c r="J2425" s="49" t="str">
        <f>+[44]Pernos!I287</f>
        <v>Individual</v>
      </c>
      <c r="K2425" s="49" t="str">
        <f>+[44]Pernos!J287</f>
        <v>ELOR</v>
      </c>
      <c r="L2425" s="49" t="str">
        <f>+[44]Pernos!K287</f>
        <v>DIPACO S.A.C.</v>
      </c>
      <c r="M2425" s="49">
        <f>+[44]Pernos!L287</f>
        <v>42655</v>
      </c>
      <c r="N2425" s="49">
        <f>+[44]Pernos!M287</f>
        <v>100</v>
      </c>
      <c r="O2425" s="49" t="str">
        <f>+[44]Pernos!N287</f>
        <v>Sustento</v>
      </c>
      <c r="P2425" s="49">
        <f>+[44]Pernos!O287</f>
        <v>100</v>
      </c>
      <c r="Q2425" s="49" t="str">
        <f>+[44]Pernos!P287</f>
        <v>S</v>
      </c>
      <c r="R2425" s="51">
        <f t="shared" si="152"/>
        <v>0.58563535911602216</v>
      </c>
      <c r="S2425" s="45" t="str">
        <f t="shared" si="153"/>
        <v>ELOR: Factura 001-000793</v>
      </c>
      <c r="V2425" s="46">
        <f t="shared" si="155"/>
        <v>1</v>
      </c>
    </row>
    <row r="2426" spans="1:22" s="45" customFormat="1" ht="11.25" hidden="1" customHeight="1" x14ac:dyDescent="0.2">
      <c r="A2426" s="47">
        <f t="shared" si="154"/>
        <v>2412</v>
      </c>
      <c r="B2426" s="48" t="str">
        <f>+[44]Pernos!B288</f>
        <v>FPD05</v>
      </c>
      <c r="C2426" s="49" t="str">
        <f>+[44]Pernos!C288</f>
        <v xml:space="preserve">PERNO TIPO DOBLE ARMADO DE 18 PULG. LONG. X 5/8  PULG. DIAM.                                                                                                                                                                                              </v>
      </c>
      <c r="D2426" s="49">
        <f>+[44]Pernos!D288</f>
        <v>1.96</v>
      </c>
      <c r="E2426" s="53">
        <f>+[44]Pernos!E288</f>
        <v>3.15</v>
      </c>
      <c r="F2426" s="53"/>
      <c r="G2426" s="49" t="str">
        <f>+[44]Pernos!F288</f>
        <v>S</v>
      </c>
      <c r="H2426" s="49">
        <f>+[44]Pernos!G288</f>
        <v>100</v>
      </c>
      <c r="I2426" s="49" t="str">
        <f>+[44]Pernos!H288</f>
        <v>Factura 001-000793</v>
      </c>
      <c r="J2426" s="49" t="str">
        <f>+[44]Pernos!I288</f>
        <v>Individual</v>
      </c>
      <c r="K2426" s="49" t="str">
        <f>+[44]Pernos!J288</f>
        <v>ELOR</v>
      </c>
      <c r="L2426" s="49" t="str">
        <f>+[44]Pernos!K288</f>
        <v>DIPACO S.A.C.</v>
      </c>
      <c r="M2426" s="49">
        <f>+[44]Pernos!L288</f>
        <v>42655</v>
      </c>
      <c r="N2426" s="49">
        <f>+[44]Pernos!M288</f>
        <v>100</v>
      </c>
      <c r="O2426" s="49" t="str">
        <f>+[44]Pernos!N288</f>
        <v>Sustento</v>
      </c>
      <c r="P2426" s="49">
        <f>+[44]Pernos!O288</f>
        <v>100</v>
      </c>
      <c r="Q2426" s="49" t="str">
        <f>+[44]Pernos!P288</f>
        <v>S</v>
      </c>
      <c r="R2426" s="51">
        <f t="shared" si="152"/>
        <v>0.60714285714285721</v>
      </c>
      <c r="S2426" s="45" t="str">
        <f t="shared" si="153"/>
        <v>ELOR: Factura 001-000793</v>
      </c>
      <c r="V2426" s="46">
        <f t="shared" si="155"/>
        <v>1</v>
      </c>
    </row>
    <row r="2427" spans="1:22" s="45" customFormat="1" ht="11.25" hidden="1" customHeight="1" x14ac:dyDescent="0.2">
      <c r="A2427" s="47">
        <f t="shared" si="154"/>
        <v>2413</v>
      </c>
      <c r="B2427" s="48" t="str">
        <f>+[44]Pernos!B289</f>
        <v>FPD06</v>
      </c>
      <c r="C2427" s="49" t="str">
        <f>+[44]Pernos!C289</f>
        <v xml:space="preserve">PERNO TIPO DOBLE ARMADO DE 20 PULG. LONG. X  5/8  PULG. DIAM.                                                                                                                                                                                             </v>
      </c>
      <c r="D2427" s="49">
        <f>+[44]Pernos!D289</f>
        <v>2.27</v>
      </c>
      <c r="E2427" s="53">
        <f>+[44]Pernos!E289</f>
        <v>3.44</v>
      </c>
      <c r="F2427" s="53"/>
      <c r="G2427" s="49" t="str">
        <f>+[44]Pernos!F289</f>
        <v>S</v>
      </c>
      <c r="H2427" s="49">
        <f>+[44]Pernos!G289</f>
        <v>700</v>
      </c>
      <c r="I2427" s="49" t="str">
        <f>+[44]Pernos!H289</f>
        <v>Factura 001-000793</v>
      </c>
      <c r="J2427" s="49" t="str">
        <f>+[44]Pernos!I289</f>
        <v>Individual</v>
      </c>
      <c r="K2427" s="49" t="str">
        <f>+[44]Pernos!J289</f>
        <v>ELOR</v>
      </c>
      <c r="L2427" s="49" t="str">
        <f>+[44]Pernos!K289</f>
        <v>DIPACO S.A.C.</v>
      </c>
      <c r="M2427" s="49">
        <f>+[44]Pernos!L289</f>
        <v>42655</v>
      </c>
      <c r="N2427" s="49">
        <f>+[44]Pernos!M289</f>
        <v>700</v>
      </c>
      <c r="O2427" s="49" t="str">
        <f>+[44]Pernos!N289</f>
        <v>Sustento</v>
      </c>
      <c r="P2427" s="49">
        <f>+[44]Pernos!O289</f>
        <v>700</v>
      </c>
      <c r="Q2427" s="49" t="str">
        <f>+[44]Pernos!P289</f>
        <v>S</v>
      </c>
      <c r="R2427" s="51">
        <f t="shared" si="152"/>
        <v>0.51541850220264318</v>
      </c>
      <c r="S2427" s="45" t="str">
        <f t="shared" si="153"/>
        <v>ELOR: Factura 001-000793</v>
      </c>
      <c r="V2427" s="46">
        <f t="shared" si="155"/>
        <v>1</v>
      </c>
    </row>
    <row r="2428" spans="1:22" s="45" customFormat="1" ht="11.25" hidden="1" customHeight="1" x14ac:dyDescent="0.2">
      <c r="A2428" s="47">
        <f t="shared" si="154"/>
        <v>2414</v>
      </c>
      <c r="B2428" s="48" t="str">
        <f>+[44]Pernos!B290</f>
        <v>FPD07</v>
      </c>
      <c r="C2428" s="49" t="str">
        <f>+[44]Pernos!C290</f>
        <v xml:space="preserve">PERNO TIPO DOBLE ARMADO DE 20 PULG. LONG. X 3/4  PULG. DIAM.                                                                                                                                                                                              </v>
      </c>
      <c r="D2428" s="49">
        <f>+[44]Pernos!D290</f>
        <v>3.79</v>
      </c>
      <c r="E2428" s="53">
        <f>+[44]Pernos!E290</f>
        <v>5.7158655481958549</v>
      </c>
      <c r="F2428" s="53"/>
      <c r="G2428" s="49" t="str">
        <f>+[44]Pernos!F290</f>
        <v>E</v>
      </c>
      <c r="H2428" s="49" t="str">
        <f>+[44]Pernos!G290</f>
        <v/>
      </c>
      <c r="I2428" s="49" t="str">
        <f>+[44]Pernos!H290</f>
        <v>Estimado</v>
      </c>
      <c r="J2428" s="49" t="str">
        <f>+[44]Pernos!I290</f>
        <v/>
      </c>
      <c r="K2428" s="49" t="str">
        <f>+[44]Pernos!J290</f>
        <v/>
      </c>
      <c r="L2428" s="49" t="str">
        <f>+[44]Pernos!K290</f>
        <v/>
      </c>
      <c r="M2428" s="49" t="str">
        <f>+[44]Pernos!L290</f>
        <v/>
      </c>
      <c r="N2428" s="49" t="str">
        <f>+[44]Pernos!M290</f>
        <v/>
      </c>
      <c r="O2428" s="49" t="str">
        <f>+[44]Pernos!N290</f>
        <v>Estimado</v>
      </c>
      <c r="P2428" s="49" t="str">
        <f>+[44]Pernos!O290</f>
        <v/>
      </c>
      <c r="Q2428" s="49" t="str">
        <f>+[44]Pernos!P290</f>
        <v>E</v>
      </c>
      <c r="R2428" s="51">
        <f t="shared" si="152"/>
        <v>0.5081439441150013</v>
      </c>
      <c r="S2428" s="45" t="str">
        <f t="shared" si="153"/>
        <v>Estimado.rar</v>
      </c>
      <c r="V2428" s="46">
        <f t="shared" si="155"/>
        <v>1</v>
      </c>
    </row>
    <row r="2429" spans="1:22" s="45" customFormat="1" ht="11.25" hidden="1" customHeight="1" x14ac:dyDescent="0.2">
      <c r="A2429" s="47">
        <f t="shared" si="154"/>
        <v>2415</v>
      </c>
      <c r="B2429" s="48" t="str">
        <f>+[44]Pernos!B291</f>
        <v>FPD08</v>
      </c>
      <c r="C2429" s="49" t="str">
        <f>+[44]Pernos!C291</f>
        <v xml:space="preserve">PERNO TIPO DOBLE ARMADO DE 22 PULG. LONG. X  5/8  PULG. DIAM.                                                                                                                                                                                             </v>
      </c>
      <c r="D2429" s="49">
        <f>+[44]Pernos!D291</f>
        <v>2.4500000000000002</v>
      </c>
      <c r="E2429" s="53">
        <f>+[44]Pernos!E291</f>
        <v>2.2000000000000002</v>
      </c>
      <c r="F2429" s="53"/>
      <c r="G2429" s="49" t="str">
        <f>+[44]Pernos!F291</f>
        <v>S</v>
      </c>
      <c r="H2429" s="49">
        <f>+[44]Pernos!G291</f>
        <v>30</v>
      </c>
      <c r="I2429" s="49" t="str">
        <f>+[44]Pernos!H291</f>
        <v>Orden de Compra 4210009104</v>
      </c>
      <c r="J2429" s="49" t="str">
        <f>+[44]Pernos!I291</f>
        <v>Individual</v>
      </c>
      <c r="K2429" s="49" t="str">
        <f>+[44]Pernos!J291</f>
        <v>ELC</v>
      </c>
      <c r="L2429" s="49" t="str">
        <f>+[44]Pernos!K291</f>
        <v>DISTRIBUIDORA DE FERRETERIA ELECTRI</v>
      </c>
      <c r="M2429" s="49">
        <f>+[44]Pernos!L291</f>
        <v>42678</v>
      </c>
      <c r="N2429" s="49">
        <f>+[44]Pernos!M291</f>
        <v>30</v>
      </c>
      <c r="O2429" s="49" t="str">
        <f>+[44]Pernos!N291</f>
        <v>Sustento</v>
      </c>
      <c r="P2429" s="49">
        <f>+[44]Pernos!O291</f>
        <v>30</v>
      </c>
      <c r="Q2429" s="49" t="str">
        <f>+[44]Pernos!P291</f>
        <v>S</v>
      </c>
      <c r="R2429" s="51">
        <f t="shared" si="152"/>
        <v>-0.10204081632653061</v>
      </c>
      <c r="S2429" s="45" t="str">
        <f t="shared" si="153"/>
        <v>ELC: Orden de Compra 4210009104</v>
      </c>
      <c r="V2429" s="46">
        <f t="shared" si="155"/>
        <v>1</v>
      </c>
    </row>
    <row r="2430" spans="1:22" s="45" customFormat="1" ht="11.25" hidden="1" customHeight="1" x14ac:dyDescent="0.2">
      <c r="A2430" s="47">
        <f t="shared" si="154"/>
        <v>2416</v>
      </c>
      <c r="B2430" s="48" t="str">
        <f>+[44]Pernos!B292</f>
        <v>FPD09</v>
      </c>
      <c r="C2430" s="49" t="str">
        <f>+[44]Pernos!C292</f>
        <v xml:space="preserve">PERNO TIPO DOBLE ARMADO DE 22 PULG. LONG. X 3/4  PULG. DIAM.                                                                                                                                                                                              </v>
      </c>
      <c r="D2430" s="49">
        <f>+[44]Pernos!D292</f>
        <v>4.18</v>
      </c>
      <c r="E2430" s="53">
        <f>+[44]Pernos!E292</f>
        <v>3.55</v>
      </c>
      <c r="F2430" s="53"/>
      <c r="G2430" s="49" t="str">
        <f>+[44]Pernos!F292</f>
        <v>S</v>
      </c>
      <c r="H2430" s="49">
        <f>+[44]Pernos!G292</f>
        <v>30</v>
      </c>
      <c r="I2430" s="49" t="str">
        <f>+[44]Pernos!H292</f>
        <v>Orden de Compra 4210009104</v>
      </c>
      <c r="J2430" s="49" t="str">
        <f>+[44]Pernos!I292</f>
        <v>Individual</v>
      </c>
      <c r="K2430" s="49" t="str">
        <f>+[44]Pernos!J292</f>
        <v>ELC</v>
      </c>
      <c r="L2430" s="49" t="str">
        <f>+[44]Pernos!K292</f>
        <v>DISTRIBUIDORA DE FERRETERIA ELECTRI</v>
      </c>
      <c r="M2430" s="49">
        <f>+[44]Pernos!L292</f>
        <v>42678</v>
      </c>
      <c r="N2430" s="49">
        <f>+[44]Pernos!M292</f>
        <v>30</v>
      </c>
      <c r="O2430" s="49" t="str">
        <f>+[44]Pernos!N292</f>
        <v>Sustento</v>
      </c>
      <c r="P2430" s="49">
        <f>+[44]Pernos!O292</f>
        <v>30</v>
      </c>
      <c r="Q2430" s="49" t="str">
        <f>+[44]Pernos!P292</f>
        <v>S</v>
      </c>
      <c r="R2430" s="51">
        <f t="shared" si="152"/>
        <v>-0.15071770334928225</v>
      </c>
      <c r="S2430" s="45" t="str">
        <f t="shared" si="153"/>
        <v>ELC: Orden de Compra 4210009104</v>
      </c>
      <c r="V2430" s="46">
        <f t="shared" si="155"/>
        <v>1</v>
      </c>
    </row>
    <row r="2431" spans="1:22" s="45" customFormat="1" ht="11.25" hidden="1" customHeight="1" x14ac:dyDescent="0.2">
      <c r="A2431" s="47">
        <f t="shared" si="154"/>
        <v>2417</v>
      </c>
      <c r="B2431" s="48" t="str">
        <f>+[44]Pernos!B293</f>
        <v>FPD10</v>
      </c>
      <c r="C2431" s="49" t="str">
        <f>+[44]Pernos!C293</f>
        <v xml:space="preserve">PERNO TIPO DOBLE ARMADO DE 24 PULG. LONG. X  5/8  PULG. DIAM.                                                                                                                                                                                             </v>
      </c>
      <c r="D2431" s="49">
        <f>+[44]Pernos!D293</f>
        <v>2.6</v>
      </c>
      <c r="E2431" s="53">
        <f>+[44]Pernos!E293</f>
        <v>2.5499999999999998</v>
      </c>
      <c r="F2431" s="53"/>
      <c r="G2431" s="49" t="str">
        <f>+[44]Pernos!F293</f>
        <v>S</v>
      </c>
      <c r="H2431" s="49">
        <f>+[44]Pernos!G293</f>
        <v>72</v>
      </c>
      <c r="I2431" s="49" t="str">
        <f>+[44]Pernos!H293</f>
        <v>Orden de Compra OC-2186</v>
      </c>
      <c r="J2431" s="49" t="str">
        <f>+[44]Pernos!I293</f>
        <v>Individual</v>
      </c>
      <c r="K2431" s="49" t="str">
        <f>+[44]Pernos!J293</f>
        <v>ELDU</v>
      </c>
      <c r="L2431" s="49" t="str">
        <f>+[44]Pernos!K293</f>
        <v>REPRESENTACIONES COMERCIALES R &amp; M E.I.R.L.</v>
      </c>
      <c r="M2431" s="49">
        <f>+[44]Pernos!L293</f>
        <v>42655</v>
      </c>
      <c r="N2431" s="49">
        <f>+[44]Pernos!M293</f>
        <v>72</v>
      </c>
      <c r="O2431" s="49" t="str">
        <f>+[44]Pernos!N293</f>
        <v>Sustento</v>
      </c>
      <c r="P2431" s="49">
        <f>+[44]Pernos!O293</f>
        <v>72</v>
      </c>
      <c r="Q2431" s="49" t="str">
        <f>+[44]Pernos!P293</f>
        <v>S</v>
      </c>
      <c r="R2431" s="51">
        <f t="shared" si="152"/>
        <v>-1.9230769230769384E-2</v>
      </c>
      <c r="S2431" s="45" t="str">
        <f t="shared" si="153"/>
        <v>ELDU: Orden de Compra OC-2186</v>
      </c>
      <c r="V2431" s="46">
        <f t="shared" si="155"/>
        <v>1</v>
      </c>
    </row>
    <row r="2432" spans="1:22" s="45" customFormat="1" ht="11.25" hidden="1" customHeight="1" x14ac:dyDescent="0.2">
      <c r="A2432" s="47">
        <f t="shared" si="154"/>
        <v>2418</v>
      </c>
      <c r="B2432" s="48" t="str">
        <f>+[44]Pernos!B294</f>
        <v>FPD11</v>
      </c>
      <c r="C2432" s="49" t="str">
        <f>+[44]Pernos!C294</f>
        <v xml:space="preserve">PERNO TIPO DOBLE ARMADO DE 24 PULG. LONG. X 3/4  PULG. DIAM.                                                                                                                                                                                              </v>
      </c>
      <c r="D2432" s="49">
        <f>+[44]Pernos!D294</f>
        <v>4.4800000000000004</v>
      </c>
      <c r="E2432" s="53">
        <f>+[44]Pernos!E294</f>
        <v>6.7564848696352069</v>
      </c>
      <c r="F2432" s="53"/>
      <c r="G2432" s="49" t="str">
        <f>+[44]Pernos!F294</f>
        <v>E</v>
      </c>
      <c r="H2432" s="49" t="str">
        <f>+[44]Pernos!G294</f>
        <v/>
      </c>
      <c r="I2432" s="49" t="str">
        <f>+[44]Pernos!H294</f>
        <v>Estimado</v>
      </c>
      <c r="J2432" s="49" t="str">
        <f>+[44]Pernos!I294</f>
        <v/>
      </c>
      <c r="K2432" s="49" t="str">
        <f>+[44]Pernos!J294</f>
        <v/>
      </c>
      <c r="L2432" s="49" t="str">
        <f>+[44]Pernos!K294</f>
        <v/>
      </c>
      <c r="M2432" s="49" t="str">
        <f>+[44]Pernos!L294</f>
        <v/>
      </c>
      <c r="N2432" s="49" t="str">
        <f>+[44]Pernos!M294</f>
        <v/>
      </c>
      <c r="O2432" s="49" t="str">
        <f>+[44]Pernos!N294</f>
        <v>Estimado</v>
      </c>
      <c r="P2432" s="49" t="str">
        <f>+[44]Pernos!O294</f>
        <v/>
      </c>
      <c r="Q2432" s="49" t="str">
        <f>+[44]Pernos!P294</f>
        <v>E</v>
      </c>
      <c r="R2432" s="51">
        <f t="shared" si="152"/>
        <v>0.5081439441150013</v>
      </c>
      <c r="S2432" s="45" t="str">
        <f t="shared" si="153"/>
        <v>Estimado.rar</v>
      </c>
      <c r="V2432" s="46">
        <f t="shared" si="155"/>
        <v>1</v>
      </c>
    </row>
    <row r="2433" spans="1:22" s="45" customFormat="1" ht="11.25" hidden="1" customHeight="1" x14ac:dyDescent="0.2">
      <c r="A2433" s="47">
        <f t="shared" si="154"/>
        <v>2419</v>
      </c>
      <c r="B2433" s="48" t="str">
        <f>+[44]Pernos!B295</f>
        <v>FPD12</v>
      </c>
      <c r="C2433" s="49" t="str">
        <f>+[44]Pernos!C295</f>
        <v xml:space="preserve">PERNO TIPO DOBLE ARMADO DE 26 PULG. LONG. X 5/8 PULG. DIAM.                                                                                                                                                                                               </v>
      </c>
      <c r="D2433" s="49">
        <f>+[44]Pernos!D295</f>
        <v>1.36</v>
      </c>
      <c r="E2433" s="53">
        <f>+[44]Pernos!E295</f>
        <v>3.87</v>
      </c>
      <c r="F2433" s="53"/>
      <c r="G2433" s="49" t="str">
        <f>+[44]Pernos!F295</f>
        <v>S</v>
      </c>
      <c r="H2433" s="49">
        <f>+[44]Pernos!G295</f>
        <v>100</v>
      </c>
      <c r="I2433" s="49" t="str">
        <f>+[44]Pernos!H295</f>
        <v>Factura 001-000793</v>
      </c>
      <c r="J2433" s="49" t="str">
        <f>+[44]Pernos!I295</f>
        <v>Individual</v>
      </c>
      <c r="K2433" s="49" t="str">
        <f>+[44]Pernos!J295</f>
        <v>ELOR</v>
      </c>
      <c r="L2433" s="49" t="str">
        <f>+[44]Pernos!K295</f>
        <v>DIPACO S.A.C.</v>
      </c>
      <c r="M2433" s="49">
        <f>+[44]Pernos!L295</f>
        <v>42655</v>
      </c>
      <c r="N2433" s="49">
        <f>+[44]Pernos!M295</f>
        <v>100</v>
      </c>
      <c r="O2433" s="49" t="str">
        <f>+[44]Pernos!N295</f>
        <v>Sustento</v>
      </c>
      <c r="P2433" s="49">
        <f>+[44]Pernos!O295</f>
        <v>100</v>
      </c>
      <c r="Q2433" s="49" t="str">
        <f>+[44]Pernos!P295</f>
        <v>S</v>
      </c>
      <c r="R2433" s="51">
        <f t="shared" si="152"/>
        <v>1.8455882352941173</v>
      </c>
      <c r="S2433" s="45" t="str">
        <f t="shared" si="153"/>
        <v>ELOR: Factura 001-000793</v>
      </c>
      <c r="V2433" s="46">
        <f t="shared" si="155"/>
        <v>1</v>
      </c>
    </row>
    <row r="2434" spans="1:22" s="45" customFormat="1" ht="11.25" hidden="1" customHeight="1" x14ac:dyDescent="0.2">
      <c r="A2434" s="47">
        <f t="shared" si="154"/>
        <v>2420</v>
      </c>
      <c r="B2434" s="48" t="str">
        <f>+[44]Pernos!B296</f>
        <v>FPD13</v>
      </c>
      <c r="C2434" s="49" t="str">
        <f>+[44]Pernos!C296</f>
        <v xml:space="preserve">PERNO TIPO DOBLE ARMADO DE 28 PULG. LONG. X 5/8 PULG. DIAM.                                                                                                                                                                                               </v>
      </c>
      <c r="D2434" s="49">
        <f>+[44]Pernos!D296</f>
        <v>1.36</v>
      </c>
      <c r="E2434" s="53">
        <f>+[44]Pernos!E296</f>
        <v>2.0510757639964021</v>
      </c>
      <c r="F2434" s="53"/>
      <c r="G2434" s="49" t="str">
        <f>+[44]Pernos!F296</f>
        <v>E</v>
      </c>
      <c r="H2434" s="49" t="str">
        <f>+[44]Pernos!G296</f>
        <v/>
      </c>
      <c r="I2434" s="49" t="str">
        <f>+[44]Pernos!H296</f>
        <v>Estimado</v>
      </c>
      <c r="J2434" s="49" t="str">
        <f>+[44]Pernos!I296</f>
        <v/>
      </c>
      <c r="K2434" s="49" t="str">
        <f>+[44]Pernos!J296</f>
        <v/>
      </c>
      <c r="L2434" s="49" t="str">
        <f>+[44]Pernos!K296</f>
        <v/>
      </c>
      <c r="M2434" s="49" t="str">
        <f>+[44]Pernos!L296</f>
        <v/>
      </c>
      <c r="N2434" s="49" t="str">
        <f>+[44]Pernos!M296</f>
        <v/>
      </c>
      <c r="O2434" s="49" t="str">
        <f>+[44]Pernos!N296</f>
        <v>Estimado</v>
      </c>
      <c r="P2434" s="49" t="str">
        <f>+[44]Pernos!O296</f>
        <v/>
      </c>
      <c r="Q2434" s="49" t="str">
        <f>+[44]Pernos!P296</f>
        <v>E</v>
      </c>
      <c r="R2434" s="51">
        <f t="shared" si="152"/>
        <v>0.50814394411500152</v>
      </c>
      <c r="S2434" s="45" t="str">
        <f t="shared" si="153"/>
        <v>Estimado.rar</v>
      </c>
      <c r="V2434" s="46">
        <f t="shared" si="155"/>
        <v>1</v>
      </c>
    </row>
    <row r="2435" spans="1:22" s="45" customFormat="1" ht="11.25" hidden="1" customHeight="1" x14ac:dyDescent="0.2">
      <c r="A2435" s="47">
        <f t="shared" si="154"/>
        <v>2421</v>
      </c>
      <c r="B2435" s="48" t="str">
        <f>+[44]Pernos!B297</f>
        <v>FPO01</v>
      </c>
      <c r="C2435" s="49" t="str">
        <f>+[44]Pernos!C297</f>
        <v xml:space="preserve">PERNO TIPO OJO DE  6 PULG. LONG. X 5/8  PULG. DIAM.                                                                                                                                                                                                       </v>
      </c>
      <c r="D2435" s="49">
        <f>+[44]Pernos!D297</f>
        <v>2.21</v>
      </c>
      <c r="E2435" s="53">
        <f>+[44]Pernos!E297</f>
        <v>1.42</v>
      </c>
      <c r="F2435" s="53"/>
      <c r="G2435" s="49" t="str">
        <f>+[44]Pernos!F297</f>
        <v>S</v>
      </c>
      <c r="H2435" s="49">
        <f>+[44]Pernos!G297</f>
        <v>20</v>
      </c>
      <c r="I2435" s="49" t="str">
        <f>+[44]Pernos!H297</f>
        <v>Orden de Compra 4210008472</v>
      </c>
      <c r="J2435" s="49" t="str">
        <f>+[44]Pernos!I297</f>
        <v>Individual</v>
      </c>
      <c r="K2435" s="49" t="str">
        <f>+[44]Pernos!J297</f>
        <v>ELC</v>
      </c>
      <c r="L2435" s="49" t="str">
        <f>+[44]Pernos!K297</f>
        <v>PROMOTORES ELECTRICOS MILAGROS Y CE</v>
      </c>
      <c r="M2435" s="49">
        <f>+[44]Pernos!L297</f>
        <v>42430</v>
      </c>
      <c r="N2435" s="49">
        <f>+[44]Pernos!M297</f>
        <v>20</v>
      </c>
      <c r="O2435" s="49" t="str">
        <f>+[44]Pernos!N297</f>
        <v>Sustento</v>
      </c>
      <c r="P2435" s="49">
        <f>+[44]Pernos!O297</f>
        <v>20</v>
      </c>
      <c r="Q2435" s="49" t="str">
        <f>+[44]Pernos!P297</f>
        <v>S</v>
      </c>
      <c r="R2435" s="51">
        <f t="shared" ref="R2435:R2498" si="156">+IFERROR(E2435/D2435-1,"")</f>
        <v>-0.35746606334841635</v>
      </c>
      <c r="S2435" s="45" t="str">
        <f t="shared" ref="S2435:S2498" si="157">+IF(O2435="Sustento",K2435&amp;": "&amp;I2435,IF(O2435="Precio regulado 2012",O2435,IF(O2435="Estimado","Estimado.rar",O2435)))</f>
        <v>ELC: Orden de Compra 4210008472</v>
      </c>
      <c r="V2435" s="46">
        <f t="shared" si="155"/>
        <v>1</v>
      </c>
    </row>
    <row r="2436" spans="1:22" s="45" customFormat="1" ht="11.25" hidden="1" customHeight="1" x14ac:dyDescent="0.2">
      <c r="A2436" s="47">
        <f t="shared" si="154"/>
        <v>2422</v>
      </c>
      <c r="B2436" s="48" t="str">
        <f>+[44]Pernos!B298</f>
        <v>FPO02</v>
      </c>
      <c r="C2436" s="49" t="str">
        <f>+[44]Pernos!C298</f>
        <v xml:space="preserve">PERNO TIPO OJO DE  8 PULG. LONG. X  5/8  PULG. DIAM.                                                                                                                                                                                                      </v>
      </c>
      <c r="D2436" s="49">
        <f>+[44]Pernos!D298</f>
        <v>1.84</v>
      </c>
      <c r="E2436" s="53">
        <f>+[44]Pernos!E298</f>
        <v>1.79</v>
      </c>
      <c r="F2436" s="53"/>
      <c r="G2436" s="49" t="str">
        <f>+[44]Pernos!F298</f>
        <v>S</v>
      </c>
      <c r="H2436" s="49">
        <f>+[44]Pernos!G298</f>
        <v>1200</v>
      </c>
      <c r="I2436" s="49" t="str">
        <f>+[44]Pernos!H298</f>
        <v>Contrato AD/LO 025-2016-SEAL</v>
      </c>
      <c r="J2436" s="49" t="str">
        <f>+[44]Pernos!I298</f>
        <v>Individual</v>
      </c>
      <c r="K2436" s="49" t="str">
        <f>+[44]Pernos!J298</f>
        <v>SEAL</v>
      </c>
      <c r="L2436" s="49" t="str">
        <f>+[44]Pernos!K298</f>
        <v>SEMAPI E.I.R.L</v>
      </c>
      <c r="M2436" s="49">
        <f>+[44]Pernos!L298</f>
        <v>42618</v>
      </c>
      <c r="N2436" s="49">
        <f>+[44]Pernos!M298</f>
        <v>1200</v>
      </c>
      <c r="O2436" s="49" t="str">
        <f>+[44]Pernos!N298</f>
        <v>Sustento</v>
      </c>
      <c r="P2436" s="49">
        <f>+[44]Pernos!O298</f>
        <v>1200</v>
      </c>
      <c r="Q2436" s="49" t="str">
        <f>+[44]Pernos!P298</f>
        <v>S</v>
      </c>
      <c r="R2436" s="51">
        <f t="shared" si="156"/>
        <v>-2.7173913043478271E-2</v>
      </c>
      <c r="S2436" s="45" t="str">
        <f t="shared" si="157"/>
        <v>SEAL: Contrato AD/LO 025-2016-SEAL</v>
      </c>
      <c r="V2436" s="46">
        <f t="shared" si="155"/>
        <v>1</v>
      </c>
    </row>
    <row r="2437" spans="1:22" s="45" customFormat="1" ht="11.25" hidden="1" customHeight="1" x14ac:dyDescent="0.2">
      <c r="A2437" s="47">
        <f t="shared" si="154"/>
        <v>2423</v>
      </c>
      <c r="B2437" s="48" t="str">
        <f>+[44]Pernos!B299</f>
        <v>FPO03</v>
      </c>
      <c r="C2437" s="49" t="str">
        <f>+[44]Pernos!C299</f>
        <v xml:space="preserve">PERNO TIPO OJO DE  8 PULG. LONG. X 3/4  PULG. DIAM.                                                                                                                                                                                                       </v>
      </c>
      <c r="D2437" s="49">
        <f>+[44]Pernos!D299</f>
        <v>1.27</v>
      </c>
      <c r="E2437" s="53">
        <f>+[44]Pernos!E299</f>
        <v>2.2599999999999998</v>
      </c>
      <c r="F2437" s="53"/>
      <c r="G2437" s="49" t="str">
        <f>+[44]Pernos!F299</f>
        <v>S</v>
      </c>
      <c r="H2437" s="49">
        <f>+[44]Pernos!G299</f>
        <v>84</v>
      </c>
      <c r="I2437" s="49" t="str">
        <f>+[44]Pernos!H299</f>
        <v>Orden de Compra OC-107616</v>
      </c>
      <c r="J2437" s="49" t="str">
        <f>+[44]Pernos!I299</f>
        <v>Individual</v>
      </c>
      <c r="K2437" s="49" t="str">
        <f>+[44]Pernos!J299</f>
        <v>ELDU</v>
      </c>
      <c r="L2437" s="49" t="str">
        <f>+[44]Pernos!K299</f>
        <v>REPRESENTACIONES COMERCIALES R &amp; M E.I.R.L.</v>
      </c>
      <c r="M2437" s="49">
        <f>+[44]Pernos!L299</f>
        <v>42898</v>
      </c>
      <c r="N2437" s="49">
        <f>+[44]Pernos!M299</f>
        <v>84</v>
      </c>
      <c r="O2437" s="49" t="str">
        <f>+[44]Pernos!N299</f>
        <v>Sustento</v>
      </c>
      <c r="P2437" s="49">
        <f>+[44]Pernos!O299</f>
        <v>84</v>
      </c>
      <c r="Q2437" s="49" t="str">
        <f>+[44]Pernos!P299</f>
        <v>S</v>
      </c>
      <c r="R2437" s="51">
        <f t="shared" si="156"/>
        <v>0.77952755905511784</v>
      </c>
      <c r="S2437" s="45" t="str">
        <f t="shared" si="157"/>
        <v>ELDU: Orden de Compra OC-107616</v>
      </c>
      <c r="V2437" s="46">
        <f t="shared" si="155"/>
        <v>1</v>
      </c>
    </row>
    <row r="2438" spans="1:22" s="45" customFormat="1" ht="11.25" hidden="1" customHeight="1" x14ac:dyDescent="0.2">
      <c r="A2438" s="47">
        <f t="shared" si="154"/>
        <v>2424</v>
      </c>
      <c r="B2438" s="48" t="str">
        <f>+[44]Pernos!B300</f>
        <v>FPO04</v>
      </c>
      <c r="C2438" s="49" t="str">
        <f>+[44]Pernos!C300</f>
        <v xml:space="preserve">PERNO TIPO OJO DE  9 PULG. LONG. X 5/8  PULG. DIAM.                                                                                                                                                                                                       </v>
      </c>
      <c r="D2438" s="49">
        <f>+[44]Pernos!D300</f>
        <v>1.36</v>
      </c>
      <c r="E2438" s="53">
        <f>+[44]Pernos!E300</f>
        <v>2.0510757639964021</v>
      </c>
      <c r="F2438" s="53"/>
      <c r="G2438" s="49" t="str">
        <f>+[44]Pernos!F300</f>
        <v>E</v>
      </c>
      <c r="H2438" s="49" t="str">
        <f>+[44]Pernos!G300</f>
        <v/>
      </c>
      <c r="I2438" s="49" t="str">
        <f>+[44]Pernos!H300</f>
        <v>Estimado</v>
      </c>
      <c r="J2438" s="49" t="str">
        <f>+[44]Pernos!I300</f>
        <v/>
      </c>
      <c r="K2438" s="49" t="str">
        <f>+[44]Pernos!J300</f>
        <v/>
      </c>
      <c r="L2438" s="49" t="str">
        <f>+[44]Pernos!K300</f>
        <v/>
      </c>
      <c r="M2438" s="49" t="str">
        <f>+[44]Pernos!L300</f>
        <v/>
      </c>
      <c r="N2438" s="49" t="str">
        <f>+[44]Pernos!M300</f>
        <v/>
      </c>
      <c r="O2438" s="49" t="str">
        <f>+[44]Pernos!N300</f>
        <v>Estimado</v>
      </c>
      <c r="P2438" s="49" t="str">
        <f>+[44]Pernos!O300</f>
        <v/>
      </c>
      <c r="Q2438" s="49" t="str">
        <f>+[44]Pernos!P300</f>
        <v>E</v>
      </c>
      <c r="R2438" s="51">
        <f t="shared" si="156"/>
        <v>0.50814394411500152</v>
      </c>
      <c r="S2438" s="45" t="str">
        <f t="shared" si="157"/>
        <v>Estimado.rar</v>
      </c>
      <c r="V2438" s="46">
        <f t="shared" si="155"/>
        <v>1</v>
      </c>
    </row>
    <row r="2439" spans="1:22" s="45" customFormat="1" ht="11.25" hidden="1" customHeight="1" x14ac:dyDescent="0.2">
      <c r="A2439" s="47">
        <f t="shared" si="154"/>
        <v>2425</v>
      </c>
      <c r="B2439" s="48" t="str">
        <f>+[44]Pernos!B301</f>
        <v>FPO05</v>
      </c>
      <c r="C2439" s="49" t="str">
        <f>+[44]Pernos!C301</f>
        <v xml:space="preserve">PERNO TIPO OJO DE 10 PULG. LONG. X  5/8  PULG. DIAM.                                                                                                                                                                                                      </v>
      </c>
      <c r="D2439" s="49">
        <f>+[44]Pernos!D301</f>
        <v>2.04</v>
      </c>
      <c r="E2439" s="53">
        <f>+[44]Pernos!E301</f>
        <v>1.59</v>
      </c>
      <c r="F2439" s="53"/>
      <c r="G2439" s="49" t="str">
        <f>+[44]Pernos!F301</f>
        <v>S</v>
      </c>
      <c r="H2439" s="49">
        <f>+[44]Pernos!G301</f>
        <v>287</v>
      </c>
      <c r="I2439" s="49" t="str">
        <f>+[44]Pernos!H301</f>
        <v>Orden de Compra 1214000855</v>
      </c>
      <c r="J2439" s="49" t="str">
        <f>+[44]Pernos!I301</f>
        <v>Individual</v>
      </c>
      <c r="K2439" s="49" t="str">
        <f>+[44]Pernos!J301</f>
        <v>ELNO</v>
      </c>
      <c r="L2439" s="49" t="str">
        <f>+[44]Pernos!K301</f>
        <v>MATERIALES GROUP S.A.C.</v>
      </c>
      <c r="M2439" s="49">
        <f>+[44]Pernos!L301</f>
        <v>43034</v>
      </c>
      <c r="N2439" s="49">
        <f>+[44]Pernos!M301</f>
        <v>287</v>
      </c>
      <c r="O2439" s="49" t="str">
        <f>+[44]Pernos!N301</f>
        <v>Sustento</v>
      </c>
      <c r="P2439" s="49">
        <f>+[44]Pernos!O301</f>
        <v>287</v>
      </c>
      <c r="Q2439" s="49" t="str">
        <f>+[44]Pernos!P301</f>
        <v>S</v>
      </c>
      <c r="R2439" s="51">
        <f t="shared" si="156"/>
        <v>-0.22058823529411764</v>
      </c>
      <c r="S2439" s="45" t="str">
        <f t="shared" si="157"/>
        <v>ELNO: Orden de Compra 1214000855</v>
      </c>
      <c r="V2439" s="46">
        <f t="shared" si="155"/>
        <v>1</v>
      </c>
    </row>
    <row r="2440" spans="1:22" s="45" customFormat="1" ht="11.25" hidden="1" customHeight="1" x14ac:dyDescent="0.2">
      <c r="A2440" s="47">
        <f t="shared" si="154"/>
        <v>2426</v>
      </c>
      <c r="B2440" s="48" t="str">
        <f>+[44]Pernos!B302</f>
        <v>FPO06</v>
      </c>
      <c r="C2440" s="49" t="str">
        <f>+[44]Pernos!C302</f>
        <v xml:space="preserve">PERNO TIPO OJO DE 10 PULG. LONG. X 3/4  PULG. DIAM.                                                                                                                                                                                                       </v>
      </c>
      <c r="D2440" s="49">
        <f>+[44]Pernos!D302</f>
        <v>1.36</v>
      </c>
      <c r="E2440" s="53">
        <f>+[44]Pernos!E302</f>
        <v>3.97</v>
      </c>
      <c r="F2440" s="53"/>
      <c r="G2440" s="49" t="str">
        <f>+[44]Pernos!F302</f>
        <v>S</v>
      </c>
      <c r="H2440" s="49">
        <f>+[44]Pernos!G302</f>
        <v>80</v>
      </c>
      <c r="I2440" s="49" t="str">
        <f>+[44]Pernos!H302</f>
        <v>Factura  001-000803</v>
      </c>
      <c r="J2440" s="49" t="str">
        <f>+[44]Pernos!I302</f>
        <v>Individual</v>
      </c>
      <c r="K2440" s="49" t="str">
        <f>+[44]Pernos!J302</f>
        <v>ELOR</v>
      </c>
      <c r="L2440" s="49" t="str">
        <f>+[44]Pernos!K302</f>
        <v>DIPACO S.A.C.</v>
      </c>
      <c r="M2440" s="49">
        <f>+[44]Pernos!L302</f>
        <v>42663</v>
      </c>
      <c r="N2440" s="49">
        <f>+[44]Pernos!M302</f>
        <v>80</v>
      </c>
      <c r="O2440" s="49" t="str">
        <f>+[44]Pernos!N302</f>
        <v>Sustento</v>
      </c>
      <c r="P2440" s="49">
        <f>+[44]Pernos!O302</f>
        <v>80</v>
      </c>
      <c r="Q2440" s="49" t="str">
        <f>+[44]Pernos!P302</f>
        <v>S</v>
      </c>
      <c r="R2440" s="51">
        <f t="shared" si="156"/>
        <v>1.9191176470588234</v>
      </c>
      <c r="S2440" s="45" t="str">
        <f t="shared" si="157"/>
        <v>ELOR: Factura  001-000803</v>
      </c>
      <c r="V2440" s="46">
        <f t="shared" si="155"/>
        <v>1</v>
      </c>
    </row>
    <row r="2441" spans="1:22" s="45" customFormat="1" ht="11.25" hidden="1" customHeight="1" x14ac:dyDescent="0.2">
      <c r="A2441" s="47">
        <f t="shared" si="154"/>
        <v>2427</v>
      </c>
      <c r="B2441" s="48" t="str">
        <f>+[44]Pernos!B303</f>
        <v>FPO07</v>
      </c>
      <c r="C2441" s="49" t="str">
        <f>+[44]Pernos!C303</f>
        <v xml:space="preserve">PERNO TIPO OJO DE 12 PULG. LONG. X  5/8  PULG. DIAM.                                                                                                                                                                                                      </v>
      </c>
      <c r="D2441" s="49">
        <f>+[44]Pernos!D303</f>
        <v>2.1800000000000002</v>
      </c>
      <c r="E2441" s="53">
        <f>+[44]Pernos!E303</f>
        <v>1.99</v>
      </c>
      <c r="F2441" s="53"/>
      <c r="G2441" s="49" t="str">
        <f>+[44]Pernos!F303</f>
        <v>S</v>
      </c>
      <c r="H2441" s="49">
        <f>+[44]Pernos!G303</f>
        <v>630</v>
      </c>
      <c r="I2441" s="49" t="str">
        <f>+[44]Pernos!H303</f>
        <v>Contrato AD/LO 025-2016-SEAL</v>
      </c>
      <c r="J2441" s="49" t="str">
        <f>+[44]Pernos!I303</f>
        <v>Individual</v>
      </c>
      <c r="K2441" s="49" t="str">
        <f>+[44]Pernos!J303</f>
        <v>SEAL</v>
      </c>
      <c r="L2441" s="49" t="str">
        <f>+[44]Pernos!K303</f>
        <v>SEMAPI E.I.R.L</v>
      </c>
      <c r="M2441" s="49">
        <f>+[44]Pernos!L303</f>
        <v>42618</v>
      </c>
      <c r="N2441" s="49">
        <f>+[44]Pernos!M303</f>
        <v>630</v>
      </c>
      <c r="O2441" s="49" t="str">
        <f>+[44]Pernos!N303</f>
        <v>Sustento</v>
      </c>
      <c r="P2441" s="49">
        <f>+[44]Pernos!O303</f>
        <v>630</v>
      </c>
      <c r="Q2441" s="49" t="str">
        <f>+[44]Pernos!P303</f>
        <v>S</v>
      </c>
      <c r="R2441" s="51">
        <f t="shared" si="156"/>
        <v>-8.7155963302752326E-2</v>
      </c>
      <c r="S2441" s="45" t="str">
        <f t="shared" si="157"/>
        <v>SEAL: Contrato AD/LO 025-2016-SEAL</v>
      </c>
      <c r="V2441" s="46">
        <f t="shared" si="155"/>
        <v>1</v>
      </c>
    </row>
    <row r="2442" spans="1:22" s="45" customFormat="1" ht="11.25" hidden="1" customHeight="1" x14ac:dyDescent="0.2">
      <c r="A2442" s="47">
        <f t="shared" si="154"/>
        <v>2428</v>
      </c>
      <c r="B2442" s="48" t="str">
        <f>+[44]Pernos!B304</f>
        <v>FPO08</v>
      </c>
      <c r="C2442" s="49" t="str">
        <f>+[44]Pernos!C304</f>
        <v xml:space="preserve">PERNO TIPO OJO DE 12 PULG. LONG. X 3/4  PULG. DIAM.                                                                                                                                                                                                       </v>
      </c>
      <c r="D2442" s="49">
        <f>+[44]Pernos!D304</f>
        <v>1.36</v>
      </c>
      <c r="E2442" s="53">
        <f>+[44]Pernos!E304</f>
        <v>4.4400000000000004</v>
      </c>
      <c r="F2442" s="53"/>
      <c r="G2442" s="49" t="str">
        <f>+[44]Pernos!F304</f>
        <v>S</v>
      </c>
      <c r="H2442" s="49">
        <f>+[44]Pernos!G304</f>
        <v>80</v>
      </c>
      <c r="I2442" s="49" t="str">
        <f>+[44]Pernos!H304</f>
        <v>Factura  001-000803</v>
      </c>
      <c r="J2442" s="49" t="str">
        <f>+[44]Pernos!I304</f>
        <v>Individual</v>
      </c>
      <c r="K2442" s="49" t="str">
        <f>+[44]Pernos!J304</f>
        <v>ELOR</v>
      </c>
      <c r="L2442" s="49" t="str">
        <f>+[44]Pernos!K304</f>
        <v>DIPACO S.A.C.</v>
      </c>
      <c r="M2442" s="49">
        <f>+[44]Pernos!L304</f>
        <v>42663</v>
      </c>
      <c r="N2442" s="49">
        <f>+[44]Pernos!M304</f>
        <v>80</v>
      </c>
      <c r="O2442" s="49" t="str">
        <f>+[44]Pernos!N304</f>
        <v>Sustento</v>
      </c>
      <c r="P2442" s="49">
        <f>+[44]Pernos!O304</f>
        <v>80</v>
      </c>
      <c r="Q2442" s="49" t="str">
        <f>+[44]Pernos!P304</f>
        <v>S</v>
      </c>
      <c r="R2442" s="51">
        <f t="shared" si="156"/>
        <v>2.2647058823529411</v>
      </c>
      <c r="S2442" s="45" t="str">
        <f t="shared" si="157"/>
        <v>ELOR: Factura  001-000803</v>
      </c>
      <c r="V2442" s="46">
        <f t="shared" si="155"/>
        <v>1</v>
      </c>
    </row>
    <row r="2443" spans="1:22" s="45" customFormat="1" ht="11.25" hidden="1" customHeight="1" x14ac:dyDescent="0.2">
      <c r="A2443" s="47">
        <f t="shared" si="154"/>
        <v>2429</v>
      </c>
      <c r="B2443" s="48" t="str">
        <f>+[44]Pernos!B305</f>
        <v>FPO09</v>
      </c>
      <c r="C2443" s="49" t="str">
        <f>+[44]Pernos!C305</f>
        <v xml:space="preserve">PERNO TIPO OJO DE 14 PULG. LONG. X  5/8  PULG. DIAM.                                                                                                                                                                                                      </v>
      </c>
      <c r="D2443" s="49">
        <f>+[44]Pernos!D305</f>
        <v>1.36</v>
      </c>
      <c r="E2443" s="53">
        <f>+[44]Pernos!E305</f>
        <v>1.96</v>
      </c>
      <c r="F2443" s="53"/>
      <c r="G2443" s="49" t="str">
        <f>+[44]Pernos!F305</f>
        <v>S</v>
      </c>
      <c r="H2443" s="49">
        <f>+[44]Pernos!G305</f>
        <v>106</v>
      </c>
      <c r="I2443" s="49" t="str">
        <f>+[44]Pernos!H305</f>
        <v>Orden de Compra 4210009509</v>
      </c>
      <c r="J2443" s="49" t="str">
        <f>+[44]Pernos!I305</f>
        <v>Individual</v>
      </c>
      <c r="K2443" s="49" t="str">
        <f>+[44]Pernos!J305</f>
        <v>ELC</v>
      </c>
      <c r="L2443" s="49" t="str">
        <f>+[44]Pernos!K305</f>
        <v>PROMOTORES ELECTRICOS MILAGROS Y CE</v>
      </c>
      <c r="M2443" s="49">
        <f>+[44]Pernos!L305</f>
        <v>42822</v>
      </c>
      <c r="N2443" s="49">
        <f>+[44]Pernos!M305</f>
        <v>106</v>
      </c>
      <c r="O2443" s="49" t="str">
        <f>+[44]Pernos!N305</f>
        <v>Sustento</v>
      </c>
      <c r="P2443" s="49">
        <f>+[44]Pernos!O305</f>
        <v>106</v>
      </c>
      <c r="Q2443" s="49" t="str">
        <f>+[44]Pernos!P305</f>
        <v>S</v>
      </c>
      <c r="R2443" s="51">
        <f t="shared" si="156"/>
        <v>0.44117647058823506</v>
      </c>
      <c r="S2443" s="45" t="str">
        <f t="shared" si="157"/>
        <v>ELC: Orden de Compra 4210009509</v>
      </c>
      <c r="V2443" s="46">
        <f t="shared" si="155"/>
        <v>1</v>
      </c>
    </row>
    <row r="2444" spans="1:22" s="45" customFormat="1" ht="11.25" hidden="1" customHeight="1" x14ac:dyDescent="0.2">
      <c r="A2444" s="47">
        <f t="shared" ref="A2444:A2507" si="158">+A2443+1</f>
        <v>2430</v>
      </c>
      <c r="B2444" s="48" t="str">
        <f>+[44]Pernos!B306</f>
        <v>FPO10</v>
      </c>
      <c r="C2444" s="49" t="str">
        <f>+[44]Pernos!C306</f>
        <v xml:space="preserve">PERNO TIPO OJO DE 14 PULG. LONG. X 3/4  PULG. DIAM.                                                                                                                                                                                                       </v>
      </c>
      <c r="D2444" s="49">
        <f>+[44]Pernos!D306</f>
        <v>1.36</v>
      </c>
      <c r="E2444" s="53">
        <f>+[44]Pernos!E306</f>
        <v>3.47</v>
      </c>
      <c r="F2444" s="53"/>
      <c r="G2444" s="49" t="str">
        <f>+[44]Pernos!F306</f>
        <v>S</v>
      </c>
      <c r="H2444" s="49">
        <f>+[44]Pernos!G306</f>
        <v>15</v>
      </c>
      <c r="I2444" s="49" t="str">
        <f>+[44]Pernos!H306</f>
        <v>Orden de Compra OC-348330</v>
      </c>
      <c r="J2444" s="49" t="str">
        <f>+[44]Pernos!I306</f>
        <v>Individual</v>
      </c>
      <c r="K2444" s="49" t="str">
        <f>+[44]Pernos!J306</f>
        <v>ELDU</v>
      </c>
      <c r="L2444" s="49" t="str">
        <f>+[44]Pernos!K306</f>
        <v>ELECTROMECANICA EL DETALLE SRL</v>
      </c>
      <c r="M2444" s="49">
        <f>+[44]Pernos!L306</f>
        <v>43012</v>
      </c>
      <c r="N2444" s="49">
        <f>+[44]Pernos!M306</f>
        <v>15</v>
      </c>
      <c r="O2444" s="49" t="str">
        <f>+[44]Pernos!N306</f>
        <v>Sustento</v>
      </c>
      <c r="P2444" s="49">
        <f>+[44]Pernos!O306</f>
        <v>15</v>
      </c>
      <c r="Q2444" s="49" t="str">
        <f>+[44]Pernos!P306</f>
        <v>S</v>
      </c>
      <c r="R2444" s="51">
        <f t="shared" si="156"/>
        <v>1.5514705882352939</v>
      </c>
      <c r="S2444" s="45" t="str">
        <f t="shared" si="157"/>
        <v>ELDU: Orden de Compra OC-348330</v>
      </c>
      <c r="V2444" s="46">
        <f t="shared" si="155"/>
        <v>1</v>
      </c>
    </row>
    <row r="2445" spans="1:22" s="45" customFormat="1" ht="11.25" hidden="1" customHeight="1" x14ac:dyDescent="0.2">
      <c r="A2445" s="47">
        <f t="shared" si="158"/>
        <v>2431</v>
      </c>
      <c r="B2445" s="48" t="str">
        <f>+[44]Pernos!B307</f>
        <v>FPO11</v>
      </c>
      <c r="C2445" s="49" t="str">
        <f>+[44]Pernos!C307</f>
        <v xml:space="preserve">PERNO TIPO OJO DE 16 PULG. LONG. X  5/8  PULG. DIAM.                                                                                                                                                                                                      </v>
      </c>
      <c r="D2445" s="49">
        <f>+[44]Pernos!D307</f>
        <v>2.63</v>
      </c>
      <c r="E2445" s="53">
        <f>+[44]Pernos!E307</f>
        <v>3.53</v>
      </c>
      <c r="F2445" s="53"/>
      <c r="G2445" s="49" t="str">
        <f>+[44]Pernos!F307</f>
        <v>S</v>
      </c>
      <c r="H2445" s="49" t="str">
        <f>+[44]Pernos!G307</f>
        <v>DGER/MEM</v>
      </c>
      <c r="I2445" s="49" t="str">
        <f>+[44]Pernos!H307</f>
        <v xml:space="preserve">DGER/MEM </v>
      </c>
      <c r="J2445" s="49" t="str">
        <f>+[44]Pernos!I307</f>
        <v>DGER/MEM</v>
      </c>
      <c r="K2445" s="49" t="str">
        <f>+[44]Pernos!J307</f>
        <v>DGER/MEM</v>
      </c>
      <c r="L2445" s="49" t="str">
        <f>+[44]Pernos!K307</f>
        <v>DGER/MEM</v>
      </c>
      <c r="M2445" s="49">
        <f>+[44]Pernos!L307</f>
        <v>43038</v>
      </c>
      <c r="N2445" s="49" t="str">
        <f>+[44]Pernos!M307</f>
        <v>DGER/MEM</v>
      </c>
      <c r="O2445" s="49" t="str">
        <f>+[44]Pernos!N307</f>
        <v>Sustento</v>
      </c>
      <c r="P2445" s="49" t="str">
        <f>+[44]Pernos!O307</f>
        <v>DGER/MEM</v>
      </c>
      <c r="Q2445" s="49" t="str">
        <f>+[44]Pernos!P307</f>
        <v>S</v>
      </c>
      <c r="R2445" s="51">
        <f t="shared" si="156"/>
        <v>0.34220532319391639</v>
      </c>
      <c r="S2445" s="45" t="str">
        <f t="shared" si="157"/>
        <v xml:space="preserve">DGER/MEM: DGER/MEM </v>
      </c>
      <c r="V2445" s="46">
        <f t="shared" si="155"/>
        <v>1</v>
      </c>
    </row>
    <row r="2446" spans="1:22" s="45" customFormat="1" ht="11.25" hidden="1" customHeight="1" x14ac:dyDescent="0.2">
      <c r="A2446" s="47">
        <f t="shared" si="158"/>
        <v>2432</v>
      </c>
      <c r="B2446" s="48" t="str">
        <f>+[44]Pernos!B308</f>
        <v>FPO12</v>
      </c>
      <c r="C2446" s="49" t="str">
        <f>+[44]Pernos!C308</f>
        <v xml:space="preserve">PERNO TIPO OJO DE 16 PULG. LONG. X 3/4  PULG. DIAM.                                                                                                                                                                                                       </v>
      </c>
      <c r="D2446" s="49">
        <f>+[44]Pernos!D308</f>
        <v>1.36</v>
      </c>
      <c r="E2446" s="53">
        <f>+[44]Pernos!E308</f>
        <v>2.2000000000000002</v>
      </c>
      <c r="F2446" s="53"/>
      <c r="G2446" s="49" t="str">
        <f>+[44]Pernos!F308</f>
        <v>S</v>
      </c>
      <c r="H2446" s="49">
        <f>+[44]Pernos!G308</f>
        <v>6</v>
      </c>
      <c r="I2446" s="49" t="str">
        <f>+[44]Pernos!H308</f>
        <v>Orden de Compra 4210009703</v>
      </c>
      <c r="J2446" s="49" t="str">
        <f>+[44]Pernos!I308</f>
        <v>Individual</v>
      </c>
      <c r="K2446" s="49" t="str">
        <f>+[44]Pernos!J308</f>
        <v>ELC</v>
      </c>
      <c r="L2446" s="49" t="str">
        <f>+[44]Pernos!K308</f>
        <v>PROMOTORES ELECTRICOS MILAGROS Y CE</v>
      </c>
      <c r="M2446" s="49">
        <f>+[44]Pernos!L308</f>
        <v>42907</v>
      </c>
      <c r="N2446" s="49">
        <f>+[44]Pernos!M308</f>
        <v>6</v>
      </c>
      <c r="O2446" s="49" t="str">
        <f>+[44]Pernos!N308</f>
        <v>Sustento</v>
      </c>
      <c r="P2446" s="49">
        <f>+[44]Pernos!O308</f>
        <v>6</v>
      </c>
      <c r="Q2446" s="49" t="str">
        <f>+[44]Pernos!P308</f>
        <v>S</v>
      </c>
      <c r="R2446" s="51">
        <f t="shared" si="156"/>
        <v>0.61764705882352944</v>
      </c>
      <c r="S2446" s="45" t="str">
        <f t="shared" si="157"/>
        <v>ELC: Orden de Compra 4210009703</v>
      </c>
      <c r="V2446" s="46">
        <f t="shared" si="155"/>
        <v>1</v>
      </c>
    </row>
    <row r="2447" spans="1:22" s="45" customFormat="1" ht="11.25" hidden="1" customHeight="1" x14ac:dyDescent="0.2">
      <c r="A2447" s="47">
        <f t="shared" si="158"/>
        <v>2433</v>
      </c>
      <c r="B2447" s="48" t="str">
        <f>+[44]Pernos!B309</f>
        <v>FPO13</v>
      </c>
      <c r="C2447" s="49" t="str">
        <f>+[44]Pernos!C309</f>
        <v xml:space="preserve">PERNO TIPO OJO DE 18 PULG. LONG. X  5/8  PULG. DIAM.                                                                                                                                                                                                      </v>
      </c>
      <c r="D2447" s="49">
        <f>+[44]Pernos!D309</f>
        <v>1.36</v>
      </c>
      <c r="E2447" s="53">
        <f>+[44]Pernos!E309</f>
        <v>2.0510757639964021</v>
      </c>
      <c r="F2447" s="53"/>
      <c r="G2447" s="49" t="str">
        <f>+[44]Pernos!F309</f>
        <v>E</v>
      </c>
      <c r="H2447" s="49" t="str">
        <f>+[44]Pernos!G309</f>
        <v/>
      </c>
      <c r="I2447" s="49" t="str">
        <f>+[44]Pernos!H309</f>
        <v>Estimado</v>
      </c>
      <c r="J2447" s="49" t="str">
        <f>+[44]Pernos!I309</f>
        <v/>
      </c>
      <c r="K2447" s="49" t="str">
        <f>+[44]Pernos!J309</f>
        <v/>
      </c>
      <c r="L2447" s="49" t="str">
        <f>+[44]Pernos!K309</f>
        <v/>
      </c>
      <c r="M2447" s="49" t="str">
        <f>+[44]Pernos!L309</f>
        <v/>
      </c>
      <c r="N2447" s="49" t="str">
        <f>+[44]Pernos!M309</f>
        <v/>
      </c>
      <c r="O2447" s="49" t="str">
        <f>+[44]Pernos!N309</f>
        <v>Estimado</v>
      </c>
      <c r="P2447" s="49" t="str">
        <f>+[44]Pernos!O309</f>
        <v/>
      </c>
      <c r="Q2447" s="49" t="str">
        <f>+[44]Pernos!P309</f>
        <v>E</v>
      </c>
      <c r="R2447" s="51">
        <f t="shared" si="156"/>
        <v>0.50814394411500152</v>
      </c>
      <c r="S2447" s="45" t="str">
        <f t="shared" si="157"/>
        <v>Estimado.rar</v>
      </c>
      <c r="V2447" s="46">
        <f t="shared" si="155"/>
        <v>1</v>
      </c>
    </row>
    <row r="2448" spans="1:22" s="45" customFormat="1" ht="11.25" hidden="1" customHeight="1" x14ac:dyDescent="0.2">
      <c r="A2448" s="47">
        <f t="shared" si="158"/>
        <v>2434</v>
      </c>
      <c r="B2448" s="48" t="str">
        <f>+[44]Pernos!B310</f>
        <v>FPO14</v>
      </c>
      <c r="C2448" s="49" t="str">
        <f>+[44]Pernos!C310</f>
        <v xml:space="preserve">PERNO TIPO OJO DE 18 PULG. LONG. X 3/4  PULG. DIAM.                                                                                                                                                                                                       </v>
      </c>
      <c r="D2448" s="49">
        <f>+[44]Pernos!D310</f>
        <v>1.36</v>
      </c>
      <c r="E2448" s="53">
        <f>+[44]Pernos!E310</f>
        <v>2.0510757639964021</v>
      </c>
      <c r="F2448" s="53"/>
      <c r="G2448" s="49" t="str">
        <f>+[44]Pernos!F310</f>
        <v>E</v>
      </c>
      <c r="H2448" s="49" t="str">
        <f>+[44]Pernos!G310</f>
        <v/>
      </c>
      <c r="I2448" s="49" t="str">
        <f>+[44]Pernos!H310</f>
        <v>Estimado</v>
      </c>
      <c r="J2448" s="49" t="str">
        <f>+[44]Pernos!I310</f>
        <v/>
      </c>
      <c r="K2448" s="49" t="str">
        <f>+[44]Pernos!J310</f>
        <v/>
      </c>
      <c r="L2448" s="49" t="str">
        <f>+[44]Pernos!K310</f>
        <v/>
      </c>
      <c r="M2448" s="49" t="str">
        <f>+[44]Pernos!L310</f>
        <v/>
      </c>
      <c r="N2448" s="49" t="str">
        <f>+[44]Pernos!M310</f>
        <v/>
      </c>
      <c r="O2448" s="49" t="str">
        <f>+[44]Pernos!N310</f>
        <v>Estimado</v>
      </c>
      <c r="P2448" s="49" t="str">
        <f>+[44]Pernos!O310</f>
        <v/>
      </c>
      <c r="Q2448" s="49" t="str">
        <f>+[44]Pernos!P310</f>
        <v>E</v>
      </c>
      <c r="R2448" s="51">
        <f t="shared" si="156"/>
        <v>0.50814394411500152</v>
      </c>
      <c r="S2448" s="45" t="str">
        <f t="shared" si="157"/>
        <v>Estimado.rar</v>
      </c>
      <c r="V2448" s="46">
        <f t="shared" si="155"/>
        <v>1</v>
      </c>
    </row>
    <row r="2449" spans="1:22" s="45" customFormat="1" ht="11.25" hidden="1" customHeight="1" x14ac:dyDescent="0.2">
      <c r="A2449" s="47">
        <f t="shared" si="158"/>
        <v>2435</v>
      </c>
      <c r="B2449" s="48" t="str">
        <f>+[44]Pernos!B311</f>
        <v>FPO15</v>
      </c>
      <c r="C2449" s="49" t="str">
        <f>+[44]Pernos!C311</f>
        <v xml:space="preserve">PERNO TIPO OJO DE 20 PULG. LONG. X  5/8  PULG. DIAM.                                                                                                                                                                                                      </v>
      </c>
      <c r="D2449" s="49">
        <f>+[44]Pernos!D311</f>
        <v>1.36</v>
      </c>
      <c r="E2449" s="53">
        <f>+[44]Pernos!E311</f>
        <v>2.0510757639964021</v>
      </c>
      <c r="F2449" s="53"/>
      <c r="G2449" s="49" t="str">
        <f>+[44]Pernos!F311</f>
        <v>E</v>
      </c>
      <c r="H2449" s="49" t="str">
        <f>+[44]Pernos!G311</f>
        <v/>
      </c>
      <c r="I2449" s="49" t="str">
        <f>+[44]Pernos!H311</f>
        <v>Estimado</v>
      </c>
      <c r="J2449" s="49" t="str">
        <f>+[44]Pernos!I311</f>
        <v/>
      </c>
      <c r="K2449" s="49" t="str">
        <f>+[44]Pernos!J311</f>
        <v/>
      </c>
      <c r="L2449" s="49" t="str">
        <f>+[44]Pernos!K311</f>
        <v/>
      </c>
      <c r="M2449" s="49" t="str">
        <f>+[44]Pernos!L311</f>
        <v/>
      </c>
      <c r="N2449" s="49" t="str">
        <f>+[44]Pernos!M311</f>
        <v/>
      </c>
      <c r="O2449" s="49" t="str">
        <f>+[44]Pernos!N311</f>
        <v>Estimado</v>
      </c>
      <c r="P2449" s="49" t="str">
        <f>+[44]Pernos!O311</f>
        <v/>
      </c>
      <c r="Q2449" s="49" t="str">
        <f>+[44]Pernos!P311</f>
        <v>E</v>
      </c>
      <c r="R2449" s="51">
        <f t="shared" si="156"/>
        <v>0.50814394411500152</v>
      </c>
      <c r="S2449" s="45" t="str">
        <f t="shared" si="157"/>
        <v>Estimado.rar</v>
      </c>
      <c r="V2449" s="46">
        <f t="shared" si="155"/>
        <v>1</v>
      </c>
    </row>
    <row r="2450" spans="1:22" s="45" customFormat="1" ht="11.25" hidden="1" customHeight="1" x14ac:dyDescent="0.2">
      <c r="A2450" s="47">
        <f t="shared" si="158"/>
        <v>2436</v>
      </c>
      <c r="B2450" s="48" t="str">
        <f>+[44]Pernos!B312</f>
        <v>FPO16</v>
      </c>
      <c r="C2450" s="49" t="str">
        <f>+[44]Pernos!C312</f>
        <v xml:space="preserve">PERNO TIPO OJO DE 20 PULG. LONG. X 3/4  PULG. DIAM.                                                                                                                                                                                                       </v>
      </c>
      <c r="D2450" s="49">
        <f>+[44]Pernos!D312</f>
        <v>1.36</v>
      </c>
      <c r="E2450" s="53">
        <f>+[44]Pernos!E312</f>
        <v>2.0510757639964021</v>
      </c>
      <c r="F2450" s="53"/>
      <c r="G2450" s="49" t="str">
        <f>+[44]Pernos!F312</f>
        <v>E</v>
      </c>
      <c r="H2450" s="49" t="str">
        <f>+[44]Pernos!G312</f>
        <v/>
      </c>
      <c r="I2450" s="49" t="str">
        <f>+[44]Pernos!H312</f>
        <v>Estimado</v>
      </c>
      <c r="J2450" s="49" t="str">
        <f>+[44]Pernos!I312</f>
        <v/>
      </c>
      <c r="K2450" s="49" t="str">
        <f>+[44]Pernos!J312</f>
        <v/>
      </c>
      <c r="L2450" s="49" t="str">
        <f>+[44]Pernos!K312</f>
        <v/>
      </c>
      <c r="M2450" s="49" t="str">
        <f>+[44]Pernos!L312</f>
        <v/>
      </c>
      <c r="N2450" s="49" t="str">
        <f>+[44]Pernos!M312</f>
        <v/>
      </c>
      <c r="O2450" s="49" t="str">
        <f>+[44]Pernos!N312</f>
        <v>Estimado</v>
      </c>
      <c r="P2450" s="49" t="str">
        <f>+[44]Pernos!O312</f>
        <v/>
      </c>
      <c r="Q2450" s="49" t="str">
        <f>+[44]Pernos!P312</f>
        <v>E</v>
      </c>
      <c r="R2450" s="51">
        <f t="shared" si="156"/>
        <v>0.50814394411500152</v>
      </c>
      <c r="S2450" s="45" t="str">
        <f t="shared" si="157"/>
        <v>Estimado.rar</v>
      </c>
      <c r="V2450" s="46">
        <f t="shared" si="155"/>
        <v>1</v>
      </c>
    </row>
    <row r="2451" spans="1:22" s="45" customFormat="1" ht="11.25" hidden="1" customHeight="1" x14ac:dyDescent="0.2">
      <c r="A2451" s="47">
        <f t="shared" si="158"/>
        <v>2437</v>
      </c>
      <c r="B2451" s="48" t="str">
        <f>+[44]Pernos!B313</f>
        <v>FPO17</v>
      </c>
      <c r="C2451" s="49" t="str">
        <f>+[44]Pernos!C313</f>
        <v xml:space="preserve">PERNO TIPO OJO DOBLE ARMADO DE 14 PULG. LONG. X 5/8 PULG. DIAM.                                                                                                                                                                                           </v>
      </c>
      <c r="D2451" s="49">
        <f>+[44]Pernos!D313</f>
        <v>1.36</v>
      </c>
      <c r="E2451" s="53">
        <f>+[44]Pernos!E313</f>
        <v>2.0510757639964021</v>
      </c>
      <c r="F2451" s="53"/>
      <c r="G2451" s="49" t="str">
        <f>+[44]Pernos!F313</f>
        <v>E</v>
      </c>
      <c r="H2451" s="49" t="str">
        <f>+[44]Pernos!G313</f>
        <v/>
      </c>
      <c r="I2451" s="49" t="str">
        <f>+[44]Pernos!H313</f>
        <v>Estimado</v>
      </c>
      <c r="J2451" s="49" t="str">
        <f>+[44]Pernos!I313</f>
        <v/>
      </c>
      <c r="K2451" s="49" t="str">
        <f>+[44]Pernos!J313</f>
        <v/>
      </c>
      <c r="L2451" s="49" t="str">
        <f>+[44]Pernos!K313</f>
        <v/>
      </c>
      <c r="M2451" s="49" t="str">
        <f>+[44]Pernos!L313</f>
        <v/>
      </c>
      <c r="N2451" s="49" t="str">
        <f>+[44]Pernos!M313</f>
        <v/>
      </c>
      <c r="O2451" s="49" t="str">
        <f>+[44]Pernos!N313</f>
        <v>Estimado</v>
      </c>
      <c r="P2451" s="49" t="str">
        <f>+[44]Pernos!O313</f>
        <v/>
      </c>
      <c r="Q2451" s="49" t="str">
        <f>+[44]Pernos!P313</f>
        <v>E</v>
      </c>
      <c r="R2451" s="51">
        <f t="shared" si="156"/>
        <v>0.50814394411500152</v>
      </c>
      <c r="S2451" s="45" t="str">
        <f t="shared" si="157"/>
        <v>Estimado.rar</v>
      </c>
      <c r="V2451" s="46">
        <f t="shared" si="155"/>
        <v>1</v>
      </c>
    </row>
    <row r="2452" spans="1:22" s="45" customFormat="1" ht="11.25" hidden="1" customHeight="1" x14ac:dyDescent="0.2">
      <c r="A2452" s="47">
        <f t="shared" si="158"/>
        <v>2438</v>
      </c>
      <c r="B2452" s="48" t="str">
        <f>+[44]Pernos!B314</f>
        <v>FPO18</v>
      </c>
      <c r="C2452" s="49" t="str">
        <f>+[44]Pernos!C314</f>
        <v xml:space="preserve">PERNO TIPO OJO DOBLE ARMADO DE 16 PULG. LONG. X 5/8 PULG. DIAM.                                                                                                                                                                                           </v>
      </c>
      <c r="D2452" s="49">
        <f>+[44]Pernos!D314</f>
        <v>1.36</v>
      </c>
      <c r="E2452" s="53">
        <f>+[44]Pernos!E314</f>
        <v>2.0510757639964021</v>
      </c>
      <c r="F2452" s="53"/>
      <c r="G2452" s="49" t="str">
        <f>+[44]Pernos!F314</f>
        <v>E</v>
      </c>
      <c r="H2452" s="49" t="str">
        <f>+[44]Pernos!G314</f>
        <v/>
      </c>
      <c r="I2452" s="49" t="str">
        <f>+[44]Pernos!H314</f>
        <v>Estimado</v>
      </c>
      <c r="J2452" s="49" t="str">
        <f>+[44]Pernos!I314</f>
        <v/>
      </c>
      <c r="K2452" s="49" t="str">
        <f>+[44]Pernos!J314</f>
        <v/>
      </c>
      <c r="L2452" s="49" t="str">
        <f>+[44]Pernos!K314</f>
        <v/>
      </c>
      <c r="M2452" s="49" t="str">
        <f>+[44]Pernos!L314</f>
        <v/>
      </c>
      <c r="N2452" s="49" t="str">
        <f>+[44]Pernos!M314</f>
        <v/>
      </c>
      <c r="O2452" s="49" t="str">
        <f>+[44]Pernos!N314</f>
        <v>Estimado</v>
      </c>
      <c r="P2452" s="49" t="str">
        <f>+[44]Pernos!O314</f>
        <v/>
      </c>
      <c r="Q2452" s="49" t="str">
        <f>+[44]Pernos!P314</f>
        <v>E</v>
      </c>
      <c r="R2452" s="51">
        <f t="shared" si="156"/>
        <v>0.50814394411500152</v>
      </c>
      <c r="S2452" s="45" t="str">
        <f t="shared" si="157"/>
        <v>Estimado.rar</v>
      </c>
      <c r="V2452" s="46">
        <f t="shared" si="155"/>
        <v>1</v>
      </c>
    </row>
    <row r="2453" spans="1:22" s="45" customFormat="1" ht="11.25" hidden="1" customHeight="1" x14ac:dyDescent="0.2">
      <c r="A2453" s="47">
        <f t="shared" si="158"/>
        <v>2439</v>
      </c>
      <c r="B2453" s="48" t="str">
        <f>+[44]Pernos!B315</f>
        <v>FPO19</v>
      </c>
      <c r="C2453" s="49" t="str">
        <f>+[44]Pernos!C315</f>
        <v xml:space="preserve">PERNO TIPO OJO DOBLE ARMADO DE 18 PULG. LONG. X 5/8 PULG. DIAM.                                                                                                                                                                                           </v>
      </c>
      <c r="D2453" s="49">
        <f>+[44]Pernos!D315</f>
        <v>1.36</v>
      </c>
      <c r="E2453" s="53">
        <f>+[44]Pernos!E315</f>
        <v>2.0510757639964021</v>
      </c>
      <c r="F2453" s="53"/>
      <c r="G2453" s="49" t="str">
        <f>+[44]Pernos!F315</f>
        <v>E</v>
      </c>
      <c r="H2453" s="49" t="str">
        <f>+[44]Pernos!G315</f>
        <v/>
      </c>
      <c r="I2453" s="49" t="str">
        <f>+[44]Pernos!H315</f>
        <v>Estimado</v>
      </c>
      <c r="J2453" s="49" t="str">
        <f>+[44]Pernos!I315</f>
        <v/>
      </c>
      <c r="K2453" s="49" t="str">
        <f>+[44]Pernos!J315</f>
        <v/>
      </c>
      <c r="L2453" s="49" t="str">
        <f>+[44]Pernos!K315</f>
        <v/>
      </c>
      <c r="M2453" s="49" t="str">
        <f>+[44]Pernos!L315</f>
        <v/>
      </c>
      <c r="N2453" s="49" t="str">
        <f>+[44]Pernos!M315</f>
        <v/>
      </c>
      <c r="O2453" s="49" t="str">
        <f>+[44]Pernos!N315</f>
        <v>Estimado</v>
      </c>
      <c r="P2453" s="49" t="str">
        <f>+[44]Pernos!O315</f>
        <v/>
      </c>
      <c r="Q2453" s="49" t="str">
        <f>+[44]Pernos!P315</f>
        <v>E</v>
      </c>
      <c r="R2453" s="51">
        <f t="shared" si="156"/>
        <v>0.50814394411500152</v>
      </c>
      <c r="S2453" s="45" t="str">
        <f t="shared" si="157"/>
        <v>Estimado.rar</v>
      </c>
      <c r="V2453" s="46">
        <f t="shared" si="155"/>
        <v>1</v>
      </c>
    </row>
    <row r="2454" spans="1:22" s="45" customFormat="1" ht="11.25" hidden="1" customHeight="1" x14ac:dyDescent="0.2">
      <c r="A2454" s="47">
        <f t="shared" si="158"/>
        <v>2440</v>
      </c>
      <c r="B2454" s="48" t="str">
        <f>+[44]Pernos!B316</f>
        <v>FPO20</v>
      </c>
      <c r="C2454" s="49" t="str">
        <f>+[44]Pernos!C316</f>
        <v xml:space="preserve">PERNO TIPO OJO DOBLE ARMADO DE 20 PULG. LONG. X 5/8 PULG. DIAM.                                                                                                                                                                                           </v>
      </c>
      <c r="D2454" s="49">
        <f>+[44]Pernos!D316</f>
        <v>1.36</v>
      </c>
      <c r="E2454" s="53">
        <f>+[44]Pernos!E316</f>
        <v>2.25</v>
      </c>
      <c r="F2454" s="53"/>
      <c r="G2454" s="49" t="str">
        <f>+[44]Pernos!F316</f>
        <v>S</v>
      </c>
      <c r="H2454" s="49">
        <f>+[44]Pernos!G316</f>
        <v>27</v>
      </c>
      <c r="I2454" s="49" t="str">
        <f>+[44]Pernos!H316</f>
        <v>Orden de Compra OC-381061</v>
      </c>
      <c r="J2454" s="49" t="str">
        <f>+[44]Pernos!I316</f>
        <v>Individual</v>
      </c>
      <c r="K2454" s="49" t="str">
        <f>+[44]Pernos!J316</f>
        <v>ELDU</v>
      </c>
      <c r="L2454" s="49" t="str">
        <f>+[44]Pernos!K316</f>
        <v>MATERIALES GROUP S.A.C</v>
      </c>
      <c r="M2454" s="49">
        <f>+[44]Pernos!L316</f>
        <v>43032</v>
      </c>
      <c r="N2454" s="49">
        <f>+[44]Pernos!M316</f>
        <v>27</v>
      </c>
      <c r="O2454" s="49" t="str">
        <f>+[44]Pernos!N316</f>
        <v>Sustento</v>
      </c>
      <c r="P2454" s="49">
        <f>+[44]Pernos!O316</f>
        <v>27</v>
      </c>
      <c r="Q2454" s="49" t="str">
        <f>+[44]Pernos!P316</f>
        <v>S</v>
      </c>
      <c r="R2454" s="51">
        <f t="shared" si="156"/>
        <v>0.65441176470588225</v>
      </c>
      <c r="S2454" s="45" t="str">
        <f t="shared" si="157"/>
        <v>ELDU: Orden de Compra OC-381061</v>
      </c>
      <c r="V2454" s="46">
        <f t="shared" si="155"/>
        <v>1</v>
      </c>
    </row>
    <row r="2455" spans="1:22" s="45" customFormat="1" ht="11.25" hidden="1" customHeight="1" x14ac:dyDescent="0.2">
      <c r="A2455" s="47">
        <f t="shared" si="158"/>
        <v>2441</v>
      </c>
      <c r="B2455" s="48" t="str">
        <f>+[44]Pernos!B317</f>
        <v>FPO21</v>
      </c>
      <c r="C2455" s="49" t="str">
        <f>+[44]Pernos!C317</f>
        <v xml:space="preserve">PERNO TIPO OJO DOBLE ARMADO DE 22 PULG. LONG. X 5/8 PULG. DIAM.                                                                                                                                                                                           </v>
      </c>
      <c r="D2455" s="49">
        <f>+[44]Pernos!D317</f>
        <v>1.36</v>
      </c>
      <c r="E2455" s="53">
        <f>+[44]Pernos!E317</f>
        <v>2.0510757639964021</v>
      </c>
      <c r="F2455" s="53"/>
      <c r="G2455" s="49" t="str">
        <f>+[44]Pernos!F317</f>
        <v>E</v>
      </c>
      <c r="H2455" s="49" t="str">
        <f>+[44]Pernos!G317</f>
        <v/>
      </c>
      <c r="I2455" s="49" t="str">
        <f>+[44]Pernos!H317</f>
        <v>Estimado</v>
      </c>
      <c r="J2455" s="49" t="str">
        <f>+[44]Pernos!I317</f>
        <v/>
      </c>
      <c r="K2455" s="49" t="str">
        <f>+[44]Pernos!J317</f>
        <v/>
      </c>
      <c r="L2455" s="49" t="str">
        <f>+[44]Pernos!K317</f>
        <v/>
      </c>
      <c r="M2455" s="49" t="str">
        <f>+[44]Pernos!L317</f>
        <v/>
      </c>
      <c r="N2455" s="49" t="str">
        <f>+[44]Pernos!M317</f>
        <v/>
      </c>
      <c r="O2455" s="49" t="str">
        <f>+[44]Pernos!N317</f>
        <v>Estimado</v>
      </c>
      <c r="P2455" s="49" t="str">
        <f>+[44]Pernos!O317</f>
        <v/>
      </c>
      <c r="Q2455" s="49" t="str">
        <f>+[44]Pernos!P317</f>
        <v>E</v>
      </c>
      <c r="R2455" s="51">
        <f t="shared" si="156"/>
        <v>0.50814394411500152</v>
      </c>
      <c r="S2455" s="45" t="str">
        <f t="shared" si="157"/>
        <v>Estimado.rar</v>
      </c>
      <c r="V2455" s="46">
        <f t="shared" si="155"/>
        <v>1</v>
      </c>
    </row>
    <row r="2456" spans="1:22" s="45" customFormat="1" ht="11.25" hidden="1" customHeight="1" x14ac:dyDescent="0.2">
      <c r="A2456" s="47">
        <f t="shared" si="158"/>
        <v>2442</v>
      </c>
      <c r="B2456" s="48" t="str">
        <f>+[44]Pernos!B318</f>
        <v>FPO22</v>
      </c>
      <c r="C2456" s="49" t="str">
        <f>+[44]Pernos!C318</f>
        <v xml:space="preserve">PERNO TIPO OJO DOBLE ARMADO DE 24 PULG. LONG. X 5/8 PULG. DIAM.                                                                                                                                                                                           </v>
      </c>
      <c r="D2456" s="49">
        <f>+[44]Pernos!D318</f>
        <v>1.36</v>
      </c>
      <c r="E2456" s="53">
        <f>+[44]Pernos!E318</f>
        <v>2.0510757639964021</v>
      </c>
      <c r="F2456" s="53"/>
      <c r="G2456" s="49" t="str">
        <f>+[44]Pernos!F318</f>
        <v>E</v>
      </c>
      <c r="H2456" s="49" t="str">
        <f>+[44]Pernos!G318</f>
        <v/>
      </c>
      <c r="I2456" s="49" t="str">
        <f>+[44]Pernos!H318</f>
        <v>Estimado</v>
      </c>
      <c r="J2456" s="49" t="str">
        <f>+[44]Pernos!I318</f>
        <v/>
      </c>
      <c r="K2456" s="49" t="str">
        <f>+[44]Pernos!J318</f>
        <v/>
      </c>
      <c r="L2456" s="49" t="str">
        <f>+[44]Pernos!K318</f>
        <v/>
      </c>
      <c r="M2456" s="49" t="str">
        <f>+[44]Pernos!L318</f>
        <v/>
      </c>
      <c r="N2456" s="49" t="str">
        <f>+[44]Pernos!M318</f>
        <v/>
      </c>
      <c r="O2456" s="49" t="str">
        <f>+[44]Pernos!N318</f>
        <v>Estimado</v>
      </c>
      <c r="P2456" s="49" t="str">
        <f>+[44]Pernos!O318</f>
        <v/>
      </c>
      <c r="Q2456" s="49" t="str">
        <f>+[44]Pernos!P318</f>
        <v>E</v>
      </c>
      <c r="R2456" s="51">
        <f t="shared" si="156"/>
        <v>0.50814394411500152</v>
      </c>
      <c r="S2456" s="45" t="str">
        <f t="shared" si="157"/>
        <v>Estimado.rar</v>
      </c>
      <c r="V2456" s="46">
        <f t="shared" ref="V2456:V2519" si="159">+COUNTIF($B$3:$B$2619,B2456)</f>
        <v>1</v>
      </c>
    </row>
    <row r="2457" spans="1:22" s="45" customFormat="1" ht="11.25" hidden="1" customHeight="1" x14ac:dyDescent="0.2">
      <c r="A2457" s="47">
        <f t="shared" si="158"/>
        <v>2443</v>
      </c>
      <c r="B2457" s="48" t="str">
        <f>+[44]Pernos!B319</f>
        <v>FPO23</v>
      </c>
      <c r="C2457" s="49" t="str">
        <f>+[44]Pernos!C319</f>
        <v xml:space="preserve">PERNO TIPO OJO DOBLE ARMADO DE 26 PULG. LONG. X 5/8 PULG. DIAM.                                                                                                                                                                                           </v>
      </c>
      <c r="D2457" s="49">
        <f>+[44]Pernos!D319</f>
        <v>1.36</v>
      </c>
      <c r="E2457" s="53">
        <f>+[44]Pernos!E319</f>
        <v>2.0510757639964021</v>
      </c>
      <c r="F2457" s="53"/>
      <c r="G2457" s="49" t="str">
        <f>+[44]Pernos!F319</f>
        <v>E</v>
      </c>
      <c r="H2457" s="49" t="str">
        <f>+[44]Pernos!G319</f>
        <v/>
      </c>
      <c r="I2457" s="49" t="str">
        <f>+[44]Pernos!H319</f>
        <v>Estimado</v>
      </c>
      <c r="J2457" s="49" t="str">
        <f>+[44]Pernos!I319</f>
        <v/>
      </c>
      <c r="K2457" s="49" t="str">
        <f>+[44]Pernos!J319</f>
        <v/>
      </c>
      <c r="L2457" s="49" t="str">
        <f>+[44]Pernos!K319</f>
        <v/>
      </c>
      <c r="M2457" s="49" t="str">
        <f>+[44]Pernos!L319</f>
        <v/>
      </c>
      <c r="N2457" s="49" t="str">
        <f>+[44]Pernos!M319</f>
        <v/>
      </c>
      <c r="O2457" s="49" t="str">
        <f>+[44]Pernos!N319</f>
        <v>Estimado</v>
      </c>
      <c r="P2457" s="49" t="str">
        <f>+[44]Pernos!O319</f>
        <v/>
      </c>
      <c r="Q2457" s="49" t="str">
        <f>+[44]Pernos!P319</f>
        <v>E</v>
      </c>
      <c r="R2457" s="51">
        <f t="shared" si="156"/>
        <v>0.50814394411500152</v>
      </c>
      <c r="S2457" s="45" t="str">
        <f t="shared" si="157"/>
        <v>Estimado.rar</v>
      </c>
      <c r="V2457" s="46">
        <f t="shared" si="159"/>
        <v>1</v>
      </c>
    </row>
    <row r="2458" spans="1:22" s="45" customFormat="1" ht="11.25" hidden="1" customHeight="1" x14ac:dyDescent="0.2">
      <c r="A2458" s="47">
        <f t="shared" si="158"/>
        <v>2444</v>
      </c>
      <c r="B2458" s="48" t="str">
        <f>+[44]Grapas!B106</f>
        <v>AXG01</v>
      </c>
      <c r="C2458" s="49" t="str">
        <f>+[44]Grapas!C106</f>
        <v xml:space="preserve">GRAMPA DE ANCLAJE TIPO PISTOLA DE 2 PERNOS, ALEACION DE ALUMINIO (16 - 70 mm2 AL)                                                                                                                                                                         </v>
      </c>
      <c r="D2458" s="49">
        <f>+[44]Grapas!D106</f>
        <v>3.76</v>
      </c>
      <c r="E2458" s="53">
        <f>+[44]Grapas!E106</f>
        <v>2.86</v>
      </c>
      <c r="F2458" s="53"/>
      <c r="G2458" s="49" t="str">
        <f>+[44]Grapas!F106</f>
        <v>S</v>
      </c>
      <c r="H2458" s="49">
        <f>+[44]Grapas!G106</f>
        <v>560</v>
      </c>
      <c r="I2458" s="49" t="str">
        <f>+[44]Grapas!H106</f>
        <v>Orden de Compra 4210009364</v>
      </c>
      <c r="J2458" s="49" t="str">
        <f>+[44]Grapas!I106</f>
        <v>Individual</v>
      </c>
      <c r="K2458" s="49" t="str">
        <f>+[44]Grapas!J106</f>
        <v>ELC</v>
      </c>
      <c r="L2458" s="49" t="str">
        <f>+[44]Grapas!K106</f>
        <v>MATERIALES GROUP S.A.C.</v>
      </c>
      <c r="M2458" s="49">
        <f>+[44]Grapas!L106</f>
        <v>42759</v>
      </c>
      <c r="N2458" s="49">
        <f>+[44]Grapas!M106</f>
        <v>560</v>
      </c>
      <c r="O2458" s="49" t="str">
        <f>+[44]Grapas!N106</f>
        <v>Sustento</v>
      </c>
      <c r="P2458" s="49">
        <f>+[44]Grapas!O106</f>
        <v>560</v>
      </c>
      <c r="Q2458" s="49" t="str">
        <f>+[44]Grapas!P106</f>
        <v>S</v>
      </c>
      <c r="R2458" s="51">
        <f t="shared" si="156"/>
        <v>-0.23936170212765961</v>
      </c>
      <c r="S2458" s="45" t="str">
        <f t="shared" si="157"/>
        <v>ELC: Orden de Compra 4210009364</v>
      </c>
      <c r="V2458" s="46">
        <f t="shared" si="159"/>
        <v>1</v>
      </c>
    </row>
    <row r="2459" spans="1:22" s="45" customFormat="1" ht="11.25" hidden="1" customHeight="1" x14ac:dyDescent="0.2">
      <c r="A2459" s="47">
        <f t="shared" si="158"/>
        <v>2445</v>
      </c>
      <c r="B2459" s="48" t="str">
        <f>+[44]Grapas!B107</f>
        <v>AXG02</v>
      </c>
      <c r="C2459" s="49" t="str">
        <f>+[44]Grapas!C107</f>
        <v xml:space="preserve">GRAMPA DE ANCLAJE TIPO PISTOLA DE 2 PERNOS, ALEACION DE ALUMINIO (25 - 125 mm2 AL)                                                                                                                                                                        </v>
      </c>
      <c r="D2459" s="49">
        <f>+[44]Grapas!D107</f>
        <v>5.25</v>
      </c>
      <c r="E2459" s="53">
        <f>+[44]Grapas!E107</f>
        <v>2.82</v>
      </c>
      <c r="F2459" s="53"/>
      <c r="G2459" s="49" t="str">
        <f>+[44]Grapas!F107</f>
        <v>S</v>
      </c>
      <c r="H2459" s="49">
        <f>+[44]Grapas!G107</f>
        <v>718</v>
      </c>
      <c r="I2459" s="49" t="str">
        <f>+[44]Grapas!H107</f>
        <v>Orden de Compra 4214000544</v>
      </c>
      <c r="J2459" s="49" t="str">
        <f>+[44]Grapas!I107</f>
        <v>Individual</v>
      </c>
      <c r="K2459" s="49" t="str">
        <f>+[44]Grapas!J107</f>
        <v>ELC</v>
      </c>
      <c r="L2459" s="49" t="str">
        <f>+[44]Grapas!K107</f>
        <v>MATERIALES GROUP S.A.C.</v>
      </c>
      <c r="M2459" s="49">
        <f>+[44]Grapas!L107</f>
        <v>42992</v>
      </c>
      <c r="N2459" s="49">
        <f>+[44]Grapas!M107</f>
        <v>718</v>
      </c>
      <c r="O2459" s="49" t="str">
        <f>+[44]Grapas!N107</f>
        <v>Sustento</v>
      </c>
      <c r="P2459" s="49">
        <f>+[44]Grapas!O107</f>
        <v>718</v>
      </c>
      <c r="Q2459" s="49" t="str">
        <f>+[44]Grapas!P107</f>
        <v>S</v>
      </c>
      <c r="R2459" s="51">
        <f t="shared" si="156"/>
        <v>-0.46285714285714286</v>
      </c>
      <c r="S2459" s="45" t="str">
        <f t="shared" si="157"/>
        <v>ELC: Orden de Compra 4214000544</v>
      </c>
      <c r="V2459" s="46">
        <f t="shared" si="159"/>
        <v>1</v>
      </c>
    </row>
    <row r="2460" spans="1:22" s="45" customFormat="1" ht="11.25" hidden="1" customHeight="1" x14ac:dyDescent="0.2">
      <c r="A2460" s="47">
        <f t="shared" si="158"/>
        <v>2446</v>
      </c>
      <c r="B2460" s="48" t="str">
        <f>+[44]Grapas!B108</f>
        <v>AXG03</v>
      </c>
      <c r="C2460" s="49" t="str">
        <f>+[44]Grapas!C108</f>
        <v xml:space="preserve">GRAMPA DE ANCLAJE TIPO PISTOLA DE 2 PERNOS, HIERRO GALVANIZADO (6 - 2/0 AWG CU)                                                                                                                                                                           </v>
      </c>
      <c r="D2460" s="49">
        <f>+[44]Grapas!D108</f>
        <v>5.46</v>
      </c>
      <c r="E2460" s="53">
        <f>+[44]Grapas!E108</f>
        <v>3.23</v>
      </c>
      <c r="F2460" s="53"/>
      <c r="G2460" s="49" t="str">
        <f>+[44]Grapas!F108</f>
        <v>S</v>
      </c>
      <c r="H2460" s="49">
        <f>+[44]Grapas!G108</f>
        <v>500</v>
      </c>
      <c r="I2460" s="49" t="str">
        <f>+[44]Grapas!H108</f>
        <v>Orden de Compra 4210009364</v>
      </c>
      <c r="J2460" s="49" t="str">
        <f>+[44]Grapas!I108</f>
        <v>Individual</v>
      </c>
      <c r="K2460" s="49" t="str">
        <f>+[44]Grapas!J108</f>
        <v>ELC</v>
      </c>
      <c r="L2460" s="49" t="str">
        <f>+[44]Grapas!K108</f>
        <v>MATERIALES GROUP S.A.C.</v>
      </c>
      <c r="M2460" s="49">
        <f>+[44]Grapas!L108</f>
        <v>42759</v>
      </c>
      <c r="N2460" s="49">
        <f>+[44]Grapas!M108</f>
        <v>500</v>
      </c>
      <c r="O2460" s="49" t="str">
        <f>+[44]Grapas!N108</f>
        <v>Sustento</v>
      </c>
      <c r="P2460" s="49">
        <f>+[44]Grapas!O108</f>
        <v>500</v>
      </c>
      <c r="Q2460" s="49" t="str">
        <f>+[44]Grapas!P108</f>
        <v>S</v>
      </c>
      <c r="R2460" s="51">
        <f t="shared" si="156"/>
        <v>-0.40842490842490842</v>
      </c>
      <c r="S2460" s="45" t="str">
        <f t="shared" si="157"/>
        <v>ELC: Orden de Compra 4210009364</v>
      </c>
      <c r="V2460" s="46">
        <f t="shared" si="159"/>
        <v>1</v>
      </c>
    </row>
    <row r="2461" spans="1:22" s="45" customFormat="1" ht="11.25" hidden="1" customHeight="1" x14ac:dyDescent="0.2">
      <c r="A2461" s="47">
        <f t="shared" si="158"/>
        <v>2447</v>
      </c>
      <c r="B2461" s="48" t="str">
        <f>+[44]Grapas!B109</f>
        <v>AXG04</v>
      </c>
      <c r="C2461" s="49" t="str">
        <f>+[44]Grapas!C109</f>
        <v xml:space="preserve">GRAMPA DE ANCLAJE TIPO PISTOLA DE 3 PERNOS, ALEACION DE ALUMINIO (2 - 2/0 AWG AL)                                                                                                                                                                         </v>
      </c>
      <c r="D2461" s="49">
        <f>+[44]Grapas!D109</f>
        <v>3.63</v>
      </c>
      <c r="E2461" s="53">
        <f>+[44]Grapas!E109</f>
        <v>3.5384324324324323</v>
      </c>
      <c r="F2461" s="53"/>
      <c r="G2461" s="49" t="str">
        <f>+[44]Grapas!F109</f>
        <v>E</v>
      </c>
      <c r="H2461" s="49" t="str">
        <f>+[44]Grapas!G109</f>
        <v/>
      </c>
      <c r="I2461" s="49" t="str">
        <f>+[44]Grapas!H109</f>
        <v>Estimado</v>
      </c>
      <c r="J2461" s="49" t="str">
        <f>+[44]Grapas!I109</f>
        <v/>
      </c>
      <c r="K2461" s="49" t="str">
        <f>+[44]Grapas!J109</f>
        <v/>
      </c>
      <c r="L2461" s="49" t="str">
        <f>+[44]Grapas!K109</f>
        <v/>
      </c>
      <c r="M2461" s="49" t="str">
        <f>+[44]Grapas!L109</f>
        <v/>
      </c>
      <c r="N2461" s="49" t="str">
        <f>+[44]Grapas!M109</f>
        <v/>
      </c>
      <c r="O2461" s="49" t="str">
        <f>+[44]Grapas!N109</f>
        <v>Estimado</v>
      </c>
      <c r="P2461" s="49" t="str">
        <f>+[44]Grapas!O109</f>
        <v/>
      </c>
      <c r="Q2461" s="49" t="str">
        <f>+[44]Grapas!P109</f>
        <v>E</v>
      </c>
      <c r="R2461" s="51">
        <f t="shared" si="156"/>
        <v>-2.522522522522519E-2</v>
      </c>
      <c r="S2461" s="45" t="str">
        <f t="shared" si="157"/>
        <v>Estimado.rar</v>
      </c>
      <c r="V2461" s="46">
        <f t="shared" si="159"/>
        <v>1</v>
      </c>
    </row>
    <row r="2462" spans="1:22" s="45" customFormat="1" ht="11.25" hidden="1" customHeight="1" x14ac:dyDescent="0.2">
      <c r="A2462" s="47">
        <f t="shared" si="158"/>
        <v>2448</v>
      </c>
      <c r="B2462" s="48" t="str">
        <f>+[44]Grapas!B110</f>
        <v>AXG21</v>
      </c>
      <c r="C2462" s="49" t="str">
        <f>+[44]Grapas!C110</f>
        <v xml:space="preserve">GRAMPA DE ANCLAJE TIPO PISTOLA DE 3 PERNOS, ALEACION DE ALUMINIO COND. AL. 185-240 mm2                                                                                                                                                                    </v>
      </c>
      <c r="D2462" s="49">
        <f>+[44]Grapas!D110</f>
        <v>13.36</v>
      </c>
      <c r="E2462" s="53">
        <f>+[44]Grapas!E110</f>
        <v>13.022990990990991</v>
      </c>
      <c r="F2462" s="53"/>
      <c r="G2462" s="49" t="str">
        <f>+[44]Grapas!F110</f>
        <v>S</v>
      </c>
      <c r="H2462" s="49">
        <f>+[44]Grapas!G110</f>
        <v>159</v>
      </c>
      <c r="I2462" s="49" t="str">
        <f>+[44]Grapas!H110</f>
        <v>Orden de Compra 1214000855</v>
      </c>
      <c r="J2462" s="49" t="str">
        <f>+[44]Grapas!I110</f>
        <v>Individual</v>
      </c>
      <c r="K2462" s="49" t="str">
        <f>+[44]Grapas!J110</f>
        <v>ELNO</v>
      </c>
      <c r="L2462" s="49" t="str">
        <f>+[44]Grapas!K110</f>
        <v>MATERIALES GROUP S.A.C.</v>
      </c>
      <c r="M2462" s="49">
        <f>+[44]Grapas!L110</f>
        <v>43034</v>
      </c>
      <c r="N2462" s="49">
        <f>+[44]Grapas!M110</f>
        <v>159</v>
      </c>
      <c r="O2462" s="49" t="str">
        <f>+[44]Grapas!N110</f>
        <v>Sustento</v>
      </c>
      <c r="P2462" s="49">
        <f>+[44]Grapas!O110</f>
        <v>159</v>
      </c>
      <c r="Q2462" s="49" t="str">
        <f>+[44]Grapas!P110</f>
        <v>S</v>
      </c>
      <c r="R2462" s="51">
        <f t="shared" si="156"/>
        <v>-2.522522522522519E-2</v>
      </c>
      <c r="S2462" s="45" t="str">
        <f t="shared" si="157"/>
        <v>ELNO: Orden de Compra 1214000855</v>
      </c>
      <c r="V2462" s="46">
        <f t="shared" si="159"/>
        <v>1</v>
      </c>
    </row>
    <row r="2463" spans="1:22" s="45" customFormat="1" ht="11.25" hidden="1" customHeight="1" x14ac:dyDescent="0.2">
      <c r="A2463" s="47">
        <f t="shared" si="158"/>
        <v>2449</v>
      </c>
      <c r="B2463" s="48" t="str">
        <f>+[44]Grapas!B111</f>
        <v>AXG05</v>
      </c>
      <c r="C2463" s="49" t="str">
        <f>+[44]Grapas!C111</f>
        <v xml:space="preserve">GRAMPA DE ANCLAJE TIPO PISTOLA DE 3 PERNOS, ALEACION DE ALUMINIO COND. AL. 67-125 mm2                                                                                                                                                                     </v>
      </c>
      <c r="D2463" s="49">
        <f>+[44]Grapas!D111</f>
        <v>5.55</v>
      </c>
      <c r="E2463" s="53">
        <f>+[44]Grapas!E111</f>
        <v>5.41</v>
      </c>
      <c r="F2463" s="53"/>
      <c r="G2463" s="49" t="str">
        <f>+[44]Grapas!F111</f>
        <v>S</v>
      </c>
      <c r="H2463" s="49">
        <f>+[44]Grapas!G111</f>
        <v>600</v>
      </c>
      <c r="I2463" s="49" t="str">
        <f>+[44]Grapas!H111</f>
        <v>Orden de Compra 2210008189</v>
      </c>
      <c r="J2463" s="49" t="str">
        <f>+[44]Grapas!I111</f>
        <v>Individual</v>
      </c>
      <c r="K2463" s="49" t="str">
        <f>+[44]Grapas!J111</f>
        <v>ELN</v>
      </c>
      <c r="L2463" s="49" t="str">
        <f>+[44]Grapas!K111</f>
        <v>COMERCIALIZADORA DE FABRIC. ELECT.</v>
      </c>
      <c r="M2463" s="49">
        <f>+[44]Grapas!L111</f>
        <v>42566</v>
      </c>
      <c r="N2463" s="49">
        <f>+[44]Grapas!M111</f>
        <v>600</v>
      </c>
      <c r="O2463" s="49" t="str">
        <f>+[44]Grapas!N111</f>
        <v>Sustento</v>
      </c>
      <c r="P2463" s="49">
        <f>+[44]Grapas!O111</f>
        <v>600</v>
      </c>
      <c r="Q2463" s="49" t="str">
        <f>+[44]Grapas!P111</f>
        <v>S</v>
      </c>
      <c r="R2463" s="51">
        <f t="shared" si="156"/>
        <v>-2.522522522522519E-2</v>
      </c>
      <c r="S2463" s="45" t="str">
        <f t="shared" si="157"/>
        <v>ELN: Orden de Compra 2210008189</v>
      </c>
      <c r="V2463" s="46">
        <f t="shared" si="159"/>
        <v>1</v>
      </c>
    </row>
    <row r="2464" spans="1:22" s="45" customFormat="1" ht="11.25" hidden="1" customHeight="1" x14ac:dyDescent="0.2">
      <c r="A2464" s="47">
        <f t="shared" si="158"/>
        <v>2450</v>
      </c>
      <c r="B2464" s="48" t="str">
        <f>+[44]Grapas!B112</f>
        <v>AXG17</v>
      </c>
      <c r="C2464" s="49" t="str">
        <f>+[44]Grapas!C112</f>
        <v xml:space="preserve">GRAMPA DE ANCLAJE TIPO PISTOLA DE BRONCE, 2 PERNOS, PARA CU 16-70 mm2                                                                                                                                                                                     </v>
      </c>
      <c r="D2464" s="49">
        <f>+[44]Grapas!D112</f>
        <v>22.89</v>
      </c>
      <c r="E2464" s="53">
        <f>+[44]Grapas!E112</f>
        <v>20.00297297297297</v>
      </c>
      <c r="F2464" s="53"/>
      <c r="G2464" s="49" t="str">
        <f>+[44]Grapas!F112</f>
        <v>E</v>
      </c>
      <c r="H2464" s="49" t="str">
        <f>+[44]Grapas!G112</f>
        <v/>
      </c>
      <c r="I2464" s="49" t="str">
        <f>+[44]Grapas!H112</f>
        <v>Estimado</v>
      </c>
      <c r="J2464" s="49" t="str">
        <f>+[44]Grapas!I112</f>
        <v/>
      </c>
      <c r="K2464" s="49" t="str">
        <f>+[44]Grapas!J112</f>
        <v/>
      </c>
      <c r="L2464" s="49" t="str">
        <f>+[44]Grapas!K112</f>
        <v/>
      </c>
      <c r="M2464" s="49" t="str">
        <f>+[44]Grapas!L112</f>
        <v/>
      </c>
      <c r="N2464" s="49" t="str">
        <f>+[44]Grapas!M112</f>
        <v/>
      </c>
      <c r="O2464" s="49" t="str">
        <f>+[44]Grapas!N112</f>
        <v>Estimado</v>
      </c>
      <c r="P2464" s="49" t="str">
        <f>+[44]Grapas!O112</f>
        <v/>
      </c>
      <c r="Q2464" s="49" t="str">
        <f>+[44]Grapas!P112</f>
        <v>E</v>
      </c>
      <c r="R2464" s="51">
        <f t="shared" si="156"/>
        <v>-0.12612612612612628</v>
      </c>
      <c r="S2464" s="45" t="str">
        <f t="shared" si="157"/>
        <v>Estimado.rar</v>
      </c>
      <c r="V2464" s="46">
        <f t="shared" si="159"/>
        <v>1</v>
      </c>
    </row>
    <row r="2465" spans="1:22" s="45" customFormat="1" ht="11.25" hidden="1" customHeight="1" x14ac:dyDescent="0.2">
      <c r="A2465" s="47">
        <f t="shared" si="158"/>
        <v>2451</v>
      </c>
      <c r="B2465" s="48" t="str">
        <f>+[44]Grapas!B113</f>
        <v>AXG06</v>
      </c>
      <c r="C2465" s="49" t="str">
        <f>+[44]Grapas!C113</f>
        <v xml:space="preserve">GRAMPA DE ANCLAJE TIPO PU-O, HIERRO GALVANIZADO, PARA COND. CU. 13,21,33,42 mm2                                                                                                                                                                           </v>
      </c>
      <c r="D2465" s="49">
        <f>+[44]Grapas!D113</f>
        <v>6.36</v>
      </c>
      <c r="E2465" s="53">
        <f>+[44]Grapas!E113</f>
        <v>3.7624175824175827</v>
      </c>
      <c r="F2465" s="53"/>
      <c r="G2465" s="49" t="str">
        <f>+[44]Grapas!F113</f>
        <v>E</v>
      </c>
      <c r="H2465" s="49" t="str">
        <f>+[44]Grapas!G113</f>
        <v/>
      </c>
      <c r="I2465" s="49" t="str">
        <f>+[44]Grapas!H113</f>
        <v>Estimado</v>
      </c>
      <c r="J2465" s="49" t="str">
        <f>+[44]Grapas!I113</f>
        <v/>
      </c>
      <c r="K2465" s="49" t="str">
        <f>+[44]Grapas!J113</f>
        <v/>
      </c>
      <c r="L2465" s="49" t="str">
        <f>+[44]Grapas!K113</f>
        <v/>
      </c>
      <c r="M2465" s="49" t="str">
        <f>+[44]Grapas!L113</f>
        <v/>
      </c>
      <c r="N2465" s="49" t="str">
        <f>+[44]Grapas!M113</f>
        <v/>
      </c>
      <c r="O2465" s="49" t="str">
        <f>+[44]Grapas!N113</f>
        <v>Estimado</v>
      </c>
      <c r="P2465" s="49" t="str">
        <f>+[44]Grapas!O113</f>
        <v/>
      </c>
      <c r="Q2465" s="49" t="str">
        <f>+[44]Grapas!P113</f>
        <v>E</v>
      </c>
      <c r="R2465" s="51">
        <f t="shared" si="156"/>
        <v>-0.40842490842490842</v>
      </c>
      <c r="S2465" s="45" t="str">
        <f t="shared" si="157"/>
        <v>Estimado.rar</v>
      </c>
      <c r="V2465" s="46">
        <f t="shared" si="159"/>
        <v>1</v>
      </c>
    </row>
    <row r="2466" spans="1:22" s="45" customFormat="1" ht="11.25" hidden="1" customHeight="1" x14ac:dyDescent="0.2">
      <c r="A2466" s="47">
        <f t="shared" si="158"/>
        <v>2452</v>
      </c>
      <c r="B2466" s="48" t="str">
        <f>+[44]Grapas!B114</f>
        <v>AXG07</v>
      </c>
      <c r="C2466" s="49" t="str">
        <f>+[44]Grapas!C114</f>
        <v xml:space="preserve">GRAMPA DE SUSPENSION, ALEACION DE ALUMINIO, PARA COND. DE AA, AL DE 16 - 95 mm2.                                                                                                                                                                          </v>
      </c>
      <c r="D2466" s="49">
        <f>+[44]Grapas!D114</f>
        <v>10.83</v>
      </c>
      <c r="E2466" s="53">
        <f>+[44]Grapas!E114</f>
        <v>10.02</v>
      </c>
      <c r="F2466" s="53"/>
      <c r="G2466" s="49" t="str">
        <f>+[44]Grapas!F114</f>
        <v>S</v>
      </c>
      <c r="H2466" s="49">
        <f>+[44]Grapas!G114</f>
        <v>575</v>
      </c>
      <c r="I2466" s="49" t="str">
        <f>+[44]Grapas!H114</f>
        <v>Orden de Compra 2210008189</v>
      </c>
      <c r="J2466" s="49" t="str">
        <f>+[44]Grapas!I114</f>
        <v>Individual</v>
      </c>
      <c r="K2466" s="49" t="str">
        <f>+[44]Grapas!J114</f>
        <v>ELN</v>
      </c>
      <c r="L2466" s="49" t="str">
        <f>+[44]Grapas!K114</f>
        <v>COMERCIALIZADORA DE FABRIC. ELECT.</v>
      </c>
      <c r="M2466" s="49">
        <f>+[44]Grapas!L114</f>
        <v>42566</v>
      </c>
      <c r="N2466" s="49">
        <f>+[44]Grapas!M114</f>
        <v>575</v>
      </c>
      <c r="O2466" s="49" t="str">
        <f>+[44]Grapas!N114</f>
        <v>Sustento</v>
      </c>
      <c r="P2466" s="49">
        <f>+[44]Grapas!O114</f>
        <v>575</v>
      </c>
      <c r="Q2466" s="49" t="str">
        <f>+[44]Grapas!P114</f>
        <v>S</v>
      </c>
      <c r="R2466" s="51">
        <f t="shared" si="156"/>
        <v>-7.4792243767313082E-2</v>
      </c>
      <c r="S2466" s="45" t="str">
        <f t="shared" si="157"/>
        <v>ELN: Orden de Compra 2210008189</v>
      </c>
      <c r="V2466" s="46">
        <f t="shared" si="159"/>
        <v>1</v>
      </c>
    </row>
    <row r="2467" spans="1:22" s="45" customFormat="1" ht="11.25" hidden="1" customHeight="1" x14ac:dyDescent="0.2">
      <c r="A2467" s="47">
        <f t="shared" si="158"/>
        <v>2453</v>
      </c>
      <c r="B2467" s="48" t="str">
        <f>+[44]Grapas!B115</f>
        <v>AXG08</v>
      </c>
      <c r="C2467" s="49" t="str">
        <f>+[44]Grapas!C115</f>
        <v xml:space="preserve">GRAMPA DE SUSPENSION, BRONCE, PARA COND. CU 13-67 mm2                                                                                                                                                                                                     </v>
      </c>
      <c r="D2467" s="49">
        <f>+[44]Grapas!D115</f>
        <v>22.8</v>
      </c>
      <c r="E2467" s="53">
        <f>+[44]Grapas!E115</f>
        <v>19.924324324324321</v>
      </c>
      <c r="F2467" s="53"/>
      <c r="G2467" s="49" t="str">
        <f>+[44]Grapas!F115</f>
        <v>E</v>
      </c>
      <c r="H2467" s="49" t="str">
        <f>+[44]Grapas!G115</f>
        <v/>
      </c>
      <c r="I2467" s="49" t="str">
        <f>+[44]Grapas!H115</f>
        <v>Estimado</v>
      </c>
      <c r="J2467" s="49" t="str">
        <f>+[44]Grapas!I115</f>
        <v/>
      </c>
      <c r="K2467" s="49" t="str">
        <f>+[44]Grapas!J115</f>
        <v/>
      </c>
      <c r="L2467" s="49" t="str">
        <f>+[44]Grapas!K115</f>
        <v/>
      </c>
      <c r="M2467" s="49" t="str">
        <f>+[44]Grapas!L115</f>
        <v/>
      </c>
      <c r="N2467" s="49" t="str">
        <f>+[44]Grapas!M115</f>
        <v/>
      </c>
      <c r="O2467" s="49" t="str">
        <f>+[44]Grapas!N115</f>
        <v>Estimado</v>
      </c>
      <c r="P2467" s="49" t="str">
        <f>+[44]Grapas!O115</f>
        <v/>
      </c>
      <c r="Q2467" s="49" t="str">
        <f>+[44]Grapas!P115</f>
        <v>E</v>
      </c>
      <c r="R2467" s="51">
        <f t="shared" si="156"/>
        <v>-0.12612612612612628</v>
      </c>
      <c r="S2467" s="45" t="str">
        <f t="shared" si="157"/>
        <v>Estimado.rar</v>
      </c>
      <c r="V2467" s="46">
        <f t="shared" si="159"/>
        <v>1</v>
      </c>
    </row>
    <row r="2468" spans="1:22" s="45" customFormat="1" ht="11.25" hidden="1" customHeight="1" x14ac:dyDescent="0.2">
      <c r="A2468" s="47">
        <f t="shared" si="158"/>
        <v>2454</v>
      </c>
      <c r="B2468" s="48" t="str">
        <f>+[44]Grapas!B116</f>
        <v>AXG09</v>
      </c>
      <c r="C2468" s="49" t="str">
        <f>+[44]Grapas!C116</f>
        <v xml:space="preserve">GRAMPA DE SUSPENSION, EN ANGULO PARA COND. CU. 13-67 mm2                                                                                                                                                                                                  </v>
      </c>
      <c r="D2468" s="49">
        <f>+[44]Grapas!D116</f>
        <v>5.25</v>
      </c>
      <c r="E2468" s="53">
        <f>+[44]Grapas!E116</f>
        <v>5.6025901942645699</v>
      </c>
      <c r="F2468" s="53"/>
      <c r="G2468" s="49" t="str">
        <f>+[44]Grapas!F116</f>
        <v>E</v>
      </c>
      <c r="H2468" s="49" t="str">
        <f>+[44]Grapas!G116</f>
        <v/>
      </c>
      <c r="I2468" s="49" t="str">
        <f>+[44]Grapas!H116</f>
        <v>Estimado</v>
      </c>
      <c r="J2468" s="49" t="str">
        <f>+[44]Grapas!I116</f>
        <v/>
      </c>
      <c r="K2468" s="49" t="str">
        <f>+[44]Grapas!J116</f>
        <v/>
      </c>
      <c r="L2468" s="49" t="str">
        <f>+[44]Grapas!K116</f>
        <v/>
      </c>
      <c r="M2468" s="49" t="str">
        <f>+[44]Grapas!L116</f>
        <v/>
      </c>
      <c r="N2468" s="49" t="str">
        <f>+[44]Grapas!M116</f>
        <v/>
      </c>
      <c r="O2468" s="49" t="str">
        <f>+[44]Grapas!N116</f>
        <v>Estimado</v>
      </c>
      <c r="P2468" s="49" t="str">
        <f>+[44]Grapas!O116</f>
        <v/>
      </c>
      <c r="Q2468" s="49" t="str">
        <f>+[44]Grapas!P116</f>
        <v>E</v>
      </c>
      <c r="R2468" s="51">
        <f t="shared" si="156"/>
        <v>6.7160037002775175E-2</v>
      </c>
      <c r="S2468" s="45" t="str">
        <f t="shared" si="157"/>
        <v>Estimado.rar</v>
      </c>
      <c r="V2468" s="46">
        <f t="shared" si="159"/>
        <v>1</v>
      </c>
    </row>
    <row r="2469" spans="1:22" s="45" customFormat="1" ht="11.25" hidden="1" customHeight="1" x14ac:dyDescent="0.2">
      <c r="A2469" s="47">
        <f t="shared" si="158"/>
        <v>2455</v>
      </c>
      <c r="B2469" s="48" t="str">
        <f>+[44]Grapas!B117</f>
        <v>AXG10</v>
      </c>
      <c r="C2469" s="49" t="str">
        <f>+[44]Grapas!C117</f>
        <v xml:space="preserve">GRAMPA DE SUSPENSION, EN ANGULO PARA COND. CU. 33-125 mm2                                                                                                                                                                                                 </v>
      </c>
      <c r="D2469" s="49">
        <f>+[44]Grapas!D117</f>
        <v>7.05</v>
      </c>
      <c r="E2469" s="53">
        <f>+[44]Grapas!E117</f>
        <v>10.02</v>
      </c>
      <c r="F2469" s="53"/>
      <c r="G2469" s="49" t="str">
        <f>+[44]Grapas!F117</f>
        <v>S</v>
      </c>
      <c r="H2469" s="49">
        <f>+[44]Grapas!G117</f>
        <v>575</v>
      </c>
      <c r="I2469" s="49" t="str">
        <f>+[44]Grapas!H117</f>
        <v>Orden de Compra 2210008189</v>
      </c>
      <c r="J2469" s="49" t="str">
        <f>+[44]Grapas!I117</f>
        <v>Individual</v>
      </c>
      <c r="K2469" s="49" t="str">
        <f>+[44]Grapas!J117</f>
        <v>ELN</v>
      </c>
      <c r="L2469" s="49" t="str">
        <f>+[44]Grapas!K117</f>
        <v>COMERCIALIZADORA DE FABRIC. ELECT.</v>
      </c>
      <c r="M2469" s="49">
        <f>+[44]Grapas!L117</f>
        <v>42566</v>
      </c>
      <c r="N2469" s="49">
        <f>+[44]Grapas!M117</f>
        <v>575</v>
      </c>
      <c r="O2469" s="49" t="str">
        <f>+[44]Grapas!N117</f>
        <v>Sustento</v>
      </c>
      <c r="P2469" s="49">
        <f>+[44]Grapas!O117</f>
        <v>575</v>
      </c>
      <c r="Q2469" s="49" t="str">
        <f>+[44]Grapas!P117</f>
        <v>S</v>
      </c>
      <c r="R2469" s="51">
        <f t="shared" si="156"/>
        <v>0.4212765957446809</v>
      </c>
      <c r="S2469" s="45" t="str">
        <f t="shared" si="157"/>
        <v>ELN: Orden de Compra 2210008189</v>
      </c>
      <c r="V2469" s="46">
        <f t="shared" si="159"/>
        <v>1</v>
      </c>
    </row>
    <row r="2470" spans="1:22" s="45" customFormat="1" ht="11.25" hidden="1" customHeight="1" x14ac:dyDescent="0.2">
      <c r="A2470" s="47">
        <f t="shared" si="158"/>
        <v>2456</v>
      </c>
      <c r="B2470" s="48" t="str">
        <f>+[44]Grapas!B118</f>
        <v>AXG11</v>
      </c>
      <c r="C2470" s="49" t="str">
        <f>+[44]Grapas!C118</f>
        <v xml:space="preserve">GRAMPA DE SUSPENSION, HIERRO GALVANIZADO, PARA COND. ALDREY 125 mm2                                                                                                                                                                                       </v>
      </c>
      <c r="D2470" s="49">
        <f>+[44]Grapas!D118</f>
        <v>9.26</v>
      </c>
      <c r="E2470" s="53">
        <f>+[44]Grapas!E118</f>
        <v>5.4779853479853475</v>
      </c>
      <c r="F2470" s="53"/>
      <c r="G2470" s="49" t="str">
        <f>+[44]Grapas!F118</f>
        <v>E</v>
      </c>
      <c r="H2470" s="49" t="str">
        <f>+[44]Grapas!G118</f>
        <v/>
      </c>
      <c r="I2470" s="49" t="str">
        <f>+[44]Grapas!H118</f>
        <v>Estimado</v>
      </c>
      <c r="J2470" s="49" t="str">
        <f>+[44]Grapas!I118</f>
        <v/>
      </c>
      <c r="K2470" s="49" t="str">
        <f>+[44]Grapas!J118</f>
        <v/>
      </c>
      <c r="L2470" s="49" t="str">
        <f>+[44]Grapas!K118</f>
        <v/>
      </c>
      <c r="M2470" s="49" t="str">
        <f>+[44]Grapas!L118</f>
        <v/>
      </c>
      <c r="N2470" s="49" t="str">
        <f>+[44]Grapas!M118</f>
        <v/>
      </c>
      <c r="O2470" s="49" t="str">
        <f>+[44]Grapas!N118</f>
        <v>Estimado</v>
      </c>
      <c r="P2470" s="49" t="str">
        <f>+[44]Grapas!O118</f>
        <v/>
      </c>
      <c r="Q2470" s="49" t="str">
        <f>+[44]Grapas!P118</f>
        <v>E</v>
      </c>
      <c r="R2470" s="51">
        <f t="shared" si="156"/>
        <v>-0.40842490842490842</v>
      </c>
      <c r="S2470" s="45" t="str">
        <f t="shared" si="157"/>
        <v>Estimado.rar</v>
      </c>
      <c r="V2470" s="46">
        <f t="shared" si="159"/>
        <v>1</v>
      </c>
    </row>
    <row r="2471" spans="1:22" s="45" customFormat="1" ht="11.25" hidden="1" customHeight="1" x14ac:dyDescent="0.2">
      <c r="A2471" s="47">
        <f t="shared" si="158"/>
        <v>2457</v>
      </c>
      <c r="B2471" s="48" t="str">
        <f>+[44]Grapas!B119</f>
        <v>AXG12</v>
      </c>
      <c r="C2471" s="49" t="str">
        <f>+[44]Grapas!C119</f>
        <v xml:space="preserve">GRAMPA DE SUSPENSION, HIERRO GALVANIZADO, PARA COND. CU. 13-67 mm2                                                                                                                                                                                        </v>
      </c>
      <c r="D2471" s="49">
        <f>+[44]Grapas!D119</f>
        <v>7.52</v>
      </c>
      <c r="E2471" s="53">
        <f>+[44]Grapas!E119</f>
        <v>4.4486446886446886</v>
      </c>
      <c r="F2471" s="53"/>
      <c r="G2471" s="49" t="str">
        <f>+[44]Grapas!F119</f>
        <v>E</v>
      </c>
      <c r="H2471" s="49" t="str">
        <f>+[44]Grapas!G119</f>
        <v/>
      </c>
      <c r="I2471" s="49" t="str">
        <f>+[44]Grapas!H119</f>
        <v>Estimado</v>
      </c>
      <c r="J2471" s="49" t="str">
        <f>+[44]Grapas!I119</f>
        <v/>
      </c>
      <c r="K2471" s="49" t="str">
        <f>+[44]Grapas!J119</f>
        <v/>
      </c>
      <c r="L2471" s="49" t="str">
        <f>+[44]Grapas!K119</f>
        <v/>
      </c>
      <c r="M2471" s="49" t="str">
        <f>+[44]Grapas!L119</f>
        <v/>
      </c>
      <c r="N2471" s="49" t="str">
        <f>+[44]Grapas!M119</f>
        <v/>
      </c>
      <c r="O2471" s="49" t="str">
        <f>+[44]Grapas!N119</f>
        <v>Estimado</v>
      </c>
      <c r="P2471" s="49" t="str">
        <f>+[44]Grapas!O119</f>
        <v/>
      </c>
      <c r="Q2471" s="49" t="str">
        <f>+[44]Grapas!P119</f>
        <v>E</v>
      </c>
      <c r="R2471" s="51">
        <f t="shared" si="156"/>
        <v>-0.40842490842490842</v>
      </c>
      <c r="S2471" s="45" t="str">
        <f t="shared" si="157"/>
        <v>Estimado.rar</v>
      </c>
      <c r="V2471" s="46">
        <f t="shared" si="159"/>
        <v>1</v>
      </c>
    </row>
    <row r="2472" spans="1:22" s="45" customFormat="1" ht="11.25" hidden="1" customHeight="1" x14ac:dyDescent="0.2">
      <c r="A2472" s="47">
        <f t="shared" si="158"/>
        <v>2458</v>
      </c>
      <c r="B2472" s="48" t="str">
        <f>+[44]Grapas!B120</f>
        <v>AXG13</v>
      </c>
      <c r="C2472" s="49" t="str">
        <f>+[44]Grapas!C120</f>
        <v xml:space="preserve">GRAMPA PARA LINE POST, VERTICAL Y HORIZONTAL, CONDUCTOR 0.25-0.56 PULG. DIAM.                                                                                                                                                                             </v>
      </c>
      <c r="D2472" s="49">
        <f>+[44]Grapas!D120</f>
        <v>8.3000000000000007</v>
      </c>
      <c r="E2472" s="53">
        <f>+[44]Grapas!E120</f>
        <v>8.8574283071230351</v>
      </c>
      <c r="F2472" s="53"/>
      <c r="G2472" s="49" t="str">
        <f>+[44]Grapas!F120</f>
        <v>E</v>
      </c>
      <c r="H2472" s="49" t="str">
        <f>+[44]Grapas!G120</f>
        <v/>
      </c>
      <c r="I2472" s="49" t="str">
        <f>+[44]Grapas!H120</f>
        <v>Estimado</v>
      </c>
      <c r="J2472" s="49" t="str">
        <f>+[44]Grapas!I120</f>
        <v/>
      </c>
      <c r="K2472" s="49" t="str">
        <f>+[44]Grapas!J120</f>
        <v/>
      </c>
      <c r="L2472" s="49" t="str">
        <f>+[44]Grapas!K120</f>
        <v/>
      </c>
      <c r="M2472" s="49" t="str">
        <f>+[44]Grapas!L120</f>
        <v/>
      </c>
      <c r="N2472" s="49" t="str">
        <f>+[44]Grapas!M120</f>
        <v/>
      </c>
      <c r="O2472" s="49" t="str">
        <f>+[44]Grapas!N120</f>
        <v>Estimado</v>
      </c>
      <c r="P2472" s="49" t="str">
        <f>+[44]Grapas!O120</f>
        <v/>
      </c>
      <c r="Q2472" s="49" t="str">
        <f>+[44]Grapas!P120</f>
        <v>E</v>
      </c>
      <c r="R2472" s="51">
        <f t="shared" si="156"/>
        <v>6.7160037002775175E-2</v>
      </c>
      <c r="S2472" s="45" t="str">
        <f t="shared" si="157"/>
        <v>Estimado.rar</v>
      </c>
      <c r="V2472" s="46">
        <f t="shared" si="159"/>
        <v>1</v>
      </c>
    </row>
    <row r="2473" spans="1:22" s="45" customFormat="1" ht="11.25" hidden="1" customHeight="1" x14ac:dyDescent="0.2">
      <c r="A2473" s="47">
        <f t="shared" si="158"/>
        <v>2459</v>
      </c>
      <c r="B2473" s="48" t="str">
        <f>+[44]Grapas!B121</f>
        <v>AXG14</v>
      </c>
      <c r="C2473" s="49" t="str">
        <f>+[44]Grapas!C121</f>
        <v xml:space="preserve">GRAMPA PARA LINE POST, VERTICAL Y HORIZONTAL, CONDUCTOR 0.50-1.06 PULG. DIAM.                                                                                                                                                                             </v>
      </c>
      <c r="D2473" s="49">
        <f>+[44]Grapas!D121</f>
        <v>8.5</v>
      </c>
      <c r="E2473" s="53">
        <f>+[44]Grapas!E121</f>
        <v>9.0708603145235891</v>
      </c>
      <c r="F2473" s="53"/>
      <c r="G2473" s="49" t="str">
        <f>+[44]Grapas!F121</f>
        <v>E</v>
      </c>
      <c r="H2473" s="49" t="str">
        <f>+[44]Grapas!G121</f>
        <v/>
      </c>
      <c r="I2473" s="49" t="str">
        <f>+[44]Grapas!H121</f>
        <v>Estimado</v>
      </c>
      <c r="J2473" s="49" t="str">
        <f>+[44]Grapas!I121</f>
        <v/>
      </c>
      <c r="K2473" s="49" t="str">
        <f>+[44]Grapas!J121</f>
        <v/>
      </c>
      <c r="L2473" s="49" t="str">
        <f>+[44]Grapas!K121</f>
        <v/>
      </c>
      <c r="M2473" s="49" t="str">
        <f>+[44]Grapas!L121</f>
        <v/>
      </c>
      <c r="N2473" s="49" t="str">
        <f>+[44]Grapas!M121</f>
        <v/>
      </c>
      <c r="O2473" s="49" t="str">
        <f>+[44]Grapas!N121</f>
        <v>Estimado</v>
      </c>
      <c r="P2473" s="49" t="str">
        <f>+[44]Grapas!O121</f>
        <v/>
      </c>
      <c r="Q2473" s="49" t="str">
        <f>+[44]Grapas!P121</f>
        <v>E</v>
      </c>
      <c r="R2473" s="51">
        <f t="shared" si="156"/>
        <v>6.7160037002775175E-2</v>
      </c>
      <c r="S2473" s="45" t="str">
        <f t="shared" si="157"/>
        <v>Estimado.rar</v>
      </c>
      <c r="V2473" s="46">
        <f t="shared" si="159"/>
        <v>1</v>
      </c>
    </row>
    <row r="2474" spans="1:22" s="45" customFormat="1" ht="11.25" hidden="1" customHeight="1" x14ac:dyDescent="0.2">
      <c r="A2474" s="47">
        <f t="shared" si="158"/>
        <v>2460</v>
      </c>
      <c r="B2474" s="48" t="str">
        <f>+[44]Grapas!B122</f>
        <v>AXG15</v>
      </c>
      <c r="C2474" s="49" t="str">
        <f>+[44]Grapas!C122</f>
        <v xml:space="preserve">GRAMPA PARA LINE POST, VERTICAL Y HORIZONTAL, CONDUCTOR 1.00-1.50 PULG. DIAM.                                                                                                                                                                             </v>
      </c>
      <c r="D2474" s="49">
        <f>+[44]Grapas!D122</f>
        <v>8.1999999999999993</v>
      </c>
      <c r="E2474" s="53">
        <f>+[44]Grapas!E122</f>
        <v>8.7507123034227554</v>
      </c>
      <c r="F2474" s="53"/>
      <c r="G2474" s="49" t="str">
        <f>+[44]Grapas!F122</f>
        <v>E</v>
      </c>
      <c r="H2474" s="49" t="str">
        <f>+[44]Grapas!G122</f>
        <v/>
      </c>
      <c r="I2474" s="49" t="str">
        <f>+[44]Grapas!H122</f>
        <v>Estimado</v>
      </c>
      <c r="J2474" s="49" t="str">
        <f>+[44]Grapas!I122</f>
        <v/>
      </c>
      <c r="K2474" s="49" t="str">
        <f>+[44]Grapas!J122</f>
        <v/>
      </c>
      <c r="L2474" s="49" t="str">
        <f>+[44]Grapas!K122</f>
        <v/>
      </c>
      <c r="M2474" s="49" t="str">
        <f>+[44]Grapas!L122</f>
        <v/>
      </c>
      <c r="N2474" s="49" t="str">
        <f>+[44]Grapas!M122</f>
        <v/>
      </c>
      <c r="O2474" s="49" t="str">
        <f>+[44]Grapas!N122</f>
        <v>Estimado</v>
      </c>
      <c r="P2474" s="49" t="str">
        <f>+[44]Grapas!O122</f>
        <v/>
      </c>
      <c r="Q2474" s="49" t="str">
        <f>+[44]Grapas!P122</f>
        <v>E</v>
      </c>
      <c r="R2474" s="51">
        <f t="shared" si="156"/>
        <v>6.7160037002775175E-2</v>
      </c>
      <c r="S2474" s="45" t="str">
        <f t="shared" si="157"/>
        <v>Estimado.rar</v>
      </c>
      <c r="V2474" s="46">
        <f t="shared" si="159"/>
        <v>1</v>
      </c>
    </row>
    <row r="2475" spans="1:22" s="45" customFormat="1" ht="11.25" hidden="1" customHeight="1" x14ac:dyDescent="0.2">
      <c r="A2475" s="47">
        <f t="shared" si="158"/>
        <v>2461</v>
      </c>
      <c r="B2475" s="48" t="str">
        <f>+[44]Grapas!B123</f>
        <v>AXG16</v>
      </c>
      <c r="C2475" s="49" t="str">
        <f>+[44]Grapas!C123</f>
        <v xml:space="preserve">GRAMPA PARA LINE POST, VERTICAL Y HORIZONTAL, CONDUCTOR 1.50-2.00 PULG. DIAM.                                                                                                                                                                             </v>
      </c>
      <c r="D2475" s="49">
        <f>+[44]Grapas!D123</f>
        <v>9.1</v>
      </c>
      <c r="E2475" s="53">
        <f>+[44]Grapas!E123</f>
        <v>9.7111563367252529</v>
      </c>
      <c r="F2475" s="53"/>
      <c r="G2475" s="49" t="str">
        <f>+[44]Grapas!F123</f>
        <v>E</v>
      </c>
      <c r="H2475" s="49" t="str">
        <f>+[44]Grapas!G123</f>
        <v/>
      </c>
      <c r="I2475" s="49" t="str">
        <f>+[44]Grapas!H123</f>
        <v>Estimado</v>
      </c>
      <c r="J2475" s="49" t="str">
        <f>+[44]Grapas!I123</f>
        <v/>
      </c>
      <c r="K2475" s="49" t="str">
        <f>+[44]Grapas!J123</f>
        <v/>
      </c>
      <c r="L2475" s="49" t="str">
        <f>+[44]Grapas!K123</f>
        <v/>
      </c>
      <c r="M2475" s="49" t="str">
        <f>+[44]Grapas!L123</f>
        <v/>
      </c>
      <c r="N2475" s="49" t="str">
        <f>+[44]Grapas!M123</f>
        <v/>
      </c>
      <c r="O2475" s="49" t="str">
        <f>+[44]Grapas!N123</f>
        <v>Estimado</v>
      </c>
      <c r="P2475" s="49" t="str">
        <f>+[44]Grapas!O123</f>
        <v/>
      </c>
      <c r="Q2475" s="49" t="str">
        <f>+[44]Grapas!P123</f>
        <v>E</v>
      </c>
      <c r="R2475" s="51">
        <f t="shared" si="156"/>
        <v>6.7160037002775175E-2</v>
      </c>
      <c r="S2475" s="45" t="str">
        <f t="shared" si="157"/>
        <v>Estimado.rar</v>
      </c>
      <c r="V2475" s="46">
        <f t="shared" si="159"/>
        <v>1</v>
      </c>
    </row>
    <row r="2476" spans="1:22" s="45" customFormat="1" ht="11.25" hidden="1" customHeight="1" x14ac:dyDescent="0.2">
      <c r="A2476" s="47">
        <f t="shared" si="158"/>
        <v>2462</v>
      </c>
      <c r="B2476" s="48" t="str">
        <f>+[44]Grapas!B124</f>
        <v>GXX01</v>
      </c>
      <c r="C2476" s="49" t="str">
        <f>+[44]Grapas!C124</f>
        <v xml:space="preserve">GRAMPAS EN U DE 16 mm (5/8 PULG.)                                                                                                                                                                                                                         </v>
      </c>
      <c r="D2476" s="49">
        <f>+[44]Grapas!D124</f>
        <v>0.04</v>
      </c>
      <c r="E2476" s="72">
        <f>+[44]Grapas!E124</f>
        <v>0.04</v>
      </c>
      <c r="F2476" s="72"/>
      <c r="G2476" s="49" t="str">
        <f>+[44]Grapas!F124</f>
        <v>E</v>
      </c>
      <c r="H2476" s="49" t="str">
        <f>+[44]Grapas!G124</f>
        <v/>
      </c>
      <c r="I2476" s="49" t="str">
        <f>+[44]Grapas!H124</f>
        <v>Estimado</v>
      </c>
      <c r="J2476" s="49" t="str">
        <f>+[44]Grapas!I124</f>
        <v/>
      </c>
      <c r="K2476" s="49" t="str">
        <f>+[44]Grapas!J124</f>
        <v/>
      </c>
      <c r="L2476" s="49" t="str">
        <f>+[44]Grapas!K124</f>
        <v/>
      </c>
      <c r="M2476" s="49" t="str">
        <f>+[44]Grapas!L124</f>
        <v/>
      </c>
      <c r="N2476" s="49" t="str">
        <f>+[44]Grapas!M124</f>
        <v/>
      </c>
      <c r="O2476" s="49" t="str">
        <f>+[44]Grapas!N124</f>
        <v>Estimado</v>
      </c>
      <c r="P2476" s="49" t="str">
        <f>+[44]Grapas!O124</f>
        <v/>
      </c>
      <c r="Q2476" s="49" t="str">
        <f>+[44]Grapas!P124</f>
        <v>E</v>
      </c>
      <c r="R2476" s="51">
        <f t="shared" si="156"/>
        <v>0</v>
      </c>
      <c r="S2476" s="45" t="str">
        <f t="shared" si="157"/>
        <v>Estimado.rar</v>
      </c>
      <c r="V2476" s="46">
        <f t="shared" si="159"/>
        <v>1</v>
      </c>
    </row>
    <row r="2477" spans="1:22" s="45" customFormat="1" ht="11.25" hidden="1" customHeight="1" x14ac:dyDescent="0.2">
      <c r="A2477" s="47">
        <f t="shared" si="158"/>
        <v>2463</v>
      </c>
      <c r="B2477" s="48" t="str">
        <f>+[44]Grapas!B125</f>
        <v>AXG36</v>
      </c>
      <c r="C2477" s="49" t="str">
        <f>+[44]Grapas!C125</f>
        <v xml:space="preserve">GRAPA DE ANCLAJE DE ALUMINIO TIPO PUÑO PARA CONDUCTOR DE Al. 35-70 mm2                                                                                                                                                                                    </v>
      </c>
      <c r="D2477" s="49">
        <f>+[44]Grapas!D125</f>
        <v>2.2999999999999998</v>
      </c>
      <c r="E2477" s="53">
        <f>+[44]Grapas!E125</f>
        <v>1.64</v>
      </c>
      <c r="F2477" s="53"/>
      <c r="G2477" s="49" t="str">
        <f>+[44]Grapas!F125</f>
        <v>S</v>
      </c>
      <c r="H2477" s="49">
        <f>+[44]Grapas!G125</f>
        <v>1158</v>
      </c>
      <c r="I2477" s="49" t="str">
        <f>+[44]Grapas!H125</f>
        <v>Orden de Compra 1214000855</v>
      </c>
      <c r="J2477" s="49" t="str">
        <f>+[44]Grapas!I125</f>
        <v>Individual</v>
      </c>
      <c r="K2477" s="49" t="str">
        <f>+[44]Grapas!J125</f>
        <v>ELNO</v>
      </c>
      <c r="L2477" s="49" t="str">
        <f>+[44]Grapas!K125</f>
        <v>MATERIALES GROUP S.A.C.</v>
      </c>
      <c r="M2477" s="49">
        <f>+[44]Grapas!L125</f>
        <v>43034</v>
      </c>
      <c r="N2477" s="49">
        <f>+[44]Grapas!M125</f>
        <v>1158</v>
      </c>
      <c r="O2477" s="49" t="str">
        <f>+[44]Grapas!N125</f>
        <v>Sustento</v>
      </c>
      <c r="P2477" s="49">
        <f>+[44]Grapas!O125</f>
        <v>1158</v>
      </c>
      <c r="Q2477" s="49" t="str">
        <f>+[44]Grapas!P125</f>
        <v>S</v>
      </c>
      <c r="R2477" s="51">
        <f t="shared" si="156"/>
        <v>-0.28695652173913044</v>
      </c>
      <c r="S2477" s="45" t="str">
        <f t="shared" si="157"/>
        <v>ELNO: Orden de Compra 1214000855</v>
      </c>
      <c r="V2477" s="46">
        <f t="shared" si="159"/>
        <v>1</v>
      </c>
    </row>
    <row r="2478" spans="1:22" s="45" customFormat="1" ht="11.25" hidden="1" customHeight="1" x14ac:dyDescent="0.2">
      <c r="A2478" s="47">
        <f t="shared" si="158"/>
        <v>2464</v>
      </c>
      <c r="B2478" s="48" t="str">
        <f>+[44]Grapas!B126</f>
        <v>AXG37</v>
      </c>
      <c r="C2478" s="49" t="str">
        <f>+[44]Grapas!C126</f>
        <v xml:space="preserve">GRAPA DE ANCLAJE DE ALUMINIO TIPO PUÑO PARA CONDUCTOR DE Al. 95-120 mm2                                                                                                                                                                                   </v>
      </c>
      <c r="D2478" s="49">
        <f>+[44]Grapas!D126</f>
        <v>8.15</v>
      </c>
      <c r="E2478" s="53">
        <f>+[44]Grapas!E126</f>
        <v>6.78</v>
      </c>
      <c r="F2478" s="53"/>
      <c r="G2478" s="49" t="str">
        <f>+[44]Grapas!F126</f>
        <v>S</v>
      </c>
      <c r="H2478" s="49">
        <f>+[44]Grapas!G126</f>
        <v>30</v>
      </c>
      <c r="I2478" s="49" t="str">
        <f>+[44]Grapas!H126</f>
        <v>Orden de Compra OC-180671</v>
      </c>
      <c r="J2478" s="49" t="str">
        <f>+[44]Grapas!I126</f>
        <v>Individual</v>
      </c>
      <c r="K2478" s="49" t="str">
        <f>+[44]Grapas!J126</f>
        <v>ELDU</v>
      </c>
      <c r="L2478" s="49" t="str">
        <f>+[44]Grapas!K126</f>
        <v>SILICON TECHNOLOGY S.A.C.</v>
      </c>
      <c r="M2478" s="49">
        <f>+[44]Grapas!L126</f>
        <v>42940</v>
      </c>
      <c r="N2478" s="49">
        <f>+[44]Grapas!M126</f>
        <v>30</v>
      </c>
      <c r="O2478" s="49" t="str">
        <f>+[44]Grapas!N126</f>
        <v>Sustento</v>
      </c>
      <c r="P2478" s="49">
        <f>+[44]Grapas!O126</f>
        <v>30</v>
      </c>
      <c r="Q2478" s="49" t="str">
        <f>+[44]Grapas!P126</f>
        <v>S</v>
      </c>
      <c r="R2478" s="51">
        <f t="shared" si="156"/>
        <v>-0.16809815950920248</v>
      </c>
      <c r="S2478" s="45" t="str">
        <f t="shared" si="157"/>
        <v>ELDU: Orden de Compra OC-180671</v>
      </c>
      <c r="V2478" s="46">
        <f t="shared" si="159"/>
        <v>1</v>
      </c>
    </row>
    <row r="2479" spans="1:22" s="45" customFormat="1" ht="11.25" hidden="1" customHeight="1" x14ac:dyDescent="0.2">
      <c r="A2479" s="47">
        <f t="shared" si="158"/>
        <v>2465</v>
      </c>
      <c r="B2479" s="48" t="str">
        <f>+[44]Grapas!B127</f>
        <v>AXG30</v>
      </c>
      <c r="C2479" s="49" t="str">
        <f>+[44]Grapas!C127</f>
        <v xml:space="preserve">GRAPA DE ANCLAJE DE ALUMINIO TIPO SUSPENSION PARA CONDUCTOR DE Al. 120 mm2                                                                                                                                                                                </v>
      </c>
      <c r="D2479" s="49">
        <f>+[44]Grapas!D127</f>
        <v>9.5</v>
      </c>
      <c r="E2479" s="53">
        <f>+[44]Grapas!E127</f>
        <v>10.138020351526364</v>
      </c>
      <c r="F2479" s="53"/>
      <c r="G2479" s="49" t="str">
        <f>+[44]Grapas!F127</f>
        <v>E</v>
      </c>
      <c r="H2479" s="49" t="str">
        <f>+[44]Grapas!G127</f>
        <v/>
      </c>
      <c r="I2479" s="49" t="str">
        <f>+[44]Grapas!H127</f>
        <v>Estimado</v>
      </c>
      <c r="J2479" s="49" t="str">
        <f>+[44]Grapas!I127</f>
        <v/>
      </c>
      <c r="K2479" s="49" t="str">
        <f>+[44]Grapas!J127</f>
        <v/>
      </c>
      <c r="L2479" s="49" t="str">
        <f>+[44]Grapas!K127</f>
        <v/>
      </c>
      <c r="M2479" s="49" t="str">
        <f>+[44]Grapas!L127</f>
        <v/>
      </c>
      <c r="N2479" s="49" t="str">
        <f>+[44]Grapas!M127</f>
        <v/>
      </c>
      <c r="O2479" s="49" t="str">
        <f>+[44]Grapas!N127</f>
        <v>Estimado</v>
      </c>
      <c r="P2479" s="49" t="str">
        <f>+[44]Grapas!O127</f>
        <v/>
      </c>
      <c r="Q2479" s="49" t="str">
        <f>+[44]Grapas!P127</f>
        <v>E</v>
      </c>
      <c r="R2479" s="51">
        <f t="shared" si="156"/>
        <v>6.7160037002775175E-2</v>
      </c>
      <c r="S2479" s="45" t="str">
        <f t="shared" si="157"/>
        <v>Estimado.rar</v>
      </c>
      <c r="V2479" s="46">
        <f t="shared" si="159"/>
        <v>1</v>
      </c>
    </row>
    <row r="2480" spans="1:22" s="45" customFormat="1" ht="11.25" hidden="1" customHeight="1" x14ac:dyDescent="0.2">
      <c r="A2480" s="47">
        <f t="shared" si="158"/>
        <v>2466</v>
      </c>
      <c r="B2480" s="48" t="str">
        <f>+[44]Grapas!B128</f>
        <v>AXG18</v>
      </c>
      <c r="C2480" s="49" t="str">
        <f>+[44]Grapas!C128</f>
        <v xml:space="preserve">GRAPA DE ANCLAJE TIPO PASANTE PARA CONDUCTOR  AA 300/500 mm2                                                                                                                                                                                              </v>
      </c>
      <c r="D2480" s="49">
        <f>+[44]Grapas!D128</f>
        <v>32.49</v>
      </c>
      <c r="E2480" s="53">
        <f>+[44]Grapas!E128</f>
        <v>34.672029602220171</v>
      </c>
      <c r="F2480" s="53"/>
      <c r="G2480" s="49" t="str">
        <f>+[44]Grapas!F128</f>
        <v>E</v>
      </c>
      <c r="H2480" s="49" t="str">
        <f>+[44]Grapas!G128</f>
        <v/>
      </c>
      <c r="I2480" s="49" t="str">
        <f>+[44]Grapas!H128</f>
        <v>Estimado</v>
      </c>
      <c r="J2480" s="49" t="str">
        <f>+[44]Grapas!I128</f>
        <v/>
      </c>
      <c r="K2480" s="49" t="str">
        <f>+[44]Grapas!J128</f>
        <v/>
      </c>
      <c r="L2480" s="49" t="str">
        <f>+[44]Grapas!K128</f>
        <v/>
      </c>
      <c r="M2480" s="49" t="str">
        <f>+[44]Grapas!L128</f>
        <v/>
      </c>
      <c r="N2480" s="49" t="str">
        <f>+[44]Grapas!M128</f>
        <v/>
      </c>
      <c r="O2480" s="49" t="str">
        <f>+[44]Grapas!N128</f>
        <v>Estimado</v>
      </c>
      <c r="P2480" s="49" t="str">
        <f>+[44]Grapas!O128</f>
        <v/>
      </c>
      <c r="Q2480" s="49" t="str">
        <f>+[44]Grapas!P128</f>
        <v>E</v>
      </c>
      <c r="R2480" s="51">
        <f t="shared" si="156"/>
        <v>6.7160037002775175E-2</v>
      </c>
      <c r="S2480" s="45" t="str">
        <f t="shared" si="157"/>
        <v>Estimado.rar</v>
      </c>
      <c r="V2480" s="46">
        <f t="shared" si="159"/>
        <v>1</v>
      </c>
    </row>
    <row r="2481" spans="1:22" s="45" customFormat="1" ht="11.25" hidden="1" customHeight="1" x14ac:dyDescent="0.2">
      <c r="A2481" s="47">
        <f t="shared" si="158"/>
        <v>2467</v>
      </c>
      <c r="B2481" s="48" t="str">
        <f>+[44]Grapas!B129</f>
        <v>FKX16</v>
      </c>
      <c r="C2481" s="49" t="str">
        <f>+[44]Grapas!C129</f>
        <v xml:space="preserve">GRAPA DE SUSPENSION                                                                                                                                                                                                                                       </v>
      </c>
      <c r="D2481" s="49">
        <f>+[44]Grapas!D129</f>
        <v>3.21</v>
      </c>
      <c r="E2481" s="53">
        <f>+[44]Grapas!E129</f>
        <v>1.69</v>
      </c>
      <c r="F2481" s="53"/>
      <c r="G2481" s="49" t="str">
        <f>+[44]Grapas!F129</f>
        <v>S</v>
      </c>
      <c r="H2481" s="49">
        <f>+[44]Grapas!G129</f>
        <v>5000</v>
      </c>
      <c r="I2481" s="49" t="str">
        <f>+[44]Grapas!H129</f>
        <v>Factura 001-001118</v>
      </c>
      <c r="J2481" s="49" t="str">
        <f>+[44]Grapas!I129</f>
        <v>Individual</v>
      </c>
      <c r="K2481" s="49" t="str">
        <f>+[44]Grapas!J129</f>
        <v>EDPE</v>
      </c>
      <c r="L2481" s="49" t="str">
        <f>+[44]Grapas!K129</f>
        <v>LANCO GROUP S.A.C</v>
      </c>
      <c r="M2481" s="49">
        <f>+[44]Grapas!L129</f>
        <v>42430</v>
      </c>
      <c r="N2481" s="49">
        <f>+[44]Grapas!M129</f>
        <v>5000</v>
      </c>
      <c r="O2481" s="49" t="str">
        <f>+[44]Grapas!N129</f>
        <v>Sustento</v>
      </c>
      <c r="P2481" s="49">
        <f>+[44]Grapas!O129</f>
        <v>5000</v>
      </c>
      <c r="Q2481" s="49" t="str">
        <f>+[44]Grapas!P129</f>
        <v>S</v>
      </c>
      <c r="R2481" s="51">
        <f t="shared" si="156"/>
        <v>-0.47352024922118385</v>
      </c>
      <c r="S2481" s="45" t="str">
        <f t="shared" si="157"/>
        <v>EDPE: Factura 001-001118</v>
      </c>
      <c r="V2481" s="46">
        <f t="shared" si="159"/>
        <v>1</v>
      </c>
    </row>
    <row r="2482" spans="1:22" s="45" customFormat="1" ht="11.25" hidden="1" customHeight="1" x14ac:dyDescent="0.2">
      <c r="A2482" s="47">
        <f t="shared" si="158"/>
        <v>2468</v>
      </c>
      <c r="B2482" s="48" t="str">
        <f>+[44]Grapas!B130</f>
        <v>FKX15</v>
      </c>
      <c r="C2482" s="49" t="str">
        <f>+[44]Grapas!C130</f>
        <v xml:space="preserve">GRAPA DOBLE VIA DE AG 3 PERNOS CABLE PORTANTE                                                                                                                                                                                                             </v>
      </c>
      <c r="D2482" s="49">
        <f>+[44]Grapas!D130</f>
        <v>2.34</v>
      </c>
      <c r="E2482" s="53">
        <f>+[44]Grapas!E130</f>
        <v>1.1100000000000001</v>
      </c>
      <c r="F2482" s="53"/>
      <c r="G2482" s="49" t="str">
        <f>+[44]Grapas!F130</f>
        <v>S</v>
      </c>
      <c r="H2482" s="49">
        <f>+[44]Grapas!G130</f>
        <v>306</v>
      </c>
      <c r="I2482" s="49" t="str">
        <f>+[44]Grapas!H130</f>
        <v>Factura 0001-008910</v>
      </c>
      <c r="J2482" s="49" t="str">
        <f>+[44]Grapas!I130</f>
        <v>Individual</v>
      </c>
      <c r="K2482" s="49" t="str">
        <f>+[44]Grapas!J130</f>
        <v>ELOR</v>
      </c>
      <c r="L2482" s="49" t="str">
        <f>+[44]Grapas!K130</f>
        <v>IVS S.A</v>
      </c>
      <c r="M2482" s="49">
        <f>+[44]Grapas!L130</f>
        <v>42741</v>
      </c>
      <c r="N2482" s="49">
        <f>+[44]Grapas!M130</f>
        <v>306</v>
      </c>
      <c r="O2482" s="49" t="str">
        <f>+[44]Grapas!N130</f>
        <v>Sustento</v>
      </c>
      <c r="P2482" s="49">
        <f>+[44]Grapas!O130</f>
        <v>306</v>
      </c>
      <c r="Q2482" s="49" t="str">
        <f>+[44]Grapas!P130</f>
        <v>S</v>
      </c>
      <c r="R2482" s="51">
        <f t="shared" si="156"/>
        <v>-0.52564102564102555</v>
      </c>
      <c r="S2482" s="45" t="str">
        <f t="shared" si="157"/>
        <v>ELOR: Factura 0001-008910</v>
      </c>
      <c r="V2482" s="46">
        <f t="shared" si="159"/>
        <v>1</v>
      </c>
    </row>
    <row r="2483" spans="1:22" s="45" customFormat="1" ht="11.25" hidden="1" customHeight="1" x14ac:dyDescent="0.2">
      <c r="A2483" s="47">
        <f t="shared" si="158"/>
        <v>2469</v>
      </c>
      <c r="B2483" s="48" t="str">
        <f>+[44]Grapas!B131</f>
        <v>RXG02</v>
      </c>
      <c r="C2483" s="49" t="str">
        <f>+[44]Grapas!C131</f>
        <v xml:space="preserve">GRAPA DOBLE VIA DE AG 3 PERNOS CABLE RETENIDA                                                                                                                                                                                                             </v>
      </c>
      <c r="D2483" s="49">
        <f>+[44]Grapas!D131</f>
        <v>2.54</v>
      </c>
      <c r="E2483" s="53">
        <f>+[44]Grapas!E131</f>
        <v>2.19</v>
      </c>
      <c r="F2483" s="53"/>
      <c r="G2483" s="49" t="str">
        <f>+[44]Grapas!F131</f>
        <v>S</v>
      </c>
      <c r="H2483" s="49">
        <f>+[44]Grapas!G131</f>
        <v>5100</v>
      </c>
      <c r="I2483" s="49" t="str">
        <f>+[44]Grapas!H131</f>
        <v>Contrato N°43-2017</v>
      </c>
      <c r="J2483" s="49" t="str">
        <f>+[44]Grapas!I131</f>
        <v>Corporativa</v>
      </c>
      <c r="K2483" s="49" t="str">
        <f>+[44]Grapas!J131</f>
        <v>ELSE</v>
      </c>
      <c r="L2483" s="49" t="str">
        <f>+[44]Grapas!K131</f>
        <v>ING. SERVICIOS VALLADARES SANTIBAÑES HERMANOS S.A</v>
      </c>
      <c r="M2483" s="49">
        <f>+[44]Grapas!L131</f>
        <v>42850</v>
      </c>
      <c r="N2483" s="49">
        <f>+[44]Grapas!M131</f>
        <v>5100</v>
      </c>
      <c r="O2483" s="49" t="str">
        <f>+[44]Grapas!N131</f>
        <v>Sustento</v>
      </c>
      <c r="P2483" s="49">
        <f>+[44]Grapas!O131</f>
        <v>5100</v>
      </c>
      <c r="Q2483" s="49" t="str">
        <f>+[44]Grapas!P131</f>
        <v>S</v>
      </c>
      <c r="R2483" s="51">
        <f t="shared" si="156"/>
        <v>-0.13779527559055127</v>
      </c>
      <c r="S2483" s="45" t="str">
        <f t="shared" si="157"/>
        <v>ELSE: Contrato N°43-2017</v>
      </c>
      <c r="V2483" s="46">
        <f t="shared" si="159"/>
        <v>1</v>
      </c>
    </row>
    <row r="2484" spans="1:22" s="45" customFormat="1" ht="11.25" hidden="1" customHeight="1" x14ac:dyDescent="0.2">
      <c r="A2484" s="47">
        <f t="shared" si="158"/>
        <v>2470</v>
      </c>
      <c r="B2484" s="48" t="str">
        <f>+[44]Grapas!B132</f>
        <v>AXG20</v>
      </c>
      <c r="C2484" s="49" t="str">
        <f>+[44]Grapas!C132</f>
        <v xml:space="preserve">GRAPA FIN DE LINEA 360MML 12,6MMD PARA CABLE AUTOPORTANTE DE MEDIA TENSION                                                                                                                                                                                </v>
      </c>
      <c r="D2484" s="49">
        <f>+[44]Grapas!D132</f>
        <v>13.07</v>
      </c>
      <c r="E2484" s="53">
        <f>+[44]Grapas!E132</f>
        <v>10.875349563046191</v>
      </c>
      <c r="F2484" s="53"/>
      <c r="G2484" s="49" t="str">
        <f>+[44]Grapas!F132</f>
        <v>E</v>
      </c>
      <c r="H2484" s="49" t="str">
        <f>+[44]Grapas!G132</f>
        <v/>
      </c>
      <c r="I2484" s="49" t="str">
        <f>+[44]Grapas!H132</f>
        <v>Estimado</v>
      </c>
      <c r="J2484" s="49" t="str">
        <f>+[44]Grapas!I132</f>
        <v/>
      </c>
      <c r="K2484" s="49" t="str">
        <f>+[44]Grapas!J132</f>
        <v/>
      </c>
      <c r="L2484" s="49" t="str">
        <f>+[44]Grapas!K132</f>
        <v/>
      </c>
      <c r="M2484" s="49" t="str">
        <f>+[44]Grapas!L132</f>
        <v/>
      </c>
      <c r="N2484" s="49" t="str">
        <f>+[44]Grapas!M132</f>
        <v/>
      </c>
      <c r="O2484" s="49" t="str">
        <f>+[44]Grapas!N132</f>
        <v>Estimado</v>
      </c>
      <c r="P2484" s="49" t="str">
        <f>+[44]Grapas!O132</f>
        <v/>
      </c>
      <c r="Q2484" s="49" t="str">
        <f>+[44]Grapas!P132</f>
        <v>E</v>
      </c>
      <c r="R2484" s="51">
        <f t="shared" si="156"/>
        <v>-0.16791510611735339</v>
      </c>
      <c r="S2484" s="45" t="str">
        <f t="shared" si="157"/>
        <v>Estimado.rar</v>
      </c>
      <c r="V2484" s="46">
        <f t="shared" si="159"/>
        <v>1</v>
      </c>
    </row>
    <row r="2485" spans="1:22" s="45" customFormat="1" ht="11.25" hidden="1" customHeight="1" x14ac:dyDescent="0.2">
      <c r="A2485" s="47">
        <f t="shared" si="158"/>
        <v>2471</v>
      </c>
      <c r="B2485" s="48" t="str">
        <f>+[44]Grapas!B133</f>
        <v>CXC34</v>
      </c>
      <c r="C2485" s="49" t="str">
        <f>+[44]Grapas!C133</f>
        <v xml:space="preserve">GRAPA TIPO CROSBY O SIMILAR CONDUCT. AA. 35MM2                                                                                                                                                                                                            </v>
      </c>
      <c r="D2485" s="49">
        <f>+[44]Grapas!D133</f>
        <v>2.54</v>
      </c>
      <c r="E2485" s="53">
        <f>+[44]Grapas!E133</f>
        <v>2.1134956304619226</v>
      </c>
      <c r="F2485" s="53"/>
      <c r="G2485" s="49" t="str">
        <f>+[44]Grapas!F133</f>
        <v>E</v>
      </c>
      <c r="H2485" s="49" t="str">
        <f>+[44]Grapas!G133</f>
        <v/>
      </c>
      <c r="I2485" s="49" t="str">
        <f>+[44]Grapas!H133</f>
        <v>Estimado</v>
      </c>
      <c r="J2485" s="49" t="str">
        <f>+[44]Grapas!I133</f>
        <v/>
      </c>
      <c r="K2485" s="49" t="str">
        <f>+[44]Grapas!J133</f>
        <v/>
      </c>
      <c r="L2485" s="49" t="str">
        <f>+[44]Grapas!K133</f>
        <v/>
      </c>
      <c r="M2485" s="49" t="str">
        <f>+[44]Grapas!L133</f>
        <v/>
      </c>
      <c r="N2485" s="49" t="str">
        <f>+[44]Grapas!M133</f>
        <v/>
      </c>
      <c r="O2485" s="49" t="str">
        <f>+[44]Grapas!N133</f>
        <v>Estimado</v>
      </c>
      <c r="P2485" s="49" t="str">
        <f>+[44]Grapas!O133</f>
        <v/>
      </c>
      <c r="Q2485" s="49" t="str">
        <f>+[44]Grapas!P133</f>
        <v>E</v>
      </c>
      <c r="R2485" s="51">
        <f t="shared" si="156"/>
        <v>-0.16791510611735339</v>
      </c>
      <c r="S2485" s="45" t="str">
        <f t="shared" si="157"/>
        <v>Estimado.rar</v>
      </c>
      <c r="V2485" s="46">
        <f t="shared" si="159"/>
        <v>1</v>
      </c>
    </row>
    <row r="2486" spans="1:22" s="45" customFormat="1" ht="11.25" hidden="1" customHeight="1" x14ac:dyDescent="0.2">
      <c r="A2486" s="47">
        <f t="shared" si="158"/>
        <v>2472</v>
      </c>
      <c r="B2486" s="48" t="str">
        <f>+[44]Varillas!B53</f>
        <v>RVV02</v>
      </c>
      <c r="C2486" s="49" t="str">
        <f>+[44]Varillas!C53</f>
        <v xml:space="preserve">VARILLA DE ANCLAJE CON OJO GUARDACABO DE 1800 mm LONG.; 13  mm DIAM.                                                                                                                                                                                      </v>
      </c>
      <c r="D2486" s="49">
        <f>+[44]Varillas!D53</f>
        <v>6.87</v>
      </c>
      <c r="E2486" s="53">
        <f>+[44]Varillas!E53</f>
        <v>7.52</v>
      </c>
      <c r="F2486" s="53"/>
      <c r="G2486" s="49" t="str">
        <f>+[44]Varillas!F53</f>
        <v>S</v>
      </c>
      <c r="H2486" s="49">
        <f>+[44]Varillas!G53</f>
        <v>150</v>
      </c>
      <c r="I2486" s="49" t="str">
        <f>+[44]Varillas!H53</f>
        <v>Orden de Compra 4210009364</v>
      </c>
      <c r="J2486" s="49" t="str">
        <f>+[44]Varillas!I53</f>
        <v>Individual</v>
      </c>
      <c r="K2486" s="49" t="str">
        <f>+[44]Varillas!J53</f>
        <v>ELC</v>
      </c>
      <c r="L2486" s="49" t="str">
        <f>+[44]Varillas!K53</f>
        <v>MATERIALES GROUP S.A.C.</v>
      </c>
      <c r="M2486" s="49">
        <f>+[44]Varillas!L53</f>
        <v>42759</v>
      </c>
      <c r="N2486" s="49">
        <f>+[44]Varillas!M53</f>
        <v>150</v>
      </c>
      <c r="O2486" s="49" t="str">
        <f>+[44]Varillas!N53</f>
        <v>Sustento</v>
      </c>
      <c r="P2486" s="49">
        <f>+[44]Varillas!O53</f>
        <v>150</v>
      </c>
      <c r="Q2486" s="49" t="str">
        <f>+[44]Varillas!P53</f>
        <v>S</v>
      </c>
      <c r="R2486" s="51">
        <f t="shared" si="156"/>
        <v>9.4614264919941737E-2</v>
      </c>
      <c r="S2486" s="45" t="str">
        <f t="shared" si="157"/>
        <v>ELC: Orden de Compra 4210009364</v>
      </c>
      <c r="V2486" s="46">
        <f t="shared" si="159"/>
        <v>1</v>
      </c>
    </row>
    <row r="2487" spans="1:22" s="45" customFormat="1" ht="11.25" hidden="1" customHeight="1" x14ac:dyDescent="0.2">
      <c r="A2487" s="47">
        <f t="shared" si="158"/>
        <v>2473</v>
      </c>
      <c r="B2487" s="48" t="str">
        <f>+[44]Varillas!B54</f>
        <v>RVV03</v>
      </c>
      <c r="C2487" s="49" t="str">
        <f>+[44]Varillas!C54</f>
        <v xml:space="preserve">VARILLA DE ANCLAJE CON OJO GUARDACABO DE 1800 mm LONG.; 16  mm DIAM.                                                                                                                                                                                      </v>
      </c>
      <c r="D2487" s="49">
        <f>+[44]Varillas!D54</f>
        <v>6.09</v>
      </c>
      <c r="E2487" s="53">
        <f>+[44]Varillas!E54</f>
        <v>4.83</v>
      </c>
      <c r="F2487" s="53"/>
      <c r="G2487" s="49" t="str">
        <f>+[44]Varillas!F54</f>
        <v>S</v>
      </c>
      <c r="H2487" s="49">
        <f>+[44]Varillas!G54</f>
        <v>489</v>
      </c>
      <c r="I2487" s="49" t="str">
        <f>+[44]Varillas!H54</f>
        <v>Orden de Compra 1214000855</v>
      </c>
      <c r="J2487" s="49" t="str">
        <f>+[44]Varillas!I54</f>
        <v>Individual</v>
      </c>
      <c r="K2487" s="49" t="str">
        <f>+[44]Varillas!J54</f>
        <v>ELNO</v>
      </c>
      <c r="L2487" s="49" t="str">
        <f>+[44]Varillas!K54</f>
        <v>MATERIALES GROUP S.A.C.</v>
      </c>
      <c r="M2487" s="49">
        <f>+[44]Varillas!L54</f>
        <v>43034</v>
      </c>
      <c r="N2487" s="49">
        <f>+[44]Varillas!M54</f>
        <v>489</v>
      </c>
      <c r="O2487" s="49" t="str">
        <f>+[44]Varillas!N54</f>
        <v>Sustento</v>
      </c>
      <c r="P2487" s="49">
        <f>+[44]Varillas!O54</f>
        <v>489</v>
      </c>
      <c r="Q2487" s="49" t="str">
        <f>+[44]Varillas!P54</f>
        <v>S</v>
      </c>
      <c r="R2487" s="51">
        <f t="shared" si="156"/>
        <v>-0.2068965517241379</v>
      </c>
      <c r="S2487" s="45" t="str">
        <f t="shared" si="157"/>
        <v>ELNO: Orden de Compra 1214000855</v>
      </c>
      <c r="V2487" s="46">
        <f t="shared" si="159"/>
        <v>1</v>
      </c>
    </row>
    <row r="2488" spans="1:22" s="45" customFormat="1" ht="11.25" hidden="1" customHeight="1" x14ac:dyDescent="0.2">
      <c r="A2488" s="47">
        <f t="shared" si="158"/>
        <v>2474</v>
      </c>
      <c r="B2488" s="48" t="str">
        <f>+[44]Varillas!B55</f>
        <v>RVV04</v>
      </c>
      <c r="C2488" s="49" t="str">
        <f>+[44]Varillas!C55</f>
        <v xml:space="preserve">VARILLA DE ANCLAJE CON OJO GUARDACABO DE 2400 mm LONG.; 16  mm DIAM.                                                                                                                                                                                      </v>
      </c>
      <c r="D2488" s="49">
        <f>+[44]Varillas!D55</f>
        <v>8.09</v>
      </c>
      <c r="E2488" s="53">
        <f>+[44]Varillas!E55</f>
        <v>9.93</v>
      </c>
      <c r="F2488" s="53"/>
      <c r="G2488" s="49" t="str">
        <f>+[44]Varillas!F55</f>
        <v>S</v>
      </c>
      <c r="H2488" s="49">
        <f>+[44]Varillas!G55</f>
        <v>80</v>
      </c>
      <c r="I2488" s="49" t="str">
        <f>+[44]Varillas!H55</f>
        <v>Factura  001-000803</v>
      </c>
      <c r="J2488" s="49" t="str">
        <f>+[44]Varillas!I55</f>
        <v>Individual</v>
      </c>
      <c r="K2488" s="49" t="str">
        <f>+[44]Varillas!J55</f>
        <v>ELOR</v>
      </c>
      <c r="L2488" s="49" t="str">
        <f>+[44]Varillas!K55</f>
        <v>DIPACO S.A.C.</v>
      </c>
      <c r="M2488" s="49">
        <f>+[44]Varillas!L55</f>
        <v>42663</v>
      </c>
      <c r="N2488" s="49">
        <f>+[44]Varillas!M55</f>
        <v>80</v>
      </c>
      <c r="O2488" s="49" t="str">
        <f>+[44]Varillas!N55</f>
        <v>Sustento</v>
      </c>
      <c r="P2488" s="49">
        <f>+[44]Varillas!O55</f>
        <v>80</v>
      </c>
      <c r="Q2488" s="49" t="str">
        <f>+[44]Varillas!P55</f>
        <v>S</v>
      </c>
      <c r="R2488" s="51">
        <f t="shared" si="156"/>
        <v>0.22744128553770082</v>
      </c>
      <c r="S2488" s="45" t="str">
        <f t="shared" si="157"/>
        <v>ELOR: Factura  001-000803</v>
      </c>
      <c r="V2488" s="46">
        <f t="shared" si="159"/>
        <v>1</v>
      </c>
    </row>
    <row r="2489" spans="1:22" s="45" customFormat="1" ht="11.25" hidden="1" customHeight="1" x14ac:dyDescent="0.2">
      <c r="A2489" s="47">
        <f t="shared" si="158"/>
        <v>2475</v>
      </c>
      <c r="B2489" s="48" t="str">
        <f>+[44]Varillas!B56</f>
        <v>RVV05</v>
      </c>
      <c r="C2489" s="49" t="str">
        <f>+[44]Varillas!C56</f>
        <v xml:space="preserve">VARILLA DE ANCLAJE CON OJO GUARDACABO DE 2400 mm LONG.; 19  mm DIAM.                                                                                                                                                                                      </v>
      </c>
      <c r="D2489" s="49">
        <f>+[44]Varillas!D56</f>
        <v>10.54</v>
      </c>
      <c r="E2489" s="53">
        <f>+[44]Varillas!E56</f>
        <v>7.56</v>
      </c>
      <c r="F2489" s="53"/>
      <c r="G2489" s="49" t="str">
        <f>+[44]Varillas!F56</f>
        <v>S</v>
      </c>
      <c r="H2489" s="49">
        <f>+[44]Varillas!G56</f>
        <v>290</v>
      </c>
      <c r="I2489" s="49" t="str">
        <f>+[44]Varillas!H56</f>
        <v>Orden de Compra 4214000544</v>
      </c>
      <c r="J2489" s="49" t="str">
        <f>+[44]Varillas!I56</f>
        <v>Individual</v>
      </c>
      <c r="K2489" s="49" t="str">
        <f>+[44]Varillas!J56</f>
        <v>ELC</v>
      </c>
      <c r="L2489" s="49" t="str">
        <f>+[44]Varillas!K56</f>
        <v>MATERIALES GROUP S.A.C.</v>
      </c>
      <c r="M2489" s="49">
        <f>+[44]Varillas!L56</f>
        <v>42992</v>
      </c>
      <c r="N2489" s="49">
        <f>+[44]Varillas!M56</f>
        <v>290</v>
      </c>
      <c r="O2489" s="49" t="str">
        <f>+[44]Varillas!N56</f>
        <v>Sustento</v>
      </c>
      <c r="P2489" s="49">
        <f>+[44]Varillas!O56</f>
        <v>290</v>
      </c>
      <c r="Q2489" s="49" t="str">
        <f>+[44]Varillas!P56</f>
        <v>S</v>
      </c>
      <c r="R2489" s="51">
        <f t="shared" si="156"/>
        <v>-0.2827324478178368</v>
      </c>
      <c r="S2489" s="45" t="str">
        <f t="shared" si="157"/>
        <v>ELC: Orden de Compra 4214000544</v>
      </c>
      <c r="V2489" s="46">
        <f t="shared" si="159"/>
        <v>1</v>
      </c>
    </row>
    <row r="2490" spans="1:22" s="45" customFormat="1" ht="11.25" hidden="1" customHeight="1" x14ac:dyDescent="0.2">
      <c r="A2490" s="47">
        <f t="shared" si="158"/>
        <v>2476</v>
      </c>
      <c r="B2490" s="48" t="str">
        <f>+[44]Varillas!B57</f>
        <v>CXP60</v>
      </c>
      <c r="C2490" s="49" t="str">
        <f>+[44]Varillas!C57</f>
        <v xml:space="preserve">VARILLA DE ARMAR DE 1.20m., APTO PARA CONDUCTOR DE AAAC. De 120 mm2                                                                                                                                                                                       </v>
      </c>
      <c r="D2490" s="49">
        <f>+[44]Varillas!D57</f>
        <v>4.22</v>
      </c>
      <c r="E2490" s="53">
        <f>+[44]Varillas!E57</f>
        <v>5.19</v>
      </c>
      <c r="F2490" s="53"/>
      <c r="G2490" s="49" t="str">
        <f>+[44]Varillas!F57</f>
        <v>S</v>
      </c>
      <c r="H2490" s="49">
        <f>+[44]Varillas!G57</f>
        <v>458</v>
      </c>
      <c r="I2490" s="49" t="str">
        <f>+[44]Varillas!H57</f>
        <v>Factura 0001-008910</v>
      </c>
      <c r="J2490" s="49" t="str">
        <f>+[44]Varillas!I57</f>
        <v>Individual</v>
      </c>
      <c r="K2490" s="49" t="str">
        <f>+[44]Varillas!J57</f>
        <v>ELOR</v>
      </c>
      <c r="L2490" s="49" t="str">
        <f>+[44]Varillas!K57</f>
        <v>IVS S.A</v>
      </c>
      <c r="M2490" s="49">
        <f>+[44]Varillas!L57</f>
        <v>42741</v>
      </c>
      <c r="N2490" s="49">
        <f>+[44]Varillas!M57</f>
        <v>458</v>
      </c>
      <c r="O2490" s="49" t="str">
        <f>+[44]Varillas!N57</f>
        <v>Sustento</v>
      </c>
      <c r="P2490" s="49">
        <f>+[44]Varillas!O57</f>
        <v>458</v>
      </c>
      <c r="Q2490" s="49" t="str">
        <f>+[44]Varillas!P57</f>
        <v>S</v>
      </c>
      <c r="R2490" s="51">
        <f t="shared" si="156"/>
        <v>0.22985781990521348</v>
      </c>
      <c r="S2490" s="45" t="str">
        <f t="shared" si="157"/>
        <v>ELOR: Factura 0001-008910</v>
      </c>
      <c r="V2490" s="46">
        <f t="shared" si="159"/>
        <v>1</v>
      </c>
    </row>
    <row r="2491" spans="1:22" s="45" customFormat="1" ht="11.25" hidden="1" customHeight="1" x14ac:dyDescent="0.2">
      <c r="A2491" s="47">
        <f t="shared" si="158"/>
        <v>2477</v>
      </c>
      <c r="B2491" s="48" t="str">
        <f>+[44]Varillas!B58</f>
        <v>CXP14</v>
      </c>
      <c r="C2491" s="49" t="str">
        <f>+[44]Varillas!C58</f>
        <v xml:space="preserve">VARILLA DE ARMAR DE 1.20m., APTO PARA CONDUCTOR DE AAAC. De 25 mm2                                                                                                                                                                                        </v>
      </c>
      <c r="D2491" s="49">
        <f>+[44]Varillas!D58</f>
        <v>2.08</v>
      </c>
      <c r="E2491" s="53">
        <f>+[44]Varillas!E58</f>
        <v>1.44</v>
      </c>
      <c r="F2491" s="53"/>
      <c r="G2491" s="49" t="str">
        <f>+[44]Varillas!F58</f>
        <v>S</v>
      </c>
      <c r="H2491" s="49">
        <f>+[44]Varillas!G58</f>
        <v>48</v>
      </c>
      <c r="I2491" s="49" t="str">
        <f>+[44]Varillas!H58</f>
        <v>Orden de Compra 4210008472</v>
      </c>
      <c r="J2491" s="49" t="str">
        <f>+[44]Varillas!I58</f>
        <v>Individual</v>
      </c>
      <c r="K2491" s="49" t="str">
        <f>+[44]Varillas!J58</f>
        <v>ELC</v>
      </c>
      <c r="L2491" s="49" t="str">
        <f>+[44]Varillas!K58</f>
        <v>PROMOTORES ELECTRICOS MILAGROS Y CE</v>
      </c>
      <c r="M2491" s="49">
        <f>+[44]Varillas!L58</f>
        <v>42430</v>
      </c>
      <c r="N2491" s="49">
        <f>+[44]Varillas!M58</f>
        <v>48</v>
      </c>
      <c r="O2491" s="49" t="str">
        <f>+[44]Varillas!N58</f>
        <v>Sustento</v>
      </c>
      <c r="P2491" s="49">
        <f>+[44]Varillas!O58</f>
        <v>48</v>
      </c>
      <c r="Q2491" s="49" t="str">
        <f>+[44]Varillas!P58</f>
        <v>S</v>
      </c>
      <c r="R2491" s="51">
        <f t="shared" si="156"/>
        <v>-0.30769230769230771</v>
      </c>
      <c r="S2491" s="45" t="str">
        <f t="shared" si="157"/>
        <v>ELC: Orden de Compra 4210008472</v>
      </c>
      <c r="V2491" s="46">
        <f t="shared" si="159"/>
        <v>1</v>
      </c>
    </row>
    <row r="2492" spans="1:22" s="45" customFormat="1" ht="11.25" hidden="1" customHeight="1" x14ac:dyDescent="0.2">
      <c r="A2492" s="47">
        <f t="shared" si="158"/>
        <v>2478</v>
      </c>
      <c r="B2492" s="48" t="str">
        <f>+[44]Varillas!B59</f>
        <v>CXP12</v>
      </c>
      <c r="C2492" s="49" t="str">
        <f>+[44]Varillas!C59</f>
        <v xml:space="preserve">VARILLA DE ARMAR DE 1.20m., APTO PARA CONDUCTOR DE AAAC. De 35 mm2                                                                                                                                                                                        </v>
      </c>
      <c r="D2492" s="49">
        <f>+[44]Varillas!D59</f>
        <v>1.83</v>
      </c>
      <c r="E2492" s="53">
        <f>+[44]Varillas!E59</f>
        <v>2.0099999999999998</v>
      </c>
      <c r="F2492" s="53"/>
      <c r="G2492" s="49" t="str">
        <f>+[44]Varillas!F59</f>
        <v>S</v>
      </c>
      <c r="H2492" s="49" t="str">
        <f>+[44]Varillas!G59</f>
        <v>DGER/MEM</v>
      </c>
      <c r="I2492" s="49" t="str">
        <f>+[44]Varillas!H59</f>
        <v xml:space="preserve">DGER/MEM </v>
      </c>
      <c r="J2492" s="49" t="str">
        <f>+[44]Varillas!I59</f>
        <v>DGER/MEM</v>
      </c>
      <c r="K2492" s="49" t="str">
        <f>+[44]Varillas!J59</f>
        <v>DGER/MEM</v>
      </c>
      <c r="L2492" s="49" t="str">
        <f>+[44]Varillas!K59</f>
        <v>DGER/MEM</v>
      </c>
      <c r="M2492" s="49">
        <f>+[44]Varillas!L59</f>
        <v>43038</v>
      </c>
      <c r="N2492" s="49" t="str">
        <f>+[44]Varillas!M59</f>
        <v>DGER/MEM</v>
      </c>
      <c r="O2492" s="49" t="str">
        <f>+[44]Varillas!N59</f>
        <v>Sustento</v>
      </c>
      <c r="P2492" s="49" t="str">
        <f>+[44]Varillas!O59</f>
        <v>DGER/MEM</v>
      </c>
      <c r="Q2492" s="49" t="str">
        <f>+[44]Varillas!P59</f>
        <v>S</v>
      </c>
      <c r="R2492" s="51">
        <f t="shared" si="156"/>
        <v>9.8360655737704805E-2</v>
      </c>
      <c r="S2492" s="45" t="str">
        <f t="shared" si="157"/>
        <v xml:space="preserve">DGER/MEM: DGER/MEM </v>
      </c>
      <c r="V2492" s="46">
        <f t="shared" si="159"/>
        <v>1</v>
      </c>
    </row>
    <row r="2493" spans="1:22" s="45" customFormat="1" ht="11.25" hidden="1" customHeight="1" x14ac:dyDescent="0.2">
      <c r="A2493" s="47">
        <f t="shared" si="158"/>
        <v>2479</v>
      </c>
      <c r="B2493" s="48" t="str">
        <f>+[44]Varillas!B60</f>
        <v>CXP17</v>
      </c>
      <c r="C2493" s="49" t="str">
        <f>+[44]Varillas!C60</f>
        <v xml:space="preserve">VARILLA DE ARMAR DE 1.20m., APTO PARA CONDUCTOR DE AAAC. De 50 mm3                                                                                                                                                                                        </v>
      </c>
      <c r="D2493" s="49">
        <f>+[44]Varillas!D60</f>
        <v>2.33</v>
      </c>
      <c r="E2493" s="53">
        <f>+[44]Varillas!E60</f>
        <v>3.01</v>
      </c>
      <c r="F2493" s="53"/>
      <c r="G2493" s="49" t="str">
        <f>+[44]Varillas!F60</f>
        <v>S</v>
      </c>
      <c r="H2493" s="49">
        <f>+[44]Varillas!G60</f>
        <v>150</v>
      </c>
      <c r="I2493" s="49" t="str">
        <f>+[44]Varillas!H60</f>
        <v>Factura 001-000800</v>
      </c>
      <c r="J2493" s="49" t="str">
        <f>+[44]Varillas!I60</f>
        <v>Individual</v>
      </c>
      <c r="K2493" s="49" t="str">
        <f>+[44]Varillas!J60</f>
        <v>ELOR</v>
      </c>
      <c r="L2493" s="49" t="str">
        <f>+[44]Varillas!K60</f>
        <v>DIPACO S.A.C.</v>
      </c>
      <c r="M2493" s="49">
        <f>+[44]Varillas!L60</f>
        <v>42657</v>
      </c>
      <c r="N2493" s="49">
        <f>+[44]Varillas!M60</f>
        <v>150</v>
      </c>
      <c r="O2493" s="49" t="str">
        <f>+[44]Varillas!N60</f>
        <v>Sustento</v>
      </c>
      <c r="P2493" s="49">
        <f>+[44]Varillas!O60</f>
        <v>150</v>
      </c>
      <c r="Q2493" s="49" t="str">
        <f>+[44]Varillas!P60</f>
        <v>S</v>
      </c>
      <c r="R2493" s="51">
        <f t="shared" si="156"/>
        <v>0.29184549356223166</v>
      </c>
      <c r="S2493" s="45" t="str">
        <f t="shared" si="157"/>
        <v>ELOR: Factura 001-000800</v>
      </c>
      <c r="V2493" s="46">
        <f t="shared" si="159"/>
        <v>1</v>
      </c>
    </row>
    <row r="2494" spans="1:22" s="45" customFormat="1" ht="11.25" hidden="1" customHeight="1" x14ac:dyDescent="0.2">
      <c r="A2494" s="47">
        <f t="shared" si="158"/>
        <v>2480</v>
      </c>
      <c r="B2494" s="48" t="str">
        <f>+[44]Varillas!B61</f>
        <v>CXP18</v>
      </c>
      <c r="C2494" s="49" t="str">
        <f>+[44]Varillas!C61</f>
        <v xml:space="preserve">VARILLA DE ARMAR DE 1.20m., APTO PARA CONDUCTOR DE AAAC. De 70 mm2                                                                                                                                                                                        </v>
      </c>
      <c r="D2494" s="49">
        <f>+[44]Varillas!D61</f>
        <v>2.89</v>
      </c>
      <c r="E2494" s="53">
        <f>+[44]Varillas!E61</f>
        <v>3.71</v>
      </c>
      <c r="F2494" s="53"/>
      <c r="G2494" s="49" t="str">
        <f>+[44]Varillas!F61</f>
        <v>S</v>
      </c>
      <c r="H2494" s="49">
        <f>+[44]Varillas!G61</f>
        <v>150</v>
      </c>
      <c r="I2494" s="49" t="str">
        <f>+[44]Varillas!H61</f>
        <v>Factura 001-000800</v>
      </c>
      <c r="J2494" s="49" t="str">
        <f>+[44]Varillas!I61</f>
        <v>Individual</v>
      </c>
      <c r="K2494" s="49" t="str">
        <f>+[44]Varillas!J61</f>
        <v>ELOR</v>
      </c>
      <c r="L2494" s="49" t="str">
        <f>+[44]Varillas!K61</f>
        <v>DIPACO S.A.C.</v>
      </c>
      <c r="M2494" s="49">
        <f>+[44]Varillas!L61</f>
        <v>42657</v>
      </c>
      <c r="N2494" s="49">
        <f>+[44]Varillas!M61</f>
        <v>150</v>
      </c>
      <c r="O2494" s="49" t="str">
        <f>+[44]Varillas!N61</f>
        <v>Sustento</v>
      </c>
      <c r="P2494" s="49">
        <f>+[44]Varillas!O61</f>
        <v>150</v>
      </c>
      <c r="Q2494" s="49" t="str">
        <f>+[44]Varillas!P61</f>
        <v>S</v>
      </c>
      <c r="R2494" s="51">
        <f t="shared" si="156"/>
        <v>0.28373702422145319</v>
      </c>
      <c r="S2494" s="45" t="str">
        <f t="shared" si="157"/>
        <v>ELOR: Factura 001-000800</v>
      </c>
      <c r="V2494" s="46">
        <f t="shared" si="159"/>
        <v>1</v>
      </c>
    </row>
    <row r="2495" spans="1:22" s="45" customFormat="1" ht="11.25" hidden="1" customHeight="1" x14ac:dyDescent="0.2">
      <c r="A2495" s="47">
        <f t="shared" si="158"/>
        <v>2481</v>
      </c>
      <c r="B2495" s="48" t="str">
        <f>+[44]Varillas!B62</f>
        <v>CXP20</v>
      </c>
      <c r="C2495" s="49" t="str">
        <f>+[44]Varillas!C62</f>
        <v xml:space="preserve">VARILLA DE ARMAR DE 1.20m., APTO PARA CONDUCTOR DE AAAC. De 90 mm2                                                                                                                                                                                        </v>
      </c>
      <c r="D2495" s="49">
        <f>+[44]Varillas!D62</f>
        <v>5.54</v>
      </c>
      <c r="E2495" s="53">
        <f>+[44]Varillas!E62</f>
        <v>6.16</v>
      </c>
      <c r="F2495" s="53"/>
      <c r="G2495" s="49" t="str">
        <f>+[44]Varillas!F62</f>
        <v>S</v>
      </c>
      <c r="H2495" s="49">
        <f>+[44]Varillas!G62</f>
        <v>150</v>
      </c>
      <c r="I2495" s="49" t="str">
        <f>+[44]Varillas!H62</f>
        <v>Factura 001-000800</v>
      </c>
      <c r="J2495" s="49" t="str">
        <f>+[44]Varillas!I62</f>
        <v>Individual</v>
      </c>
      <c r="K2495" s="49" t="str">
        <f>+[44]Varillas!J62</f>
        <v>ELOR</v>
      </c>
      <c r="L2495" s="49" t="str">
        <f>+[44]Varillas!K62</f>
        <v>DIPACO S.A.C.</v>
      </c>
      <c r="M2495" s="49">
        <f>+[44]Varillas!L62</f>
        <v>42657</v>
      </c>
      <c r="N2495" s="49">
        <f>+[44]Varillas!M62</f>
        <v>150</v>
      </c>
      <c r="O2495" s="49" t="str">
        <f>+[44]Varillas!N62</f>
        <v>Sustento</v>
      </c>
      <c r="P2495" s="49">
        <f>+[44]Varillas!O62</f>
        <v>150</v>
      </c>
      <c r="Q2495" s="49" t="str">
        <f>+[44]Varillas!P62</f>
        <v>S</v>
      </c>
      <c r="R2495" s="51">
        <f t="shared" si="156"/>
        <v>0.11191335740072206</v>
      </c>
      <c r="S2495" s="45" t="str">
        <f t="shared" si="157"/>
        <v>ELOR: Factura 001-000800</v>
      </c>
      <c r="V2495" s="46">
        <f t="shared" si="159"/>
        <v>1</v>
      </c>
    </row>
    <row r="2496" spans="1:22" s="45" customFormat="1" ht="11.25" hidden="1" customHeight="1" x14ac:dyDescent="0.2">
      <c r="A2496" s="47">
        <f t="shared" si="158"/>
        <v>2482</v>
      </c>
      <c r="B2496" s="48" t="str">
        <f>+[44]Varillas!B63</f>
        <v>IAA11</v>
      </c>
      <c r="C2496" s="49" t="str">
        <f>+[44]Varillas!C63</f>
        <v xml:space="preserve">VARILLA DE FIERRO DE CONSTRUCCION 1/4 X 9M                                                                                                                                                                                                                </v>
      </c>
      <c r="D2496" s="49" t="str">
        <f>+[44]Varillas!D63</f>
        <v>Sin Costo (No Utilizado)</v>
      </c>
      <c r="E2496" s="53">
        <f>+[44]Varillas!E63</f>
        <v>0</v>
      </c>
      <c r="F2496" s="53"/>
      <c r="G2496" s="49" t="str">
        <f>+[44]Varillas!F63</f>
        <v>A</v>
      </c>
      <c r="H2496" s="49" t="str">
        <f>+[44]Varillas!G63</f>
        <v/>
      </c>
      <c r="I2496" s="49" t="str">
        <f>+[44]Varillas!H63</f>
        <v>Precio Regulado 2012</v>
      </c>
      <c r="J2496" s="49" t="str">
        <f>+[44]Varillas!I63</f>
        <v/>
      </c>
      <c r="K2496" s="49" t="str">
        <f>+[44]Varillas!J63</f>
        <v/>
      </c>
      <c r="L2496" s="49" t="str">
        <f>+[44]Varillas!K63</f>
        <v/>
      </c>
      <c r="M2496" s="49" t="str">
        <f>+[44]Varillas!L63</f>
        <v/>
      </c>
      <c r="N2496" s="49" t="str">
        <f>+[44]Varillas!M63</f>
        <v/>
      </c>
      <c r="O2496" s="49" t="str">
        <f>+[44]Varillas!N63</f>
        <v>Precio regulado 2012</v>
      </c>
      <c r="P2496" s="49" t="str">
        <f>+[44]Varillas!O63</f>
        <v/>
      </c>
      <c r="Q2496" s="49" t="str">
        <f>+[44]Varillas!P63</f>
        <v>A</v>
      </c>
      <c r="R2496" s="51" t="str">
        <f t="shared" si="156"/>
        <v/>
      </c>
      <c r="S2496" s="45" t="str">
        <f t="shared" si="157"/>
        <v>Precio regulado 2012</v>
      </c>
      <c r="V2496" s="46">
        <f t="shared" si="159"/>
        <v>1</v>
      </c>
    </row>
    <row r="2497" spans="1:22" s="45" customFormat="1" ht="11.25" hidden="1" customHeight="1" x14ac:dyDescent="0.2">
      <c r="A2497" s="47">
        <f t="shared" si="158"/>
        <v>2483</v>
      </c>
      <c r="B2497" s="48" t="str">
        <f>+[44]Varillas!B64</f>
        <v>IAA10</v>
      </c>
      <c r="C2497" s="49" t="str">
        <f>+[44]Varillas!C64</f>
        <v xml:space="preserve">VARILLA DE FIERRO DE CONSTRUCCION DE 1/2 X 9M                                                                                                                                                                                                             </v>
      </c>
      <c r="D2497" s="49">
        <f>+[44]Varillas!D64</f>
        <v>10.14</v>
      </c>
      <c r="E2497" s="53">
        <f>+[44]Varillas!E64</f>
        <v>11.274801444043323</v>
      </c>
      <c r="F2497" s="53"/>
      <c r="G2497" s="49" t="str">
        <f>+[44]Varillas!F64</f>
        <v>E</v>
      </c>
      <c r="H2497" s="49" t="str">
        <f>+[44]Varillas!G64</f>
        <v/>
      </c>
      <c r="I2497" s="49" t="str">
        <f>+[44]Varillas!H64</f>
        <v>Estimado</v>
      </c>
      <c r="J2497" s="49" t="str">
        <f>+[44]Varillas!I64</f>
        <v/>
      </c>
      <c r="K2497" s="49" t="str">
        <f>+[44]Varillas!J64</f>
        <v/>
      </c>
      <c r="L2497" s="49" t="str">
        <f>+[44]Varillas!K64</f>
        <v/>
      </c>
      <c r="M2497" s="49" t="str">
        <f>+[44]Varillas!L64</f>
        <v/>
      </c>
      <c r="N2497" s="49" t="str">
        <f>+[44]Varillas!M64</f>
        <v/>
      </c>
      <c r="O2497" s="49" t="str">
        <f>+[44]Varillas!N64</f>
        <v>Estimado</v>
      </c>
      <c r="P2497" s="49" t="str">
        <f>+[44]Varillas!O64</f>
        <v/>
      </c>
      <c r="Q2497" s="49" t="str">
        <f>+[44]Varillas!P64</f>
        <v>E</v>
      </c>
      <c r="R2497" s="51">
        <f t="shared" si="156"/>
        <v>0.11191335740072206</v>
      </c>
      <c r="S2497" s="45" t="str">
        <f t="shared" si="157"/>
        <v>Estimado.rar</v>
      </c>
      <c r="V2497" s="46">
        <f t="shared" si="159"/>
        <v>1</v>
      </c>
    </row>
    <row r="2498" spans="1:22" s="45" customFormat="1" ht="11.25" hidden="1" customHeight="1" x14ac:dyDescent="0.2">
      <c r="A2498" s="47">
        <f t="shared" si="158"/>
        <v>2484</v>
      </c>
      <c r="B2498" s="48" t="str">
        <f>+[44]Varillas!B65</f>
        <v>IAA09</v>
      </c>
      <c r="C2498" s="49" t="str">
        <f>+[44]Varillas!C65</f>
        <v xml:space="preserve">VARILLA DE FIERRO DE CONSTRUCCION DE 3/8 X 9M                                                                                                                                                                                                             </v>
      </c>
      <c r="D2498" s="49" t="str">
        <f>+[44]Varillas!D65</f>
        <v>Sin Costo (No Utilizado)</v>
      </c>
      <c r="E2498" s="53">
        <f>+[44]Varillas!E65</f>
        <v>0</v>
      </c>
      <c r="F2498" s="53"/>
      <c r="G2498" s="49" t="str">
        <f>+[44]Varillas!F65</f>
        <v>A</v>
      </c>
      <c r="H2498" s="49" t="str">
        <f>+[44]Varillas!G65</f>
        <v/>
      </c>
      <c r="I2498" s="49" t="str">
        <f>+[44]Varillas!H65</f>
        <v>Precio Regulado 2012</v>
      </c>
      <c r="J2498" s="49" t="str">
        <f>+[44]Varillas!I65</f>
        <v/>
      </c>
      <c r="K2498" s="49" t="str">
        <f>+[44]Varillas!J65</f>
        <v/>
      </c>
      <c r="L2498" s="49" t="str">
        <f>+[44]Varillas!K65</f>
        <v/>
      </c>
      <c r="M2498" s="49" t="str">
        <f>+[44]Varillas!L65</f>
        <v/>
      </c>
      <c r="N2498" s="49" t="str">
        <f>+[44]Varillas!M65</f>
        <v/>
      </c>
      <c r="O2498" s="49" t="str">
        <f>+[44]Varillas!N65</f>
        <v>Precio regulado 2012</v>
      </c>
      <c r="P2498" s="49" t="str">
        <f>+[44]Varillas!O65</f>
        <v/>
      </c>
      <c r="Q2498" s="49" t="str">
        <f>+[44]Varillas!P65</f>
        <v>A</v>
      </c>
      <c r="R2498" s="51" t="str">
        <f t="shared" si="156"/>
        <v/>
      </c>
      <c r="S2498" s="45" t="str">
        <f t="shared" si="157"/>
        <v>Precio regulado 2012</v>
      </c>
      <c r="V2498" s="46">
        <f t="shared" si="159"/>
        <v>1</v>
      </c>
    </row>
    <row r="2499" spans="1:22" s="45" customFormat="1" ht="11.25" hidden="1" customHeight="1" x14ac:dyDescent="0.2">
      <c r="A2499" s="47">
        <f t="shared" si="158"/>
        <v>2485</v>
      </c>
      <c r="B2499" s="48" t="str">
        <f>+[44]Varillas!B66</f>
        <v>IAA08</v>
      </c>
      <c r="C2499" s="49" t="str">
        <f>+[44]Varillas!C66</f>
        <v xml:space="preserve">VARILLA DE FIERRO DE CONSTRUCCION DE 5/8 X 9M                                                                                                                                                                                                             </v>
      </c>
      <c r="D2499" s="49" t="str">
        <f>+[44]Varillas!D66</f>
        <v>Sin Costo (No Utilizado)</v>
      </c>
      <c r="E2499" s="53">
        <f>+[44]Varillas!E66</f>
        <v>0</v>
      </c>
      <c r="F2499" s="53"/>
      <c r="G2499" s="49" t="str">
        <f>+[44]Varillas!F66</f>
        <v>A</v>
      </c>
      <c r="H2499" s="49" t="str">
        <f>+[44]Varillas!G66</f>
        <v/>
      </c>
      <c r="I2499" s="49" t="str">
        <f>+[44]Varillas!H66</f>
        <v>Precio Regulado 2012</v>
      </c>
      <c r="J2499" s="49" t="str">
        <f>+[44]Varillas!I66</f>
        <v/>
      </c>
      <c r="K2499" s="49" t="str">
        <f>+[44]Varillas!J66</f>
        <v/>
      </c>
      <c r="L2499" s="49" t="str">
        <f>+[44]Varillas!K66</f>
        <v/>
      </c>
      <c r="M2499" s="49" t="str">
        <f>+[44]Varillas!L66</f>
        <v/>
      </c>
      <c r="N2499" s="49" t="str">
        <f>+[44]Varillas!M66</f>
        <v/>
      </c>
      <c r="O2499" s="49" t="str">
        <f>+[44]Varillas!N66</f>
        <v>Precio regulado 2012</v>
      </c>
      <c r="P2499" s="49" t="str">
        <f>+[44]Varillas!O66</f>
        <v/>
      </c>
      <c r="Q2499" s="49" t="str">
        <f>+[44]Varillas!P66</f>
        <v>A</v>
      </c>
      <c r="R2499" s="51" t="str">
        <f t="shared" ref="R2499:R2562" si="160">+IFERROR(E2499/D2499-1,"")</f>
        <v/>
      </c>
      <c r="S2499" s="45" t="str">
        <f t="shared" ref="S2499:S2562" si="161">+IF(O2499="Sustento",K2499&amp;": "&amp;I2499,IF(O2499="Precio regulado 2012",O2499,IF(O2499="Estimado","Estimado.rar",O2499)))</f>
        <v>Precio regulado 2012</v>
      </c>
      <c r="V2499" s="46">
        <f t="shared" si="159"/>
        <v>1</v>
      </c>
    </row>
    <row r="2500" spans="1:22" s="45" customFormat="1" ht="11.25" hidden="1" customHeight="1" x14ac:dyDescent="0.2">
      <c r="A2500" s="47">
        <f t="shared" si="158"/>
        <v>2486</v>
      </c>
      <c r="B2500" s="48" t="str">
        <f>+'[45]No Utilizados'!B8</f>
        <v>TAA01</v>
      </c>
      <c r="C2500" s="49" t="str">
        <f>+'[45]No Utilizados'!C8</f>
        <v xml:space="preserve">ACCESORIOS PARA ANCLAJE DE TRANSFORMADOR 10 X 60 X 420MM                                                                                                                                                                                                  </v>
      </c>
      <c r="D2500" s="49" t="str">
        <f>+'[45]No Utilizados'!D8</f>
        <v>Sin Costo (No Utilizado)</v>
      </c>
      <c r="E2500" s="53">
        <f>+'[45]No Utilizados'!E8</f>
        <v>0</v>
      </c>
      <c r="F2500" s="53"/>
      <c r="G2500" s="49" t="str">
        <f>+'[45]No Utilizados'!F8</f>
        <v>A</v>
      </c>
      <c r="H2500" s="49" t="str">
        <f>+'[45]No Utilizados'!G8</f>
        <v/>
      </c>
      <c r="I2500" s="49" t="str">
        <f>+'[45]No Utilizados'!H8</f>
        <v>Precio Regulado 2012</v>
      </c>
      <c r="J2500" s="49" t="str">
        <f>+'[45]No Utilizados'!I8</f>
        <v/>
      </c>
      <c r="K2500" s="49" t="str">
        <f>+'[45]No Utilizados'!J8</f>
        <v/>
      </c>
      <c r="L2500" s="49" t="str">
        <f>+'[45]No Utilizados'!K8</f>
        <v/>
      </c>
      <c r="M2500" s="49" t="str">
        <f>+'[45]No Utilizados'!L8</f>
        <v/>
      </c>
      <c r="N2500" s="49" t="str">
        <f>+'[45]No Utilizados'!M8</f>
        <v/>
      </c>
      <c r="O2500" s="49" t="str">
        <f>+'[45]No Utilizados'!N8</f>
        <v>Precio regulado 2012</v>
      </c>
      <c r="P2500" s="49" t="str">
        <f>+'[45]No Utilizados'!O8</f>
        <v/>
      </c>
      <c r="Q2500" s="49" t="str">
        <f>+'[45]No Utilizados'!P8</f>
        <v>A</v>
      </c>
      <c r="R2500" s="51" t="str">
        <f t="shared" si="160"/>
        <v/>
      </c>
      <c r="S2500" s="45" t="str">
        <f t="shared" si="161"/>
        <v>Precio regulado 2012</v>
      </c>
      <c r="V2500" s="46">
        <f t="shared" si="159"/>
        <v>1</v>
      </c>
    </row>
    <row r="2501" spans="1:22" s="45" customFormat="1" ht="11.25" hidden="1" customHeight="1" x14ac:dyDescent="0.2">
      <c r="A2501" s="47">
        <f t="shared" si="158"/>
        <v>2487</v>
      </c>
      <c r="B2501" s="48" t="str">
        <f>+'[45]No Utilizados'!B9</f>
        <v>PCB16</v>
      </c>
      <c r="C2501" s="49" t="str">
        <f>+'[45]No Utilizados'!C9</f>
        <v xml:space="preserve">ANGULO ACERO GALVANIZADO SAE1020 3/16X1.1/4X1.1/4LINEA AEREA                                                                                                                                                                                              </v>
      </c>
      <c r="D2501" s="49">
        <f>+'[45]No Utilizados'!D9</f>
        <v>3.96</v>
      </c>
      <c r="E2501" s="53">
        <f>+'[45]No Utilizados'!E9</f>
        <v>3.96</v>
      </c>
      <c r="F2501" s="53"/>
      <c r="G2501" s="49" t="str">
        <f>+'[45]No Utilizados'!F9</f>
        <v>E</v>
      </c>
      <c r="H2501" s="49" t="str">
        <f>+'[45]No Utilizados'!G9</f>
        <v/>
      </c>
      <c r="I2501" s="49" t="str">
        <f>+'[45]No Utilizados'!H9</f>
        <v>Estimado</v>
      </c>
      <c r="J2501" s="49" t="str">
        <f>+'[45]No Utilizados'!I9</f>
        <v/>
      </c>
      <c r="K2501" s="49" t="str">
        <f>+'[45]No Utilizados'!J9</f>
        <v/>
      </c>
      <c r="L2501" s="49" t="str">
        <f>+'[45]No Utilizados'!K9</f>
        <v/>
      </c>
      <c r="M2501" s="49" t="str">
        <f>+'[45]No Utilizados'!L9</f>
        <v/>
      </c>
      <c r="N2501" s="49" t="str">
        <f>+'[45]No Utilizados'!M9</f>
        <v/>
      </c>
      <c r="O2501" s="49" t="str">
        <f>+'[45]No Utilizados'!N9</f>
        <v>Estimado</v>
      </c>
      <c r="P2501" s="49" t="str">
        <f>+'[45]No Utilizados'!O9</f>
        <v/>
      </c>
      <c r="Q2501" s="49" t="str">
        <f>+'[45]No Utilizados'!P9</f>
        <v>E</v>
      </c>
      <c r="R2501" s="51">
        <f t="shared" si="160"/>
        <v>0</v>
      </c>
      <c r="S2501" s="45" t="str">
        <f t="shared" si="161"/>
        <v>Estimado.rar</v>
      </c>
      <c r="V2501" s="46">
        <f t="shared" si="159"/>
        <v>1</v>
      </c>
    </row>
    <row r="2502" spans="1:22" s="45" customFormat="1" ht="11.25" hidden="1" customHeight="1" x14ac:dyDescent="0.2">
      <c r="A2502" s="47">
        <f t="shared" si="158"/>
        <v>2488</v>
      </c>
      <c r="B2502" s="48" t="str">
        <f>+'[45]No Utilizados'!B10</f>
        <v>DXS36</v>
      </c>
      <c r="C2502" s="49" t="str">
        <f>+'[45]No Utilizados'!C10</f>
        <v xml:space="preserve">BATERIA 2X12VDC                                                                                                                                                                                                                                           </v>
      </c>
      <c r="D2502" s="49" t="str">
        <f>+'[45]No Utilizados'!D10</f>
        <v>Sin Costo (No Utilizado)</v>
      </c>
      <c r="E2502" s="53">
        <f>+'[45]No Utilizados'!E10</f>
        <v>0</v>
      </c>
      <c r="F2502" s="53"/>
      <c r="G2502" s="49" t="str">
        <f>+'[45]No Utilizados'!F10</f>
        <v>A</v>
      </c>
      <c r="H2502" s="49" t="str">
        <f>+'[45]No Utilizados'!G10</f>
        <v/>
      </c>
      <c r="I2502" s="49" t="str">
        <f>+'[45]No Utilizados'!H10</f>
        <v>Precio Regulado 2012</v>
      </c>
      <c r="J2502" s="49" t="str">
        <f>+'[45]No Utilizados'!I10</f>
        <v/>
      </c>
      <c r="K2502" s="49" t="str">
        <f>+'[45]No Utilizados'!J10</f>
        <v/>
      </c>
      <c r="L2502" s="49" t="str">
        <f>+'[45]No Utilizados'!K10</f>
        <v/>
      </c>
      <c r="M2502" s="49" t="str">
        <f>+'[45]No Utilizados'!L10</f>
        <v/>
      </c>
      <c r="N2502" s="49" t="str">
        <f>+'[45]No Utilizados'!M10</f>
        <v/>
      </c>
      <c r="O2502" s="49" t="str">
        <f>+'[45]No Utilizados'!N10</f>
        <v>Precio regulado 2012</v>
      </c>
      <c r="P2502" s="49" t="str">
        <f>+'[45]No Utilizados'!O10</f>
        <v/>
      </c>
      <c r="Q2502" s="49" t="str">
        <f>+'[45]No Utilizados'!P10</f>
        <v>A</v>
      </c>
      <c r="R2502" s="51" t="str">
        <f t="shared" si="160"/>
        <v/>
      </c>
      <c r="S2502" s="45" t="str">
        <f t="shared" si="161"/>
        <v>Precio regulado 2012</v>
      </c>
      <c r="V2502" s="46">
        <f t="shared" si="159"/>
        <v>1</v>
      </c>
    </row>
    <row r="2503" spans="1:22" s="45" customFormat="1" ht="11.25" hidden="1" customHeight="1" x14ac:dyDescent="0.2">
      <c r="A2503" s="47">
        <f t="shared" si="158"/>
        <v>2489</v>
      </c>
      <c r="B2503" s="48" t="str">
        <f>+'[45]No Utilizados'!B11</f>
        <v>CXX44</v>
      </c>
      <c r="C2503" s="49" t="str">
        <f>+'[45]No Utilizados'!C11</f>
        <v xml:space="preserve">BORNE RESINA TERMOPLAST. TETRAPOLAR 30A. 500V. 16MM2                                                                                                                                                                                                      </v>
      </c>
      <c r="D2503" s="49">
        <f>+'[45]No Utilizados'!D11</f>
        <v>0.4</v>
      </c>
      <c r="E2503" s="53">
        <f>+'[45]No Utilizados'!E11</f>
        <v>0.4</v>
      </c>
      <c r="F2503" s="53"/>
      <c r="G2503" s="49" t="str">
        <f>+'[45]No Utilizados'!F11</f>
        <v>E</v>
      </c>
      <c r="H2503" s="49" t="str">
        <f>+'[45]No Utilizados'!G11</f>
        <v/>
      </c>
      <c r="I2503" s="49" t="str">
        <f>+'[45]No Utilizados'!H11</f>
        <v>Estimado</v>
      </c>
      <c r="J2503" s="49" t="str">
        <f>+'[45]No Utilizados'!I11</f>
        <v/>
      </c>
      <c r="K2503" s="49" t="str">
        <f>+'[45]No Utilizados'!J11</f>
        <v/>
      </c>
      <c r="L2503" s="49" t="str">
        <f>+'[45]No Utilizados'!K11</f>
        <v/>
      </c>
      <c r="M2503" s="49" t="str">
        <f>+'[45]No Utilizados'!L11</f>
        <v/>
      </c>
      <c r="N2503" s="49" t="str">
        <f>+'[45]No Utilizados'!M11</f>
        <v/>
      </c>
      <c r="O2503" s="49" t="str">
        <f>+'[45]No Utilizados'!N11</f>
        <v>Estimado</v>
      </c>
      <c r="P2503" s="49" t="str">
        <f>+'[45]No Utilizados'!O11</f>
        <v/>
      </c>
      <c r="Q2503" s="49" t="str">
        <f>+'[45]No Utilizados'!P11</f>
        <v>E</v>
      </c>
      <c r="R2503" s="51">
        <f t="shared" si="160"/>
        <v>0</v>
      </c>
      <c r="S2503" s="45" t="str">
        <f t="shared" si="161"/>
        <v>Estimado.rar</v>
      </c>
      <c r="V2503" s="46">
        <f t="shared" si="159"/>
        <v>1</v>
      </c>
    </row>
    <row r="2504" spans="1:22" s="45" customFormat="1" ht="11.25" hidden="1" customHeight="1" x14ac:dyDescent="0.2">
      <c r="A2504" s="47">
        <f t="shared" si="158"/>
        <v>2490</v>
      </c>
      <c r="B2504" s="48" t="str">
        <f>+'[45]No Utilizados'!B12</f>
        <v>FXX13</v>
      </c>
      <c r="C2504" s="49" t="str">
        <f>+'[45]No Utilizados'!C12</f>
        <v xml:space="preserve">CABLE DE ACERO GALVANIZADO 1/2                                                                                                                                                                                                                            </v>
      </c>
      <c r="D2504" s="49">
        <f>+'[45]No Utilizados'!D12</f>
        <v>2.5</v>
      </c>
      <c r="E2504" s="53">
        <f>+'[45]No Utilizados'!E12</f>
        <v>2.5</v>
      </c>
      <c r="F2504" s="53"/>
      <c r="G2504" s="49" t="str">
        <f>+'[45]No Utilizados'!F12</f>
        <v>E</v>
      </c>
      <c r="H2504" s="49" t="str">
        <f>+'[45]No Utilizados'!G12</f>
        <v/>
      </c>
      <c r="I2504" s="49" t="str">
        <f>+'[45]No Utilizados'!H12</f>
        <v>Estimado</v>
      </c>
      <c r="J2504" s="49" t="str">
        <f>+'[45]No Utilizados'!I12</f>
        <v/>
      </c>
      <c r="K2504" s="49" t="str">
        <f>+'[45]No Utilizados'!J12</f>
        <v/>
      </c>
      <c r="L2504" s="49" t="str">
        <f>+'[45]No Utilizados'!K12</f>
        <v/>
      </c>
      <c r="M2504" s="49" t="str">
        <f>+'[45]No Utilizados'!L12</f>
        <v/>
      </c>
      <c r="N2504" s="49" t="str">
        <f>+'[45]No Utilizados'!M12</f>
        <v/>
      </c>
      <c r="O2504" s="49" t="str">
        <f>+'[45]No Utilizados'!N12</f>
        <v>Estimado</v>
      </c>
      <c r="P2504" s="49" t="str">
        <f>+'[45]No Utilizados'!O12</f>
        <v/>
      </c>
      <c r="Q2504" s="49" t="str">
        <f>+'[45]No Utilizados'!P12</f>
        <v>E</v>
      </c>
      <c r="R2504" s="51">
        <f t="shared" si="160"/>
        <v>0</v>
      </c>
      <c r="S2504" s="45" t="str">
        <f t="shared" si="161"/>
        <v>Estimado.rar</v>
      </c>
      <c r="V2504" s="46">
        <f t="shared" si="159"/>
        <v>1</v>
      </c>
    </row>
    <row r="2505" spans="1:22" s="45" customFormat="1" ht="11.25" hidden="1" customHeight="1" x14ac:dyDescent="0.2">
      <c r="A2505" s="47">
        <f t="shared" si="158"/>
        <v>2491</v>
      </c>
      <c r="B2505" s="48" t="str">
        <f>+'[45]No Utilizados'!B13</f>
        <v>CDA01</v>
      </c>
      <c r="C2505" s="49" t="str">
        <f>+'[45]No Utilizados'!C13</f>
        <v xml:space="preserve">CABLE DE ACERO GALVANIZADO DE 1/4                                                                                                                                                                                                                         </v>
      </c>
      <c r="D2505" s="49">
        <f>+'[45]No Utilizados'!D13</f>
        <v>0.8</v>
      </c>
      <c r="E2505" s="53">
        <f>+'[45]No Utilizados'!E13</f>
        <v>0.8</v>
      </c>
      <c r="F2505" s="53"/>
      <c r="G2505" s="49" t="str">
        <f>+'[45]No Utilizados'!F13</f>
        <v>E</v>
      </c>
      <c r="H2505" s="49" t="str">
        <f>+'[45]No Utilizados'!G13</f>
        <v/>
      </c>
      <c r="I2505" s="49" t="str">
        <f>+'[45]No Utilizados'!H13</f>
        <v>Estimado</v>
      </c>
      <c r="J2505" s="49" t="str">
        <f>+'[45]No Utilizados'!I13</f>
        <v/>
      </c>
      <c r="K2505" s="49" t="str">
        <f>+'[45]No Utilizados'!J13</f>
        <v/>
      </c>
      <c r="L2505" s="49" t="str">
        <f>+'[45]No Utilizados'!K13</f>
        <v/>
      </c>
      <c r="M2505" s="49" t="str">
        <f>+'[45]No Utilizados'!L13</f>
        <v/>
      </c>
      <c r="N2505" s="49" t="str">
        <f>+'[45]No Utilizados'!M13</f>
        <v/>
      </c>
      <c r="O2505" s="49" t="str">
        <f>+'[45]No Utilizados'!N13</f>
        <v>Estimado</v>
      </c>
      <c r="P2505" s="49" t="str">
        <f>+'[45]No Utilizados'!O13</f>
        <v/>
      </c>
      <c r="Q2505" s="49" t="str">
        <f>+'[45]No Utilizados'!P13</f>
        <v>E</v>
      </c>
      <c r="R2505" s="51">
        <f t="shared" si="160"/>
        <v>0</v>
      </c>
      <c r="S2505" s="45" t="str">
        <f t="shared" si="161"/>
        <v>Estimado.rar</v>
      </c>
      <c r="V2505" s="46">
        <f t="shared" si="159"/>
        <v>1</v>
      </c>
    </row>
    <row r="2506" spans="1:22" s="45" customFormat="1" ht="11.25" hidden="1" customHeight="1" x14ac:dyDescent="0.2">
      <c r="A2506" s="47">
        <f t="shared" si="158"/>
        <v>2492</v>
      </c>
      <c r="B2506" s="48" t="str">
        <f>+'[45]No Utilizados'!B14</f>
        <v>CDA02</v>
      </c>
      <c r="C2506" s="49" t="str">
        <f>+'[45]No Utilizados'!C14</f>
        <v xml:space="preserve">CABLE DE ACERO GALVANIZADO DE 3/8                                                                                                                                                                                                                         </v>
      </c>
      <c r="D2506" s="49">
        <f>+'[45]No Utilizados'!D14</f>
        <v>1.1499999999999999</v>
      </c>
      <c r="E2506" s="53">
        <f>+'[45]No Utilizados'!E14</f>
        <v>0.44</v>
      </c>
      <c r="F2506" s="53"/>
      <c r="G2506" s="49" t="str">
        <f>+'[45]No Utilizados'!F14</f>
        <v>S</v>
      </c>
      <c r="H2506" s="49">
        <f>+'[45]No Utilizados'!G14</f>
        <v>3000</v>
      </c>
      <c r="I2506" s="49" t="str">
        <f>+'[45]No Utilizados'!H14</f>
        <v>Contrato N°43-2017</v>
      </c>
      <c r="J2506" s="49" t="str">
        <f>+'[45]No Utilizados'!I14</f>
        <v>Corporativa</v>
      </c>
      <c r="K2506" s="49" t="str">
        <f>+'[45]No Utilizados'!J14</f>
        <v>ELSE</v>
      </c>
      <c r="L2506" s="49" t="str">
        <f>+'[45]No Utilizados'!K14</f>
        <v>ING. SERVICIOS VALLADARES SANTIBAÑES HERMANOS S.A</v>
      </c>
      <c r="M2506" s="49">
        <f>+'[45]No Utilizados'!L14</f>
        <v>42850</v>
      </c>
      <c r="N2506" s="49">
        <f>+'[45]No Utilizados'!M14</f>
        <v>3000</v>
      </c>
      <c r="O2506" s="49" t="str">
        <f>+'[45]No Utilizados'!N14</f>
        <v>Sustento</v>
      </c>
      <c r="P2506" s="49">
        <f>+'[45]No Utilizados'!O14</f>
        <v>3000</v>
      </c>
      <c r="Q2506" s="49" t="str">
        <f>+'[45]No Utilizados'!P14</f>
        <v>S</v>
      </c>
      <c r="R2506" s="51">
        <f t="shared" si="160"/>
        <v>-0.61739130434782608</v>
      </c>
      <c r="S2506" s="45" t="str">
        <f t="shared" si="161"/>
        <v>ELSE: Contrato N°43-2017</v>
      </c>
      <c r="V2506" s="46">
        <f t="shared" si="159"/>
        <v>1</v>
      </c>
    </row>
    <row r="2507" spans="1:22" s="45" customFormat="1" ht="11.25" hidden="1" customHeight="1" x14ac:dyDescent="0.2">
      <c r="A2507" s="47">
        <f t="shared" si="158"/>
        <v>2493</v>
      </c>
      <c r="B2507" s="48" t="str">
        <f>+'[45]No Utilizados'!B15</f>
        <v>CXX42</v>
      </c>
      <c r="C2507" s="49" t="str">
        <f>+'[45]No Utilizados'!C15</f>
        <v xml:space="preserve">CAMPANA PARA TERMINAL INTEMPERIE 70/120MM2 10KV                                                                                                                                                                                                           </v>
      </c>
      <c r="D2507" s="49">
        <f>+'[45]No Utilizados'!D15</f>
        <v>16.5</v>
      </c>
      <c r="E2507" s="53">
        <f>+'[45]No Utilizados'!E15</f>
        <v>16.5</v>
      </c>
      <c r="F2507" s="53"/>
      <c r="G2507" s="49" t="str">
        <f>+'[45]No Utilizados'!F15</f>
        <v>E</v>
      </c>
      <c r="H2507" s="49" t="str">
        <f>+'[45]No Utilizados'!G15</f>
        <v/>
      </c>
      <c r="I2507" s="49" t="str">
        <f>+'[45]No Utilizados'!H15</f>
        <v>Estimado</v>
      </c>
      <c r="J2507" s="49" t="str">
        <f>+'[45]No Utilizados'!I15</f>
        <v/>
      </c>
      <c r="K2507" s="49" t="str">
        <f>+'[45]No Utilizados'!J15</f>
        <v/>
      </c>
      <c r="L2507" s="49" t="str">
        <f>+'[45]No Utilizados'!K15</f>
        <v/>
      </c>
      <c r="M2507" s="49" t="str">
        <f>+'[45]No Utilizados'!L15</f>
        <v/>
      </c>
      <c r="N2507" s="49" t="str">
        <f>+'[45]No Utilizados'!M15</f>
        <v/>
      </c>
      <c r="O2507" s="49" t="str">
        <f>+'[45]No Utilizados'!N15</f>
        <v>Estimado</v>
      </c>
      <c r="P2507" s="49" t="str">
        <f>+'[45]No Utilizados'!O15</f>
        <v/>
      </c>
      <c r="Q2507" s="49" t="str">
        <f>+'[45]No Utilizados'!P15</f>
        <v>E</v>
      </c>
      <c r="R2507" s="51">
        <f t="shared" si="160"/>
        <v>0</v>
      </c>
      <c r="S2507" s="45" t="str">
        <f t="shared" si="161"/>
        <v>Estimado.rar</v>
      </c>
      <c r="V2507" s="46">
        <f t="shared" si="159"/>
        <v>1</v>
      </c>
    </row>
    <row r="2508" spans="1:22" s="45" customFormat="1" ht="11.25" hidden="1" customHeight="1" x14ac:dyDescent="0.2">
      <c r="A2508" s="47">
        <f t="shared" ref="A2508:A2571" si="162">+A2507+1</f>
        <v>2494</v>
      </c>
      <c r="B2508" s="48" t="str">
        <f>+'[45]No Utilizados'!B16</f>
        <v>CXP10</v>
      </c>
      <c r="C2508" s="49" t="str">
        <f>+'[45]No Utilizados'!C16</f>
        <v xml:space="preserve">CANALETA DE ACERO GALVANIZADO PARA PROTECCION DE CABLES SUBTERRANEOS EN POSTE 2M LONG                                                                                                                                                                     </v>
      </c>
      <c r="D2508" s="49" t="str">
        <f>+'[45]No Utilizados'!D16</f>
        <v>Sin Costo (No Utilizado)</v>
      </c>
      <c r="E2508" s="53">
        <f>+'[45]No Utilizados'!E16</f>
        <v>32</v>
      </c>
      <c r="F2508" s="53"/>
      <c r="G2508" s="49" t="str">
        <f>+'[45]No Utilizados'!F16</f>
        <v>E</v>
      </c>
      <c r="H2508" s="49" t="str">
        <f>+'[45]No Utilizados'!G16</f>
        <v/>
      </c>
      <c r="I2508" s="49" t="str">
        <f>+'[45]No Utilizados'!H16</f>
        <v>Estimado</v>
      </c>
      <c r="J2508" s="49" t="str">
        <f>+'[45]No Utilizados'!I16</f>
        <v/>
      </c>
      <c r="K2508" s="49" t="str">
        <f>+'[45]No Utilizados'!J16</f>
        <v/>
      </c>
      <c r="L2508" s="49" t="str">
        <f>+'[45]No Utilizados'!K16</f>
        <v/>
      </c>
      <c r="M2508" s="49" t="str">
        <f>+'[45]No Utilizados'!L16</f>
        <v/>
      </c>
      <c r="N2508" s="49" t="str">
        <f>+'[45]No Utilizados'!M16</f>
        <v/>
      </c>
      <c r="O2508" s="49" t="str">
        <f>+'[45]No Utilizados'!N16</f>
        <v>Estimado</v>
      </c>
      <c r="P2508" s="49" t="str">
        <f>+'[45]No Utilizados'!O16</f>
        <v/>
      </c>
      <c r="Q2508" s="49" t="str">
        <f>+'[45]No Utilizados'!P16</f>
        <v>E</v>
      </c>
      <c r="R2508" s="51" t="str">
        <f t="shared" si="160"/>
        <v/>
      </c>
      <c r="S2508" s="45" t="str">
        <f t="shared" si="161"/>
        <v>Estimado.rar</v>
      </c>
      <c r="V2508" s="46">
        <f t="shared" si="159"/>
        <v>1</v>
      </c>
    </row>
    <row r="2509" spans="1:22" s="45" customFormat="1" ht="11.25" hidden="1" customHeight="1" x14ac:dyDescent="0.2">
      <c r="A2509" s="47">
        <f t="shared" si="162"/>
        <v>2495</v>
      </c>
      <c r="B2509" s="48" t="str">
        <f>+'[45]No Utilizados'!B17</f>
        <v>CXX40</v>
      </c>
      <c r="C2509" s="49" t="str">
        <f>+'[45]No Utilizados'!C17</f>
        <v xml:space="preserve">CAPUCHON TERMORREST. CABLE NKY  70/120MM2.                                                                                                                                                                                                                </v>
      </c>
      <c r="D2509" s="49">
        <f>+'[45]No Utilizados'!D17</f>
        <v>13.8</v>
      </c>
      <c r="E2509" s="53">
        <f>+'[45]No Utilizados'!E17</f>
        <v>2.58</v>
      </c>
      <c r="F2509" s="53"/>
      <c r="G2509" s="49" t="str">
        <f>+'[45]No Utilizados'!F17</f>
        <v>S</v>
      </c>
      <c r="H2509" s="49">
        <f>+'[45]No Utilizados'!G17</f>
        <v>27</v>
      </c>
      <c r="I2509" s="49" t="str">
        <f>+'[45]No Utilizados'!H17</f>
        <v>Orden de Compra 2210009086</v>
      </c>
      <c r="J2509" s="49" t="str">
        <f>+'[45]No Utilizados'!I17</f>
        <v>Individual</v>
      </c>
      <c r="K2509" s="49" t="str">
        <f>+'[45]No Utilizados'!J17</f>
        <v>ELN</v>
      </c>
      <c r="L2509" s="49" t="str">
        <f>+'[45]No Utilizados'!K17</f>
        <v>MATERIALES GROUP S.A.C.</v>
      </c>
      <c r="M2509" s="49">
        <f>+'[45]No Utilizados'!L17</f>
        <v>42985</v>
      </c>
      <c r="N2509" s="49">
        <f>+'[45]No Utilizados'!M17</f>
        <v>27</v>
      </c>
      <c r="O2509" s="49" t="str">
        <f>+'[45]No Utilizados'!N17</f>
        <v>Sustento</v>
      </c>
      <c r="P2509" s="49">
        <f>+'[45]No Utilizados'!O17</f>
        <v>27</v>
      </c>
      <c r="Q2509" s="49" t="str">
        <f>+'[45]No Utilizados'!P17</f>
        <v>S</v>
      </c>
      <c r="R2509" s="51">
        <f t="shared" si="160"/>
        <v>-0.81304347826086953</v>
      </c>
      <c r="S2509" s="45" t="str">
        <f t="shared" si="161"/>
        <v>ELN: Orden de Compra 2210009086</v>
      </c>
      <c r="V2509" s="46">
        <f t="shared" si="159"/>
        <v>1</v>
      </c>
    </row>
    <row r="2510" spans="1:22" s="45" customFormat="1" ht="11.25" hidden="1" customHeight="1" x14ac:dyDescent="0.2">
      <c r="A2510" s="47">
        <f t="shared" si="162"/>
        <v>2496</v>
      </c>
      <c r="B2510" s="48" t="str">
        <f>+'[45]No Utilizados'!B18</f>
        <v>FKX14</v>
      </c>
      <c r="C2510" s="49" t="str">
        <f>+'[45]No Utilizados'!C18</f>
        <v xml:space="preserve">CUBIERTA AISLANTE DE CONECTOR                                                                                                                                                                                                                             </v>
      </c>
      <c r="D2510" s="49">
        <f>+'[45]No Utilizados'!D18</f>
        <v>0.45</v>
      </c>
      <c r="E2510" s="53">
        <f>+'[45]No Utilizados'!E18</f>
        <v>0.45</v>
      </c>
      <c r="F2510" s="53"/>
      <c r="G2510" s="49" t="str">
        <f>+'[45]No Utilizados'!F18</f>
        <v>E</v>
      </c>
      <c r="H2510" s="49" t="str">
        <f>+'[45]No Utilizados'!G18</f>
        <v/>
      </c>
      <c r="I2510" s="49" t="str">
        <f>+'[45]No Utilizados'!H18</f>
        <v>Estimado</v>
      </c>
      <c r="J2510" s="49" t="str">
        <f>+'[45]No Utilizados'!I18</f>
        <v/>
      </c>
      <c r="K2510" s="49" t="str">
        <f>+'[45]No Utilizados'!J18</f>
        <v/>
      </c>
      <c r="L2510" s="49" t="str">
        <f>+'[45]No Utilizados'!K18</f>
        <v/>
      </c>
      <c r="M2510" s="49" t="str">
        <f>+'[45]No Utilizados'!L18</f>
        <v/>
      </c>
      <c r="N2510" s="49" t="str">
        <f>+'[45]No Utilizados'!M18</f>
        <v/>
      </c>
      <c r="O2510" s="49" t="str">
        <f>+'[45]No Utilizados'!N18</f>
        <v>Estimado</v>
      </c>
      <c r="P2510" s="49" t="str">
        <f>+'[45]No Utilizados'!O18</f>
        <v/>
      </c>
      <c r="Q2510" s="49" t="str">
        <f>+'[45]No Utilizados'!P18</f>
        <v>E</v>
      </c>
      <c r="R2510" s="51">
        <f t="shared" si="160"/>
        <v>0</v>
      </c>
      <c r="S2510" s="45" t="str">
        <f t="shared" si="161"/>
        <v>Estimado.rar</v>
      </c>
      <c r="V2510" s="46">
        <f t="shared" si="159"/>
        <v>1</v>
      </c>
    </row>
    <row r="2511" spans="1:22" s="45" customFormat="1" ht="11.25" hidden="1" customHeight="1" x14ac:dyDescent="0.2">
      <c r="A2511" s="47">
        <f t="shared" si="162"/>
        <v>2497</v>
      </c>
      <c r="B2511" s="48" t="str">
        <f>+'[45]No Utilizados'!B19</f>
        <v>CXX36</v>
      </c>
      <c r="C2511" s="49" t="str">
        <f>+'[45]No Utilizados'!C19</f>
        <v xml:space="preserve">CUBIERTAS AISLANTES PARA FIN DE LINEA (RK 99.3595 o SIMILAR)                                                                                                                                                                                              </v>
      </c>
      <c r="D2511" s="49">
        <f>+'[45]No Utilizados'!D19</f>
        <v>1.1200000000000001</v>
      </c>
      <c r="E2511" s="53">
        <f>+'[45]No Utilizados'!E19</f>
        <v>1.1200000000000001</v>
      </c>
      <c r="F2511" s="53"/>
      <c r="G2511" s="49" t="str">
        <f>+'[45]No Utilizados'!F19</f>
        <v>E</v>
      </c>
      <c r="H2511" s="49" t="str">
        <f>+'[45]No Utilizados'!G19</f>
        <v/>
      </c>
      <c r="I2511" s="49" t="str">
        <f>+'[45]No Utilizados'!H19</f>
        <v>Estimado</v>
      </c>
      <c r="J2511" s="49" t="str">
        <f>+'[45]No Utilizados'!I19</f>
        <v/>
      </c>
      <c r="K2511" s="49" t="str">
        <f>+'[45]No Utilizados'!J19</f>
        <v/>
      </c>
      <c r="L2511" s="49" t="str">
        <f>+'[45]No Utilizados'!K19</f>
        <v/>
      </c>
      <c r="M2511" s="49" t="str">
        <f>+'[45]No Utilizados'!L19</f>
        <v/>
      </c>
      <c r="N2511" s="49" t="str">
        <f>+'[45]No Utilizados'!M19</f>
        <v/>
      </c>
      <c r="O2511" s="49" t="str">
        <f>+'[45]No Utilizados'!N19</f>
        <v>Estimado</v>
      </c>
      <c r="P2511" s="49" t="str">
        <f>+'[45]No Utilizados'!O19</f>
        <v/>
      </c>
      <c r="Q2511" s="49" t="str">
        <f>+'[45]No Utilizados'!P19</f>
        <v>E</v>
      </c>
      <c r="R2511" s="51">
        <f t="shared" si="160"/>
        <v>0</v>
      </c>
      <c r="S2511" s="45" t="str">
        <f t="shared" si="161"/>
        <v>Estimado.rar</v>
      </c>
      <c r="V2511" s="46">
        <f t="shared" si="159"/>
        <v>1</v>
      </c>
    </row>
    <row r="2512" spans="1:22" s="45" customFormat="1" ht="11.25" hidden="1" customHeight="1" x14ac:dyDescent="0.2">
      <c r="A2512" s="47">
        <f t="shared" si="162"/>
        <v>2498</v>
      </c>
      <c r="B2512" s="48" t="str">
        <f>+'[45]No Utilizados'!B20</f>
        <v>CXX45</v>
      </c>
      <c r="C2512" s="49" t="str">
        <f>+'[45]No Utilizados'!C20</f>
        <v xml:space="preserve">DUCTOS DE CONCRETO,  2 VIAS                                                                                                                                                                                                                               </v>
      </c>
      <c r="D2512" s="49">
        <f>+'[45]No Utilizados'!D20</f>
        <v>3.25</v>
      </c>
      <c r="E2512" s="53">
        <f>+'[45]No Utilizados'!E20</f>
        <v>3.25</v>
      </c>
      <c r="F2512" s="53"/>
      <c r="G2512" s="49" t="str">
        <f>+'[45]No Utilizados'!F20</f>
        <v>E</v>
      </c>
      <c r="H2512" s="49" t="str">
        <f>+'[45]No Utilizados'!G20</f>
        <v/>
      </c>
      <c r="I2512" s="49" t="str">
        <f>+'[45]No Utilizados'!H20</f>
        <v>Estimado</v>
      </c>
      <c r="J2512" s="49" t="str">
        <f>+'[45]No Utilizados'!I20</f>
        <v/>
      </c>
      <c r="K2512" s="49" t="str">
        <f>+'[45]No Utilizados'!J20</f>
        <v/>
      </c>
      <c r="L2512" s="49" t="str">
        <f>+'[45]No Utilizados'!K20</f>
        <v/>
      </c>
      <c r="M2512" s="49" t="str">
        <f>+'[45]No Utilizados'!L20</f>
        <v/>
      </c>
      <c r="N2512" s="49" t="str">
        <f>+'[45]No Utilizados'!M20</f>
        <v/>
      </c>
      <c r="O2512" s="49" t="str">
        <f>+'[45]No Utilizados'!N20</f>
        <v>Estimado</v>
      </c>
      <c r="P2512" s="49" t="str">
        <f>+'[45]No Utilizados'!O20</f>
        <v/>
      </c>
      <c r="Q2512" s="49" t="str">
        <f>+'[45]No Utilizados'!P20</f>
        <v>E</v>
      </c>
      <c r="R2512" s="51">
        <f t="shared" si="160"/>
        <v>0</v>
      </c>
      <c r="S2512" s="45" t="str">
        <f t="shared" si="161"/>
        <v>Estimado.rar</v>
      </c>
      <c r="V2512" s="46">
        <f t="shared" si="159"/>
        <v>1</v>
      </c>
    </row>
    <row r="2513" spans="1:22" s="45" customFormat="1" ht="11.25" hidden="1" customHeight="1" x14ac:dyDescent="0.2">
      <c r="A2513" s="47">
        <f t="shared" si="162"/>
        <v>2499</v>
      </c>
      <c r="B2513" s="48" t="str">
        <f>+'[45]No Utilizados'!B21</f>
        <v>CXQ01</v>
      </c>
      <c r="C2513" s="49" t="str">
        <f>+'[45]No Utilizados'!C21</f>
        <v xml:space="preserve">ETIQUETAS PARA EMPALMES SUBTERRANEOS 85X50MM MT                                                                                                                                                                                                           </v>
      </c>
      <c r="D2513" s="49" t="str">
        <f>+'[45]No Utilizados'!D21</f>
        <v>Sin Costo (No Utilizado)</v>
      </c>
      <c r="E2513" s="53">
        <f>+'[45]No Utilizados'!E21</f>
        <v>0</v>
      </c>
      <c r="F2513" s="53"/>
      <c r="G2513" s="49" t="str">
        <f>+'[45]No Utilizados'!F21</f>
        <v>A</v>
      </c>
      <c r="H2513" s="49" t="str">
        <f>+'[45]No Utilizados'!G21</f>
        <v/>
      </c>
      <c r="I2513" s="49" t="str">
        <f>+'[45]No Utilizados'!H21</f>
        <v>Precio Regulado 2012</v>
      </c>
      <c r="J2513" s="49" t="str">
        <f>+'[45]No Utilizados'!I21</f>
        <v/>
      </c>
      <c r="K2513" s="49" t="str">
        <f>+'[45]No Utilizados'!J21</f>
        <v/>
      </c>
      <c r="L2513" s="49" t="str">
        <f>+'[45]No Utilizados'!K21</f>
        <v/>
      </c>
      <c r="M2513" s="49" t="str">
        <f>+'[45]No Utilizados'!L21</f>
        <v/>
      </c>
      <c r="N2513" s="49" t="str">
        <f>+'[45]No Utilizados'!M21</f>
        <v/>
      </c>
      <c r="O2513" s="49" t="str">
        <f>+'[45]No Utilizados'!N21</f>
        <v>Precio regulado 2012</v>
      </c>
      <c r="P2513" s="49" t="str">
        <f>+'[45]No Utilizados'!O21</f>
        <v/>
      </c>
      <c r="Q2513" s="49" t="str">
        <f>+'[45]No Utilizados'!P21</f>
        <v>A</v>
      </c>
      <c r="R2513" s="51" t="str">
        <f t="shared" si="160"/>
        <v/>
      </c>
      <c r="S2513" s="45" t="str">
        <f t="shared" si="161"/>
        <v>Precio regulado 2012</v>
      </c>
      <c r="V2513" s="46">
        <f t="shared" si="159"/>
        <v>1</v>
      </c>
    </row>
    <row r="2514" spans="1:22" s="45" customFormat="1" ht="11.25" hidden="1" customHeight="1" x14ac:dyDescent="0.2">
      <c r="A2514" s="47">
        <f t="shared" si="162"/>
        <v>2500</v>
      </c>
      <c r="B2514" s="48" t="str">
        <f>+'[45]No Utilizados'!B22</f>
        <v>FXX12</v>
      </c>
      <c r="C2514" s="49" t="str">
        <f>+'[45]No Utilizados'!C22</f>
        <v xml:space="preserve">EXTENSOR DE LINEA DE FUGA 120-100 MM. DIAMETRO                                                                                                                                                                                                            </v>
      </c>
      <c r="D2514" s="49">
        <f>+'[45]No Utilizados'!D22</f>
        <v>15.21</v>
      </c>
      <c r="E2514" s="53">
        <f>+'[45]No Utilizados'!E22</f>
        <v>15.21</v>
      </c>
      <c r="F2514" s="53"/>
      <c r="G2514" s="49" t="str">
        <f>+'[45]No Utilizados'!F22</f>
        <v>E</v>
      </c>
      <c r="H2514" s="49" t="str">
        <f>+'[45]No Utilizados'!G22</f>
        <v/>
      </c>
      <c r="I2514" s="49" t="str">
        <f>+'[45]No Utilizados'!H22</f>
        <v>Estimado</v>
      </c>
      <c r="J2514" s="49" t="str">
        <f>+'[45]No Utilizados'!I22</f>
        <v/>
      </c>
      <c r="K2514" s="49" t="str">
        <f>+'[45]No Utilizados'!J22</f>
        <v/>
      </c>
      <c r="L2514" s="49" t="str">
        <f>+'[45]No Utilizados'!K22</f>
        <v/>
      </c>
      <c r="M2514" s="49" t="str">
        <f>+'[45]No Utilizados'!L22</f>
        <v/>
      </c>
      <c r="N2514" s="49" t="str">
        <f>+'[45]No Utilizados'!M22</f>
        <v/>
      </c>
      <c r="O2514" s="49" t="str">
        <f>+'[45]No Utilizados'!N22</f>
        <v>Estimado</v>
      </c>
      <c r="P2514" s="49" t="str">
        <f>+'[45]No Utilizados'!O22</f>
        <v/>
      </c>
      <c r="Q2514" s="49" t="str">
        <f>+'[45]No Utilizados'!P22</f>
        <v>E</v>
      </c>
      <c r="R2514" s="51">
        <f t="shared" si="160"/>
        <v>0</v>
      </c>
      <c r="S2514" s="45" t="str">
        <f t="shared" si="161"/>
        <v>Estimado.rar</v>
      </c>
      <c r="V2514" s="46">
        <f t="shared" si="159"/>
        <v>1</v>
      </c>
    </row>
    <row r="2515" spans="1:22" s="45" customFormat="1" ht="11.25" hidden="1" customHeight="1" x14ac:dyDescent="0.2">
      <c r="A2515" s="47">
        <f t="shared" si="162"/>
        <v>2501</v>
      </c>
      <c r="B2515" s="48" t="str">
        <f>+'[45]No Utilizados'!B23</f>
        <v>FKG01</v>
      </c>
      <c r="C2515" s="49" t="str">
        <f>+'[45]No Utilizados'!C23</f>
        <v xml:space="preserve">GANCHO DE BANDA DE 45X120 mm X 65 mm DE VUELO, GANCHO DE 12 mm DIAM.                                                                                                                                                                                      </v>
      </c>
      <c r="D2515" s="49">
        <f>+'[45]No Utilizados'!D23</f>
        <v>2.5</v>
      </c>
      <c r="E2515" s="53">
        <f>+'[45]No Utilizados'!E23</f>
        <v>2.5</v>
      </c>
      <c r="F2515" s="53"/>
      <c r="G2515" s="49" t="str">
        <f>+'[45]No Utilizados'!F23</f>
        <v>E</v>
      </c>
      <c r="H2515" s="49" t="str">
        <f>+'[45]No Utilizados'!G23</f>
        <v/>
      </c>
      <c r="I2515" s="49" t="str">
        <f>+'[45]No Utilizados'!H23</f>
        <v>Estimado</v>
      </c>
      <c r="J2515" s="49" t="str">
        <f>+'[45]No Utilizados'!I23</f>
        <v/>
      </c>
      <c r="K2515" s="49" t="str">
        <f>+'[45]No Utilizados'!J23</f>
        <v/>
      </c>
      <c r="L2515" s="49" t="str">
        <f>+'[45]No Utilizados'!K23</f>
        <v/>
      </c>
      <c r="M2515" s="49" t="str">
        <f>+'[45]No Utilizados'!L23</f>
        <v/>
      </c>
      <c r="N2515" s="49" t="str">
        <f>+'[45]No Utilizados'!M23</f>
        <v/>
      </c>
      <c r="O2515" s="49" t="str">
        <f>+'[45]No Utilizados'!N23</f>
        <v>Estimado</v>
      </c>
      <c r="P2515" s="49" t="str">
        <f>+'[45]No Utilizados'!O23</f>
        <v/>
      </c>
      <c r="Q2515" s="49" t="str">
        <f>+'[45]No Utilizados'!P23</f>
        <v>E</v>
      </c>
      <c r="R2515" s="51">
        <f t="shared" si="160"/>
        <v>0</v>
      </c>
      <c r="S2515" s="45" t="str">
        <f t="shared" si="161"/>
        <v>Estimado.rar</v>
      </c>
      <c r="V2515" s="46">
        <f t="shared" si="159"/>
        <v>1</v>
      </c>
    </row>
    <row r="2516" spans="1:22" s="45" customFormat="1" ht="11.25" hidden="1" customHeight="1" x14ac:dyDescent="0.2">
      <c r="A2516" s="47">
        <f t="shared" si="162"/>
        <v>2502</v>
      </c>
      <c r="B2516" s="48" t="str">
        <f>+'[45]No Utilizados'!B24</f>
        <v>FKG02</v>
      </c>
      <c r="C2516" s="49" t="str">
        <f>+'[45]No Utilizados'!C24</f>
        <v xml:space="preserve">GANCHO DE BANDA DE 45X150 mm X 85 mm DE VUELO, GANCHO DE 16 mm DIAM.                                                                                                                                                                                      </v>
      </c>
      <c r="D2516" s="49">
        <f>+'[45]No Utilizados'!D24</f>
        <v>2.66</v>
      </c>
      <c r="E2516" s="53">
        <f>+'[45]No Utilizados'!E24</f>
        <v>2.66</v>
      </c>
      <c r="F2516" s="53"/>
      <c r="G2516" s="49" t="str">
        <f>+'[45]No Utilizados'!F24</f>
        <v>E</v>
      </c>
      <c r="H2516" s="49" t="str">
        <f>+'[45]No Utilizados'!G24</f>
        <v/>
      </c>
      <c r="I2516" s="49" t="str">
        <f>+'[45]No Utilizados'!H24</f>
        <v>Estimado</v>
      </c>
      <c r="J2516" s="49" t="str">
        <f>+'[45]No Utilizados'!I24</f>
        <v/>
      </c>
      <c r="K2516" s="49" t="str">
        <f>+'[45]No Utilizados'!J24</f>
        <v/>
      </c>
      <c r="L2516" s="49" t="str">
        <f>+'[45]No Utilizados'!K24</f>
        <v/>
      </c>
      <c r="M2516" s="49" t="str">
        <f>+'[45]No Utilizados'!L24</f>
        <v/>
      </c>
      <c r="N2516" s="49" t="str">
        <f>+'[45]No Utilizados'!M24</f>
        <v/>
      </c>
      <c r="O2516" s="49" t="str">
        <f>+'[45]No Utilizados'!N24</f>
        <v>Estimado</v>
      </c>
      <c r="P2516" s="49" t="str">
        <f>+'[45]No Utilizados'!O24</f>
        <v/>
      </c>
      <c r="Q2516" s="49" t="str">
        <f>+'[45]No Utilizados'!P24</f>
        <v>E</v>
      </c>
      <c r="R2516" s="51">
        <f t="shared" si="160"/>
        <v>0</v>
      </c>
      <c r="S2516" s="45" t="str">
        <f t="shared" si="161"/>
        <v>Estimado.rar</v>
      </c>
      <c r="V2516" s="46">
        <f t="shared" si="159"/>
        <v>1</v>
      </c>
    </row>
    <row r="2517" spans="1:22" s="45" customFormat="1" ht="11.25" hidden="1" customHeight="1" x14ac:dyDescent="0.2">
      <c r="A2517" s="47">
        <f t="shared" si="162"/>
        <v>2503</v>
      </c>
      <c r="B2517" s="48" t="str">
        <f>+'[45]No Utilizados'!B25</f>
        <v>FKG03</v>
      </c>
      <c r="C2517" s="49" t="str">
        <f>+'[45]No Utilizados'!C25</f>
        <v xml:space="preserve">GANCHO DE BANDA DE 45X250 mm X 90 mm DE VUELO, GANCHO DE 20 mm DIAM.                                                                                                                                                                                      </v>
      </c>
      <c r="D2517" s="49">
        <f>+'[45]No Utilizados'!D25</f>
        <v>3.1</v>
      </c>
      <c r="E2517" s="53">
        <f>+'[45]No Utilizados'!E25</f>
        <v>3.1</v>
      </c>
      <c r="F2517" s="53"/>
      <c r="G2517" s="49" t="str">
        <f>+'[45]No Utilizados'!F25</f>
        <v>E</v>
      </c>
      <c r="H2517" s="49" t="str">
        <f>+'[45]No Utilizados'!G25</f>
        <v/>
      </c>
      <c r="I2517" s="49" t="str">
        <f>+'[45]No Utilizados'!H25</f>
        <v>Estimado</v>
      </c>
      <c r="J2517" s="49" t="str">
        <f>+'[45]No Utilizados'!I25</f>
        <v/>
      </c>
      <c r="K2517" s="49" t="str">
        <f>+'[45]No Utilizados'!J25</f>
        <v/>
      </c>
      <c r="L2517" s="49" t="str">
        <f>+'[45]No Utilizados'!K25</f>
        <v/>
      </c>
      <c r="M2517" s="49" t="str">
        <f>+'[45]No Utilizados'!L25</f>
        <v/>
      </c>
      <c r="N2517" s="49" t="str">
        <f>+'[45]No Utilizados'!M25</f>
        <v/>
      </c>
      <c r="O2517" s="49" t="str">
        <f>+'[45]No Utilizados'!N25</f>
        <v>Estimado</v>
      </c>
      <c r="P2517" s="49" t="str">
        <f>+'[45]No Utilizados'!O25</f>
        <v/>
      </c>
      <c r="Q2517" s="49" t="str">
        <f>+'[45]No Utilizados'!P25</f>
        <v>E</v>
      </c>
      <c r="R2517" s="51">
        <f t="shared" si="160"/>
        <v>0</v>
      </c>
      <c r="S2517" s="45" t="str">
        <f t="shared" si="161"/>
        <v>Estimado.rar</v>
      </c>
      <c r="V2517" s="46">
        <f t="shared" si="159"/>
        <v>1</v>
      </c>
    </row>
    <row r="2518" spans="1:22" s="45" customFormat="1" ht="11.25" hidden="1" customHeight="1" x14ac:dyDescent="0.2">
      <c r="A2518" s="47">
        <f t="shared" si="162"/>
        <v>2504</v>
      </c>
      <c r="B2518" s="48" t="str">
        <f>+'[45]No Utilizados'!B26</f>
        <v>CXS20</v>
      </c>
      <c r="C2518" s="49" t="str">
        <f>+'[45]No Utilizados'!C26</f>
        <v xml:space="preserve">MANGAS DE PLOMO TAMA-O 1, PARA EMPALMES DE CABLES NKY                                                                                                                                                                                                     </v>
      </c>
      <c r="D2518" s="49">
        <f>+'[45]No Utilizados'!D26</f>
        <v>4.09</v>
      </c>
      <c r="E2518" s="53">
        <f>+'[45]No Utilizados'!E26</f>
        <v>4.09</v>
      </c>
      <c r="F2518" s="53"/>
      <c r="G2518" s="49" t="str">
        <f>+'[45]No Utilizados'!F26</f>
        <v>E</v>
      </c>
      <c r="H2518" s="49" t="str">
        <f>+'[45]No Utilizados'!G26</f>
        <v/>
      </c>
      <c r="I2518" s="49" t="str">
        <f>+'[45]No Utilizados'!H26</f>
        <v>Estimado</v>
      </c>
      <c r="J2518" s="49" t="str">
        <f>+'[45]No Utilizados'!I26</f>
        <v/>
      </c>
      <c r="K2518" s="49" t="str">
        <f>+'[45]No Utilizados'!J26</f>
        <v/>
      </c>
      <c r="L2518" s="49" t="str">
        <f>+'[45]No Utilizados'!K26</f>
        <v/>
      </c>
      <c r="M2518" s="49" t="str">
        <f>+'[45]No Utilizados'!L26</f>
        <v/>
      </c>
      <c r="N2518" s="49" t="str">
        <f>+'[45]No Utilizados'!M26</f>
        <v/>
      </c>
      <c r="O2518" s="49" t="str">
        <f>+'[45]No Utilizados'!N26</f>
        <v>Estimado</v>
      </c>
      <c r="P2518" s="49" t="str">
        <f>+'[45]No Utilizados'!O26</f>
        <v/>
      </c>
      <c r="Q2518" s="49" t="str">
        <f>+'[45]No Utilizados'!P26</f>
        <v>E</v>
      </c>
      <c r="R2518" s="51">
        <f t="shared" si="160"/>
        <v>0</v>
      </c>
      <c r="S2518" s="45" t="str">
        <f t="shared" si="161"/>
        <v>Estimado.rar</v>
      </c>
      <c r="V2518" s="46">
        <f t="shared" si="159"/>
        <v>1</v>
      </c>
    </row>
    <row r="2519" spans="1:22" s="45" customFormat="1" ht="11.25" hidden="1" customHeight="1" x14ac:dyDescent="0.2">
      <c r="A2519" s="47">
        <f t="shared" si="162"/>
        <v>2505</v>
      </c>
      <c r="B2519" s="48" t="str">
        <f>+'[45]No Utilizados'!B27</f>
        <v>CXS21</v>
      </c>
      <c r="C2519" s="49" t="str">
        <f>+'[45]No Utilizados'!C27</f>
        <v xml:space="preserve">MANGAS DE PLOMO TAMA-O 2a, PARA EMPALMES DE CABLES NKY                                                                                                                                                                                                    </v>
      </c>
      <c r="D2519" s="49">
        <f>+'[45]No Utilizados'!D27</f>
        <v>4.59</v>
      </c>
      <c r="E2519" s="53">
        <f>+'[45]No Utilizados'!E27</f>
        <v>4.59</v>
      </c>
      <c r="F2519" s="53"/>
      <c r="G2519" s="49" t="str">
        <f>+'[45]No Utilizados'!F27</f>
        <v>E</v>
      </c>
      <c r="H2519" s="49" t="str">
        <f>+'[45]No Utilizados'!G27</f>
        <v/>
      </c>
      <c r="I2519" s="49" t="str">
        <f>+'[45]No Utilizados'!H27</f>
        <v>Estimado</v>
      </c>
      <c r="J2519" s="49" t="str">
        <f>+'[45]No Utilizados'!I27</f>
        <v/>
      </c>
      <c r="K2519" s="49" t="str">
        <f>+'[45]No Utilizados'!J27</f>
        <v/>
      </c>
      <c r="L2519" s="49" t="str">
        <f>+'[45]No Utilizados'!K27</f>
        <v/>
      </c>
      <c r="M2519" s="49" t="str">
        <f>+'[45]No Utilizados'!L27</f>
        <v/>
      </c>
      <c r="N2519" s="49" t="str">
        <f>+'[45]No Utilizados'!M27</f>
        <v/>
      </c>
      <c r="O2519" s="49" t="str">
        <f>+'[45]No Utilizados'!N27</f>
        <v>Estimado</v>
      </c>
      <c r="P2519" s="49" t="str">
        <f>+'[45]No Utilizados'!O27</f>
        <v/>
      </c>
      <c r="Q2519" s="49" t="str">
        <f>+'[45]No Utilizados'!P27</f>
        <v>E</v>
      </c>
      <c r="R2519" s="51">
        <f t="shared" si="160"/>
        <v>0</v>
      </c>
      <c r="S2519" s="45" t="str">
        <f t="shared" si="161"/>
        <v>Estimado.rar</v>
      </c>
      <c r="V2519" s="46">
        <f t="shared" si="159"/>
        <v>1</v>
      </c>
    </row>
    <row r="2520" spans="1:22" s="45" customFormat="1" ht="11.25" hidden="1" customHeight="1" x14ac:dyDescent="0.2">
      <c r="A2520" s="47">
        <f t="shared" si="162"/>
        <v>2506</v>
      </c>
      <c r="B2520" s="48" t="str">
        <f>+'[45]No Utilizados'!B28</f>
        <v>CXS22</v>
      </c>
      <c r="C2520" s="49" t="str">
        <f>+'[45]No Utilizados'!C28</f>
        <v xml:space="preserve">MANGAS DE PLOMO TAMA-O 2b, PARA EMPALMES DE CABLES NKY                                                                                                                                                                                                    </v>
      </c>
      <c r="D2520" s="49">
        <f>+'[45]No Utilizados'!D28</f>
        <v>10.14</v>
      </c>
      <c r="E2520" s="53">
        <f>+'[45]No Utilizados'!E28</f>
        <v>10.14</v>
      </c>
      <c r="F2520" s="53"/>
      <c r="G2520" s="49" t="str">
        <f>+'[45]No Utilizados'!F28</f>
        <v>E</v>
      </c>
      <c r="H2520" s="49" t="str">
        <f>+'[45]No Utilizados'!G28</f>
        <v/>
      </c>
      <c r="I2520" s="49" t="str">
        <f>+'[45]No Utilizados'!H28</f>
        <v>Estimado</v>
      </c>
      <c r="J2520" s="49" t="str">
        <f>+'[45]No Utilizados'!I28</f>
        <v/>
      </c>
      <c r="K2520" s="49" t="str">
        <f>+'[45]No Utilizados'!J28</f>
        <v/>
      </c>
      <c r="L2520" s="49" t="str">
        <f>+'[45]No Utilizados'!K28</f>
        <v/>
      </c>
      <c r="M2520" s="49" t="str">
        <f>+'[45]No Utilizados'!L28</f>
        <v/>
      </c>
      <c r="N2520" s="49" t="str">
        <f>+'[45]No Utilizados'!M28</f>
        <v/>
      </c>
      <c r="O2520" s="49" t="str">
        <f>+'[45]No Utilizados'!N28</f>
        <v>Estimado</v>
      </c>
      <c r="P2520" s="49" t="str">
        <f>+'[45]No Utilizados'!O28</f>
        <v/>
      </c>
      <c r="Q2520" s="49" t="str">
        <f>+'[45]No Utilizados'!P28</f>
        <v>E</v>
      </c>
      <c r="R2520" s="51">
        <f t="shared" si="160"/>
        <v>0</v>
      </c>
      <c r="S2520" s="45" t="str">
        <f t="shared" si="161"/>
        <v>Estimado.rar</v>
      </c>
      <c r="V2520" s="46">
        <f t="shared" ref="V2520:V2583" si="163">+COUNTIF($B$3:$B$2619,B2520)</f>
        <v>1</v>
      </c>
    </row>
    <row r="2521" spans="1:22" s="45" customFormat="1" ht="11.25" hidden="1" customHeight="1" x14ac:dyDescent="0.2">
      <c r="A2521" s="47">
        <f t="shared" si="162"/>
        <v>2507</v>
      </c>
      <c r="B2521" s="48" t="str">
        <f>+'[45]No Utilizados'!B29</f>
        <v>CXS23</v>
      </c>
      <c r="C2521" s="49" t="str">
        <f>+'[45]No Utilizados'!C29</f>
        <v xml:space="preserve">MANGAS DE PLOMO TAMA-O 2c, PARA EMPALMES DE CABLES NKY                                                                                                                                                                                                    </v>
      </c>
      <c r="D2521" s="49">
        <f>+'[45]No Utilizados'!D29</f>
        <v>12.12</v>
      </c>
      <c r="E2521" s="53">
        <f>+'[45]No Utilizados'!E29</f>
        <v>12.12</v>
      </c>
      <c r="F2521" s="53"/>
      <c r="G2521" s="49" t="str">
        <f>+'[45]No Utilizados'!F29</f>
        <v>E</v>
      </c>
      <c r="H2521" s="49" t="str">
        <f>+'[45]No Utilizados'!G29</f>
        <v/>
      </c>
      <c r="I2521" s="49" t="str">
        <f>+'[45]No Utilizados'!H29</f>
        <v>Estimado</v>
      </c>
      <c r="J2521" s="49" t="str">
        <f>+'[45]No Utilizados'!I29</f>
        <v/>
      </c>
      <c r="K2521" s="49" t="str">
        <f>+'[45]No Utilizados'!J29</f>
        <v/>
      </c>
      <c r="L2521" s="49" t="str">
        <f>+'[45]No Utilizados'!K29</f>
        <v/>
      </c>
      <c r="M2521" s="49" t="str">
        <f>+'[45]No Utilizados'!L29</f>
        <v/>
      </c>
      <c r="N2521" s="49" t="str">
        <f>+'[45]No Utilizados'!M29</f>
        <v/>
      </c>
      <c r="O2521" s="49" t="str">
        <f>+'[45]No Utilizados'!N29</f>
        <v>Estimado</v>
      </c>
      <c r="P2521" s="49" t="str">
        <f>+'[45]No Utilizados'!O29</f>
        <v/>
      </c>
      <c r="Q2521" s="49" t="str">
        <f>+'[45]No Utilizados'!P29</f>
        <v>E</v>
      </c>
      <c r="R2521" s="51">
        <f t="shared" si="160"/>
        <v>0</v>
      </c>
      <c r="S2521" s="45" t="str">
        <f t="shared" si="161"/>
        <v>Estimado.rar</v>
      </c>
      <c r="V2521" s="46">
        <f t="shared" si="163"/>
        <v>1</v>
      </c>
    </row>
    <row r="2522" spans="1:22" s="45" customFormat="1" ht="11.25" hidden="1" customHeight="1" x14ac:dyDescent="0.2">
      <c r="A2522" s="47">
        <f t="shared" si="162"/>
        <v>2508</v>
      </c>
      <c r="B2522" s="48" t="str">
        <f>+'[45]No Utilizados'!B30</f>
        <v>CXS24</v>
      </c>
      <c r="C2522" s="49" t="str">
        <f>+'[45]No Utilizados'!C30</f>
        <v xml:space="preserve">MANGAS DE PLOMO TAMA-O 3a, PARA EMPALMES DE CABLES NKY                                                                                                                                                                                                    </v>
      </c>
      <c r="D2522" s="49">
        <f>+'[45]No Utilizados'!D30</f>
        <v>10.09</v>
      </c>
      <c r="E2522" s="53">
        <f>+'[45]No Utilizados'!E30</f>
        <v>10.09</v>
      </c>
      <c r="F2522" s="53"/>
      <c r="G2522" s="49" t="str">
        <f>+'[45]No Utilizados'!F30</f>
        <v>E</v>
      </c>
      <c r="H2522" s="49" t="str">
        <f>+'[45]No Utilizados'!G30</f>
        <v/>
      </c>
      <c r="I2522" s="49" t="str">
        <f>+'[45]No Utilizados'!H30</f>
        <v>Estimado</v>
      </c>
      <c r="J2522" s="49" t="str">
        <f>+'[45]No Utilizados'!I30</f>
        <v/>
      </c>
      <c r="K2522" s="49" t="str">
        <f>+'[45]No Utilizados'!J30</f>
        <v/>
      </c>
      <c r="L2522" s="49" t="str">
        <f>+'[45]No Utilizados'!K30</f>
        <v/>
      </c>
      <c r="M2522" s="49" t="str">
        <f>+'[45]No Utilizados'!L30</f>
        <v/>
      </c>
      <c r="N2522" s="49" t="str">
        <f>+'[45]No Utilizados'!M30</f>
        <v/>
      </c>
      <c r="O2522" s="49" t="str">
        <f>+'[45]No Utilizados'!N30</f>
        <v>Estimado</v>
      </c>
      <c r="P2522" s="49" t="str">
        <f>+'[45]No Utilizados'!O30</f>
        <v/>
      </c>
      <c r="Q2522" s="49" t="str">
        <f>+'[45]No Utilizados'!P30</f>
        <v>E</v>
      </c>
      <c r="R2522" s="51">
        <f t="shared" si="160"/>
        <v>0</v>
      </c>
      <c r="S2522" s="45" t="str">
        <f t="shared" si="161"/>
        <v>Estimado.rar</v>
      </c>
      <c r="V2522" s="46">
        <f t="shared" si="163"/>
        <v>1</v>
      </c>
    </row>
    <row r="2523" spans="1:22" s="45" customFormat="1" ht="11.25" hidden="1" customHeight="1" x14ac:dyDescent="0.2">
      <c r="A2523" s="47">
        <f t="shared" si="162"/>
        <v>2509</v>
      </c>
      <c r="B2523" s="48" t="str">
        <f>+'[45]No Utilizados'!B31</f>
        <v>CXS25</v>
      </c>
      <c r="C2523" s="49" t="str">
        <f>+'[45]No Utilizados'!C31</f>
        <v xml:space="preserve">MANGAS DE PLOMO TAMA-O 3b, PARA EMPALMES DE CABLES NKY                                                                                                                                                                                                    </v>
      </c>
      <c r="D2523" s="49">
        <f>+'[45]No Utilizados'!D31</f>
        <v>26.97</v>
      </c>
      <c r="E2523" s="53">
        <f>+'[45]No Utilizados'!E31</f>
        <v>26.97</v>
      </c>
      <c r="F2523" s="53"/>
      <c r="G2523" s="49" t="str">
        <f>+'[45]No Utilizados'!F31</f>
        <v>E</v>
      </c>
      <c r="H2523" s="49" t="str">
        <f>+'[45]No Utilizados'!G31</f>
        <v/>
      </c>
      <c r="I2523" s="49" t="str">
        <f>+'[45]No Utilizados'!H31</f>
        <v>Estimado</v>
      </c>
      <c r="J2523" s="49" t="str">
        <f>+'[45]No Utilizados'!I31</f>
        <v/>
      </c>
      <c r="K2523" s="49" t="str">
        <f>+'[45]No Utilizados'!J31</f>
        <v/>
      </c>
      <c r="L2523" s="49" t="str">
        <f>+'[45]No Utilizados'!K31</f>
        <v/>
      </c>
      <c r="M2523" s="49" t="str">
        <f>+'[45]No Utilizados'!L31</f>
        <v/>
      </c>
      <c r="N2523" s="49" t="str">
        <f>+'[45]No Utilizados'!M31</f>
        <v/>
      </c>
      <c r="O2523" s="49" t="str">
        <f>+'[45]No Utilizados'!N31</f>
        <v>Estimado</v>
      </c>
      <c r="P2523" s="49" t="str">
        <f>+'[45]No Utilizados'!O31</f>
        <v/>
      </c>
      <c r="Q2523" s="49" t="str">
        <f>+'[45]No Utilizados'!P31</f>
        <v>E</v>
      </c>
      <c r="R2523" s="51">
        <f t="shared" si="160"/>
        <v>0</v>
      </c>
      <c r="S2523" s="45" t="str">
        <f t="shared" si="161"/>
        <v>Estimado.rar</v>
      </c>
      <c r="V2523" s="46">
        <f t="shared" si="163"/>
        <v>1</v>
      </c>
    </row>
    <row r="2524" spans="1:22" s="45" customFormat="1" ht="11.25" hidden="1" customHeight="1" x14ac:dyDescent="0.2">
      <c r="A2524" s="47">
        <f t="shared" si="162"/>
        <v>2510</v>
      </c>
      <c r="B2524" s="48" t="str">
        <f>+'[45]No Utilizados'!B32</f>
        <v>CXS26</v>
      </c>
      <c r="C2524" s="49" t="str">
        <f>+'[45]No Utilizados'!C32</f>
        <v xml:space="preserve">MANGAS DE REPARACION A COMPRESION PARA COND. DE CU. DE  67 mm2.                                                                                                                                                                                           </v>
      </c>
      <c r="D2524" s="49">
        <f>+'[45]No Utilizados'!D32</f>
        <v>10.88</v>
      </c>
      <c r="E2524" s="53">
        <f>+'[45]No Utilizados'!E32</f>
        <v>10.88</v>
      </c>
      <c r="F2524" s="53"/>
      <c r="G2524" s="49" t="str">
        <f>+'[45]No Utilizados'!F32</f>
        <v>E</v>
      </c>
      <c r="H2524" s="49" t="str">
        <f>+'[45]No Utilizados'!G32</f>
        <v/>
      </c>
      <c r="I2524" s="49" t="str">
        <f>+'[45]No Utilizados'!H32</f>
        <v>Estimado</v>
      </c>
      <c r="J2524" s="49" t="str">
        <f>+'[45]No Utilizados'!I32</f>
        <v/>
      </c>
      <c r="K2524" s="49" t="str">
        <f>+'[45]No Utilizados'!J32</f>
        <v/>
      </c>
      <c r="L2524" s="49" t="str">
        <f>+'[45]No Utilizados'!K32</f>
        <v/>
      </c>
      <c r="M2524" s="49" t="str">
        <f>+'[45]No Utilizados'!L32</f>
        <v/>
      </c>
      <c r="N2524" s="49" t="str">
        <f>+'[45]No Utilizados'!M32</f>
        <v/>
      </c>
      <c r="O2524" s="49" t="str">
        <f>+'[45]No Utilizados'!N32</f>
        <v>Estimado</v>
      </c>
      <c r="P2524" s="49" t="str">
        <f>+'[45]No Utilizados'!O32</f>
        <v/>
      </c>
      <c r="Q2524" s="49" t="str">
        <f>+'[45]No Utilizados'!P32</f>
        <v>E</v>
      </c>
      <c r="R2524" s="51">
        <f t="shared" si="160"/>
        <v>0</v>
      </c>
      <c r="S2524" s="45" t="str">
        <f t="shared" si="161"/>
        <v>Estimado.rar</v>
      </c>
      <c r="V2524" s="46">
        <f t="shared" si="163"/>
        <v>1</v>
      </c>
    </row>
    <row r="2525" spans="1:22" s="45" customFormat="1" ht="11.25" hidden="1" customHeight="1" x14ac:dyDescent="0.2">
      <c r="A2525" s="47">
        <f t="shared" si="162"/>
        <v>2511</v>
      </c>
      <c r="B2525" s="48" t="str">
        <f>+'[45]No Utilizados'!B33</f>
        <v>CXS27</v>
      </c>
      <c r="C2525" s="49" t="str">
        <f>+'[45]No Utilizados'!C33</f>
        <v xml:space="preserve">MANGAS DE REPARACION A COMPRESION PARA COND. DE CU. DE 125 mm2.                                                                                                                                                                                           </v>
      </c>
      <c r="D2525" s="49">
        <f>+'[45]No Utilizados'!D33</f>
        <v>10.68</v>
      </c>
      <c r="E2525" s="53">
        <f>+'[45]No Utilizados'!E33</f>
        <v>10.68</v>
      </c>
      <c r="F2525" s="53"/>
      <c r="G2525" s="49" t="str">
        <f>+'[45]No Utilizados'!F33</f>
        <v>E</v>
      </c>
      <c r="H2525" s="49" t="str">
        <f>+'[45]No Utilizados'!G33</f>
        <v/>
      </c>
      <c r="I2525" s="49" t="str">
        <f>+'[45]No Utilizados'!H33</f>
        <v>Estimado</v>
      </c>
      <c r="J2525" s="49" t="str">
        <f>+'[45]No Utilizados'!I33</f>
        <v/>
      </c>
      <c r="K2525" s="49" t="str">
        <f>+'[45]No Utilizados'!J33</f>
        <v/>
      </c>
      <c r="L2525" s="49" t="str">
        <f>+'[45]No Utilizados'!K33</f>
        <v/>
      </c>
      <c r="M2525" s="49" t="str">
        <f>+'[45]No Utilizados'!L33</f>
        <v/>
      </c>
      <c r="N2525" s="49" t="str">
        <f>+'[45]No Utilizados'!M33</f>
        <v/>
      </c>
      <c r="O2525" s="49" t="str">
        <f>+'[45]No Utilizados'!N33</f>
        <v>Estimado</v>
      </c>
      <c r="P2525" s="49" t="str">
        <f>+'[45]No Utilizados'!O33</f>
        <v/>
      </c>
      <c r="Q2525" s="49" t="str">
        <f>+'[45]No Utilizados'!P33</f>
        <v>E</v>
      </c>
      <c r="R2525" s="51">
        <f t="shared" si="160"/>
        <v>0</v>
      </c>
      <c r="S2525" s="45" t="str">
        <f t="shared" si="161"/>
        <v>Estimado.rar</v>
      </c>
      <c r="V2525" s="46">
        <f t="shared" si="163"/>
        <v>1</v>
      </c>
    </row>
    <row r="2526" spans="1:22" s="45" customFormat="1" ht="11.25" hidden="1" customHeight="1" x14ac:dyDescent="0.2">
      <c r="A2526" s="47">
        <f t="shared" si="162"/>
        <v>2512</v>
      </c>
      <c r="B2526" s="48" t="str">
        <f>+'[45]No Utilizados'!B34</f>
        <v>CXS70</v>
      </c>
      <c r="C2526" s="49" t="str">
        <f>+'[45]No Utilizados'!C34</f>
        <v xml:space="preserve">MANGUITO DE EMPALME AUTOMATICO APTO PARA CABLE DE AAAC DE 120 mm2                                                                                                                                                                                         </v>
      </c>
      <c r="D2526" s="49">
        <f>+'[45]No Utilizados'!D34</f>
        <v>25.6</v>
      </c>
      <c r="E2526" s="53">
        <f>+'[45]No Utilizados'!E34</f>
        <v>10.28</v>
      </c>
      <c r="F2526" s="53"/>
      <c r="G2526" s="49" t="str">
        <f>+'[45]No Utilizados'!F34</f>
        <v>S</v>
      </c>
      <c r="H2526" s="49" t="str">
        <f>+'[45]No Utilizados'!G34</f>
        <v>DGER/MEM</v>
      </c>
      <c r="I2526" s="49" t="str">
        <f>+'[45]No Utilizados'!H34</f>
        <v xml:space="preserve">DGER/MEM </v>
      </c>
      <c r="J2526" s="49" t="str">
        <f>+'[45]No Utilizados'!I34</f>
        <v>DGER/MEM</v>
      </c>
      <c r="K2526" s="49" t="str">
        <f>+'[45]No Utilizados'!J34</f>
        <v>DGER/MEM</v>
      </c>
      <c r="L2526" s="49" t="str">
        <f>+'[45]No Utilizados'!K34</f>
        <v>DGER/MEM</v>
      </c>
      <c r="M2526" s="49">
        <f>+'[45]No Utilizados'!L34</f>
        <v>43038</v>
      </c>
      <c r="N2526" s="49" t="str">
        <f>+'[45]No Utilizados'!M34</f>
        <v>DGER/MEM</v>
      </c>
      <c r="O2526" s="49" t="str">
        <f>+'[45]No Utilizados'!N34</f>
        <v>Sustento</v>
      </c>
      <c r="P2526" s="49" t="str">
        <f>+'[45]No Utilizados'!O34</f>
        <v>DGER/MEM</v>
      </c>
      <c r="Q2526" s="49" t="str">
        <f>+'[45]No Utilizados'!P34</f>
        <v>S</v>
      </c>
      <c r="R2526" s="51">
        <f t="shared" si="160"/>
        <v>-0.59843750000000007</v>
      </c>
      <c r="S2526" s="45" t="str">
        <f t="shared" si="161"/>
        <v xml:space="preserve">DGER/MEM: DGER/MEM </v>
      </c>
      <c r="V2526" s="46">
        <f t="shared" si="163"/>
        <v>1</v>
      </c>
    </row>
    <row r="2527" spans="1:22" s="45" customFormat="1" ht="11.25" hidden="1" customHeight="1" x14ac:dyDescent="0.2">
      <c r="A2527" s="47">
        <f t="shared" si="162"/>
        <v>2513</v>
      </c>
      <c r="B2527" s="48" t="str">
        <f>+'[45]No Utilizados'!B35</f>
        <v>CXS71</v>
      </c>
      <c r="C2527" s="49" t="str">
        <f>+'[45]No Utilizados'!C35</f>
        <v xml:space="preserve">MANGUITO DE EMPALME AUTOMATICO APTO PARA CABLE DE AAAC DE 35 mm2                                                                                                                                                                                          </v>
      </c>
      <c r="D2527" s="49">
        <f>+'[45]No Utilizados'!D35</f>
        <v>10.74</v>
      </c>
      <c r="E2527" s="53">
        <f>+'[45]No Utilizados'!E35</f>
        <v>5.54</v>
      </c>
      <c r="F2527" s="53"/>
      <c r="G2527" s="49" t="str">
        <f>+'[45]No Utilizados'!F35</f>
        <v>S</v>
      </c>
      <c r="H2527" s="49">
        <f>+'[45]No Utilizados'!G35</f>
        <v>1100</v>
      </c>
      <c r="I2527" s="49" t="str">
        <f>+'[45]No Utilizados'!H35</f>
        <v>Contrato N°43-2017</v>
      </c>
      <c r="J2527" s="49" t="str">
        <f>+'[45]No Utilizados'!I35</f>
        <v>Corporativa</v>
      </c>
      <c r="K2527" s="49" t="str">
        <f>+'[45]No Utilizados'!J35</f>
        <v>ELSE</v>
      </c>
      <c r="L2527" s="49" t="str">
        <f>+'[45]No Utilizados'!K35</f>
        <v>ING. SERVICIOS VALLADARES SANTIBAÑES HERMANOS S.A</v>
      </c>
      <c r="M2527" s="49">
        <f>+'[45]No Utilizados'!L35</f>
        <v>42850</v>
      </c>
      <c r="N2527" s="49">
        <f>+'[45]No Utilizados'!M35</f>
        <v>1100</v>
      </c>
      <c r="O2527" s="49" t="str">
        <f>+'[45]No Utilizados'!N35</f>
        <v>Sustento</v>
      </c>
      <c r="P2527" s="49">
        <f>+'[45]No Utilizados'!O35</f>
        <v>1100</v>
      </c>
      <c r="Q2527" s="49" t="str">
        <f>+'[45]No Utilizados'!P35</f>
        <v>S</v>
      </c>
      <c r="R2527" s="51">
        <f t="shared" si="160"/>
        <v>-0.48417132216014902</v>
      </c>
      <c r="S2527" s="45" t="str">
        <f t="shared" si="161"/>
        <v>ELSE: Contrato N°43-2017</v>
      </c>
      <c r="V2527" s="46">
        <f t="shared" si="163"/>
        <v>1</v>
      </c>
    </row>
    <row r="2528" spans="1:22" s="45" customFormat="1" ht="11.25" hidden="1" customHeight="1" x14ac:dyDescent="0.2">
      <c r="A2528" s="47">
        <f t="shared" si="162"/>
        <v>2514</v>
      </c>
      <c r="B2528" s="48" t="str">
        <f>+'[45]No Utilizados'!B36</f>
        <v>CXS72</v>
      </c>
      <c r="C2528" s="49" t="str">
        <f>+'[45]No Utilizados'!C36</f>
        <v xml:space="preserve">MANGUITO DE EMPALME AUTOMATICO APTO PARA CABLE DE AAAC DE 50 mm2                                                                                                                                                                                          </v>
      </c>
      <c r="D2528" s="49">
        <f>+'[45]No Utilizados'!D36</f>
        <v>12.71</v>
      </c>
      <c r="E2528" s="53">
        <f>+'[45]No Utilizados'!E36</f>
        <v>6.8</v>
      </c>
      <c r="F2528" s="53"/>
      <c r="G2528" s="49" t="str">
        <f>+'[45]No Utilizados'!F36</f>
        <v>S</v>
      </c>
      <c r="H2528" s="49">
        <f>+'[45]No Utilizados'!G36</f>
        <v>1010</v>
      </c>
      <c r="I2528" s="49" t="str">
        <f>+'[45]No Utilizados'!H36</f>
        <v>Contrato N°43-2017</v>
      </c>
      <c r="J2528" s="49" t="str">
        <f>+'[45]No Utilizados'!I36</f>
        <v>Corporativa</v>
      </c>
      <c r="K2528" s="49" t="str">
        <f>+'[45]No Utilizados'!J36</f>
        <v>ELSE</v>
      </c>
      <c r="L2528" s="49" t="str">
        <f>+'[45]No Utilizados'!K36</f>
        <v>ING. SERVICIOS VALLADARES SANTIBAÑES HERMANOS S.A</v>
      </c>
      <c r="M2528" s="49">
        <f>+'[45]No Utilizados'!L36</f>
        <v>42850</v>
      </c>
      <c r="N2528" s="49">
        <f>+'[45]No Utilizados'!M36</f>
        <v>1010</v>
      </c>
      <c r="O2528" s="49" t="str">
        <f>+'[45]No Utilizados'!N36</f>
        <v>Sustento</v>
      </c>
      <c r="P2528" s="49">
        <f>+'[45]No Utilizados'!O36</f>
        <v>1010</v>
      </c>
      <c r="Q2528" s="49" t="str">
        <f>+'[45]No Utilizados'!P36</f>
        <v>S</v>
      </c>
      <c r="R2528" s="51">
        <f t="shared" si="160"/>
        <v>-0.46498819826907956</v>
      </c>
      <c r="S2528" s="45" t="str">
        <f t="shared" si="161"/>
        <v>ELSE: Contrato N°43-2017</v>
      </c>
      <c r="V2528" s="46">
        <f t="shared" si="163"/>
        <v>1</v>
      </c>
    </row>
    <row r="2529" spans="1:22" s="45" customFormat="1" ht="11.25" hidden="1" customHeight="1" x14ac:dyDescent="0.2">
      <c r="A2529" s="47">
        <f t="shared" si="162"/>
        <v>2515</v>
      </c>
      <c r="B2529" s="48" t="str">
        <f>+'[45]No Utilizados'!B37</f>
        <v>CXS73</v>
      </c>
      <c r="C2529" s="49" t="str">
        <f>+'[45]No Utilizados'!C37</f>
        <v xml:space="preserve">MANGUITO DE EMPALME AUTOMATICO APTO PARA CABLE DE AAAC DE 70 mm2                                                                                                                                                                                          </v>
      </c>
      <c r="D2529" s="49">
        <f>+'[45]No Utilizados'!D37</f>
        <v>21.72</v>
      </c>
      <c r="E2529" s="53">
        <f>+'[45]No Utilizados'!E37</f>
        <v>6.8</v>
      </c>
      <c r="F2529" s="53"/>
      <c r="G2529" s="49" t="str">
        <f>+'[45]No Utilizados'!F37</f>
        <v>S</v>
      </c>
      <c r="H2529" s="49">
        <f>+'[45]No Utilizados'!G37</f>
        <v>1070</v>
      </c>
      <c r="I2529" s="49" t="str">
        <f>+'[45]No Utilizados'!H37</f>
        <v>Contrato N°43-2017</v>
      </c>
      <c r="J2529" s="49" t="str">
        <f>+'[45]No Utilizados'!I37</f>
        <v>Corporativa</v>
      </c>
      <c r="K2529" s="49" t="str">
        <f>+'[45]No Utilizados'!J37</f>
        <v>ELSE</v>
      </c>
      <c r="L2529" s="49" t="str">
        <f>+'[45]No Utilizados'!K37</f>
        <v>ING. SERVICIOS VALLADARES SANTIBAÑES HERMANOS S.A</v>
      </c>
      <c r="M2529" s="49">
        <f>+'[45]No Utilizados'!L37</f>
        <v>42850</v>
      </c>
      <c r="N2529" s="49">
        <f>+'[45]No Utilizados'!M37</f>
        <v>1070</v>
      </c>
      <c r="O2529" s="49" t="str">
        <f>+'[45]No Utilizados'!N37</f>
        <v>Sustento</v>
      </c>
      <c r="P2529" s="49">
        <f>+'[45]No Utilizados'!O37</f>
        <v>1070</v>
      </c>
      <c r="Q2529" s="49" t="str">
        <f>+'[45]No Utilizados'!P37</f>
        <v>S</v>
      </c>
      <c r="R2529" s="51">
        <f t="shared" si="160"/>
        <v>-0.68692449355432772</v>
      </c>
      <c r="S2529" s="45" t="str">
        <f t="shared" si="161"/>
        <v>ELSE: Contrato N°43-2017</v>
      </c>
      <c r="V2529" s="46">
        <f t="shared" si="163"/>
        <v>1</v>
      </c>
    </row>
    <row r="2530" spans="1:22" s="45" customFormat="1" ht="11.25" hidden="1" customHeight="1" x14ac:dyDescent="0.2">
      <c r="A2530" s="47">
        <f t="shared" si="162"/>
        <v>2516</v>
      </c>
      <c r="B2530" s="48" t="str">
        <f>+'[45]No Utilizados'!B38</f>
        <v>CXS74</v>
      </c>
      <c r="C2530" s="49" t="str">
        <f>+'[45]No Utilizados'!C38</f>
        <v xml:space="preserve">MANGUITO DE EMPALME AUTOMATICO APTO PARA CABLE DE Al DE 25 mm2                                                                                                                                                                                            </v>
      </c>
      <c r="D2530" s="49">
        <f>+'[45]No Utilizados'!D38</f>
        <v>9.5</v>
      </c>
      <c r="E2530" s="53">
        <f>+'[45]No Utilizados'!E38</f>
        <v>5.54</v>
      </c>
      <c r="F2530" s="53"/>
      <c r="G2530" s="49" t="str">
        <f>+'[45]No Utilizados'!F38</f>
        <v>S</v>
      </c>
      <c r="H2530" s="49">
        <f>+'[45]No Utilizados'!G38</f>
        <v>1170</v>
      </c>
      <c r="I2530" s="49" t="str">
        <f>+'[45]No Utilizados'!H38</f>
        <v>Contrato N°43-2017</v>
      </c>
      <c r="J2530" s="49" t="str">
        <f>+'[45]No Utilizados'!I38</f>
        <v>Corporativa</v>
      </c>
      <c r="K2530" s="49" t="str">
        <f>+'[45]No Utilizados'!J38</f>
        <v>ELSE</v>
      </c>
      <c r="L2530" s="49" t="str">
        <f>+'[45]No Utilizados'!K38</f>
        <v>ING. SERVICIOS VALLADARES SANTIBAÑES HERMANOS S.A</v>
      </c>
      <c r="M2530" s="49">
        <f>+'[45]No Utilizados'!L38</f>
        <v>42850</v>
      </c>
      <c r="N2530" s="49">
        <f>+'[45]No Utilizados'!M38</f>
        <v>1170</v>
      </c>
      <c r="O2530" s="49" t="str">
        <f>+'[45]No Utilizados'!N38</f>
        <v>Sustento</v>
      </c>
      <c r="P2530" s="49">
        <f>+'[45]No Utilizados'!O38</f>
        <v>1170</v>
      </c>
      <c r="Q2530" s="49" t="str">
        <f>+'[45]No Utilizados'!P38</f>
        <v>S</v>
      </c>
      <c r="R2530" s="51">
        <f t="shared" si="160"/>
        <v>-0.4168421052631579</v>
      </c>
      <c r="S2530" s="45" t="str">
        <f t="shared" si="161"/>
        <v>ELSE: Contrato N°43-2017</v>
      </c>
      <c r="V2530" s="46">
        <f t="shared" si="163"/>
        <v>1</v>
      </c>
    </row>
    <row r="2531" spans="1:22" s="45" customFormat="1" ht="11.25" hidden="1" customHeight="1" x14ac:dyDescent="0.2">
      <c r="A2531" s="47">
        <f t="shared" si="162"/>
        <v>2517</v>
      </c>
      <c r="B2531" s="48" t="str">
        <f>+'[45]No Utilizados'!B39</f>
        <v>DXS35</v>
      </c>
      <c r="C2531" s="49" t="str">
        <f>+'[45]No Utilizados'!C39</f>
        <v xml:space="preserve">MODULO AP. PARA TABLERO DE DISTRIBUCION SECUNDARIA SAB-SCP-SCB                                                                                                                                                                                            </v>
      </c>
      <c r="D2531" s="49">
        <f>+'[45]No Utilizados'!D39</f>
        <v>25.21</v>
      </c>
      <c r="E2531" s="53">
        <f>+'[45]No Utilizados'!E39</f>
        <v>25.21</v>
      </c>
      <c r="F2531" s="53"/>
      <c r="G2531" s="49" t="str">
        <f>+'[45]No Utilizados'!F39</f>
        <v>E</v>
      </c>
      <c r="H2531" s="49" t="str">
        <f>+'[45]No Utilizados'!G39</f>
        <v/>
      </c>
      <c r="I2531" s="49" t="str">
        <f>+'[45]No Utilizados'!H39</f>
        <v>Estimado</v>
      </c>
      <c r="J2531" s="49" t="str">
        <f>+'[45]No Utilizados'!I39</f>
        <v/>
      </c>
      <c r="K2531" s="49" t="str">
        <f>+'[45]No Utilizados'!J39</f>
        <v/>
      </c>
      <c r="L2531" s="49" t="str">
        <f>+'[45]No Utilizados'!K39</f>
        <v/>
      </c>
      <c r="M2531" s="49" t="str">
        <f>+'[45]No Utilizados'!L39</f>
        <v/>
      </c>
      <c r="N2531" s="49" t="str">
        <f>+'[45]No Utilizados'!M39</f>
        <v/>
      </c>
      <c r="O2531" s="49" t="str">
        <f>+'[45]No Utilizados'!N39</f>
        <v>Estimado</v>
      </c>
      <c r="P2531" s="49" t="str">
        <f>+'[45]No Utilizados'!O39</f>
        <v/>
      </c>
      <c r="Q2531" s="49" t="str">
        <f>+'[45]No Utilizados'!P39</f>
        <v>E</v>
      </c>
      <c r="R2531" s="51">
        <f t="shared" si="160"/>
        <v>0</v>
      </c>
      <c r="S2531" s="45" t="str">
        <f t="shared" si="161"/>
        <v>Estimado.rar</v>
      </c>
      <c r="V2531" s="46">
        <f t="shared" si="163"/>
        <v>1</v>
      </c>
    </row>
    <row r="2532" spans="1:22" s="45" customFormat="1" ht="11.25" hidden="1" customHeight="1" x14ac:dyDescent="0.2">
      <c r="A2532" s="47">
        <f t="shared" si="162"/>
        <v>2518</v>
      </c>
      <c r="B2532" s="48" t="str">
        <f>+'[45]No Utilizados'!B40</f>
        <v>IAA13</v>
      </c>
      <c r="C2532" s="49" t="str">
        <f>+'[45]No Utilizados'!C40</f>
        <v xml:space="preserve">MURETE CONCRETO ARMADO PARA CAJAS TIPO LT 360X295X1800MM                                                                                                                                                                                                  </v>
      </c>
      <c r="D2532" s="49" t="str">
        <f>+'[45]No Utilizados'!D40</f>
        <v>Sin Costo (No Utilizado)</v>
      </c>
      <c r="E2532" s="53">
        <f>+'[45]No Utilizados'!E40</f>
        <v>0</v>
      </c>
      <c r="F2532" s="53"/>
      <c r="G2532" s="49" t="str">
        <f>+'[45]No Utilizados'!F40</f>
        <v>A</v>
      </c>
      <c r="H2532" s="49" t="str">
        <f>+'[45]No Utilizados'!G40</f>
        <v/>
      </c>
      <c r="I2532" s="49" t="str">
        <f>+'[45]No Utilizados'!H40</f>
        <v>Precio Regulado 2012</v>
      </c>
      <c r="J2532" s="49" t="str">
        <f>+'[45]No Utilizados'!I40</f>
        <v/>
      </c>
      <c r="K2532" s="49" t="str">
        <f>+'[45]No Utilizados'!J40</f>
        <v/>
      </c>
      <c r="L2532" s="49" t="str">
        <f>+'[45]No Utilizados'!K40</f>
        <v/>
      </c>
      <c r="M2532" s="49" t="str">
        <f>+'[45]No Utilizados'!L40</f>
        <v/>
      </c>
      <c r="N2532" s="49" t="str">
        <f>+'[45]No Utilizados'!M40</f>
        <v/>
      </c>
      <c r="O2532" s="49" t="str">
        <f>+'[45]No Utilizados'!N40</f>
        <v>Precio regulado 2012</v>
      </c>
      <c r="P2532" s="49" t="str">
        <f>+'[45]No Utilizados'!O40</f>
        <v/>
      </c>
      <c r="Q2532" s="49" t="str">
        <f>+'[45]No Utilizados'!P40</f>
        <v>A</v>
      </c>
      <c r="R2532" s="51" t="str">
        <f t="shared" si="160"/>
        <v/>
      </c>
      <c r="S2532" s="45" t="str">
        <f t="shared" si="161"/>
        <v>Precio regulado 2012</v>
      </c>
      <c r="V2532" s="46">
        <f t="shared" si="163"/>
        <v>1</v>
      </c>
    </row>
    <row r="2533" spans="1:22" s="45" customFormat="1" ht="11.25" hidden="1" customHeight="1" x14ac:dyDescent="0.2">
      <c r="A2533" s="47">
        <f t="shared" si="162"/>
        <v>2519</v>
      </c>
      <c r="B2533" s="48" t="str">
        <f>+'[45]No Utilizados'!B41</f>
        <v>FTO03</v>
      </c>
      <c r="C2533" s="49" t="str">
        <f>+'[45]No Utilizados'!C41</f>
        <v xml:space="preserve">OJAL ROSCADO 1 VIA, DE BRONCE DE 3/4PULG.                                                                                                                                                                                                                 </v>
      </c>
      <c r="D2533" s="49">
        <f>+'[45]No Utilizados'!D41</f>
        <v>4.3600000000000003</v>
      </c>
      <c r="E2533" s="53">
        <f>+'[45]No Utilizados'!E41</f>
        <v>3.15</v>
      </c>
      <c r="F2533" s="53"/>
      <c r="G2533" s="49" t="str">
        <f>+'[45]No Utilizados'!F41</f>
        <v>S</v>
      </c>
      <c r="H2533" s="49">
        <f>+'[45]No Utilizados'!G41</f>
        <v>26</v>
      </c>
      <c r="I2533" s="49" t="str">
        <f>+'[45]No Utilizados'!H41</f>
        <v>Factura F521-00004566</v>
      </c>
      <c r="J2533" s="49" t="str">
        <f>+'[45]No Utilizados'!I41</f>
        <v>Individual</v>
      </c>
      <c r="K2533" s="49" t="str">
        <f>+'[45]No Utilizados'!J41</f>
        <v>LDS</v>
      </c>
      <c r="L2533" s="49" t="str">
        <f>+'[45]No Utilizados'!K41</f>
        <v>TECSUR</v>
      </c>
      <c r="M2533" s="49">
        <f>+'[45]No Utilizados'!L41</f>
        <v>43089</v>
      </c>
      <c r="N2533" s="49">
        <f>+'[45]No Utilizados'!M41</f>
        <v>26</v>
      </c>
      <c r="O2533" s="49" t="str">
        <f>+'[45]No Utilizados'!N41</f>
        <v>Sustento</v>
      </c>
      <c r="P2533" s="49">
        <f>+'[45]No Utilizados'!O41</f>
        <v>26</v>
      </c>
      <c r="Q2533" s="49" t="str">
        <f>+'[45]No Utilizados'!P41</f>
        <v>S</v>
      </c>
      <c r="R2533" s="51">
        <f t="shared" si="160"/>
        <v>-0.27752293577981657</v>
      </c>
      <c r="S2533" s="45" t="str">
        <f t="shared" si="161"/>
        <v>LDS: Factura F521-00004566</v>
      </c>
      <c r="V2533" s="46">
        <f t="shared" si="163"/>
        <v>1</v>
      </c>
    </row>
    <row r="2534" spans="1:22" s="45" customFormat="1" ht="11.25" hidden="1" customHeight="1" x14ac:dyDescent="0.2">
      <c r="A2534" s="47">
        <f t="shared" si="162"/>
        <v>2520</v>
      </c>
      <c r="B2534" s="48" t="str">
        <f>+'[45]No Utilizados'!B42</f>
        <v>FTO02</v>
      </c>
      <c r="C2534" s="49" t="str">
        <f>+'[45]No Utilizados'!C42</f>
        <v xml:space="preserve">OJAL ROSCADO AC. GALV., 5/8PULGx80MML                                                                                                                                                                                                                     </v>
      </c>
      <c r="D2534" s="49">
        <f>+'[45]No Utilizados'!D42</f>
        <v>0.97</v>
      </c>
      <c r="E2534" s="53">
        <f>+'[45]No Utilizados'!E42</f>
        <v>0.97</v>
      </c>
      <c r="F2534" s="53"/>
      <c r="G2534" s="49" t="str">
        <f>+'[45]No Utilizados'!F42</f>
        <v>E</v>
      </c>
      <c r="H2534" s="49" t="str">
        <f>+'[45]No Utilizados'!G42</f>
        <v/>
      </c>
      <c r="I2534" s="49" t="str">
        <f>+'[45]No Utilizados'!H42</f>
        <v>Estimado</v>
      </c>
      <c r="J2534" s="49" t="str">
        <f>+'[45]No Utilizados'!I42</f>
        <v/>
      </c>
      <c r="K2534" s="49" t="str">
        <f>+'[45]No Utilizados'!J42</f>
        <v/>
      </c>
      <c r="L2534" s="49" t="str">
        <f>+'[45]No Utilizados'!K42</f>
        <v/>
      </c>
      <c r="M2534" s="49" t="str">
        <f>+'[45]No Utilizados'!L42</f>
        <v/>
      </c>
      <c r="N2534" s="49" t="str">
        <f>+'[45]No Utilizados'!M42</f>
        <v/>
      </c>
      <c r="O2534" s="49" t="str">
        <f>+'[45]No Utilizados'!N42</f>
        <v>Estimado</v>
      </c>
      <c r="P2534" s="49" t="str">
        <f>+'[45]No Utilizados'!O42</f>
        <v/>
      </c>
      <c r="Q2534" s="49" t="str">
        <f>+'[45]No Utilizados'!P42</f>
        <v>E</v>
      </c>
      <c r="R2534" s="51">
        <f t="shared" si="160"/>
        <v>0</v>
      </c>
      <c r="S2534" s="45" t="str">
        <f t="shared" si="161"/>
        <v>Estimado.rar</v>
      </c>
      <c r="V2534" s="46">
        <f t="shared" si="163"/>
        <v>1</v>
      </c>
    </row>
    <row r="2535" spans="1:22" s="45" customFormat="1" ht="11.25" hidden="1" customHeight="1" x14ac:dyDescent="0.2">
      <c r="A2535" s="47">
        <f t="shared" si="162"/>
        <v>2521</v>
      </c>
      <c r="B2535" s="48" t="str">
        <f>+'[45]No Utilizados'!B43</f>
        <v>AXC10</v>
      </c>
      <c r="C2535" s="49" t="str">
        <f>+'[45]No Utilizados'!C43</f>
        <v xml:space="preserve">PIN PARA LINE POST, PARA CRUCETA DE FIERRO, 3/4 DIAM. DE CABEZA,  5/8 DIAM. BASE                                                                                                                                                                          </v>
      </c>
      <c r="D2535" s="49">
        <f>+'[45]No Utilizados'!D43</f>
        <v>2.5</v>
      </c>
      <c r="E2535" s="53">
        <f>+'[45]No Utilizados'!E43</f>
        <v>2.5</v>
      </c>
      <c r="F2535" s="53"/>
      <c r="G2535" s="49" t="str">
        <f>+'[45]No Utilizados'!F43</f>
        <v>E</v>
      </c>
      <c r="H2535" s="49" t="str">
        <f>+'[45]No Utilizados'!G43</f>
        <v/>
      </c>
      <c r="I2535" s="49" t="str">
        <f>+'[45]No Utilizados'!H43</f>
        <v>Estimado</v>
      </c>
      <c r="J2535" s="49" t="str">
        <f>+'[45]No Utilizados'!I43</f>
        <v/>
      </c>
      <c r="K2535" s="49" t="str">
        <f>+'[45]No Utilizados'!J43</f>
        <v/>
      </c>
      <c r="L2535" s="49" t="str">
        <f>+'[45]No Utilizados'!K43</f>
        <v/>
      </c>
      <c r="M2535" s="49" t="str">
        <f>+'[45]No Utilizados'!L43</f>
        <v/>
      </c>
      <c r="N2535" s="49" t="str">
        <f>+'[45]No Utilizados'!M43</f>
        <v/>
      </c>
      <c r="O2535" s="49" t="str">
        <f>+'[45]No Utilizados'!N43</f>
        <v>Estimado</v>
      </c>
      <c r="P2535" s="49" t="str">
        <f>+'[45]No Utilizados'!O43</f>
        <v/>
      </c>
      <c r="Q2535" s="49" t="str">
        <f>+'[45]No Utilizados'!P43</f>
        <v>E</v>
      </c>
      <c r="R2535" s="51">
        <f t="shared" si="160"/>
        <v>0</v>
      </c>
      <c r="S2535" s="45" t="str">
        <f t="shared" si="161"/>
        <v>Estimado.rar</v>
      </c>
      <c r="V2535" s="46">
        <f t="shared" si="163"/>
        <v>1</v>
      </c>
    </row>
    <row r="2536" spans="1:22" s="45" customFormat="1" ht="11.25" hidden="1" customHeight="1" x14ac:dyDescent="0.2">
      <c r="A2536" s="47">
        <f t="shared" si="162"/>
        <v>2522</v>
      </c>
      <c r="B2536" s="48" t="str">
        <f>+'[45]No Utilizados'!B44</f>
        <v>AXC11</v>
      </c>
      <c r="C2536" s="49" t="str">
        <f>+'[45]No Utilizados'!C44</f>
        <v xml:space="preserve">PIN PARA LINE POST, PARA CRUCETA DE FIERRO, 3/4 DIAM. DE CABEZA, 3/4 DIAM. BASE                                                                                                                                                                           </v>
      </c>
      <c r="D2536" s="49">
        <f>+'[45]No Utilizados'!D44</f>
        <v>2.5</v>
      </c>
      <c r="E2536" s="53">
        <f>+'[45]No Utilizados'!E44</f>
        <v>2.5</v>
      </c>
      <c r="F2536" s="53"/>
      <c r="G2536" s="49" t="str">
        <f>+'[45]No Utilizados'!F44</f>
        <v>E</v>
      </c>
      <c r="H2536" s="49" t="str">
        <f>+'[45]No Utilizados'!G44</f>
        <v/>
      </c>
      <c r="I2536" s="49" t="str">
        <f>+'[45]No Utilizados'!H44</f>
        <v>Estimado</v>
      </c>
      <c r="J2536" s="49" t="str">
        <f>+'[45]No Utilizados'!I44</f>
        <v/>
      </c>
      <c r="K2536" s="49" t="str">
        <f>+'[45]No Utilizados'!J44</f>
        <v/>
      </c>
      <c r="L2536" s="49" t="str">
        <f>+'[45]No Utilizados'!K44</f>
        <v/>
      </c>
      <c r="M2536" s="49" t="str">
        <f>+'[45]No Utilizados'!L44</f>
        <v/>
      </c>
      <c r="N2536" s="49" t="str">
        <f>+'[45]No Utilizados'!M44</f>
        <v/>
      </c>
      <c r="O2536" s="49" t="str">
        <f>+'[45]No Utilizados'!N44</f>
        <v>Estimado</v>
      </c>
      <c r="P2536" s="49" t="str">
        <f>+'[45]No Utilizados'!O44</f>
        <v/>
      </c>
      <c r="Q2536" s="49" t="str">
        <f>+'[45]No Utilizados'!P44</f>
        <v>E</v>
      </c>
      <c r="R2536" s="51">
        <f t="shared" si="160"/>
        <v>0</v>
      </c>
      <c r="S2536" s="45" t="str">
        <f t="shared" si="161"/>
        <v>Estimado.rar</v>
      </c>
      <c r="V2536" s="46">
        <f t="shared" si="163"/>
        <v>1</v>
      </c>
    </row>
    <row r="2537" spans="1:22" s="45" customFormat="1" ht="11.25" hidden="1" customHeight="1" x14ac:dyDescent="0.2">
      <c r="A2537" s="47">
        <f t="shared" si="162"/>
        <v>2523</v>
      </c>
      <c r="B2537" s="48" t="str">
        <f>+'[45]No Utilizados'!B45</f>
        <v>AXC12</v>
      </c>
      <c r="C2537" s="49" t="str">
        <f>+'[45]No Utilizados'!C45</f>
        <v xml:space="preserve">PIN PARA LINE POST, PARA CRUCETA DE MADERA, 3/4 DIAM. DE CABEZA,  5/8 DIAM. BASE,  7-9/16 LONG.                                                                                                                                                           </v>
      </c>
      <c r="D2537" s="49">
        <f>+'[45]No Utilizados'!D45</f>
        <v>2.5</v>
      </c>
      <c r="E2537" s="53">
        <f>+'[45]No Utilizados'!E45</f>
        <v>2.5</v>
      </c>
      <c r="F2537" s="53"/>
      <c r="G2537" s="49" t="str">
        <f>+'[45]No Utilizados'!F45</f>
        <v>E</v>
      </c>
      <c r="H2537" s="49" t="str">
        <f>+'[45]No Utilizados'!G45</f>
        <v/>
      </c>
      <c r="I2537" s="49" t="str">
        <f>+'[45]No Utilizados'!H45</f>
        <v>Estimado</v>
      </c>
      <c r="J2537" s="49" t="str">
        <f>+'[45]No Utilizados'!I45</f>
        <v/>
      </c>
      <c r="K2537" s="49" t="str">
        <f>+'[45]No Utilizados'!J45</f>
        <v/>
      </c>
      <c r="L2537" s="49" t="str">
        <f>+'[45]No Utilizados'!K45</f>
        <v/>
      </c>
      <c r="M2537" s="49" t="str">
        <f>+'[45]No Utilizados'!L45</f>
        <v/>
      </c>
      <c r="N2537" s="49" t="str">
        <f>+'[45]No Utilizados'!M45</f>
        <v/>
      </c>
      <c r="O2537" s="49" t="str">
        <f>+'[45]No Utilizados'!N45</f>
        <v>Estimado</v>
      </c>
      <c r="P2537" s="49" t="str">
        <f>+'[45]No Utilizados'!O45</f>
        <v/>
      </c>
      <c r="Q2537" s="49" t="str">
        <f>+'[45]No Utilizados'!P45</f>
        <v>E</v>
      </c>
      <c r="R2537" s="51">
        <f t="shared" si="160"/>
        <v>0</v>
      </c>
      <c r="S2537" s="45" t="str">
        <f t="shared" si="161"/>
        <v>Estimado.rar</v>
      </c>
      <c r="V2537" s="46">
        <f t="shared" si="163"/>
        <v>1</v>
      </c>
    </row>
    <row r="2538" spans="1:22" s="45" customFormat="1" ht="11.25" hidden="1" customHeight="1" x14ac:dyDescent="0.2">
      <c r="A2538" s="47">
        <f t="shared" si="162"/>
        <v>2524</v>
      </c>
      <c r="B2538" s="48" t="str">
        <f>+'[45]No Utilizados'!B46</f>
        <v>AXC13</v>
      </c>
      <c r="C2538" s="49" t="str">
        <f>+'[45]No Utilizados'!C46</f>
        <v xml:space="preserve">PIN PARA LINE POST, PARA CRUCETA DE MADERA, 3/4 DIAM. DE CABEZA,  5/8 DIAM. BASE, 10-1/16 LONG.                                                                                                                                                           </v>
      </c>
      <c r="D2538" s="49">
        <f>+'[45]No Utilizados'!D46</f>
        <v>2.5</v>
      </c>
      <c r="E2538" s="53">
        <f>+'[45]No Utilizados'!E46</f>
        <v>2.5</v>
      </c>
      <c r="F2538" s="53"/>
      <c r="G2538" s="49" t="str">
        <f>+'[45]No Utilizados'!F46</f>
        <v>E</v>
      </c>
      <c r="H2538" s="49" t="str">
        <f>+'[45]No Utilizados'!G46</f>
        <v/>
      </c>
      <c r="I2538" s="49" t="str">
        <f>+'[45]No Utilizados'!H46</f>
        <v>Estimado</v>
      </c>
      <c r="J2538" s="49" t="str">
        <f>+'[45]No Utilizados'!I46</f>
        <v/>
      </c>
      <c r="K2538" s="49" t="str">
        <f>+'[45]No Utilizados'!J46</f>
        <v/>
      </c>
      <c r="L2538" s="49" t="str">
        <f>+'[45]No Utilizados'!K46</f>
        <v/>
      </c>
      <c r="M2538" s="49" t="str">
        <f>+'[45]No Utilizados'!L46</f>
        <v/>
      </c>
      <c r="N2538" s="49" t="str">
        <f>+'[45]No Utilizados'!M46</f>
        <v/>
      </c>
      <c r="O2538" s="49" t="str">
        <f>+'[45]No Utilizados'!N46</f>
        <v>Estimado</v>
      </c>
      <c r="P2538" s="49" t="str">
        <f>+'[45]No Utilizados'!O46</f>
        <v/>
      </c>
      <c r="Q2538" s="49" t="str">
        <f>+'[45]No Utilizados'!P46</f>
        <v>E</v>
      </c>
      <c r="R2538" s="51">
        <f t="shared" si="160"/>
        <v>0</v>
      </c>
      <c r="S2538" s="45" t="str">
        <f t="shared" si="161"/>
        <v>Estimado.rar</v>
      </c>
      <c r="V2538" s="46">
        <f t="shared" si="163"/>
        <v>1</v>
      </c>
    </row>
    <row r="2539" spans="1:22" s="45" customFormat="1" ht="11.25" hidden="1" customHeight="1" x14ac:dyDescent="0.2">
      <c r="A2539" s="47">
        <f t="shared" si="162"/>
        <v>2525</v>
      </c>
      <c r="B2539" s="48" t="str">
        <f>+'[45]No Utilizados'!B47</f>
        <v>AXC14</v>
      </c>
      <c r="C2539" s="49" t="str">
        <f>+'[45]No Utilizados'!C47</f>
        <v xml:space="preserve">PIN PARA LINE POST, PARA CRUCETA DE MADERA, 3/4 DIAM. DE CABEZA,  5/8 DIAM. BASE, 12-1/16 LONG.                                                                                                                                                           </v>
      </c>
      <c r="D2539" s="49">
        <f>+'[45]No Utilizados'!D47</f>
        <v>2.5</v>
      </c>
      <c r="E2539" s="53">
        <f>+'[45]No Utilizados'!E47</f>
        <v>2.5</v>
      </c>
      <c r="F2539" s="53"/>
      <c r="G2539" s="49" t="str">
        <f>+'[45]No Utilizados'!F47</f>
        <v>E</v>
      </c>
      <c r="H2539" s="49" t="str">
        <f>+'[45]No Utilizados'!G47</f>
        <v/>
      </c>
      <c r="I2539" s="49" t="str">
        <f>+'[45]No Utilizados'!H47</f>
        <v>Estimado</v>
      </c>
      <c r="J2539" s="49" t="str">
        <f>+'[45]No Utilizados'!I47</f>
        <v/>
      </c>
      <c r="K2539" s="49" t="str">
        <f>+'[45]No Utilizados'!J47</f>
        <v/>
      </c>
      <c r="L2539" s="49" t="str">
        <f>+'[45]No Utilizados'!K47</f>
        <v/>
      </c>
      <c r="M2539" s="49" t="str">
        <f>+'[45]No Utilizados'!L47</f>
        <v/>
      </c>
      <c r="N2539" s="49" t="str">
        <f>+'[45]No Utilizados'!M47</f>
        <v/>
      </c>
      <c r="O2539" s="49" t="str">
        <f>+'[45]No Utilizados'!N47</f>
        <v>Estimado</v>
      </c>
      <c r="P2539" s="49" t="str">
        <f>+'[45]No Utilizados'!O47</f>
        <v/>
      </c>
      <c r="Q2539" s="49" t="str">
        <f>+'[45]No Utilizados'!P47</f>
        <v>E</v>
      </c>
      <c r="R2539" s="51">
        <f t="shared" si="160"/>
        <v>0</v>
      </c>
      <c r="S2539" s="45" t="str">
        <f t="shared" si="161"/>
        <v>Estimado.rar</v>
      </c>
      <c r="V2539" s="46">
        <f t="shared" si="163"/>
        <v>1</v>
      </c>
    </row>
    <row r="2540" spans="1:22" s="45" customFormat="1" ht="11.25" hidden="1" customHeight="1" x14ac:dyDescent="0.2">
      <c r="A2540" s="47">
        <f t="shared" si="162"/>
        <v>2526</v>
      </c>
      <c r="B2540" s="48" t="str">
        <f>+'[45]No Utilizados'!B48</f>
        <v>AXC15</v>
      </c>
      <c r="C2540" s="49" t="str">
        <f>+'[45]No Utilizados'!C48</f>
        <v xml:space="preserve">PIN PARA LINE POST, PARA CRUCETA DE MADERA, 3/4 DIAM. DE CABEZA, 3/4 DIAM. BASE,  7-9/16 LONG.                                                                                                                                                            </v>
      </c>
      <c r="D2540" s="49">
        <f>+'[45]No Utilizados'!D48</f>
        <v>3.2</v>
      </c>
      <c r="E2540" s="53">
        <f>+'[45]No Utilizados'!E48</f>
        <v>3.2</v>
      </c>
      <c r="F2540" s="53"/>
      <c r="G2540" s="49" t="str">
        <f>+'[45]No Utilizados'!F48</f>
        <v>E</v>
      </c>
      <c r="H2540" s="49" t="str">
        <f>+'[45]No Utilizados'!G48</f>
        <v/>
      </c>
      <c r="I2540" s="49" t="str">
        <f>+'[45]No Utilizados'!H48</f>
        <v>Estimado</v>
      </c>
      <c r="J2540" s="49" t="str">
        <f>+'[45]No Utilizados'!I48</f>
        <v/>
      </c>
      <c r="K2540" s="49" t="str">
        <f>+'[45]No Utilizados'!J48</f>
        <v/>
      </c>
      <c r="L2540" s="49" t="str">
        <f>+'[45]No Utilizados'!K48</f>
        <v/>
      </c>
      <c r="M2540" s="49" t="str">
        <f>+'[45]No Utilizados'!L48</f>
        <v/>
      </c>
      <c r="N2540" s="49" t="str">
        <f>+'[45]No Utilizados'!M48</f>
        <v/>
      </c>
      <c r="O2540" s="49" t="str">
        <f>+'[45]No Utilizados'!N48</f>
        <v>Estimado</v>
      </c>
      <c r="P2540" s="49" t="str">
        <f>+'[45]No Utilizados'!O48</f>
        <v/>
      </c>
      <c r="Q2540" s="49" t="str">
        <f>+'[45]No Utilizados'!P48</f>
        <v>E</v>
      </c>
      <c r="R2540" s="51">
        <f t="shared" si="160"/>
        <v>0</v>
      </c>
      <c r="S2540" s="45" t="str">
        <f t="shared" si="161"/>
        <v>Estimado.rar</v>
      </c>
      <c r="V2540" s="46">
        <f t="shared" si="163"/>
        <v>1</v>
      </c>
    </row>
    <row r="2541" spans="1:22" s="45" customFormat="1" ht="11.25" hidden="1" customHeight="1" x14ac:dyDescent="0.2">
      <c r="A2541" s="47">
        <f t="shared" si="162"/>
        <v>2527</v>
      </c>
      <c r="B2541" s="48" t="str">
        <f>+'[45]No Utilizados'!B49</f>
        <v>AXC16</v>
      </c>
      <c r="C2541" s="49" t="str">
        <f>+'[45]No Utilizados'!C49</f>
        <v xml:space="preserve">PIN PARA LINE POST, PARA CRUCETA DE MADERA, 3/4 DIAM. DE CABEZA, 3/4 DIAM. BASE, 10-1/16 LONG.                                                                                                                                                            </v>
      </c>
      <c r="D2541" s="49">
        <f>+'[45]No Utilizados'!D49</f>
        <v>3.2</v>
      </c>
      <c r="E2541" s="53">
        <f>+'[45]No Utilizados'!E49</f>
        <v>3.2</v>
      </c>
      <c r="F2541" s="53"/>
      <c r="G2541" s="49" t="str">
        <f>+'[45]No Utilizados'!F49</f>
        <v>E</v>
      </c>
      <c r="H2541" s="49" t="str">
        <f>+'[45]No Utilizados'!G49</f>
        <v/>
      </c>
      <c r="I2541" s="49" t="str">
        <f>+'[45]No Utilizados'!H49</f>
        <v>Estimado</v>
      </c>
      <c r="J2541" s="49" t="str">
        <f>+'[45]No Utilizados'!I49</f>
        <v/>
      </c>
      <c r="K2541" s="49" t="str">
        <f>+'[45]No Utilizados'!J49</f>
        <v/>
      </c>
      <c r="L2541" s="49" t="str">
        <f>+'[45]No Utilizados'!K49</f>
        <v/>
      </c>
      <c r="M2541" s="49" t="str">
        <f>+'[45]No Utilizados'!L49</f>
        <v/>
      </c>
      <c r="N2541" s="49" t="str">
        <f>+'[45]No Utilizados'!M49</f>
        <v/>
      </c>
      <c r="O2541" s="49" t="str">
        <f>+'[45]No Utilizados'!N49</f>
        <v>Estimado</v>
      </c>
      <c r="P2541" s="49" t="str">
        <f>+'[45]No Utilizados'!O49</f>
        <v/>
      </c>
      <c r="Q2541" s="49" t="str">
        <f>+'[45]No Utilizados'!P49</f>
        <v>E</v>
      </c>
      <c r="R2541" s="51">
        <f t="shared" si="160"/>
        <v>0</v>
      </c>
      <c r="S2541" s="45" t="str">
        <f t="shared" si="161"/>
        <v>Estimado.rar</v>
      </c>
      <c r="V2541" s="46">
        <f t="shared" si="163"/>
        <v>1</v>
      </c>
    </row>
    <row r="2542" spans="1:22" s="45" customFormat="1" ht="11.25" hidden="1" customHeight="1" x14ac:dyDescent="0.2">
      <c r="A2542" s="47">
        <f t="shared" si="162"/>
        <v>2528</v>
      </c>
      <c r="B2542" s="48" t="str">
        <f>+'[45]No Utilizados'!B50</f>
        <v>AXC17</v>
      </c>
      <c r="C2542" s="49" t="str">
        <f>+'[45]No Utilizados'!C50</f>
        <v xml:space="preserve">PIN PARA LINE POST, PARA CRUCETA DE MADERA, 3/4 DIAM. DE CABEZA, 3/4 DIAM. BASE, 12-1/16 LONG.                                                                                                                                                            </v>
      </c>
      <c r="D2542" s="49">
        <f>+'[45]No Utilizados'!D50</f>
        <v>3.2</v>
      </c>
      <c r="E2542" s="53">
        <f>+'[45]No Utilizados'!E50</f>
        <v>3.2</v>
      </c>
      <c r="F2542" s="53"/>
      <c r="G2542" s="49" t="str">
        <f>+'[45]No Utilizados'!F50</f>
        <v>E</v>
      </c>
      <c r="H2542" s="49" t="str">
        <f>+'[45]No Utilizados'!G50</f>
        <v/>
      </c>
      <c r="I2542" s="49" t="str">
        <f>+'[45]No Utilizados'!H50</f>
        <v>Estimado</v>
      </c>
      <c r="J2542" s="49" t="str">
        <f>+'[45]No Utilizados'!I50</f>
        <v/>
      </c>
      <c r="K2542" s="49" t="str">
        <f>+'[45]No Utilizados'!J50</f>
        <v/>
      </c>
      <c r="L2542" s="49" t="str">
        <f>+'[45]No Utilizados'!K50</f>
        <v/>
      </c>
      <c r="M2542" s="49" t="str">
        <f>+'[45]No Utilizados'!L50</f>
        <v/>
      </c>
      <c r="N2542" s="49" t="str">
        <f>+'[45]No Utilizados'!M50</f>
        <v/>
      </c>
      <c r="O2542" s="49" t="str">
        <f>+'[45]No Utilizados'!N50</f>
        <v>Estimado</v>
      </c>
      <c r="P2542" s="49" t="str">
        <f>+'[45]No Utilizados'!O50</f>
        <v/>
      </c>
      <c r="Q2542" s="49" t="str">
        <f>+'[45]No Utilizados'!P50</f>
        <v>E</v>
      </c>
      <c r="R2542" s="51">
        <f t="shared" si="160"/>
        <v>0</v>
      </c>
      <c r="S2542" s="45" t="str">
        <f t="shared" si="161"/>
        <v>Estimado.rar</v>
      </c>
      <c r="V2542" s="46">
        <f t="shared" si="163"/>
        <v>1</v>
      </c>
    </row>
    <row r="2543" spans="1:22" s="45" customFormat="1" ht="11.25" hidden="1" customHeight="1" x14ac:dyDescent="0.2">
      <c r="A2543" s="47">
        <f t="shared" si="162"/>
        <v>2529</v>
      </c>
      <c r="B2543" s="48" t="str">
        <f>+'[45]No Utilizados'!B51</f>
        <v>FKL01</v>
      </c>
      <c r="C2543" s="49" t="str">
        <f>+'[45]No Utilizados'!C51</f>
        <v xml:space="preserve">PLACA GANCHO DE 95X200 mm X 65 mm DE VUELO, GANCHO DE 16 mm DIAM.                                                                                                                                                                                         </v>
      </c>
      <c r="D2543" s="49">
        <f>+'[45]No Utilizados'!D51</f>
        <v>2.5</v>
      </c>
      <c r="E2543" s="53">
        <f>+'[45]No Utilizados'!E51</f>
        <v>2.5</v>
      </c>
      <c r="F2543" s="53"/>
      <c r="G2543" s="49" t="str">
        <f>+'[45]No Utilizados'!F51</f>
        <v>E</v>
      </c>
      <c r="H2543" s="49" t="str">
        <f>+'[45]No Utilizados'!G51</f>
        <v/>
      </c>
      <c r="I2543" s="49" t="str">
        <f>+'[45]No Utilizados'!H51</f>
        <v>Estimado</v>
      </c>
      <c r="J2543" s="49" t="str">
        <f>+'[45]No Utilizados'!I51</f>
        <v/>
      </c>
      <c r="K2543" s="49" t="str">
        <f>+'[45]No Utilizados'!J51</f>
        <v/>
      </c>
      <c r="L2543" s="49" t="str">
        <f>+'[45]No Utilizados'!K51</f>
        <v/>
      </c>
      <c r="M2543" s="49" t="str">
        <f>+'[45]No Utilizados'!L51</f>
        <v/>
      </c>
      <c r="N2543" s="49" t="str">
        <f>+'[45]No Utilizados'!M51</f>
        <v/>
      </c>
      <c r="O2543" s="49" t="str">
        <f>+'[45]No Utilizados'!N51</f>
        <v>Estimado</v>
      </c>
      <c r="P2543" s="49" t="str">
        <f>+'[45]No Utilizados'!O51</f>
        <v/>
      </c>
      <c r="Q2543" s="49" t="str">
        <f>+'[45]No Utilizados'!P51</f>
        <v>E</v>
      </c>
      <c r="R2543" s="51">
        <f t="shared" si="160"/>
        <v>0</v>
      </c>
      <c r="S2543" s="45" t="str">
        <f t="shared" si="161"/>
        <v>Estimado.rar</v>
      </c>
      <c r="V2543" s="46">
        <f t="shared" si="163"/>
        <v>1</v>
      </c>
    </row>
    <row r="2544" spans="1:22" s="45" customFormat="1" ht="11.25" hidden="1" customHeight="1" x14ac:dyDescent="0.2">
      <c r="A2544" s="47">
        <f t="shared" si="162"/>
        <v>2530</v>
      </c>
      <c r="B2544" s="48" t="str">
        <f>+'[45]No Utilizados'!B52</f>
        <v>FKL02</v>
      </c>
      <c r="C2544" s="49" t="str">
        <f>+'[45]No Utilizados'!C52</f>
        <v xml:space="preserve">PLACA GANCHO, CON 6 TIRAFONDOS DE 6.7X160 mm, PARA MADERA                                                                                                                                                                                                 </v>
      </c>
      <c r="D2544" s="49">
        <f>+'[45]No Utilizados'!D52</f>
        <v>2.75</v>
      </c>
      <c r="E2544" s="53">
        <f>+'[45]No Utilizados'!E52</f>
        <v>2.75</v>
      </c>
      <c r="F2544" s="53"/>
      <c r="G2544" s="49" t="str">
        <f>+'[45]No Utilizados'!F52</f>
        <v>E</v>
      </c>
      <c r="H2544" s="49" t="str">
        <f>+'[45]No Utilizados'!G52</f>
        <v/>
      </c>
      <c r="I2544" s="49" t="str">
        <f>+'[45]No Utilizados'!H52</f>
        <v>Estimado</v>
      </c>
      <c r="J2544" s="49" t="str">
        <f>+'[45]No Utilizados'!I52</f>
        <v/>
      </c>
      <c r="K2544" s="49" t="str">
        <f>+'[45]No Utilizados'!J52</f>
        <v/>
      </c>
      <c r="L2544" s="49" t="str">
        <f>+'[45]No Utilizados'!K52</f>
        <v/>
      </c>
      <c r="M2544" s="49" t="str">
        <f>+'[45]No Utilizados'!L52</f>
        <v/>
      </c>
      <c r="N2544" s="49" t="str">
        <f>+'[45]No Utilizados'!M52</f>
        <v/>
      </c>
      <c r="O2544" s="49" t="str">
        <f>+'[45]No Utilizados'!N52</f>
        <v>Estimado</v>
      </c>
      <c r="P2544" s="49" t="str">
        <f>+'[45]No Utilizados'!O52</f>
        <v/>
      </c>
      <c r="Q2544" s="49" t="str">
        <f>+'[45]No Utilizados'!P52</f>
        <v>E</v>
      </c>
      <c r="R2544" s="51">
        <f t="shared" si="160"/>
        <v>0</v>
      </c>
      <c r="S2544" s="45" t="str">
        <f t="shared" si="161"/>
        <v>Estimado.rar</v>
      </c>
      <c r="V2544" s="46">
        <f t="shared" si="163"/>
        <v>1</v>
      </c>
    </row>
    <row r="2545" spans="1:22" s="45" customFormat="1" ht="11.25" hidden="1" customHeight="1" x14ac:dyDescent="0.2">
      <c r="A2545" s="47">
        <f t="shared" si="162"/>
        <v>2531</v>
      </c>
      <c r="B2545" s="48" t="str">
        <f>+'[45]No Utilizados'!B53</f>
        <v>FKL03</v>
      </c>
      <c r="C2545" s="49" t="str">
        <f>+'[45]No Utilizados'!C53</f>
        <v xml:space="preserve">PLACA GANCHO, CON 6 TIRAFONDOS DE 6X50 CON 6 MANGAS                                                                                                                                                                                                       </v>
      </c>
      <c r="D2545" s="49">
        <f>+'[45]No Utilizados'!D53</f>
        <v>5.5</v>
      </c>
      <c r="E2545" s="53">
        <f>+'[45]No Utilizados'!E53</f>
        <v>5.5</v>
      </c>
      <c r="F2545" s="53"/>
      <c r="G2545" s="49" t="str">
        <f>+'[45]No Utilizados'!F53</f>
        <v>E</v>
      </c>
      <c r="H2545" s="49" t="str">
        <f>+'[45]No Utilizados'!G53</f>
        <v/>
      </c>
      <c r="I2545" s="49" t="str">
        <f>+'[45]No Utilizados'!H53</f>
        <v>Estimado</v>
      </c>
      <c r="J2545" s="49" t="str">
        <f>+'[45]No Utilizados'!I53</f>
        <v/>
      </c>
      <c r="K2545" s="49" t="str">
        <f>+'[45]No Utilizados'!J53</f>
        <v/>
      </c>
      <c r="L2545" s="49" t="str">
        <f>+'[45]No Utilizados'!K53</f>
        <v/>
      </c>
      <c r="M2545" s="49" t="str">
        <f>+'[45]No Utilizados'!L53</f>
        <v/>
      </c>
      <c r="N2545" s="49" t="str">
        <f>+'[45]No Utilizados'!M53</f>
        <v/>
      </c>
      <c r="O2545" s="49" t="str">
        <f>+'[45]No Utilizados'!N53</f>
        <v>Estimado</v>
      </c>
      <c r="P2545" s="49" t="str">
        <f>+'[45]No Utilizados'!O53</f>
        <v/>
      </c>
      <c r="Q2545" s="49" t="str">
        <f>+'[45]No Utilizados'!P53</f>
        <v>E</v>
      </c>
      <c r="R2545" s="51">
        <f t="shared" si="160"/>
        <v>0</v>
      </c>
      <c r="S2545" s="45" t="str">
        <f t="shared" si="161"/>
        <v>Estimado.rar</v>
      </c>
      <c r="V2545" s="46">
        <f t="shared" si="163"/>
        <v>1</v>
      </c>
    </row>
    <row r="2546" spans="1:22" s="45" customFormat="1" ht="11.25" hidden="1" customHeight="1" x14ac:dyDescent="0.2">
      <c r="A2546" s="47">
        <f t="shared" si="162"/>
        <v>2532</v>
      </c>
      <c r="B2546" s="48" t="str">
        <f>+'[45]No Utilizados'!B54</f>
        <v>FKL04</v>
      </c>
      <c r="C2546" s="49" t="str">
        <f>+'[45]No Utilizados'!C54</f>
        <v xml:space="preserve">PLACA GANCHO, CON 6 TIRAFONDOS DE 6X50 mm                                                                                                                                                                                                                 </v>
      </c>
      <c r="D2546" s="49">
        <f>+'[45]No Utilizados'!D54</f>
        <v>2.8</v>
      </c>
      <c r="E2546" s="53">
        <f>+'[45]No Utilizados'!E54</f>
        <v>2.8</v>
      </c>
      <c r="F2546" s="53"/>
      <c r="G2546" s="49" t="str">
        <f>+'[45]No Utilizados'!F54</f>
        <v>E</v>
      </c>
      <c r="H2546" s="49" t="str">
        <f>+'[45]No Utilizados'!G54</f>
        <v/>
      </c>
      <c r="I2546" s="49" t="str">
        <f>+'[45]No Utilizados'!H54</f>
        <v>Estimado</v>
      </c>
      <c r="J2546" s="49" t="str">
        <f>+'[45]No Utilizados'!I54</f>
        <v/>
      </c>
      <c r="K2546" s="49" t="str">
        <f>+'[45]No Utilizados'!J54</f>
        <v/>
      </c>
      <c r="L2546" s="49" t="str">
        <f>+'[45]No Utilizados'!K54</f>
        <v/>
      </c>
      <c r="M2546" s="49" t="str">
        <f>+'[45]No Utilizados'!L54</f>
        <v/>
      </c>
      <c r="N2546" s="49" t="str">
        <f>+'[45]No Utilizados'!M54</f>
        <v/>
      </c>
      <c r="O2546" s="49" t="str">
        <f>+'[45]No Utilizados'!N54</f>
        <v>Estimado</v>
      </c>
      <c r="P2546" s="49" t="str">
        <f>+'[45]No Utilizados'!O54</f>
        <v/>
      </c>
      <c r="Q2546" s="49" t="str">
        <f>+'[45]No Utilizados'!P54</f>
        <v>E</v>
      </c>
      <c r="R2546" s="51">
        <f t="shared" si="160"/>
        <v>0</v>
      </c>
      <c r="S2546" s="45" t="str">
        <f t="shared" si="161"/>
        <v>Estimado.rar</v>
      </c>
      <c r="V2546" s="46">
        <f t="shared" si="163"/>
        <v>1</v>
      </c>
    </row>
    <row r="2547" spans="1:22" s="45" customFormat="1" ht="11.25" hidden="1" customHeight="1" x14ac:dyDescent="0.2">
      <c r="A2547" s="47">
        <f t="shared" si="162"/>
        <v>2533</v>
      </c>
      <c r="B2547" s="48" t="str">
        <f>+'[45]No Utilizados'!B55</f>
        <v>FKL05</v>
      </c>
      <c r="C2547" s="49" t="str">
        <f>+'[45]No Utilizados'!C55</f>
        <v xml:space="preserve">PLACA GANCHO, SIN TIRAFONDOS                                                                                                                                                                                                                              </v>
      </c>
      <c r="D2547" s="49">
        <f>+'[45]No Utilizados'!D55</f>
        <v>2.2999999999999998</v>
      </c>
      <c r="E2547" s="53">
        <f>+'[45]No Utilizados'!E55</f>
        <v>1.7</v>
      </c>
      <c r="F2547" s="53"/>
      <c r="G2547" s="49" t="str">
        <f>+'[45]No Utilizados'!F55</f>
        <v>S</v>
      </c>
      <c r="H2547" s="49">
        <f>+'[45]No Utilizados'!G55</f>
        <v>1</v>
      </c>
      <c r="I2547" s="49" t="str">
        <f>+'[45]No Utilizados'!H55</f>
        <v>Orden de Compra 4214000544</v>
      </c>
      <c r="J2547" s="49" t="str">
        <f>+'[45]No Utilizados'!I55</f>
        <v>Individual</v>
      </c>
      <c r="K2547" s="49" t="str">
        <f>+'[45]No Utilizados'!J55</f>
        <v>ELC</v>
      </c>
      <c r="L2547" s="49" t="str">
        <f>+'[45]No Utilizados'!K55</f>
        <v>MATERIALES GROUP S.A.C.</v>
      </c>
      <c r="M2547" s="49">
        <f>+'[45]No Utilizados'!L55</f>
        <v>42992</v>
      </c>
      <c r="N2547" s="49">
        <f>+'[45]No Utilizados'!M55</f>
        <v>1</v>
      </c>
      <c r="O2547" s="49" t="str">
        <f>+'[45]No Utilizados'!N55</f>
        <v>Sustento</v>
      </c>
      <c r="P2547" s="49">
        <f>+'[45]No Utilizados'!O55</f>
        <v>1</v>
      </c>
      <c r="Q2547" s="49" t="str">
        <f>+'[45]No Utilizados'!P55</f>
        <v>S</v>
      </c>
      <c r="R2547" s="51">
        <f t="shared" si="160"/>
        <v>-0.26086956521739124</v>
      </c>
      <c r="S2547" s="45" t="str">
        <f t="shared" si="161"/>
        <v>ELC: Orden de Compra 4214000544</v>
      </c>
      <c r="V2547" s="46">
        <f t="shared" si="163"/>
        <v>1</v>
      </c>
    </row>
    <row r="2548" spans="1:22" s="45" customFormat="1" ht="11.25" hidden="1" customHeight="1" x14ac:dyDescent="0.2">
      <c r="A2548" s="47">
        <f t="shared" si="162"/>
        <v>2534</v>
      </c>
      <c r="B2548" s="48" t="str">
        <f>+'[45]No Utilizados'!B56</f>
        <v>FXP01</v>
      </c>
      <c r="C2548" s="49" t="str">
        <f>+'[45]No Utilizados'!C56</f>
        <v xml:space="preserve">PLANCHA DE FoGo 4x8                                                                                                                                                                                                                                       </v>
      </c>
      <c r="D2548" s="49">
        <f>+'[45]No Utilizados'!D56</f>
        <v>1.5</v>
      </c>
      <c r="E2548" s="53">
        <f>+'[45]No Utilizados'!E56</f>
        <v>1.58</v>
      </c>
      <c r="F2548" s="53"/>
      <c r="G2548" s="49" t="str">
        <f>+'[45]No Utilizados'!F56</f>
        <v>S</v>
      </c>
      <c r="H2548" s="49">
        <f>+'[45]No Utilizados'!G56</f>
        <v>50</v>
      </c>
      <c r="I2548" s="49" t="str">
        <f>+'[45]No Utilizados'!H56</f>
        <v>Factura 0001-008875</v>
      </c>
      <c r="J2548" s="49" t="str">
        <f>+'[45]No Utilizados'!I56</f>
        <v>Individual</v>
      </c>
      <c r="K2548" s="49" t="str">
        <f>+'[45]No Utilizados'!J56</f>
        <v>ELOR</v>
      </c>
      <c r="L2548" s="49" t="str">
        <f>+'[45]No Utilizados'!K56</f>
        <v>IVS S.A</v>
      </c>
      <c r="M2548" s="49">
        <f>+'[45]No Utilizados'!L56</f>
        <v>42699</v>
      </c>
      <c r="N2548" s="49">
        <f>+'[45]No Utilizados'!M56</f>
        <v>50</v>
      </c>
      <c r="O2548" s="49" t="str">
        <f>+'[45]No Utilizados'!N56</f>
        <v>Sustento</v>
      </c>
      <c r="P2548" s="49">
        <f>+'[45]No Utilizados'!O56</f>
        <v>50</v>
      </c>
      <c r="Q2548" s="49" t="str">
        <f>+'[45]No Utilizados'!P56</f>
        <v>S</v>
      </c>
      <c r="R2548" s="51">
        <f t="shared" si="160"/>
        <v>5.3333333333333455E-2</v>
      </c>
      <c r="S2548" s="45" t="str">
        <f t="shared" si="161"/>
        <v>ELOR: Factura 0001-008875</v>
      </c>
      <c r="V2548" s="46">
        <f t="shared" si="163"/>
        <v>1</v>
      </c>
    </row>
    <row r="2549" spans="1:22" s="45" customFormat="1" ht="11.25" hidden="1" customHeight="1" x14ac:dyDescent="0.2">
      <c r="A2549" s="47">
        <f t="shared" si="162"/>
        <v>2535</v>
      </c>
      <c r="B2549" s="48" t="str">
        <f>+'[45]No Utilizados'!B57</f>
        <v>FXP02</v>
      </c>
      <c r="C2549" s="49" t="str">
        <f>+'[45]No Utilizados'!C57</f>
        <v xml:space="preserve">PLANCHA DE FoGo 6x6                                                                                                                                                                                                                                       </v>
      </c>
      <c r="D2549" s="49">
        <f>+'[45]No Utilizados'!D57</f>
        <v>1.82</v>
      </c>
      <c r="E2549" s="53">
        <f>+'[45]No Utilizados'!E57</f>
        <v>2.29</v>
      </c>
      <c r="F2549" s="53"/>
      <c r="G2549" s="49" t="str">
        <f>+'[45]No Utilizados'!F57</f>
        <v>S</v>
      </c>
      <c r="H2549" s="49">
        <f>+'[45]No Utilizados'!G57</f>
        <v>10</v>
      </c>
      <c r="I2549" s="49" t="str">
        <f>+'[45]No Utilizados'!H57</f>
        <v>Orden de Compra OC-102284</v>
      </c>
      <c r="J2549" s="49" t="str">
        <f>+'[45]No Utilizados'!I57</f>
        <v>Individual</v>
      </c>
      <c r="K2549" s="49" t="str">
        <f>+'[45]No Utilizados'!J57</f>
        <v>ELDU</v>
      </c>
      <c r="L2549" s="49" t="str">
        <f>+'[45]No Utilizados'!K57</f>
        <v>MATERIALES GROUP S.A.C</v>
      </c>
      <c r="M2549" s="49">
        <f>+'[45]No Utilizados'!L57</f>
        <v>42894</v>
      </c>
      <c r="N2549" s="49">
        <f>+'[45]No Utilizados'!M57</f>
        <v>10</v>
      </c>
      <c r="O2549" s="49" t="str">
        <f>+'[45]No Utilizados'!N57</f>
        <v>Sustento</v>
      </c>
      <c r="P2549" s="49">
        <f>+'[45]No Utilizados'!O57</f>
        <v>10</v>
      </c>
      <c r="Q2549" s="49" t="str">
        <f>+'[45]No Utilizados'!P57</f>
        <v>S</v>
      </c>
      <c r="R2549" s="51">
        <f t="shared" si="160"/>
        <v>0.25824175824175821</v>
      </c>
      <c r="S2549" s="45" t="str">
        <f t="shared" si="161"/>
        <v>ELDU: Orden de Compra OC-102284</v>
      </c>
      <c r="V2549" s="46">
        <f t="shared" si="163"/>
        <v>1</v>
      </c>
    </row>
    <row r="2550" spans="1:22" s="45" customFormat="1" ht="11.25" hidden="1" customHeight="1" x14ac:dyDescent="0.2">
      <c r="A2550" s="47">
        <f t="shared" si="162"/>
        <v>2536</v>
      </c>
      <c r="B2550" s="48" t="str">
        <f>+'[45]No Utilizados'!B58</f>
        <v>DXS12</v>
      </c>
      <c r="C2550" s="49" t="str">
        <f>+'[45]No Utilizados'!C58</f>
        <v xml:space="preserve">PLETINA DE COBRE 10MM ESP X 120MM ANCHO                                                                                                                                                                                                                   </v>
      </c>
      <c r="D2550" s="49" t="str">
        <f>+'[45]No Utilizados'!D58</f>
        <v>Sin Costo (No Utilizado)</v>
      </c>
      <c r="E2550" s="53">
        <f>+'[45]No Utilizados'!E58</f>
        <v>0</v>
      </c>
      <c r="F2550" s="53"/>
      <c r="G2550" s="49" t="str">
        <f>+'[45]No Utilizados'!F58</f>
        <v>A</v>
      </c>
      <c r="H2550" s="49" t="str">
        <f>+'[45]No Utilizados'!G58</f>
        <v/>
      </c>
      <c r="I2550" s="49" t="str">
        <f>+'[45]No Utilizados'!H58</f>
        <v>Precio Regulado 2012</v>
      </c>
      <c r="J2550" s="49" t="str">
        <f>+'[45]No Utilizados'!I58</f>
        <v/>
      </c>
      <c r="K2550" s="49" t="str">
        <f>+'[45]No Utilizados'!J58</f>
        <v/>
      </c>
      <c r="L2550" s="49" t="str">
        <f>+'[45]No Utilizados'!K58</f>
        <v/>
      </c>
      <c r="M2550" s="49" t="str">
        <f>+'[45]No Utilizados'!L58</f>
        <v/>
      </c>
      <c r="N2550" s="49" t="str">
        <f>+'[45]No Utilizados'!M58</f>
        <v/>
      </c>
      <c r="O2550" s="49" t="str">
        <f>+'[45]No Utilizados'!N58</f>
        <v>Precio regulado 2012</v>
      </c>
      <c r="P2550" s="49" t="str">
        <f>+'[45]No Utilizados'!O58</f>
        <v/>
      </c>
      <c r="Q2550" s="49" t="str">
        <f>+'[45]No Utilizados'!P58</f>
        <v>A</v>
      </c>
      <c r="R2550" s="51" t="str">
        <f t="shared" si="160"/>
        <v/>
      </c>
      <c r="S2550" s="45" t="str">
        <f t="shared" si="161"/>
        <v>Precio regulado 2012</v>
      </c>
      <c r="V2550" s="46">
        <f t="shared" si="163"/>
        <v>1</v>
      </c>
    </row>
    <row r="2551" spans="1:22" s="45" customFormat="1" ht="11.25" hidden="1" customHeight="1" x14ac:dyDescent="0.2">
      <c r="A2551" s="47">
        <f t="shared" si="162"/>
        <v>2537</v>
      </c>
      <c r="B2551" s="48" t="str">
        <f>+'[45]No Utilizados'!B59</f>
        <v>DXS39</v>
      </c>
      <c r="C2551" s="49" t="str">
        <f>+'[45]No Utilizados'!C59</f>
        <v xml:space="preserve">PLETINA DE COBRE 3MM ESP X 20MM ANCHO                                                                                                                                                                                                                     </v>
      </c>
      <c r="D2551" s="49" t="str">
        <f>+'[45]No Utilizados'!D59</f>
        <v>Sin Costo (No Utilizado)</v>
      </c>
      <c r="E2551" s="53">
        <f>+'[45]No Utilizados'!E59</f>
        <v>0</v>
      </c>
      <c r="F2551" s="53"/>
      <c r="G2551" s="49" t="str">
        <f>+'[45]No Utilizados'!F59</f>
        <v>A</v>
      </c>
      <c r="H2551" s="49" t="str">
        <f>+'[45]No Utilizados'!G59</f>
        <v/>
      </c>
      <c r="I2551" s="49" t="str">
        <f>+'[45]No Utilizados'!H59</f>
        <v>Precio Regulado 2012</v>
      </c>
      <c r="J2551" s="49" t="str">
        <f>+'[45]No Utilizados'!I59</f>
        <v/>
      </c>
      <c r="K2551" s="49" t="str">
        <f>+'[45]No Utilizados'!J59</f>
        <v/>
      </c>
      <c r="L2551" s="49" t="str">
        <f>+'[45]No Utilizados'!K59</f>
        <v/>
      </c>
      <c r="M2551" s="49" t="str">
        <f>+'[45]No Utilizados'!L59</f>
        <v/>
      </c>
      <c r="N2551" s="49" t="str">
        <f>+'[45]No Utilizados'!M59</f>
        <v/>
      </c>
      <c r="O2551" s="49" t="str">
        <f>+'[45]No Utilizados'!N59</f>
        <v>Precio regulado 2012</v>
      </c>
      <c r="P2551" s="49" t="str">
        <f>+'[45]No Utilizados'!O59</f>
        <v/>
      </c>
      <c r="Q2551" s="49" t="str">
        <f>+'[45]No Utilizados'!P59</f>
        <v>A</v>
      </c>
      <c r="R2551" s="51" t="str">
        <f t="shared" si="160"/>
        <v/>
      </c>
      <c r="S2551" s="45" t="str">
        <f t="shared" si="161"/>
        <v>Precio regulado 2012</v>
      </c>
      <c r="V2551" s="46">
        <f t="shared" si="163"/>
        <v>1</v>
      </c>
    </row>
    <row r="2552" spans="1:22" s="45" customFormat="1" ht="11.25" hidden="1" customHeight="1" x14ac:dyDescent="0.2">
      <c r="A2552" s="47">
        <f t="shared" si="162"/>
        <v>2538</v>
      </c>
      <c r="B2552" s="48" t="str">
        <f>+'[45]No Utilizados'!B60</f>
        <v>DXS40</v>
      </c>
      <c r="C2552" s="49" t="str">
        <f>+'[45]No Utilizados'!C60</f>
        <v xml:space="preserve">PLETINA DE COBRE 3MM ESP X 30MM ANCHO                                                                                                                                                                                                                     </v>
      </c>
      <c r="D2552" s="49" t="str">
        <f>+'[45]No Utilizados'!D60</f>
        <v>Sin Costo (No Utilizado)</v>
      </c>
      <c r="E2552" s="53">
        <f>+'[45]No Utilizados'!E60</f>
        <v>0</v>
      </c>
      <c r="F2552" s="53"/>
      <c r="G2552" s="49" t="str">
        <f>+'[45]No Utilizados'!F60</f>
        <v>A</v>
      </c>
      <c r="H2552" s="49" t="str">
        <f>+'[45]No Utilizados'!G60</f>
        <v/>
      </c>
      <c r="I2552" s="49" t="str">
        <f>+'[45]No Utilizados'!H60</f>
        <v>Precio Regulado 2012</v>
      </c>
      <c r="J2552" s="49" t="str">
        <f>+'[45]No Utilizados'!I60</f>
        <v/>
      </c>
      <c r="K2552" s="49" t="str">
        <f>+'[45]No Utilizados'!J60</f>
        <v/>
      </c>
      <c r="L2552" s="49" t="str">
        <f>+'[45]No Utilizados'!K60</f>
        <v/>
      </c>
      <c r="M2552" s="49" t="str">
        <f>+'[45]No Utilizados'!L60</f>
        <v/>
      </c>
      <c r="N2552" s="49" t="str">
        <f>+'[45]No Utilizados'!M60</f>
        <v/>
      </c>
      <c r="O2552" s="49" t="str">
        <f>+'[45]No Utilizados'!N60</f>
        <v>Precio regulado 2012</v>
      </c>
      <c r="P2552" s="49" t="str">
        <f>+'[45]No Utilizados'!O60</f>
        <v/>
      </c>
      <c r="Q2552" s="49" t="str">
        <f>+'[45]No Utilizados'!P60</f>
        <v>A</v>
      </c>
      <c r="R2552" s="51" t="str">
        <f t="shared" si="160"/>
        <v/>
      </c>
      <c r="S2552" s="45" t="str">
        <f t="shared" si="161"/>
        <v>Precio regulado 2012</v>
      </c>
      <c r="V2552" s="46">
        <f t="shared" si="163"/>
        <v>1</v>
      </c>
    </row>
    <row r="2553" spans="1:22" s="45" customFormat="1" ht="11.25" hidden="1" customHeight="1" x14ac:dyDescent="0.2">
      <c r="A2553" s="47">
        <f t="shared" si="162"/>
        <v>2539</v>
      </c>
      <c r="B2553" s="48" t="str">
        <f>+'[45]No Utilizados'!B61</f>
        <v>DXS09</v>
      </c>
      <c r="C2553" s="49" t="str">
        <f>+'[45]No Utilizados'!C61</f>
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</c>
      <c r="D2553" s="49" t="str">
        <f>+'[45]No Utilizados'!D61</f>
        <v>Sin Costo (No Utilizado)</v>
      </c>
      <c r="E2553" s="53">
        <f>+'[45]No Utilizados'!E61</f>
        <v>0</v>
      </c>
      <c r="F2553" s="53"/>
      <c r="G2553" s="49" t="str">
        <f>+'[45]No Utilizados'!F61</f>
        <v>A</v>
      </c>
      <c r="H2553" s="49" t="str">
        <f>+'[45]No Utilizados'!G61</f>
        <v/>
      </c>
      <c r="I2553" s="49" t="str">
        <f>+'[45]No Utilizados'!H61</f>
        <v>Precio Regulado 2012</v>
      </c>
      <c r="J2553" s="49" t="str">
        <f>+'[45]No Utilizados'!I61</f>
        <v/>
      </c>
      <c r="K2553" s="49" t="str">
        <f>+'[45]No Utilizados'!J61</f>
        <v/>
      </c>
      <c r="L2553" s="49" t="str">
        <f>+'[45]No Utilizados'!K61</f>
        <v/>
      </c>
      <c r="M2553" s="49" t="str">
        <f>+'[45]No Utilizados'!L61</f>
        <v/>
      </c>
      <c r="N2553" s="49" t="str">
        <f>+'[45]No Utilizados'!M61</f>
        <v/>
      </c>
      <c r="O2553" s="49" t="str">
        <f>+'[45]No Utilizados'!N61</f>
        <v>Precio regulado 2012</v>
      </c>
      <c r="P2553" s="49" t="str">
        <f>+'[45]No Utilizados'!O61</f>
        <v/>
      </c>
      <c r="Q2553" s="49" t="str">
        <f>+'[45]No Utilizados'!P61</f>
        <v>A</v>
      </c>
      <c r="R2553" s="51" t="str">
        <f t="shared" si="160"/>
        <v/>
      </c>
      <c r="S2553" s="45" t="str">
        <f t="shared" si="161"/>
        <v>Precio regulado 2012</v>
      </c>
      <c r="V2553" s="46">
        <f t="shared" si="163"/>
        <v>1</v>
      </c>
    </row>
    <row r="2554" spans="1:22" s="45" customFormat="1" ht="11.25" hidden="1" customHeight="1" x14ac:dyDescent="0.2">
      <c r="A2554" s="47">
        <f t="shared" si="162"/>
        <v>2540</v>
      </c>
      <c r="B2554" s="48" t="str">
        <f>+'[45]No Utilizados'!B62</f>
        <v>DXS41</v>
      </c>
      <c r="C2554" s="49" t="str">
        <f>+'[45]No Utilizados'!C62</f>
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</c>
      <c r="D2554" s="49" t="str">
        <f>+'[45]No Utilizados'!D62</f>
        <v>Sin Costo (No Utilizado)</v>
      </c>
      <c r="E2554" s="53">
        <f>+'[45]No Utilizados'!E62</f>
        <v>0</v>
      </c>
      <c r="F2554" s="53"/>
      <c r="G2554" s="49" t="str">
        <f>+'[45]No Utilizados'!F62</f>
        <v>A</v>
      </c>
      <c r="H2554" s="49" t="str">
        <f>+'[45]No Utilizados'!G62</f>
        <v/>
      </c>
      <c r="I2554" s="49" t="str">
        <f>+'[45]No Utilizados'!H62</f>
        <v>Precio Regulado 2012</v>
      </c>
      <c r="J2554" s="49" t="str">
        <f>+'[45]No Utilizados'!I62</f>
        <v/>
      </c>
      <c r="K2554" s="49" t="str">
        <f>+'[45]No Utilizados'!J62</f>
        <v/>
      </c>
      <c r="L2554" s="49" t="str">
        <f>+'[45]No Utilizados'!K62</f>
        <v/>
      </c>
      <c r="M2554" s="49" t="str">
        <f>+'[45]No Utilizados'!L62</f>
        <v/>
      </c>
      <c r="N2554" s="49" t="str">
        <f>+'[45]No Utilizados'!M62</f>
        <v/>
      </c>
      <c r="O2554" s="49" t="str">
        <f>+'[45]No Utilizados'!N62</f>
        <v>Precio regulado 2012</v>
      </c>
      <c r="P2554" s="49" t="str">
        <f>+'[45]No Utilizados'!O62</f>
        <v/>
      </c>
      <c r="Q2554" s="49" t="str">
        <f>+'[45]No Utilizados'!P62</f>
        <v>A</v>
      </c>
      <c r="R2554" s="51" t="str">
        <f t="shared" si="160"/>
        <v/>
      </c>
      <c r="S2554" s="45" t="str">
        <f t="shared" si="161"/>
        <v>Precio regulado 2012</v>
      </c>
      <c r="V2554" s="46">
        <f t="shared" si="163"/>
        <v>1</v>
      </c>
    </row>
    <row r="2555" spans="1:22" s="45" customFormat="1" ht="11.25" hidden="1" customHeight="1" x14ac:dyDescent="0.2">
      <c r="A2555" s="47">
        <f t="shared" si="162"/>
        <v>2541</v>
      </c>
      <c r="B2555" s="48" t="str">
        <f>+'[45]No Utilizados'!B63</f>
        <v>DXS10</v>
      </c>
      <c r="C2555" s="49" t="str">
        <f>+'[45]No Utilizados'!C63</f>
        <v xml:space="preserve">PLETINA DE COBRE 8MM ESP X 60MM ANCHO                                                                                                                                                                                                                     </v>
      </c>
      <c r="D2555" s="49" t="str">
        <f>+'[45]No Utilizados'!D63</f>
        <v>Sin Costo (No Utilizado)</v>
      </c>
      <c r="E2555" s="53">
        <f>+'[45]No Utilizados'!E63</f>
        <v>0</v>
      </c>
      <c r="F2555" s="53"/>
      <c r="G2555" s="49" t="str">
        <f>+'[45]No Utilizados'!F63</f>
        <v>A</v>
      </c>
      <c r="H2555" s="49" t="str">
        <f>+'[45]No Utilizados'!G63</f>
        <v/>
      </c>
      <c r="I2555" s="49" t="str">
        <f>+'[45]No Utilizados'!H63</f>
        <v>Precio Regulado 2012</v>
      </c>
      <c r="J2555" s="49" t="str">
        <f>+'[45]No Utilizados'!I63</f>
        <v/>
      </c>
      <c r="K2555" s="49" t="str">
        <f>+'[45]No Utilizados'!J63</f>
        <v/>
      </c>
      <c r="L2555" s="49" t="str">
        <f>+'[45]No Utilizados'!K63</f>
        <v/>
      </c>
      <c r="M2555" s="49" t="str">
        <f>+'[45]No Utilizados'!L63</f>
        <v/>
      </c>
      <c r="N2555" s="49" t="str">
        <f>+'[45]No Utilizados'!M63</f>
        <v/>
      </c>
      <c r="O2555" s="49" t="str">
        <f>+'[45]No Utilizados'!N63</f>
        <v>Precio regulado 2012</v>
      </c>
      <c r="P2555" s="49" t="str">
        <f>+'[45]No Utilizados'!O63</f>
        <v/>
      </c>
      <c r="Q2555" s="49" t="str">
        <f>+'[45]No Utilizados'!P63</f>
        <v>A</v>
      </c>
      <c r="R2555" s="51" t="str">
        <f t="shared" si="160"/>
        <v/>
      </c>
      <c r="S2555" s="45" t="str">
        <f t="shared" si="161"/>
        <v>Precio regulado 2012</v>
      </c>
      <c r="V2555" s="46">
        <f t="shared" si="163"/>
        <v>1</v>
      </c>
    </row>
    <row r="2556" spans="1:22" s="45" customFormat="1" ht="11.25" hidden="1" customHeight="1" x14ac:dyDescent="0.2">
      <c r="A2556" s="47">
        <f t="shared" si="162"/>
        <v>2542</v>
      </c>
      <c r="B2556" s="48" t="str">
        <f>+'[45]No Utilizados'!B64</f>
        <v>DXS42</v>
      </c>
      <c r="C2556" s="49" t="str">
        <f>+'[45]No Utilizados'!C64</f>
        <v xml:space="preserve">PLETINA DE COBRE 8MM ESP X 80MM ANCHO                                                                                                                                                                                                                     </v>
      </c>
      <c r="D2556" s="49" t="str">
        <f>+'[45]No Utilizados'!D64</f>
        <v>Sin Costo (No Utilizado)</v>
      </c>
      <c r="E2556" s="53">
        <f>+'[45]No Utilizados'!E64</f>
        <v>0</v>
      </c>
      <c r="F2556" s="53"/>
      <c r="G2556" s="49" t="str">
        <f>+'[45]No Utilizados'!F64</f>
        <v>A</v>
      </c>
      <c r="H2556" s="49" t="str">
        <f>+'[45]No Utilizados'!G64</f>
        <v/>
      </c>
      <c r="I2556" s="49" t="str">
        <f>+'[45]No Utilizados'!H64</f>
        <v>Precio Regulado 2012</v>
      </c>
      <c r="J2556" s="49" t="str">
        <f>+'[45]No Utilizados'!I64</f>
        <v/>
      </c>
      <c r="K2556" s="49" t="str">
        <f>+'[45]No Utilizados'!J64</f>
        <v/>
      </c>
      <c r="L2556" s="49" t="str">
        <f>+'[45]No Utilizados'!K64</f>
        <v/>
      </c>
      <c r="M2556" s="49" t="str">
        <f>+'[45]No Utilizados'!L64</f>
        <v/>
      </c>
      <c r="N2556" s="49" t="str">
        <f>+'[45]No Utilizados'!M64</f>
        <v/>
      </c>
      <c r="O2556" s="49" t="str">
        <f>+'[45]No Utilizados'!N64</f>
        <v>Precio regulado 2012</v>
      </c>
      <c r="P2556" s="49" t="str">
        <f>+'[45]No Utilizados'!O64</f>
        <v/>
      </c>
      <c r="Q2556" s="49" t="str">
        <f>+'[45]No Utilizados'!P64</f>
        <v>A</v>
      </c>
      <c r="R2556" s="51" t="str">
        <f t="shared" si="160"/>
        <v/>
      </c>
      <c r="S2556" s="45" t="str">
        <f t="shared" si="161"/>
        <v>Precio regulado 2012</v>
      </c>
      <c r="V2556" s="46">
        <f t="shared" si="163"/>
        <v>1</v>
      </c>
    </row>
    <row r="2557" spans="1:22" s="45" customFormat="1" ht="11.25" hidden="1" customHeight="1" x14ac:dyDescent="0.2">
      <c r="A2557" s="47">
        <f t="shared" si="162"/>
        <v>2543</v>
      </c>
      <c r="B2557" s="48" t="str">
        <f>+'[45]No Utilizados'!B65</f>
        <v>DXS11</v>
      </c>
      <c r="C2557" s="49" t="str">
        <f>+'[45]No Utilizados'!C65</f>
        <v xml:space="preserve">PLETINA DE COBRE 8MM.ESP X 80MM ANCHO                                                                                                                                                                                                                     </v>
      </c>
      <c r="D2557" s="49" t="str">
        <f>+'[45]No Utilizados'!D65</f>
        <v>Sin Costo (No Utilizado)</v>
      </c>
      <c r="E2557" s="53">
        <f>+'[45]No Utilizados'!E65</f>
        <v>0</v>
      </c>
      <c r="F2557" s="53"/>
      <c r="G2557" s="49" t="str">
        <f>+'[45]No Utilizados'!F65</f>
        <v>A</v>
      </c>
      <c r="H2557" s="49" t="str">
        <f>+'[45]No Utilizados'!G65</f>
        <v/>
      </c>
      <c r="I2557" s="49" t="str">
        <f>+'[45]No Utilizados'!H65</f>
        <v>Precio Regulado 2012</v>
      </c>
      <c r="J2557" s="49" t="str">
        <f>+'[45]No Utilizados'!I65</f>
        <v/>
      </c>
      <c r="K2557" s="49" t="str">
        <f>+'[45]No Utilizados'!J65</f>
        <v/>
      </c>
      <c r="L2557" s="49" t="str">
        <f>+'[45]No Utilizados'!K65</f>
        <v/>
      </c>
      <c r="M2557" s="49" t="str">
        <f>+'[45]No Utilizados'!L65</f>
        <v/>
      </c>
      <c r="N2557" s="49" t="str">
        <f>+'[45]No Utilizados'!M65</f>
        <v/>
      </c>
      <c r="O2557" s="49" t="str">
        <f>+'[45]No Utilizados'!N65</f>
        <v>Precio regulado 2012</v>
      </c>
      <c r="P2557" s="49" t="str">
        <f>+'[45]No Utilizados'!O65</f>
        <v/>
      </c>
      <c r="Q2557" s="49" t="str">
        <f>+'[45]No Utilizados'!P65</f>
        <v>A</v>
      </c>
      <c r="R2557" s="51" t="str">
        <f t="shared" si="160"/>
        <v/>
      </c>
      <c r="S2557" s="45" t="str">
        <f t="shared" si="161"/>
        <v>Precio regulado 2012</v>
      </c>
      <c r="V2557" s="46">
        <f t="shared" si="163"/>
        <v>1</v>
      </c>
    </row>
    <row r="2558" spans="1:22" s="45" customFormat="1" ht="11.25" hidden="1" customHeight="1" x14ac:dyDescent="0.2">
      <c r="A2558" s="47">
        <f t="shared" si="162"/>
        <v>2544</v>
      </c>
      <c r="B2558" s="48" t="str">
        <f>+'[45]No Utilizados'!B66</f>
        <v>DXS13</v>
      </c>
      <c r="C2558" s="49" t="str">
        <f>+'[45]No Utilizados'!C66</f>
        <v xml:space="preserve">PLETINA DE COBRE ESTANADO PARA PUESTA A TIERRA                                                                                                                                                                                                            </v>
      </c>
      <c r="D2558" s="49" t="str">
        <f>+'[45]No Utilizados'!D66</f>
        <v>Sin Costo (No Utilizado)</v>
      </c>
      <c r="E2558" s="53">
        <f>+'[45]No Utilizados'!E66</f>
        <v>0</v>
      </c>
      <c r="F2558" s="53"/>
      <c r="G2558" s="49" t="str">
        <f>+'[45]No Utilizados'!F66</f>
        <v>A</v>
      </c>
      <c r="H2558" s="49" t="str">
        <f>+'[45]No Utilizados'!G66</f>
        <v/>
      </c>
      <c r="I2558" s="49" t="str">
        <f>+'[45]No Utilizados'!H66</f>
        <v>Precio Regulado 2012</v>
      </c>
      <c r="J2558" s="49" t="str">
        <f>+'[45]No Utilizados'!I66</f>
        <v/>
      </c>
      <c r="K2558" s="49" t="str">
        <f>+'[45]No Utilizados'!J66</f>
        <v/>
      </c>
      <c r="L2558" s="49" t="str">
        <f>+'[45]No Utilizados'!K66</f>
        <v/>
      </c>
      <c r="M2558" s="49" t="str">
        <f>+'[45]No Utilizados'!L66</f>
        <v/>
      </c>
      <c r="N2558" s="49" t="str">
        <f>+'[45]No Utilizados'!M66</f>
        <v/>
      </c>
      <c r="O2558" s="49" t="str">
        <f>+'[45]No Utilizados'!N66</f>
        <v>Precio regulado 2012</v>
      </c>
      <c r="P2558" s="49" t="str">
        <f>+'[45]No Utilizados'!O66</f>
        <v/>
      </c>
      <c r="Q2558" s="49" t="str">
        <f>+'[45]No Utilizados'!P66</f>
        <v>A</v>
      </c>
      <c r="R2558" s="51" t="str">
        <f t="shared" si="160"/>
        <v/>
      </c>
      <c r="S2558" s="45" t="str">
        <f t="shared" si="161"/>
        <v>Precio regulado 2012</v>
      </c>
      <c r="V2558" s="46">
        <f t="shared" si="163"/>
        <v>1</v>
      </c>
    </row>
    <row r="2559" spans="1:22" s="45" customFormat="1" ht="11.25" hidden="1" customHeight="1" x14ac:dyDescent="0.2">
      <c r="A2559" s="47">
        <f t="shared" si="162"/>
        <v>2545</v>
      </c>
      <c r="B2559" s="48" t="str">
        <f>+'[45]No Utilizados'!B67</f>
        <v>DXS14</v>
      </c>
      <c r="C2559" s="49" t="str">
        <f>+'[45]No Utilizados'!C67</f>
        <v xml:space="preserve">PLETINA PARA SOPORTE DE TRANSFORMADORES EN SAP 63.5X9.52X405MM                                                                                                                                                                                            </v>
      </c>
      <c r="D2559" s="49" t="str">
        <f>+'[45]No Utilizados'!D67</f>
        <v>Sin Costo (No Utilizado)</v>
      </c>
      <c r="E2559" s="53">
        <f>+'[45]No Utilizados'!E67</f>
        <v>0</v>
      </c>
      <c r="F2559" s="53"/>
      <c r="G2559" s="49" t="str">
        <f>+'[45]No Utilizados'!F67</f>
        <v>A</v>
      </c>
      <c r="H2559" s="49" t="str">
        <f>+'[45]No Utilizados'!G67</f>
        <v/>
      </c>
      <c r="I2559" s="49" t="str">
        <f>+'[45]No Utilizados'!H67</f>
        <v>Precio Regulado 2012</v>
      </c>
      <c r="J2559" s="49" t="str">
        <f>+'[45]No Utilizados'!I67</f>
        <v/>
      </c>
      <c r="K2559" s="49" t="str">
        <f>+'[45]No Utilizados'!J67</f>
        <v/>
      </c>
      <c r="L2559" s="49" t="str">
        <f>+'[45]No Utilizados'!K67</f>
        <v/>
      </c>
      <c r="M2559" s="49" t="str">
        <f>+'[45]No Utilizados'!L67</f>
        <v/>
      </c>
      <c r="N2559" s="49" t="str">
        <f>+'[45]No Utilizados'!M67</f>
        <v/>
      </c>
      <c r="O2559" s="49" t="str">
        <f>+'[45]No Utilizados'!N67</f>
        <v>Precio regulado 2012</v>
      </c>
      <c r="P2559" s="49" t="str">
        <f>+'[45]No Utilizados'!O67</f>
        <v/>
      </c>
      <c r="Q2559" s="49" t="str">
        <f>+'[45]No Utilizados'!P67</f>
        <v>A</v>
      </c>
      <c r="R2559" s="51" t="str">
        <f t="shared" si="160"/>
        <v/>
      </c>
      <c r="S2559" s="45" t="str">
        <f t="shared" si="161"/>
        <v>Precio regulado 2012</v>
      </c>
      <c r="V2559" s="46">
        <f t="shared" si="163"/>
        <v>1</v>
      </c>
    </row>
    <row r="2560" spans="1:22" s="45" customFormat="1" ht="11.25" hidden="1" customHeight="1" x14ac:dyDescent="0.2">
      <c r="A2560" s="47">
        <f t="shared" si="162"/>
        <v>2546</v>
      </c>
      <c r="B2560" s="48" t="str">
        <f>+'[45]No Utilizados'!B68</f>
        <v>DXS15</v>
      </c>
      <c r="C2560" s="49" t="str">
        <f>+'[45]No Utilizados'!C68</f>
        <v xml:space="preserve">PORTABARRA PARA BARRA TIPO PLETINA 50MM.                                                                                                                                                                                                                  </v>
      </c>
      <c r="D2560" s="49" t="str">
        <f>+'[45]No Utilizados'!D68</f>
        <v>Sin Costo (No Utilizado)</v>
      </c>
      <c r="E2560" s="53">
        <f>+'[45]No Utilizados'!E68</f>
        <v>0</v>
      </c>
      <c r="F2560" s="53"/>
      <c r="G2560" s="49" t="str">
        <f>+'[45]No Utilizados'!F68</f>
        <v>A</v>
      </c>
      <c r="H2560" s="49" t="str">
        <f>+'[45]No Utilizados'!G68</f>
        <v/>
      </c>
      <c r="I2560" s="49" t="str">
        <f>+'[45]No Utilizados'!H68</f>
        <v>Precio Regulado 2012</v>
      </c>
      <c r="J2560" s="49" t="str">
        <f>+'[45]No Utilizados'!I68</f>
        <v/>
      </c>
      <c r="K2560" s="49" t="str">
        <f>+'[45]No Utilizados'!J68</f>
        <v/>
      </c>
      <c r="L2560" s="49" t="str">
        <f>+'[45]No Utilizados'!K68</f>
        <v/>
      </c>
      <c r="M2560" s="49" t="str">
        <f>+'[45]No Utilizados'!L68</f>
        <v/>
      </c>
      <c r="N2560" s="49" t="str">
        <f>+'[45]No Utilizados'!M68</f>
        <v/>
      </c>
      <c r="O2560" s="49" t="str">
        <f>+'[45]No Utilizados'!N68</f>
        <v>Precio regulado 2012</v>
      </c>
      <c r="P2560" s="49" t="str">
        <f>+'[45]No Utilizados'!O68</f>
        <v/>
      </c>
      <c r="Q2560" s="49" t="str">
        <f>+'[45]No Utilizados'!P68</f>
        <v>A</v>
      </c>
      <c r="R2560" s="51" t="str">
        <f t="shared" si="160"/>
        <v/>
      </c>
      <c r="S2560" s="45" t="str">
        <f t="shared" si="161"/>
        <v>Precio regulado 2012</v>
      </c>
      <c r="V2560" s="46">
        <f t="shared" si="163"/>
        <v>1</v>
      </c>
    </row>
    <row r="2561" spans="1:22" s="45" customFormat="1" ht="11.25" hidden="1" customHeight="1" x14ac:dyDescent="0.2">
      <c r="A2561" s="47">
        <f t="shared" si="162"/>
        <v>2547</v>
      </c>
      <c r="B2561" s="48" t="str">
        <f>+'[45]No Utilizados'!B69</f>
        <v>DXS31</v>
      </c>
      <c r="C2561" s="49" t="str">
        <f>+'[45]No Utilizados'!C69</f>
        <v xml:space="preserve">PUERTA PARA SE. A NIVEL TIPO C 1.44 X 2.32M.                                                                                                                                                                                                              </v>
      </c>
      <c r="D2561" s="49" t="str">
        <f>+'[45]No Utilizados'!D69</f>
        <v>Sin Costo (No Utilizado)</v>
      </c>
      <c r="E2561" s="53">
        <f>+'[45]No Utilizados'!E69</f>
        <v>0</v>
      </c>
      <c r="F2561" s="53"/>
      <c r="G2561" s="49" t="str">
        <f>+'[45]No Utilizados'!F69</f>
        <v>A</v>
      </c>
      <c r="H2561" s="49" t="str">
        <f>+'[45]No Utilizados'!G69</f>
        <v/>
      </c>
      <c r="I2561" s="49" t="str">
        <f>+'[45]No Utilizados'!H69</f>
        <v>Precio Regulado 2012</v>
      </c>
      <c r="J2561" s="49" t="str">
        <f>+'[45]No Utilizados'!I69</f>
        <v/>
      </c>
      <c r="K2561" s="49" t="str">
        <f>+'[45]No Utilizados'!J69</f>
        <v/>
      </c>
      <c r="L2561" s="49" t="str">
        <f>+'[45]No Utilizados'!K69</f>
        <v/>
      </c>
      <c r="M2561" s="49" t="str">
        <f>+'[45]No Utilizados'!L69</f>
        <v/>
      </c>
      <c r="N2561" s="49" t="str">
        <f>+'[45]No Utilizados'!M69</f>
        <v/>
      </c>
      <c r="O2561" s="49" t="str">
        <f>+'[45]No Utilizados'!N69</f>
        <v>Precio regulado 2012</v>
      </c>
      <c r="P2561" s="49" t="str">
        <f>+'[45]No Utilizados'!O69</f>
        <v/>
      </c>
      <c r="Q2561" s="49" t="str">
        <f>+'[45]No Utilizados'!P69</f>
        <v>A</v>
      </c>
      <c r="R2561" s="51" t="str">
        <f t="shared" si="160"/>
        <v/>
      </c>
      <c r="S2561" s="45" t="str">
        <f t="shared" si="161"/>
        <v>Precio regulado 2012</v>
      </c>
      <c r="V2561" s="46">
        <f t="shared" si="163"/>
        <v>1</v>
      </c>
    </row>
    <row r="2562" spans="1:22" s="45" customFormat="1" ht="11.25" hidden="1" customHeight="1" x14ac:dyDescent="0.2">
      <c r="A2562" s="47">
        <f t="shared" si="162"/>
        <v>2548</v>
      </c>
      <c r="B2562" s="48" t="str">
        <f>+'[45]No Utilizados'!B70</f>
        <v>SAB27</v>
      </c>
      <c r="C2562" s="49" t="str">
        <f>+'[45]No Utilizados'!C70</f>
        <v xml:space="preserve">REGULADOR DE TENSION, MONOFASICO, 10 KV, In = 250                                                                                                                                                                                                         </v>
      </c>
      <c r="D2562" s="49">
        <f>+'[45]No Utilizados'!D70</f>
        <v>14328.81</v>
      </c>
      <c r="E2562" s="53">
        <f>+'[45]No Utilizados'!E70</f>
        <v>14328.81</v>
      </c>
      <c r="F2562" s="53"/>
      <c r="G2562" s="49" t="str">
        <f>+'[45]No Utilizados'!F70</f>
        <v>E</v>
      </c>
      <c r="H2562" s="49" t="str">
        <f>+'[45]No Utilizados'!G70</f>
        <v/>
      </c>
      <c r="I2562" s="49" t="str">
        <f>+'[45]No Utilizados'!H70</f>
        <v>Estimado</v>
      </c>
      <c r="J2562" s="49" t="str">
        <f>+'[45]No Utilizados'!I70</f>
        <v/>
      </c>
      <c r="K2562" s="49" t="str">
        <f>+'[45]No Utilizados'!J70</f>
        <v/>
      </c>
      <c r="L2562" s="49" t="str">
        <f>+'[45]No Utilizados'!K70</f>
        <v/>
      </c>
      <c r="M2562" s="49" t="str">
        <f>+'[45]No Utilizados'!L70</f>
        <v/>
      </c>
      <c r="N2562" s="49" t="str">
        <f>+'[45]No Utilizados'!M70</f>
        <v/>
      </c>
      <c r="O2562" s="49" t="str">
        <f>+'[45]No Utilizados'!N70</f>
        <v>Estimado</v>
      </c>
      <c r="P2562" s="49" t="str">
        <f>+'[45]No Utilizados'!O70</f>
        <v/>
      </c>
      <c r="Q2562" s="49" t="str">
        <f>+'[45]No Utilizados'!P70</f>
        <v>E</v>
      </c>
      <c r="R2562" s="51">
        <f t="shared" si="160"/>
        <v>0</v>
      </c>
      <c r="S2562" s="45" t="str">
        <f t="shared" si="161"/>
        <v>Estimado.rar</v>
      </c>
      <c r="V2562" s="46">
        <f t="shared" si="163"/>
        <v>1</v>
      </c>
    </row>
    <row r="2563" spans="1:22" s="45" customFormat="1" ht="11.25" hidden="1" customHeight="1" x14ac:dyDescent="0.2">
      <c r="A2563" s="47">
        <f t="shared" si="162"/>
        <v>2549</v>
      </c>
      <c r="B2563" s="67" t="str">
        <f>+'[45]No Utilizados'!B71</f>
        <v>SAB28</v>
      </c>
      <c r="C2563" s="49" t="str">
        <f>+'[45]No Utilizados'!C71</f>
        <v>REGULADOR DE TENSION, MONOFASICO, 10 KV, In = 300</v>
      </c>
      <c r="D2563" s="49" t="str">
        <f>+'[45]No Utilizados'!D71</f>
        <v>Det. Costo</v>
      </c>
      <c r="E2563" s="53">
        <f>+'[45]No Utilizados'!E71</f>
        <v>14328.81</v>
      </c>
      <c r="F2563" s="53"/>
      <c r="G2563" s="49" t="str">
        <f>+'[45]No Utilizados'!F71</f>
        <v>E</v>
      </c>
      <c r="H2563" s="49" t="str">
        <f>+'[45]No Utilizados'!G71</f>
        <v/>
      </c>
      <c r="I2563" s="49" t="str">
        <f>+'[45]No Utilizados'!H71</f>
        <v>Estimado</v>
      </c>
      <c r="J2563" s="49" t="str">
        <f>+'[45]No Utilizados'!I71</f>
        <v/>
      </c>
      <c r="K2563" s="49" t="str">
        <f>+'[45]No Utilizados'!J71</f>
        <v/>
      </c>
      <c r="L2563" s="49" t="str">
        <f>+'[45]No Utilizados'!K71</f>
        <v/>
      </c>
      <c r="M2563" s="49" t="str">
        <f>+'[45]No Utilizados'!L71</f>
        <v/>
      </c>
      <c r="N2563" s="49" t="str">
        <f>+'[45]No Utilizados'!M71</f>
        <v/>
      </c>
      <c r="O2563" s="49" t="str">
        <f>+'[45]No Utilizados'!N71</f>
        <v>Estimado</v>
      </c>
      <c r="P2563" s="49" t="str">
        <f>+'[45]No Utilizados'!O71</f>
        <v/>
      </c>
      <c r="Q2563" s="49" t="str">
        <f>+'[45]No Utilizados'!P71</f>
        <v>E</v>
      </c>
      <c r="R2563" s="51" t="str">
        <f t="shared" ref="R2563:R2619" si="164">+IFERROR(E2563/D2563-1,"")</f>
        <v/>
      </c>
      <c r="S2563" s="45" t="str">
        <f t="shared" ref="S2563:S2619" si="165">+IF(O2563="Sustento",K2563&amp;": "&amp;I2563,IF(O2563="Precio regulado 2012",O2563,IF(O2563="Estimado","Estimado.rar",O2563)))</f>
        <v>Estimado.rar</v>
      </c>
      <c r="V2563" s="46">
        <f t="shared" si="163"/>
        <v>1</v>
      </c>
    </row>
    <row r="2564" spans="1:22" s="45" customFormat="1" ht="11.25" hidden="1" customHeight="1" x14ac:dyDescent="0.2">
      <c r="A2564" s="47">
        <f t="shared" si="162"/>
        <v>2550</v>
      </c>
      <c r="B2564" s="67" t="str">
        <f>+'[45]No Utilizados'!B72</f>
        <v>SAB29</v>
      </c>
      <c r="C2564" s="49" t="str">
        <f>+'[45]No Utilizados'!C72</f>
        <v>REGULADOR AUTOMÁTICO DE TENSION, MONOFASICO, 10 KV, In = 100 A</v>
      </c>
      <c r="D2564" s="49" t="str">
        <f>+'[45]No Utilizados'!D72</f>
        <v>Det. Costo</v>
      </c>
      <c r="E2564" s="53">
        <f>+'[45]No Utilizados'!E72</f>
        <v>14328.81</v>
      </c>
      <c r="F2564" s="53"/>
      <c r="G2564" s="49" t="str">
        <f>+'[45]No Utilizados'!F72</f>
        <v>E</v>
      </c>
      <c r="H2564" s="49" t="str">
        <f>+'[45]No Utilizados'!G72</f>
        <v/>
      </c>
      <c r="I2564" s="49" t="str">
        <f>+'[45]No Utilizados'!H72</f>
        <v>Estimado</v>
      </c>
      <c r="J2564" s="49" t="str">
        <f>+'[45]No Utilizados'!I72</f>
        <v/>
      </c>
      <c r="K2564" s="49" t="str">
        <f>+'[45]No Utilizados'!J72</f>
        <v/>
      </c>
      <c r="L2564" s="49" t="str">
        <f>+'[45]No Utilizados'!K72</f>
        <v/>
      </c>
      <c r="M2564" s="49" t="str">
        <f>+'[45]No Utilizados'!L72</f>
        <v/>
      </c>
      <c r="N2564" s="49" t="str">
        <f>+'[45]No Utilizados'!M72</f>
        <v/>
      </c>
      <c r="O2564" s="49" t="str">
        <f>+'[45]No Utilizados'!N72</f>
        <v>Estimado</v>
      </c>
      <c r="P2564" s="49" t="str">
        <f>+'[45]No Utilizados'!O72</f>
        <v/>
      </c>
      <c r="Q2564" s="49" t="str">
        <f>+'[45]No Utilizados'!P72</f>
        <v>E</v>
      </c>
      <c r="R2564" s="51" t="str">
        <f t="shared" si="164"/>
        <v/>
      </c>
      <c r="S2564" s="45" t="str">
        <f t="shared" si="165"/>
        <v>Estimado.rar</v>
      </c>
      <c r="V2564" s="46">
        <f t="shared" si="163"/>
        <v>1</v>
      </c>
    </row>
    <row r="2565" spans="1:22" s="45" customFormat="1" ht="11.25" hidden="1" customHeight="1" x14ac:dyDescent="0.2">
      <c r="A2565" s="47">
        <f t="shared" si="162"/>
        <v>2551</v>
      </c>
      <c r="B2565" s="67" t="str">
        <f>+'[45]No Utilizados'!B73</f>
        <v>SAB30</v>
      </c>
      <c r="C2565" s="49" t="str">
        <f>+'[45]No Utilizados'!C73</f>
        <v>REGULADOR AUTOMÁTICO DE TENSION, MONOFASICO, 22.9 KV, In = 100 A</v>
      </c>
      <c r="D2565" s="49" t="str">
        <f>+'[45]No Utilizados'!D73</f>
        <v>Det. Costo</v>
      </c>
      <c r="E2565" s="53">
        <f>+'[45]No Utilizados'!E73</f>
        <v>14328.81</v>
      </c>
      <c r="F2565" s="53"/>
      <c r="G2565" s="49" t="str">
        <f>+'[45]No Utilizados'!F73</f>
        <v>E</v>
      </c>
      <c r="H2565" s="49" t="str">
        <f>+'[45]No Utilizados'!G73</f>
        <v/>
      </c>
      <c r="I2565" s="49" t="str">
        <f>+'[45]No Utilizados'!H73</f>
        <v>Estimado</v>
      </c>
      <c r="J2565" s="49" t="str">
        <f>+'[45]No Utilizados'!I73</f>
        <v/>
      </c>
      <c r="K2565" s="49" t="str">
        <f>+'[45]No Utilizados'!J73</f>
        <v/>
      </c>
      <c r="L2565" s="49" t="str">
        <f>+'[45]No Utilizados'!K73</f>
        <v/>
      </c>
      <c r="M2565" s="49" t="str">
        <f>+'[45]No Utilizados'!L73</f>
        <v/>
      </c>
      <c r="N2565" s="49" t="str">
        <f>+'[45]No Utilizados'!M73</f>
        <v/>
      </c>
      <c r="O2565" s="49" t="str">
        <f>+'[45]No Utilizados'!N73</f>
        <v>Estimado</v>
      </c>
      <c r="P2565" s="49" t="str">
        <f>+'[45]No Utilizados'!O73</f>
        <v/>
      </c>
      <c r="Q2565" s="49" t="str">
        <f>+'[45]No Utilizados'!P73</f>
        <v>E</v>
      </c>
      <c r="R2565" s="51" t="str">
        <f t="shared" si="164"/>
        <v/>
      </c>
      <c r="S2565" s="45" t="str">
        <f t="shared" si="165"/>
        <v>Estimado.rar</v>
      </c>
      <c r="V2565" s="46">
        <f t="shared" si="163"/>
        <v>1</v>
      </c>
    </row>
    <row r="2566" spans="1:22" s="45" customFormat="1" ht="11.25" hidden="1" customHeight="1" x14ac:dyDescent="0.2">
      <c r="A2566" s="47">
        <f t="shared" si="162"/>
        <v>2552</v>
      </c>
      <c r="B2566" s="67" t="str">
        <f>+'[45]No Utilizados'!B74</f>
        <v>SAB31</v>
      </c>
      <c r="C2566" s="49" t="str">
        <f>+'[45]No Utilizados'!C74</f>
        <v>BANCO DE BATERIA 24VCC. 30AH 20 CELDAS</v>
      </c>
      <c r="D2566" s="49" t="str">
        <f>+'[45]No Utilizados'!D74</f>
        <v>Det. Costo</v>
      </c>
      <c r="E2566" s="53">
        <f>+'[45]No Utilizados'!E74</f>
        <v>500</v>
      </c>
      <c r="F2566" s="53"/>
      <c r="G2566" s="49" t="str">
        <f>+'[45]No Utilizados'!F74</f>
        <v>E</v>
      </c>
      <c r="H2566" s="49" t="str">
        <f>+'[45]No Utilizados'!G74</f>
        <v/>
      </c>
      <c r="I2566" s="49" t="str">
        <f>+'[45]No Utilizados'!H74</f>
        <v>Estimado</v>
      </c>
      <c r="J2566" s="49" t="str">
        <f>+'[45]No Utilizados'!I74</f>
        <v/>
      </c>
      <c r="K2566" s="49" t="str">
        <f>+'[45]No Utilizados'!J74</f>
        <v/>
      </c>
      <c r="L2566" s="49" t="str">
        <f>+'[45]No Utilizados'!K74</f>
        <v/>
      </c>
      <c r="M2566" s="49" t="str">
        <f>+'[45]No Utilizados'!L74</f>
        <v/>
      </c>
      <c r="N2566" s="49" t="str">
        <f>+'[45]No Utilizados'!M74</f>
        <v/>
      </c>
      <c r="O2566" s="49" t="str">
        <f>+'[45]No Utilizados'!N74</f>
        <v>Estimado</v>
      </c>
      <c r="P2566" s="49" t="str">
        <f>+'[45]No Utilizados'!O74</f>
        <v/>
      </c>
      <c r="Q2566" s="49" t="str">
        <f>+'[45]No Utilizados'!P74</f>
        <v>E</v>
      </c>
      <c r="R2566" s="51" t="str">
        <f t="shared" si="164"/>
        <v/>
      </c>
      <c r="S2566" s="45" t="str">
        <f t="shared" si="165"/>
        <v>Estimado.rar</v>
      </c>
      <c r="V2566" s="46">
        <f t="shared" si="163"/>
        <v>1</v>
      </c>
    </row>
    <row r="2567" spans="1:22" s="45" customFormat="1" ht="11.25" hidden="1" customHeight="1" x14ac:dyDescent="0.2">
      <c r="A2567" s="47">
        <f t="shared" si="162"/>
        <v>2553</v>
      </c>
      <c r="B2567" s="67" t="str">
        <f>+'[45]No Utilizados'!B75</f>
        <v>SAB32</v>
      </c>
      <c r="C2567" s="49" t="str">
        <f>+'[45]No Utilizados'!C75</f>
        <v>CARGADOR MONOFASICO PARA BATERIA 220VAC/24VDC</v>
      </c>
      <c r="D2567" s="49" t="str">
        <f>+'[45]No Utilizados'!D75</f>
        <v>Det. Costo</v>
      </c>
      <c r="E2567" s="53">
        <f>+'[45]No Utilizados'!E75</f>
        <v>500</v>
      </c>
      <c r="F2567" s="53"/>
      <c r="G2567" s="49" t="str">
        <f>+'[45]No Utilizados'!F75</f>
        <v>E</v>
      </c>
      <c r="H2567" s="49" t="str">
        <f>+'[45]No Utilizados'!G75</f>
        <v/>
      </c>
      <c r="I2567" s="49" t="str">
        <f>+'[45]No Utilizados'!H75</f>
        <v>Estimado</v>
      </c>
      <c r="J2567" s="49" t="str">
        <f>+'[45]No Utilizados'!I75</f>
        <v/>
      </c>
      <c r="K2567" s="49" t="str">
        <f>+'[45]No Utilizados'!J75</f>
        <v/>
      </c>
      <c r="L2567" s="49" t="str">
        <f>+'[45]No Utilizados'!K75</f>
        <v/>
      </c>
      <c r="M2567" s="49" t="str">
        <f>+'[45]No Utilizados'!L75</f>
        <v/>
      </c>
      <c r="N2567" s="49" t="str">
        <f>+'[45]No Utilizados'!M75</f>
        <v/>
      </c>
      <c r="O2567" s="49" t="str">
        <f>+'[45]No Utilizados'!N75</f>
        <v>Estimado</v>
      </c>
      <c r="P2567" s="49" t="str">
        <f>+'[45]No Utilizados'!O75</f>
        <v/>
      </c>
      <c r="Q2567" s="49" t="str">
        <f>+'[45]No Utilizados'!P75</f>
        <v>E</v>
      </c>
      <c r="R2567" s="51" t="str">
        <f t="shared" si="164"/>
        <v/>
      </c>
      <c r="S2567" s="45" t="str">
        <f t="shared" si="165"/>
        <v>Estimado.rar</v>
      </c>
      <c r="V2567" s="46">
        <f t="shared" si="163"/>
        <v>1</v>
      </c>
    </row>
    <row r="2568" spans="1:22" s="45" customFormat="1" ht="11.25" hidden="1" customHeight="1" x14ac:dyDescent="0.2">
      <c r="A2568" s="47">
        <f t="shared" si="162"/>
        <v>2554</v>
      </c>
      <c r="B2568" s="67" t="str">
        <f>+'[45]No Utilizados'!B76</f>
        <v>SAB33</v>
      </c>
      <c r="C2568" s="49" t="str">
        <f>+'[45]No Utilizados'!C76</f>
        <v>BATERÍA SELLADA PLOMO ACIDO 12VCC - 24AH</v>
      </c>
      <c r="D2568" s="49" t="str">
        <f>+'[45]No Utilizados'!D76</f>
        <v>Det. Costo</v>
      </c>
      <c r="E2568" s="53">
        <f>+'[45]No Utilizados'!E76</f>
        <v>450</v>
      </c>
      <c r="F2568" s="53"/>
      <c r="G2568" s="49" t="str">
        <f>+'[45]No Utilizados'!F76</f>
        <v>E</v>
      </c>
      <c r="H2568" s="49" t="str">
        <f>+'[45]No Utilizados'!G76</f>
        <v/>
      </c>
      <c r="I2568" s="49" t="str">
        <f>+'[45]No Utilizados'!H76</f>
        <v>Estimado</v>
      </c>
      <c r="J2568" s="49" t="str">
        <f>+'[45]No Utilizados'!I76</f>
        <v/>
      </c>
      <c r="K2568" s="49" t="str">
        <f>+'[45]No Utilizados'!J76</f>
        <v/>
      </c>
      <c r="L2568" s="49" t="str">
        <f>+'[45]No Utilizados'!K76</f>
        <v/>
      </c>
      <c r="M2568" s="49" t="str">
        <f>+'[45]No Utilizados'!L76</f>
        <v/>
      </c>
      <c r="N2568" s="49" t="str">
        <f>+'[45]No Utilizados'!M76</f>
        <v/>
      </c>
      <c r="O2568" s="49" t="str">
        <f>+'[45]No Utilizados'!N76</f>
        <v>Estimado</v>
      </c>
      <c r="P2568" s="49" t="str">
        <f>+'[45]No Utilizados'!O76</f>
        <v/>
      </c>
      <c r="Q2568" s="49" t="str">
        <f>+'[45]No Utilizados'!P76</f>
        <v>E</v>
      </c>
      <c r="R2568" s="51" t="str">
        <f t="shared" si="164"/>
        <v/>
      </c>
      <c r="S2568" s="45" t="str">
        <f t="shared" si="165"/>
        <v>Estimado.rar</v>
      </c>
      <c r="V2568" s="46">
        <f t="shared" si="163"/>
        <v>1</v>
      </c>
    </row>
    <row r="2569" spans="1:22" s="45" customFormat="1" ht="11.25" hidden="1" customHeight="1" x14ac:dyDescent="0.2">
      <c r="A2569" s="47">
        <f t="shared" si="162"/>
        <v>2555</v>
      </c>
      <c r="B2569" s="48" t="str">
        <f>+'[45]No Utilizados'!B77</f>
        <v>SAB03</v>
      </c>
      <c r="C2569" s="49" t="str">
        <f>+'[45]No Utilizados'!C77</f>
        <v xml:space="preserve">REGULADOR DE TENSION, MONOFASICO, 15 KV, In = 100 A CON CONTROL ELECTRONICO                                                                                                                                                                               </v>
      </c>
      <c r="D2569" s="49" t="str">
        <f>+'[45]No Utilizados'!D77</f>
        <v>Sin Costo (No Utilizado)</v>
      </c>
      <c r="E2569" s="53">
        <f>+'[45]No Utilizados'!E77</f>
        <v>0</v>
      </c>
      <c r="F2569" s="53"/>
      <c r="G2569" s="49" t="str">
        <f>+'[45]No Utilizados'!F77</f>
        <v>A</v>
      </c>
      <c r="H2569" s="49" t="str">
        <f>+'[45]No Utilizados'!G77</f>
        <v/>
      </c>
      <c r="I2569" s="49" t="str">
        <f>+'[45]No Utilizados'!H77</f>
        <v>Precio Regulado 2012</v>
      </c>
      <c r="J2569" s="49" t="str">
        <f>+'[45]No Utilizados'!I77</f>
        <v/>
      </c>
      <c r="K2569" s="49" t="str">
        <f>+'[45]No Utilizados'!J77</f>
        <v/>
      </c>
      <c r="L2569" s="49" t="str">
        <f>+'[45]No Utilizados'!K77</f>
        <v/>
      </c>
      <c r="M2569" s="49" t="str">
        <f>+'[45]No Utilizados'!L77</f>
        <v/>
      </c>
      <c r="N2569" s="49" t="str">
        <f>+'[45]No Utilizados'!M77</f>
        <v/>
      </c>
      <c r="O2569" s="49" t="str">
        <f>+'[45]No Utilizados'!N77</f>
        <v>Precio regulado 2012</v>
      </c>
      <c r="P2569" s="49" t="str">
        <f>+'[45]No Utilizados'!O77</f>
        <v/>
      </c>
      <c r="Q2569" s="49" t="str">
        <f>+'[45]No Utilizados'!P77</f>
        <v>A</v>
      </c>
      <c r="R2569" s="51" t="str">
        <f t="shared" si="164"/>
        <v/>
      </c>
      <c r="S2569" s="45" t="str">
        <f t="shared" si="165"/>
        <v>Precio regulado 2012</v>
      </c>
      <c r="V2569" s="46">
        <f t="shared" si="163"/>
        <v>1</v>
      </c>
    </row>
    <row r="2570" spans="1:22" s="45" customFormat="1" ht="11.25" hidden="1" customHeight="1" x14ac:dyDescent="0.2">
      <c r="A2570" s="47">
        <f t="shared" si="162"/>
        <v>2556</v>
      </c>
      <c r="B2570" s="48" t="str">
        <f>+'[45]No Utilizados'!B78</f>
        <v>DXS28</v>
      </c>
      <c r="C2570" s="49" t="str">
        <f>+'[45]No Utilizados'!C78</f>
        <v xml:space="preserve">REJA PARA PISO EN SE. A NIVEL 800 X 1500MM                                                                                                                                                                                                                </v>
      </c>
      <c r="D2570" s="49" t="str">
        <f>+'[45]No Utilizados'!D78</f>
        <v>Sin Costo (No Utilizado)</v>
      </c>
      <c r="E2570" s="53">
        <f>+'[45]No Utilizados'!E78</f>
        <v>0</v>
      </c>
      <c r="F2570" s="53"/>
      <c r="G2570" s="49" t="str">
        <f>+'[45]No Utilizados'!F78</f>
        <v>A</v>
      </c>
      <c r="H2570" s="49" t="str">
        <f>+'[45]No Utilizados'!G78</f>
        <v/>
      </c>
      <c r="I2570" s="49" t="str">
        <f>+'[45]No Utilizados'!H78</f>
        <v>Precio Regulado 2012</v>
      </c>
      <c r="J2570" s="49" t="str">
        <f>+'[45]No Utilizados'!I78</f>
        <v/>
      </c>
      <c r="K2570" s="49" t="str">
        <f>+'[45]No Utilizados'!J78</f>
        <v/>
      </c>
      <c r="L2570" s="49" t="str">
        <f>+'[45]No Utilizados'!K78</f>
        <v/>
      </c>
      <c r="M2570" s="49" t="str">
        <f>+'[45]No Utilizados'!L78</f>
        <v/>
      </c>
      <c r="N2570" s="49" t="str">
        <f>+'[45]No Utilizados'!M78</f>
        <v/>
      </c>
      <c r="O2570" s="49" t="str">
        <f>+'[45]No Utilizados'!N78</f>
        <v>Precio regulado 2012</v>
      </c>
      <c r="P2570" s="49" t="str">
        <f>+'[45]No Utilizados'!O78</f>
        <v/>
      </c>
      <c r="Q2570" s="49" t="str">
        <f>+'[45]No Utilizados'!P78</f>
        <v>A</v>
      </c>
      <c r="R2570" s="51" t="str">
        <f t="shared" si="164"/>
        <v/>
      </c>
      <c r="S2570" s="45" t="str">
        <f t="shared" si="165"/>
        <v>Precio regulado 2012</v>
      </c>
      <c r="V2570" s="46">
        <f t="shared" si="163"/>
        <v>1</v>
      </c>
    </row>
    <row r="2571" spans="1:22" s="45" customFormat="1" ht="11.25" hidden="1" customHeight="1" x14ac:dyDescent="0.2">
      <c r="A2571" s="47">
        <f t="shared" si="162"/>
        <v>2557</v>
      </c>
      <c r="B2571" s="48" t="str">
        <f>+'[45]No Utilizados'!B79</f>
        <v>DXS30</v>
      </c>
      <c r="C2571" s="49" t="str">
        <f>+'[45]No Utilizados'!C79</f>
        <v xml:space="preserve">REJA PARA VENTILACION EN SE. A NIVEL 900 X 1500MM                                                                                                                                                                                                         </v>
      </c>
      <c r="D2571" s="49" t="str">
        <f>+'[45]No Utilizados'!D79</f>
        <v>Sin Costo (No Utilizado)</v>
      </c>
      <c r="E2571" s="53">
        <f>+'[45]No Utilizados'!E79</f>
        <v>0</v>
      </c>
      <c r="F2571" s="53"/>
      <c r="G2571" s="49" t="str">
        <f>+'[45]No Utilizados'!F79</f>
        <v>A</v>
      </c>
      <c r="H2571" s="49" t="str">
        <f>+'[45]No Utilizados'!G79</f>
        <v/>
      </c>
      <c r="I2571" s="49" t="str">
        <f>+'[45]No Utilizados'!H79</f>
        <v>Precio Regulado 2012</v>
      </c>
      <c r="J2571" s="49" t="str">
        <f>+'[45]No Utilizados'!I79</f>
        <v/>
      </c>
      <c r="K2571" s="49" t="str">
        <f>+'[45]No Utilizados'!J79</f>
        <v/>
      </c>
      <c r="L2571" s="49" t="str">
        <f>+'[45]No Utilizados'!K79</f>
        <v/>
      </c>
      <c r="M2571" s="49" t="str">
        <f>+'[45]No Utilizados'!L79</f>
        <v/>
      </c>
      <c r="N2571" s="49" t="str">
        <f>+'[45]No Utilizados'!M79</f>
        <v/>
      </c>
      <c r="O2571" s="49" t="str">
        <f>+'[45]No Utilizados'!N79</f>
        <v>Precio regulado 2012</v>
      </c>
      <c r="P2571" s="49" t="str">
        <f>+'[45]No Utilizados'!O79</f>
        <v/>
      </c>
      <c r="Q2571" s="49" t="str">
        <f>+'[45]No Utilizados'!P79</f>
        <v>A</v>
      </c>
      <c r="R2571" s="51" t="str">
        <f t="shared" si="164"/>
        <v/>
      </c>
      <c r="S2571" s="45" t="str">
        <f t="shared" si="165"/>
        <v>Precio regulado 2012</v>
      </c>
      <c r="V2571" s="46">
        <f t="shared" si="163"/>
        <v>1</v>
      </c>
    </row>
    <row r="2572" spans="1:22" s="45" customFormat="1" ht="11.25" hidden="1" customHeight="1" x14ac:dyDescent="0.2">
      <c r="A2572" s="47">
        <f t="shared" ref="A2572:A2619" si="166">+A2571+1</f>
        <v>2558</v>
      </c>
      <c r="B2572" s="48" t="str">
        <f>+'[45]No Utilizados'!B80</f>
        <v>DXS29</v>
      </c>
      <c r="C2572" s="49" t="str">
        <f>+'[45]No Utilizados'!C80</f>
        <v xml:space="preserve">REJA PARA VENTILACION EN SE.COMPACTA SUBTERRANEA 1200 X 1500MM                                                                                                                                                                                            </v>
      </c>
      <c r="D2572" s="49" t="str">
        <f>+'[45]No Utilizados'!D80</f>
        <v>Sin Costo (No Utilizado)</v>
      </c>
      <c r="E2572" s="53">
        <f>+'[45]No Utilizados'!E80</f>
        <v>0</v>
      </c>
      <c r="F2572" s="53"/>
      <c r="G2572" s="49" t="str">
        <f>+'[45]No Utilizados'!F80</f>
        <v>A</v>
      </c>
      <c r="H2572" s="49" t="str">
        <f>+'[45]No Utilizados'!G80</f>
        <v/>
      </c>
      <c r="I2572" s="49" t="str">
        <f>+'[45]No Utilizados'!H80</f>
        <v>Precio Regulado 2012</v>
      </c>
      <c r="J2572" s="49" t="str">
        <f>+'[45]No Utilizados'!I80</f>
        <v/>
      </c>
      <c r="K2572" s="49" t="str">
        <f>+'[45]No Utilizados'!J80</f>
        <v/>
      </c>
      <c r="L2572" s="49" t="str">
        <f>+'[45]No Utilizados'!K80</f>
        <v/>
      </c>
      <c r="M2572" s="49" t="str">
        <f>+'[45]No Utilizados'!L80</f>
        <v/>
      </c>
      <c r="N2572" s="49" t="str">
        <f>+'[45]No Utilizados'!M80</f>
        <v/>
      </c>
      <c r="O2572" s="49" t="str">
        <f>+'[45]No Utilizados'!N80</f>
        <v>Precio regulado 2012</v>
      </c>
      <c r="P2572" s="49" t="str">
        <f>+'[45]No Utilizados'!O80</f>
        <v/>
      </c>
      <c r="Q2572" s="49" t="str">
        <f>+'[45]No Utilizados'!P80</f>
        <v>A</v>
      </c>
      <c r="R2572" s="51" t="str">
        <f t="shared" si="164"/>
        <v/>
      </c>
      <c r="S2572" s="45" t="str">
        <f t="shared" si="165"/>
        <v>Precio regulado 2012</v>
      </c>
      <c r="V2572" s="46">
        <f t="shared" si="163"/>
        <v>1</v>
      </c>
    </row>
    <row r="2573" spans="1:22" s="45" customFormat="1" ht="11.25" hidden="1" customHeight="1" x14ac:dyDescent="0.2">
      <c r="A2573" s="47">
        <f t="shared" si="166"/>
        <v>2559</v>
      </c>
      <c r="B2573" s="48" t="str">
        <f>+'[45]No Utilizados'!B81</f>
        <v>AXA07</v>
      </c>
      <c r="C2573" s="49" t="str">
        <f>+'[45]No Utilizados'!C81</f>
        <v xml:space="preserve">ROTULA OJAL CORTA DE Ho Go CON AGUJERO DE 17.5MMD                                                                                                                                                                                                         </v>
      </c>
      <c r="D2573" s="49" t="str">
        <f>+'[45]No Utilizados'!D81</f>
        <v>Sin Costo (No Utilizado)</v>
      </c>
      <c r="E2573" s="53">
        <f>+'[45]No Utilizados'!E81</f>
        <v>0</v>
      </c>
      <c r="F2573" s="53"/>
      <c r="G2573" s="49" t="str">
        <f>+'[45]No Utilizados'!F81</f>
        <v>A</v>
      </c>
      <c r="H2573" s="49" t="str">
        <f>+'[45]No Utilizados'!G81</f>
        <v/>
      </c>
      <c r="I2573" s="49" t="str">
        <f>+'[45]No Utilizados'!H81</f>
        <v>Precio Regulado 2012</v>
      </c>
      <c r="J2573" s="49" t="str">
        <f>+'[45]No Utilizados'!I81</f>
        <v/>
      </c>
      <c r="K2573" s="49" t="str">
        <f>+'[45]No Utilizados'!J81</f>
        <v/>
      </c>
      <c r="L2573" s="49" t="str">
        <f>+'[45]No Utilizados'!K81</f>
        <v/>
      </c>
      <c r="M2573" s="49" t="str">
        <f>+'[45]No Utilizados'!L81</f>
        <v/>
      </c>
      <c r="N2573" s="49" t="str">
        <f>+'[45]No Utilizados'!M81</f>
        <v/>
      </c>
      <c r="O2573" s="49" t="str">
        <f>+'[45]No Utilizados'!N81</f>
        <v>Precio regulado 2012</v>
      </c>
      <c r="P2573" s="49" t="str">
        <f>+'[45]No Utilizados'!O81</f>
        <v/>
      </c>
      <c r="Q2573" s="49" t="str">
        <f>+'[45]No Utilizados'!P81</f>
        <v>A</v>
      </c>
      <c r="R2573" s="51" t="str">
        <f t="shared" si="164"/>
        <v/>
      </c>
      <c r="S2573" s="45" t="str">
        <f t="shared" si="165"/>
        <v>Precio regulado 2012</v>
      </c>
      <c r="V2573" s="46">
        <f t="shared" si="163"/>
        <v>1</v>
      </c>
    </row>
    <row r="2574" spans="1:22" s="45" customFormat="1" ht="11.25" hidden="1" customHeight="1" x14ac:dyDescent="0.2">
      <c r="A2574" s="47">
        <f t="shared" si="166"/>
        <v>2560</v>
      </c>
      <c r="B2574" s="48" t="str">
        <f>+'[45]No Utilizados'!B82</f>
        <v>AXA08</v>
      </c>
      <c r="C2574" s="49" t="str">
        <f>+'[45]No Utilizados'!C82</f>
        <v xml:space="preserve">ROTULA OJAL LARGA DE Ho Go CON AGUJERO DE 17.5MMD                                                                                                                                                                                                         </v>
      </c>
      <c r="D2574" s="49" t="str">
        <f>+'[45]No Utilizados'!D82</f>
        <v>Sin Costo (No Utilizado)</v>
      </c>
      <c r="E2574" s="53">
        <f>+'[45]No Utilizados'!E82</f>
        <v>0</v>
      </c>
      <c r="F2574" s="53"/>
      <c r="G2574" s="49" t="str">
        <f>+'[45]No Utilizados'!F82</f>
        <v>A</v>
      </c>
      <c r="H2574" s="49" t="str">
        <f>+'[45]No Utilizados'!G82</f>
        <v/>
      </c>
      <c r="I2574" s="49" t="str">
        <f>+'[45]No Utilizados'!H82</f>
        <v>Precio Regulado 2012</v>
      </c>
      <c r="J2574" s="49" t="str">
        <f>+'[45]No Utilizados'!I82</f>
        <v/>
      </c>
      <c r="K2574" s="49" t="str">
        <f>+'[45]No Utilizados'!J82</f>
        <v/>
      </c>
      <c r="L2574" s="49" t="str">
        <f>+'[45]No Utilizados'!K82</f>
        <v/>
      </c>
      <c r="M2574" s="49" t="str">
        <f>+'[45]No Utilizados'!L82</f>
        <v/>
      </c>
      <c r="N2574" s="49" t="str">
        <f>+'[45]No Utilizados'!M82</f>
        <v/>
      </c>
      <c r="O2574" s="49" t="str">
        <f>+'[45]No Utilizados'!N82</f>
        <v>Precio regulado 2012</v>
      </c>
      <c r="P2574" s="49" t="str">
        <f>+'[45]No Utilizados'!O82</f>
        <v/>
      </c>
      <c r="Q2574" s="49" t="str">
        <f>+'[45]No Utilizados'!P82</f>
        <v>A</v>
      </c>
      <c r="R2574" s="51" t="str">
        <f t="shared" si="164"/>
        <v/>
      </c>
      <c r="S2574" s="45" t="str">
        <f t="shared" si="165"/>
        <v>Precio regulado 2012</v>
      </c>
      <c r="V2574" s="46">
        <f t="shared" si="163"/>
        <v>1</v>
      </c>
    </row>
    <row r="2575" spans="1:22" s="45" customFormat="1" ht="11.25" hidden="1" customHeight="1" x14ac:dyDescent="0.2">
      <c r="A2575" s="47">
        <f t="shared" si="166"/>
        <v>2561</v>
      </c>
      <c r="B2575" s="48" t="str">
        <f>+'[45]No Utilizados'!B83</f>
        <v>CXX13</v>
      </c>
      <c r="C2575" s="49" t="str">
        <f>+'[45]No Utilizados'!C83</f>
        <v xml:space="preserve">SEPARADOR PARA B.T. DE PVC-SAP DE  2 VIAS                                                                                                                                                                                                                 </v>
      </c>
      <c r="D2575" s="49">
        <f>+'[45]No Utilizados'!D83</f>
        <v>0.65</v>
      </c>
      <c r="E2575" s="53">
        <f>+'[45]No Utilizados'!E83</f>
        <v>0.65</v>
      </c>
      <c r="F2575" s="53"/>
      <c r="G2575" s="49" t="str">
        <f>+'[45]No Utilizados'!F83</f>
        <v>E</v>
      </c>
      <c r="H2575" s="49" t="str">
        <f>+'[45]No Utilizados'!G83</f>
        <v/>
      </c>
      <c r="I2575" s="49" t="str">
        <f>+'[45]No Utilizados'!H83</f>
        <v>Estimado</v>
      </c>
      <c r="J2575" s="49" t="str">
        <f>+'[45]No Utilizados'!I83</f>
        <v/>
      </c>
      <c r="K2575" s="49" t="str">
        <f>+'[45]No Utilizados'!J83</f>
        <v/>
      </c>
      <c r="L2575" s="49" t="str">
        <f>+'[45]No Utilizados'!K83</f>
        <v/>
      </c>
      <c r="M2575" s="49" t="str">
        <f>+'[45]No Utilizados'!L83</f>
        <v/>
      </c>
      <c r="N2575" s="49" t="str">
        <f>+'[45]No Utilizados'!M83</f>
        <v/>
      </c>
      <c r="O2575" s="49" t="str">
        <f>+'[45]No Utilizados'!N83</f>
        <v>Estimado</v>
      </c>
      <c r="P2575" s="49" t="str">
        <f>+'[45]No Utilizados'!O83</f>
        <v/>
      </c>
      <c r="Q2575" s="49" t="str">
        <f>+'[45]No Utilizados'!P83</f>
        <v>E</v>
      </c>
      <c r="R2575" s="51">
        <f t="shared" si="164"/>
        <v>0</v>
      </c>
      <c r="S2575" s="45" t="str">
        <f t="shared" si="165"/>
        <v>Estimado.rar</v>
      </c>
      <c r="V2575" s="46">
        <f t="shared" si="163"/>
        <v>1</v>
      </c>
    </row>
    <row r="2576" spans="1:22" s="45" customFormat="1" ht="11.25" hidden="1" customHeight="1" x14ac:dyDescent="0.2">
      <c r="A2576" s="47">
        <f t="shared" si="166"/>
        <v>2562</v>
      </c>
      <c r="B2576" s="48" t="str">
        <f>+'[45]No Utilizados'!B84</f>
        <v>CXX14</v>
      </c>
      <c r="C2576" s="49" t="str">
        <f>+'[45]No Utilizados'!C84</f>
        <v xml:space="preserve">SEPARADOR PARA B.T. DE PVC-SAP DE  3 VIAS                                                                                                                                                                                                                 </v>
      </c>
      <c r="D2576" s="49">
        <f>+'[45]No Utilizados'!D84</f>
        <v>0.97</v>
      </c>
      <c r="E2576" s="53">
        <f>+'[45]No Utilizados'!E84</f>
        <v>0.97</v>
      </c>
      <c r="F2576" s="53"/>
      <c r="G2576" s="49" t="str">
        <f>+'[45]No Utilizados'!F84</f>
        <v>E</v>
      </c>
      <c r="H2576" s="49" t="str">
        <f>+'[45]No Utilizados'!G84</f>
        <v/>
      </c>
      <c r="I2576" s="49" t="str">
        <f>+'[45]No Utilizados'!H84</f>
        <v>Estimado</v>
      </c>
      <c r="J2576" s="49" t="str">
        <f>+'[45]No Utilizados'!I84</f>
        <v/>
      </c>
      <c r="K2576" s="49" t="str">
        <f>+'[45]No Utilizados'!J84</f>
        <v/>
      </c>
      <c r="L2576" s="49" t="str">
        <f>+'[45]No Utilizados'!K84</f>
        <v/>
      </c>
      <c r="M2576" s="49" t="str">
        <f>+'[45]No Utilizados'!L84</f>
        <v/>
      </c>
      <c r="N2576" s="49" t="str">
        <f>+'[45]No Utilizados'!M84</f>
        <v/>
      </c>
      <c r="O2576" s="49" t="str">
        <f>+'[45]No Utilizados'!N84</f>
        <v>Estimado</v>
      </c>
      <c r="P2576" s="49" t="str">
        <f>+'[45]No Utilizados'!O84</f>
        <v/>
      </c>
      <c r="Q2576" s="49" t="str">
        <f>+'[45]No Utilizados'!P84</f>
        <v>E</v>
      </c>
      <c r="R2576" s="51">
        <f t="shared" si="164"/>
        <v>0</v>
      </c>
      <c r="S2576" s="45" t="str">
        <f t="shared" si="165"/>
        <v>Estimado.rar</v>
      </c>
      <c r="V2576" s="46">
        <f t="shared" si="163"/>
        <v>1</v>
      </c>
    </row>
    <row r="2577" spans="1:22" s="45" customFormat="1" ht="11.25" hidden="1" customHeight="1" x14ac:dyDescent="0.2">
      <c r="A2577" s="47">
        <f t="shared" si="166"/>
        <v>2563</v>
      </c>
      <c r="B2577" s="48" t="str">
        <f>+'[45]No Utilizados'!B85</f>
        <v>CXX15</v>
      </c>
      <c r="C2577" s="49" t="str">
        <f>+'[45]No Utilizados'!C85</f>
        <v xml:space="preserve">SEPARADOR PARA B.T. DE PVC-SAP DE  4 VIAS                                                                                                                                                                                                                 </v>
      </c>
      <c r="D2577" s="49">
        <f>+'[45]No Utilizados'!D85</f>
        <v>1.3</v>
      </c>
      <c r="E2577" s="53">
        <f>+'[45]No Utilizados'!E85</f>
        <v>1.3</v>
      </c>
      <c r="F2577" s="53"/>
      <c r="G2577" s="49" t="str">
        <f>+'[45]No Utilizados'!F85</f>
        <v>E</v>
      </c>
      <c r="H2577" s="49" t="str">
        <f>+'[45]No Utilizados'!G85</f>
        <v/>
      </c>
      <c r="I2577" s="49" t="str">
        <f>+'[45]No Utilizados'!H85</f>
        <v>Estimado</v>
      </c>
      <c r="J2577" s="49" t="str">
        <f>+'[45]No Utilizados'!I85</f>
        <v/>
      </c>
      <c r="K2577" s="49" t="str">
        <f>+'[45]No Utilizados'!J85</f>
        <v/>
      </c>
      <c r="L2577" s="49" t="str">
        <f>+'[45]No Utilizados'!K85</f>
        <v/>
      </c>
      <c r="M2577" s="49" t="str">
        <f>+'[45]No Utilizados'!L85</f>
        <v/>
      </c>
      <c r="N2577" s="49" t="str">
        <f>+'[45]No Utilizados'!M85</f>
        <v/>
      </c>
      <c r="O2577" s="49" t="str">
        <f>+'[45]No Utilizados'!N85</f>
        <v>Estimado</v>
      </c>
      <c r="P2577" s="49" t="str">
        <f>+'[45]No Utilizados'!O85</f>
        <v/>
      </c>
      <c r="Q2577" s="49" t="str">
        <f>+'[45]No Utilizados'!P85</f>
        <v>E</v>
      </c>
      <c r="R2577" s="51">
        <f t="shared" si="164"/>
        <v>0</v>
      </c>
      <c r="S2577" s="45" t="str">
        <f t="shared" si="165"/>
        <v>Estimado.rar</v>
      </c>
      <c r="V2577" s="46">
        <f t="shared" si="163"/>
        <v>1</v>
      </c>
    </row>
    <row r="2578" spans="1:22" s="45" customFormat="1" ht="11.25" hidden="1" customHeight="1" x14ac:dyDescent="0.2">
      <c r="A2578" s="47">
        <f t="shared" si="166"/>
        <v>2564</v>
      </c>
      <c r="B2578" s="48" t="str">
        <f>+'[45]No Utilizados'!B86</f>
        <v>CXX16</v>
      </c>
      <c r="C2578" s="49" t="str">
        <f>+'[45]No Utilizados'!C86</f>
        <v xml:space="preserve">SEPARADOR PARA B.T. DE PVC-SAP DE  5 VIAS                                                                                                                                                                                                                 </v>
      </c>
      <c r="D2578" s="49">
        <f>+'[45]No Utilizados'!D86</f>
        <v>1.62</v>
      </c>
      <c r="E2578" s="53">
        <f>+'[45]No Utilizados'!E86</f>
        <v>1.62</v>
      </c>
      <c r="F2578" s="53"/>
      <c r="G2578" s="49" t="str">
        <f>+'[45]No Utilizados'!F86</f>
        <v>E</v>
      </c>
      <c r="H2578" s="49" t="str">
        <f>+'[45]No Utilizados'!G86</f>
        <v/>
      </c>
      <c r="I2578" s="49" t="str">
        <f>+'[45]No Utilizados'!H86</f>
        <v>Estimado</v>
      </c>
      <c r="J2578" s="49" t="str">
        <f>+'[45]No Utilizados'!I86</f>
        <v/>
      </c>
      <c r="K2578" s="49" t="str">
        <f>+'[45]No Utilizados'!J86</f>
        <v/>
      </c>
      <c r="L2578" s="49" t="str">
        <f>+'[45]No Utilizados'!K86</f>
        <v/>
      </c>
      <c r="M2578" s="49" t="str">
        <f>+'[45]No Utilizados'!L86</f>
        <v/>
      </c>
      <c r="N2578" s="49" t="str">
        <f>+'[45]No Utilizados'!M86</f>
        <v/>
      </c>
      <c r="O2578" s="49" t="str">
        <f>+'[45]No Utilizados'!N86</f>
        <v>Estimado</v>
      </c>
      <c r="P2578" s="49" t="str">
        <f>+'[45]No Utilizados'!O86</f>
        <v/>
      </c>
      <c r="Q2578" s="49" t="str">
        <f>+'[45]No Utilizados'!P86</f>
        <v>E</v>
      </c>
      <c r="R2578" s="51">
        <f t="shared" si="164"/>
        <v>0</v>
      </c>
      <c r="S2578" s="45" t="str">
        <f t="shared" si="165"/>
        <v>Estimado.rar</v>
      </c>
      <c r="V2578" s="46">
        <f t="shared" si="163"/>
        <v>1</v>
      </c>
    </row>
    <row r="2579" spans="1:22" s="45" customFormat="1" ht="11.25" hidden="1" customHeight="1" x14ac:dyDescent="0.2">
      <c r="A2579" s="47">
        <f t="shared" si="166"/>
        <v>2565</v>
      </c>
      <c r="B2579" s="48" t="str">
        <f>+'[45]No Utilizados'!B87</f>
        <v>CXX17</v>
      </c>
      <c r="C2579" s="49" t="str">
        <f>+'[45]No Utilizados'!C87</f>
        <v xml:space="preserve">SEPARADOR PARA B.T. DE PVC-TRIANGULAR, PARA CABLE AUTOSOPORTADO                                                                                                                                                                                           </v>
      </c>
      <c r="D2579" s="49">
        <f>+'[45]No Utilizados'!D87</f>
        <v>1.64</v>
      </c>
      <c r="E2579" s="53">
        <f>+'[45]No Utilizados'!E87</f>
        <v>1.64</v>
      </c>
      <c r="F2579" s="53"/>
      <c r="G2579" s="49" t="str">
        <f>+'[45]No Utilizados'!F87</f>
        <v>E</v>
      </c>
      <c r="H2579" s="49" t="str">
        <f>+'[45]No Utilizados'!G87</f>
        <v/>
      </c>
      <c r="I2579" s="49" t="str">
        <f>+'[45]No Utilizados'!H87</f>
        <v>Estimado</v>
      </c>
      <c r="J2579" s="49" t="str">
        <f>+'[45]No Utilizados'!I87</f>
        <v/>
      </c>
      <c r="K2579" s="49" t="str">
        <f>+'[45]No Utilizados'!J87</f>
        <v/>
      </c>
      <c r="L2579" s="49" t="str">
        <f>+'[45]No Utilizados'!K87</f>
        <v/>
      </c>
      <c r="M2579" s="49" t="str">
        <f>+'[45]No Utilizados'!L87</f>
        <v/>
      </c>
      <c r="N2579" s="49" t="str">
        <f>+'[45]No Utilizados'!M87</f>
        <v/>
      </c>
      <c r="O2579" s="49" t="str">
        <f>+'[45]No Utilizados'!N87</f>
        <v>Estimado</v>
      </c>
      <c r="P2579" s="49" t="str">
        <f>+'[45]No Utilizados'!O87</f>
        <v/>
      </c>
      <c r="Q2579" s="49" t="str">
        <f>+'[45]No Utilizados'!P87</f>
        <v>E</v>
      </c>
      <c r="R2579" s="51">
        <f t="shared" si="164"/>
        <v>0</v>
      </c>
      <c r="S2579" s="45" t="str">
        <f t="shared" si="165"/>
        <v>Estimado.rar</v>
      </c>
      <c r="V2579" s="46">
        <f t="shared" si="163"/>
        <v>1</v>
      </c>
    </row>
    <row r="2580" spans="1:22" s="45" customFormat="1" ht="11.25" hidden="1" customHeight="1" x14ac:dyDescent="0.2">
      <c r="A2580" s="47">
        <f t="shared" si="166"/>
        <v>2566</v>
      </c>
      <c r="B2580" s="48" t="str">
        <f>+'[45]No Utilizados'!B88</f>
        <v>CXX18</v>
      </c>
      <c r="C2580" s="49" t="str">
        <f>+'[45]No Utilizados'!C88</f>
        <v xml:space="preserve">SEPARADOR PARA M.T. DE PVC-TRIANGULAR                                                                                                                                                                                                                     </v>
      </c>
      <c r="D2580" s="49">
        <f>+'[45]No Utilizados'!D88</f>
        <v>1.85</v>
      </c>
      <c r="E2580" s="53">
        <f>+'[45]No Utilizados'!E88</f>
        <v>1.85</v>
      </c>
      <c r="F2580" s="53"/>
      <c r="G2580" s="49" t="str">
        <f>+'[45]No Utilizados'!F88</f>
        <v>E</v>
      </c>
      <c r="H2580" s="49" t="str">
        <f>+'[45]No Utilizados'!G88</f>
        <v/>
      </c>
      <c r="I2580" s="49" t="str">
        <f>+'[45]No Utilizados'!H88</f>
        <v>Estimado</v>
      </c>
      <c r="J2580" s="49" t="str">
        <f>+'[45]No Utilizados'!I88</f>
        <v/>
      </c>
      <c r="K2580" s="49" t="str">
        <f>+'[45]No Utilizados'!J88</f>
        <v/>
      </c>
      <c r="L2580" s="49" t="str">
        <f>+'[45]No Utilizados'!K88</f>
        <v/>
      </c>
      <c r="M2580" s="49" t="str">
        <f>+'[45]No Utilizados'!L88</f>
        <v/>
      </c>
      <c r="N2580" s="49" t="str">
        <f>+'[45]No Utilizados'!M88</f>
        <v/>
      </c>
      <c r="O2580" s="49" t="str">
        <f>+'[45]No Utilizados'!N88</f>
        <v>Estimado</v>
      </c>
      <c r="P2580" s="49" t="str">
        <f>+'[45]No Utilizados'!O88</f>
        <v/>
      </c>
      <c r="Q2580" s="49" t="str">
        <f>+'[45]No Utilizados'!P88</f>
        <v>E</v>
      </c>
      <c r="R2580" s="51">
        <f t="shared" si="164"/>
        <v>0</v>
      </c>
      <c r="S2580" s="45" t="str">
        <f t="shared" si="165"/>
        <v>Estimado.rar</v>
      </c>
      <c r="V2580" s="46">
        <f t="shared" si="163"/>
        <v>1</v>
      </c>
    </row>
    <row r="2581" spans="1:22" s="45" customFormat="1" ht="11.25" hidden="1" customHeight="1" x14ac:dyDescent="0.2">
      <c r="A2581" s="47">
        <f t="shared" si="166"/>
        <v>2567</v>
      </c>
      <c r="B2581" s="48" t="str">
        <f>+'[45]No Utilizados'!B89</f>
        <v>DXS32</v>
      </c>
      <c r="C2581" s="49" t="str">
        <f>+'[45]No Utilizados'!C89</f>
        <v xml:space="preserve">TAPA PARA SE. COMPACTA MONOFASICA TIPO B 1.30X1.5M.                                                                                                                                                                                                       </v>
      </c>
      <c r="D2581" s="49" t="str">
        <f>+'[45]No Utilizados'!D89</f>
        <v>Sin Costo (No Utilizado)</v>
      </c>
      <c r="E2581" s="53">
        <f>+'[45]No Utilizados'!E89</f>
        <v>0</v>
      </c>
      <c r="F2581" s="53"/>
      <c r="G2581" s="49" t="str">
        <f>+'[45]No Utilizados'!F89</f>
        <v>A</v>
      </c>
      <c r="H2581" s="49" t="str">
        <f>+'[45]No Utilizados'!G89</f>
        <v/>
      </c>
      <c r="I2581" s="49" t="str">
        <f>+'[45]No Utilizados'!H89</f>
        <v>Precio Regulado 2012</v>
      </c>
      <c r="J2581" s="49" t="str">
        <f>+'[45]No Utilizados'!I89</f>
        <v/>
      </c>
      <c r="K2581" s="49" t="str">
        <f>+'[45]No Utilizados'!J89</f>
        <v/>
      </c>
      <c r="L2581" s="49" t="str">
        <f>+'[45]No Utilizados'!K89</f>
        <v/>
      </c>
      <c r="M2581" s="49" t="str">
        <f>+'[45]No Utilizados'!L89</f>
        <v/>
      </c>
      <c r="N2581" s="49" t="str">
        <f>+'[45]No Utilizados'!M89</f>
        <v/>
      </c>
      <c r="O2581" s="49" t="str">
        <f>+'[45]No Utilizados'!N89</f>
        <v>Precio regulado 2012</v>
      </c>
      <c r="P2581" s="49" t="str">
        <f>+'[45]No Utilizados'!O89</f>
        <v/>
      </c>
      <c r="Q2581" s="49" t="str">
        <f>+'[45]No Utilizados'!P89</f>
        <v>A</v>
      </c>
      <c r="R2581" s="51" t="str">
        <f t="shared" si="164"/>
        <v/>
      </c>
      <c r="S2581" s="45" t="str">
        <f t="shared" si="165"/>
        <v>Precio regulado 2012</v>
      </c>
      <c r="V2581" s="46">
        <f t="shared" si="163"/>
        <v>1</v>
      </c>
    </row>
    <row r="2582" spans="1:22" s="45" customFormat="1" ht="11.25" hidden="1" customHeight="1" x14ac:dyDescent="0.2">
      <c r="A2582" s="47">
        <f t="shared" si="166"/>
        <v>2568</v>
      </c>
      <c r="B2582" s="48" t="str">
        <f>+'[45]No Utilizados'!B90</f>
        <v>PAA10</v>
      </c>
      <c r="C2582" s="49" t="str">
        <f>+'[45]No Utilizados'!C90</f>
        <v xml:space="preserve">TEMPLADOR PARA ACOMETIDA                                                                                                                                                                                                                                  </v>
      </c>
      <c r="D2582" s="49">
        <f>+'[45]No Utilizados'!D90</f>
        <v>0.45</v>
      </c>
      <c r="E2582" s="53">
        <f>+'[45]No Utilizados'!E90</f>
        <v>0.31</v>
      </c>
      <c r="F2582" s="53"/>
      <c r="G2582" s="49" t="str">
        <f>+'[45]No Utilizados'!F90</f>
        <v>S</v>
      </c>
      <c r="H2582" s="49">
        <f>+'[45]No Utilizados'!G90</f>
        <v>12217</v>
      </c>
      <c r="I2582" s="49" t="str">
        <f>+'[45]No Utilizados'!H90</f>
        <v>Orden de Compra 1214000855</v>
      </c>
      <c r="J2582" s="49" t="str">
        <f>+'[45]No Utilizados'!I90</f>
        <v>Individual</v>
      </c>
      <c r="K2582" s="49" t="str">
        <f>+'[45]No Utilizados'!J90</f>
        <v>ELNO</v>
      </c>
      <c r="L2582" s="49" t="str">
        <f>+'[45]No Utilizados'!K90</f>
        <v>MATERIALES GROUP S.A.C.</v>
      </c>
      <c r="M2582" s="49">
        <f>+'[45]No Utilizados'!L90</f>
        <v>43034</v>
      </c>
      <c r="N2582" s="49">
        <f>+'[45]No Utilizados'!M90</f>
        <v>12217</v>
      </c>
      <c r="O2582" s="49" t="str">
        <f>+'[45]No Utilizados'!N90</f>
        <v>Sustento</v>
      </c>
      <c r="P2582" s="49">
        <f>+'[45]No Utilizados'!O90</f>
        <v>12217</v>
      </c>
      <c r="Q2582" s="49" t="str">
        <f>+'[45]No Utilizados'!P90</f>
        <v>S</v>
      </c>
      <c r="R2582" s="51">
        <f t="shared" si="164"/>
        <v>-0.31111111111111112</v>
      </c>
      <c r="S2582" s="45" t="str">
        <f t="shared" si="165"/>
        <v>ELNO: Orden de Compra 1214000855</v>
      </c>
      <c r="V2582" s="46">
        <f t="shared" si="163"/>
        <v>1</v>
      </c>
    </row>
    <row r="2583" spans="1:22" s="45" customFormat="1" ht="11.25" hidden="1" customHeight="1" x14ac:dyDescent="0.2">
      <c r="A2583" s="47">
        <f t="shared" si="166"/>
        <v>2569</v>
      </c>
      <c r="B2583" s="48" t="str">
        <f>+'[45]No Utilizados'!B91</f>
        <v>PAA09</v>
      </c>
      <c r="C2583" s="49" t="str">
        <f>+'[45]No Utilizados'!C91</f>
        <v xml:space="preserve">TEMPLADOR PARA RETENIDA CON OJAL Y GANCHO                                                                                                                                                                                                                 </v>
      </c>
      <c r="D2583" s="49">
        <f>+'[45]No Utilizados'!D91</f>
        <v>7.02</v>
      </c>
      <c r="E2583" s="53">
        <f>+'[45]No Utilizados'!E91</f>
        <v>2.38</v>
      </c>
      <c r="F2583" s="53"/>
      <c r="G2583" s="49" t="str">
        <f>+'[45]No Utilizados'!F91</f>
        <v>S</v>
      </c>
      <c r="H2583" s="49">
        <f>+'[45]No Utilizados'!G91</f>
        <v>1760</v>
      </c>
      <c r="I2583" s="49" t="str">
        <f>+'[45]No Utilizados'!H91</f>
        <v>Contrato N°43-2017</v>
      </c>
      <c r="J2583" s="49" t="str">
        <f>+'[45]No Utilizados'!I91</f>
        <v>Corporativa</v>
      </c>
      <c r="K2583" s="49" t="str">
        <f>+'[45]No Utilizados'!J91</f>
        <v>ELSE</v>
      </c>
      <c r="L2583" s="49" t="str">
        <f>+'[45]No Utilizados'!K91</f>
        <v>ING. SERVICIOS VALLADARES SANTIBAÑES HERMANOS S.A</v>
      </c>
      <c r="M2583" s="49">
        <f>+'[45]No Utilizados'!L91</f>
        <v>42850</v>
      </c>
      <c r="N2583" s="49">
        <f>+'[45]No Utilizados'!M91</f>
        <v>1760</v>
      </c>
      <c r="O2583" s="49" t="str">
        <f>+'[45]No Utilizados'!N91</f>
        <v>Sustento</v>
      </c>
      <c r="P2583" s="49">
        <f>+'[45]No Utilizados'!O91</f>
        <v>1760</v>
      </c>
      <c r="Q2583" s="49" t="str">
        <f>+'[45]No Utilizados'!P91</f>
        <v>S</v>
      </c>
      <c r="R2583" s="51">
        <f t="shared" si="164"/>
        <v>-0.66096866096866091</v>
      </c>
      <c r="S2583" s="45" t="str">
        <f t="shared" si="165"/>
        <v>ELSE: Contrato N°43-2017</v>
      </c>
      <c r="V2583" s="46">
        <f t="shared" si="163"/>
        <v>1</v>
      </c>
    </row>
    <row r="2584" spans="1:22" s="45" customFormat="1" ht="11.25" hidden="1" customHeight="1" x14ac:dyDescent="0.2">
      <c r="A2584" s="47">
        <f t="shared" si="166"/>
        <v>2570</v>
      </c>
      <c r="B2584" s="48" t="str">
        <f>+'[45]No Utilizados'!B92</f>
        <v>FFS01</v>
      </c>
      <c r="C2584" s="49" t="str">
        <f>+'[45]No Utilizados'!C92</f>
        <v xml:space="preserve">TIRAFONDO DE  75 mm LONG.; 10 mm DIAM.                                                                                                                                                                                                                    </v>
      </c>
      <c r="D2584" s="49">
        <f>+'[45]No Utilizados'!D92</f>
        <v>0.34</v>
      </c>
      <c r="E2584" s="53">
        <f>+'[45]No Utilizados'!E92</f>
        <v>0.34</v>
      </c>
      <c r="F2584" s="53"/>
      <c r="G2584" s="49" t="str">
        <f>+'[45]No Utilizados'!F92</f>
        <v>E</v>
      </c>
      <c r="H2584" s="49" t="str">
        <f>+'[45]No Utilizados'!G92</f>
        <v/>
      </c>
      <c r="I2584" s="49" t="str">
        <f>+'[45]No Utilizados'!H92</f>
        <v>Estimado</v>
      </c>
      <c r="J2584" s="49" t="str">
        <f>+'[45]No Utilizados'!I92</f>
        <v/>
      </c>
      <c r="K2584" s="49" t="str">
        <f>+'[45]No Utilizados'!J92</f>
        <v/>
      </c>
      <c r="L2584" s="49" t="str">
        <f>+'[45]No Utilizados'!K92</f>
        <v/>
      </c>
      <c r="M2584" s="49" t="str">
        <f>+'[45]No Utilizados'!L92</f>
        <v/>
      </c>
      <c r="N2584" s="49" t="str">
        <f>+'[45]No Utilizados'!M92</f>
        <v/>
      </c>
      <c r="O2584" s="49" t="str">
        <f>+'[45]No Utilizados'!N92</f>
        <v>Estimado</v>
      </c>
      <c r="P2584" s="49" t="str">
        <f>+'[45]No Utilizados'!O92</f>
        <v/>
      </c>
      <c r="Q2584" s="49" t="str">
        <f>+'[45]No Utilizados'!P92</f>
        <v>E</v>
      </c>
      <c r="R2584" s="51">
        <f t="shared" si="164"/>
        <v>0</v>
      </c>
      <c r="S2584" s="45" t="str">
        <f t="shared" si="165"/>
        <v>Estimado.rar</v>
      </c>
      <c r="V2584" s="46">
        <f t="shared" ref="V2584:V2619" si="167">+COUNTIF($B$3:$B$2619,B2584)</f>
        <v>1</v>
      </c>
    </row>
    <row r="2585" spans="1:22" s="45" customFormat="1" ht="11.25" hidden="1" customHeight="1" x14ac:dyDescent="0.2">
      <c r="A2585" s="47">
        <f t="shared" si="166"/>
        <v>2571</v>
      </c>
      <c r="B2585" s="48" t="str">
        <f>+'[45]No Utilizados'!B93</f>
        <v>FFS03</v>
      </c>
      <c r="C2585" s="49" t="str">
        <f>+'[45]No Utilizados'!C93</f>
        <v xml:space="preserve">TIRAFONDO HO.GALV.  3/8 X 2                                                                                                                                                                                                                               </v>
      </c>
      <c r="D2585" s="49">
        <f>+'[45]No Utilizados'!D93</f>
        <v>0.08</v>
      </c>
      <c r="E2585" s="53">
        <f>+'[45]No Utilizados'!E93</f>
        <v>0.08</v>
      </c>
      <c r="F2585" s="53"/>
      <c r="G2585" s="49" t="str">
        <f>+'[45]No Utilizados'!F93</f>
        <v>E</v>
      </c>
      <c r="H2585" s="49" t="str">
        <f>+'[45]No Utilizados'!G93</f>
        <v/>
      </c>
      <c r="I2585" s="49" t="str">
        <f>+'[45]No Utilizados'!H93</f>
        <v>Estimado</v>
      </c>
      <c r="J2585" s="49" t="str">
        <f>+'[45]No Utilizados'!I93</f>
        <v/>
      </c>
      <c r="K2585" s="49" t="str">
        <f>+'[45]No Utilizados'!J93</f>
        <v/>
      </c>
      <c r="L2585" s="49" t="str">
        <f>+'[45]No Utilizados'!K93</f>
        <v/>
      </c>
      <c r="M2585" s="49" t="str">
        <f>+'[45]No Utilizados'!L93</f>
        <v/>
      </c>
      <c r="N2585" s="49" t="str">
        <f>+'[45]No Utilizados'!M93</f>
        <v/>
      </c>
      <c r="O2585" s="49" t="str">
        <f>+'[45]No Utilizados'!N93</f>
        <v>Estimado</v>
      </c>
      <c r="P2585" s="49" t="str">
        <f>+'[45]No Utilizados'!O93</f>
        <v/>
      </c>
      <c r="Q2585" s="49" t="str">
        <f>+'[45]No Utilizados'!P93</f>
        <v>E</v>
      </c>
      <c r="R2585" s="51">
        <f t="shared" si="164"/>
        <v>0</v>
      </c>
      <c r="S2585" s="45" t="str">
        <f t="shared" si="165"/>
        <v>Estimado.rar</v>
      </c>
      <c r="V2585" s="46">
        <f t="shared" si="167"/>
        <v>1</v>
      </c>
    </row>
    <row r="2586" spans="1:22" s="45" customFormat="1" ht="11.25" hidden="1" customHeight="1" x14ac:dyDescent="0.2">
      <c r="A2586" s="47">
        <f t="shared" si="166"/>
        <v>2572</v>
      </c>
      <c r="B2586" s="48" t="str">
        <f>+'[45]No Utilizados'!B94</f>
        <v>FXT01</v>
      </c>
      <c r="C2586" s="49" t="str">
        <f>+'[45]No Utilizados'!C94</f>
        <v xml:space="preserve">TUBO DE FoGo DE 2                                                                                                                                                                                                                                         </v>
      </c>
      <c r="D2586" s="49">
        <f>+'[45]No Utilizados'!D94</f>
        <v>10.55</v>
      </c>
      <c r="E2586" s="53">
        <f>+'[45]No Utilizados'!E94</f>
        <v>10.55</v>
      </c>
      <c r="F2586" s="53"/>
      <c r="G2586" s="49" t="str">
        <f>+'[45]No Utilizados'!F94</f>
        <v>E</v>
      </c>
      <c r="H2586" s="49" t="str">
        <f>+'[45]No Utilizados'!G94</f>
        <v/>
      </c>
      <c r="I2586" s="49" t="str">
        <f>+'[45]No Utilizados'!H94</f>
        <v>Estimado</v>
      </c>
      <c r="J2586" s="49" t="str">
        <f>+'[45]No Utilizados'!I94</f>
        <v/>
      </c>
      <c r="K2586" s="49" t="str">
        <f>+'[45]No Utilizados'!J94</f>
        <v/>
      </c>
      <c r="L2586" s="49" t="str">
        <f>+'[45]No Utilizados'!K94</f>
        <v/>
      </c>
      <c r="M2586" s="49" t="str">
        <f>+'[45]No Utilizados'!L94</f>
        <v/>
      </c>
      <c r="N2586" s="49" t="str">
        <f>+'[45]No Utilizados'!M94</f>
        <v/>
      </c>
      <c r="O2586" s="49" t="str">
        <f>+'[45]No Utilizados'!N94</f>
        <v>Estimado</v>
      </c>
      <c r="P2586" s="49" t="str">
        <f>+'[45]No Utilizados'!O94</f>
        <v/>
      </c>
      <c r="Q2586" s="49" t="str">
        <f>+'[45]No Utilizados'!P94</f>
        <v>E</v>
      </c>
      <c r="R2586" s="51">
        <f t="shared" si="164"/>
        <v>0</v>
      </c>
      <c r="S2586" s="45" t="str">
        <f t="shared" si="165"/>
        <v>Estimado.rar</v>
      </c>
      <c r="V2586" s="46">
        <f t="shared" si="167"/>
        <v>1</v>
      </c>
    </row>
    <row r="2587" spans="1:22" s="45" customFormat="1" ht="11.25" hidden="1" customHeight="1" x14ac:dyDescent="0.2">
      <c r="A2587" s="47">
        <f t="shared" si="166"/>
        <v>2573</v>
      </c>
      <c r="B2587" s="48" t="str">
        <f>+'[45]No Utilizados'!B95</f>
        <v>CXX19</v>
      </c>
      <c r="C2587" s="49" t="str">
        <f>+'[45]No Utilizados'!C95</f>
        <v xml:space="preserve">TUBO DE PROTECCION DE CABLE SUBTERRANEO EN POSTE                                                                                                                                                                                                          </v>
      </c>
      <c r="D2587" s="49">
        <f>+'[45]No Utilizados'!D95</f>
        <v>1.62</v>
      </c>
      <c r="E2587" s="53">
        <f>+'[45]No Utilizados'!E95</f>
        <v>1.62</v>
      </c>
      <c r="F2587" s="53"/>
      <c r="G2587" s="49" t="str">
        <f>+'[45]No Utilizados'!F95</f>
        <v>E</v>
      </c>
      <c r="H2587" s="49" t="str">
        <f>+'[45]No Utilizados'!G95</f>
        <v/>
      </c>
      <c r="I2587" s="49" t="str">
        <f>+'[45]No Utilizados'!H95</f>
        <v>Estimado</v>
      </c>
      <c r="J2587" s="49" t="str">
        <f>+'[45]No Utilizados'!I95</f>
        <v/>
      </c>
      <c r="K2587" s="49" t="str">
        <f>+'[45]No Utilizados'!J95</f>
        <v/>
      </c>
      <c r="L2587" s="49" t="str">
        <f>+'[45]No Utilizados'!K95</f>
        <v/>
      </c>
      <c r="M2587" s="49" t="str">
        <f>+'[45]No Utilizados'!L95</f>
        <v/>
      </c>
      <c r="N2587" s="49" t="str">
        <f>+'[45]No Utilizados'!M95</f>
        <v/>
      </c>
      <c r="O2587" s="49" t="str">
        <f>+'[45]No Utilizados'!N95</f>
        <v>Estimado</v>
      </c>
      <c r="P2587" s="49" t="str">
        <f>+'[45]No Utilizados'!O95</f>
        <v/>
      </c>
      <c r="Q2587" s="49" t="str">
        <f>+'[45]No Utilizados'!P95</f>
        <v>E</v>
      </c>
      <c r="R2587" s="51">
        <f t="shared" si="164"/>
        <v>0</v>
      </c>
      <c r="S2587" s="45" t="str">
        <f t="shared" si="165"/>
        <v>Estimado.rar</v>
      </c>
      <c r="V2587" s="46">
        <f t="shared" si="167"/>
        <v>1</v>
      </c>
    </row>
    <row r="2588" spans="1:22" s="45" customFormat="1" ht="11.25" hidden="1" customHeight="1" x14ac:dyDescent="0.2">
      <c r="A2588" s="47">
        <f t="shared" si="166"/>
        <v>2574</v>
      </c>
      <c r="B2588" s="48" t="str">
        <f>+'[45]No Utilizados'!B96</f>
        <v>FXT02</v>
      </c>
      <c r="C2588" s="49" t="str">
        <f>+'[45]No Utilizados'!C96</f>
        <v xml:space="preserve">TUBO ESPACIADOR DE 3/4 x 11/2 LONG                                                                                                                                                                                                                        </v>
      </c>
      <c r="D2588" s="49">
        <f>+'[45]No Utilizados'!D96</f>
        <v>0.42</v>
      </c>
      <c r="E2588" s="53">
        <f>+'[45]No Utilizados'!E96</f>
        <v>0.42</v>
      </c>
      <c r="F2588" s="53"/>
      <c r="G2588" s="49" t="str">
        <f>+'[45]No Utilizados'!F96</f>
        <v>E</v>
      </c>
      <c r="H2588" s="49" t="str">
        <f>+'[45]No Utilizados'!G96</f>
        <v/>
      </c>
      <c r="I2588" s="49" t="str">
        <f>+'[45]No Utilizados'!H96</f>
        <v>Estimado</v>
      </c>
      <c r="J2588" s="49" t="str">
        <f>+'[45]No Utilizados'!I96</f>
        <v/>
      </c>
      <c r="K2588" s="49" t="str">
        <f>+'[45]No Utilizados'!J96</f>
        <v/>
      </c>
      <c r="L2588" s="49" t="str">
        <f>+'[45]No Utilizados'!K96</f>
        <v/>
      </c>
      <c r="M2588" s="49" t="str">
        <f>+'[45]No Utilizados'!L96</f>
        <v/>
      </c>
      <c r="N2588" s="49" t="str">
        <f>+'[45]No Utilizados'!M96</f>
        <v/>
      </c>
      <c r="O2588" s="49" t="str">
        <f>+'[45]No Utilizados'!N96</f>
        <v>Estimado</v>
      </c>
      <c r="P2588" s="49" t="str">
        <f>+'[45]No Utilizados'!O96</f>
        <v/>
      </c>
      <c r="Q2588" s="49" t="str">
        <f>+'[45]No Utilizados'!P96</f>
        <v>E</v>
      </c>
      <c r="R2588" s="51">
        <f t="shared" si="164"/>
        <v>0</v>
      </c>
      <c r="S2588" s="45" t="str">
        <f t="shared" si="165"/>
        <v>Estimado.rar</v>
      </c>
      <c r="V2588" s="46">
        <f t="shared" si="167"/>
        <v>1</v>
      </c>
    </row>
    <row r="2589" spans="1:22" s="45" customFormat="1" ht="11.25" hidden="1" customHeight="1" x14ac:dyDescent="0.2">
      <c r="A2589" s="47">
        <f t="shared" si="166"/>
        <v>2575</v>
      </c>
      <c r="B2589" s="48" t="str">
        <f>+'[45]No Utilizados'!B97</f>
        <v>FXT06</v>
      </c>
      <c r="C2589" s="49" t="str">
        <f>+'[45]No Utilizados'!C97</f>
        <v xml:space="preserve">TUBO PARTIDO PARA PROTECCION DE CABLE AEREO EN GRAPA DE SUSPENSION                                                                                                                                                                                        </v>
      </c>
      <c r="D2589" s="49">
        <f>+'[45]No Utilizados'!D97</f>
        <v>0.85</v>
      </c>
      <c r="E2589" s="53">
        <f>+'[45]No Utilizados'!E97</f>
        <v>0.85</v>
      </c>
      <c r="F2589" s="53"/>
      <c r="G2589" s="49" t="str">
        <f>+'[45]No Utilizados'!F97</f>
        <v>E</v>
      </c>
      <c r="H2589" s="49" t="str">
        <f>+'[45]No Utilizados'!G97</f>
        <v/>
      </c>
      <c r="I2589" s="49" t="str">
        <f>+'[45]No Utilizados'!H97</f>
        <v>Estimado</v>
      </c>
      <c r="J2589" s="49" t="str">
        <f>+'[45]No Utilizados'!I97</f>
        <v/>
      </c>
      <c r="K2589" s="49" t="str">
        <f>+'[45]No Utilizados'!J97</f>
        <v/>
      </c>
      <c r="L2589" s="49" t="str">
        <f>+'[45]No Utilizados'!K97</f>
        <v/>
      </c>
      <c r="M2589" s="49" t="str">
        <f>+'[45]No Utilizados'!L97</f>
        <v/>
      </c>
      <c r="N2589" s="49" t="str">
        <f>+'[45]No Utilizados'!M97</f>
        <v/>
      </c>
      <c r="O2589" s="49" t="str">
        <f>+'[45]No Utilizados'!N97</f>
        <v>Estimado</v>
      </c>
      <c r="P2589" s="49" t="str">
        <f>+'[45]No Utilizados'!O97</f>
        <v/>
      </c>
      <c r="Q2589" s="49" t="str">
        <f>+'[45]No Utilizados'!P97</f>
        <v>E</v>
      </c>
      <c r="R2589" s="51">
        <f t="shared" si="164"/>
        <v>0</v>
      </c>
      <c r="S2589" s="45" t="str">
        <f t="shared" si="165"/>
        <v>Estimado.rar</v>
      </c>
      <c r="V2589" s="46">
        <f t="shared" si="167"/>
        <v>1</v>
      </c>
    </row>
    <row r="2590" spans="1:22" s="45" customFormat="1" ht="11.25" hidden="1" customHeight="1" x14ac:dyDescent="0.2">
      <c r="A2590" s="47">
        <f t="shared" si="166"/>
        <v>2576</v>
      </c>
      <c r="B2590" s="48" t="str">
        <f>+'[45]No Utilizados'!B98</f>
        <v>FXT04</v>
      </c>
      <c r="C2590" s="49" t="str">
        <f>+'[45]No Utilizados'!C98</f>
        <v xml:space="preserve">TUBO PLASTICO CORRUGADO FLEXIBLE DE 1 DE DIAMETRO x 0.20m.                                                                                                                                                                                                </v>
      </c>
      <c r="D2590" s="49">
        <f>+'[45]No Utilizados'!D98</f>
        <v>0.72</v>
      </c>
      <c r="E2590" s="53">
        <f>+'[45]No Utilizados'!E98</f>
        <v>0.72</v>
      </c>
      <c r="F2590" s="53"/>
      <c r="G2590" s="49" t="str">
        <f>+'[45]No Utilizados'!F98</f>
        <v>E</v>
      </c>
      <c r="H2590" s="49" t="str">
        <f>+'[45]No Utilizados'!G98</f>
        <v/>
      </c>
      <c r="I2590" s="49" t="str">
        <f>+'[45]No Utilizados'!H98</f>
        <v>Estimado</v>
      </c>
      <c r="J2590" s="49" t="str">
        <f>+'[45]No Utilizados'!I98</f>
        <v/>
      </c>
      <c r="K2590" s="49" t="str">
        <f>+'[45]No Utilizados'!J98</f>
        <v/>
      </c>
      <c r="L2590" s="49" t="str">
        <f>+'[45]No Utilizados'!K98</f>
        <v/>
      </c>
      <c r="M2590" s="49" t="str">
        <f>+'[45]No Utilizados'!L98</f>
        <v/>
      </c>
      <c r="N2590" s="49" t="str">
        <f>+'[45]No Utilizados'!M98</f>
        <v/>
      </c>
      <c r="O2590" s="49" t="str">
        <f>+'[45]No Utilizados'!N98</f>
        <v>Estimado</v>
      </c>
      <c r="P2590" s="49" t="str">
        <f>+'[45]No Utilizados'!O98</f>
        <v/>
      </c>
      <c r="Q2590" s="49" t="str">
        <f>+'[45]No Utilizados'!P98</f>
        <v>E</v>
      </c>
      <c r="R2590" s="51">
        <f t="shared" si="164"/>
        <v>0</v>
      </c>
      <c r="S2590" s="45" t="str">
        <f t="shared" si="165"/>
        <v>Estimado.rar</v>
      </c>
      <c r="V2590" s="46">
        <f t="shared" si="167"/>
        <v>1</v>
      </c>
    </row>
    <row r="2591" spans="1:22" s="45" customFormat="1" ht="11.25" hidden="1" customHeight="1" x14ac:dyDescent="0.2">
      <c r="A2591" s="47">
        <f t="shared" si="166"/>
        <v>2577</v>
      </c>
      <c r="B2591" s="48" t="str">
        <f>+'[45]No Utilizados'!B99</f>
        <v>FXT08</v>
      </c>
      <c r="C2591" s="49" t="str">
        <f>+'[45]No Utilizados'!C99</f>
        <v xml:space="preserve">TUBO PVC - SAP  3/4 PARA PUESTA A TIERRA                                                                                                                                                                                                                  </v>
      </c>
      <c r="D2591" s="49">
        <f>+'[45]No Utilizados'!D99</f>
        <v>0.34</v>
      </c>
      <c r="E2591" s="53">
        <f>+'[45]No Utilizados'!E99</f>
        <v>0.26</v>
      </c>
      <c r="F2591" s="53"/>
      <c r="G2591" s="49" t="str">
        <f>+'[45]No Utilizados'!F99</f>
        <v>S</v>
      </c>
      <c r="H2591" s="49">
        <f>+'[45]No Utilizados'!G99</f>
        <v>2</v>
      </c>
      <c r="I2591" s="49" t="str">
        <f>+'[45]No Utilizados'!H99</f>
        <v>Factura 002-0007158</v>
      </c>
      <c r="J2591" s="49" t="str">
        <f>+'[45]No Utilizados'!I99</f>
        <v>Individual</v>
      </c>
      <c r="K2591" s="49" t="str">
        <f>+'[45]No Utilizados'!J99</f>
        <v>EPAN</v>
      </c>
      <c r="L2591" s="49" t="str">
        <f>+'[45]No Utilizados'!K99</f>
        <v>ELECTRO "NIETSA" E.I.R.L.</v>
      </c>
      <c r="M2591" s="49">
        <f>+'[45]No Utilizados'!L99</f>
        <v>42997</v>
      </c>
      <c r="N2591" s="49">
        <f>+'[45]No Utilizados'!M99</f>
        <v>2</v>
      </c>
      <c r="O2591" s="49" t="str">
        <f>+'[45]No Utilizados'!N99</f>
        <v>Sustento</v>
      </c>
      <c r="P2591" s="49">
        <f>+'[45]No Utilizados'!O99</f>
        <v>2</v>
      </c>
      <c r="Q2591" s="49" t="str">
        <f>+'[45]No Utilizados'!P99</f>
        <v>S</v>
      </c>
      <c r="R2591" s="51">
        <f t="shared" si="164"/>
        <v>-0.23529411764705888</v>
      </c>
      <c r="S2591" s="45" t="str">
        <f t="shared" si="165"/>
        <v>EPAN: Factura 002-0007158</v>
      </c>
      <c r="V2591" s="46">
        <f t="shared" si="167"/>
        <v>1</v>
      </c>
    </row>
    <row r="2592" spans="1:22" s="45" customFormat="1" ht="11.25" hidden="1" customHeight="1" x14ac:dyDescent="0.2">
      <c r="A2592" s="47">
        <f t="shared" si="166"/>
        <v>2578</v>
      </c>
      <c r="B2592" s="48" t="str">
        <f>+'[45]No Utilizados'!B100</f>
        <v>RXX12</v>
      </c>
      <c r="C2592" s="49" t="str">
        <f>+'[45]No Utilizados'!C100</f>
        <v xml:space="preserve">TUERCA CIEGA DE BRONCE 3/4DIA. BARRA 1.1/4 PARA VARILLA DE ANCLAJE                                                                                                                                                                                        </v>
      </c>
      <c r="D2592" s="49">
        <f>+'[45]No Utilizados'!D100</f>
        <v>1.05</v>
      </c>
      <c r="E2592" s="53">
        <f>+'[45]No Utilizados'!E100</f>
        <v>1.05</v>
      </c>
      <c r="F2592" s="53"/>
      <c r="G2592" s="49" t="str">
        <f>+'[45]No Utilizados'!F100</f>
        <v>E</v>
      </c>
      <c r="H2592" s="49" t="str">
        <f>+'[45]No Utilizados'!G100</f>
        <v/>
      </c>
      <c r="I2592" s="49" t="str">
        <f>+'[45]No Utilizados'!H100</f>
        <v>Estimado</v>
      </c>
      <c r="J2592" s="49" t="str">
        <f>+'[45]No Utilizados'!I100</f>
        <v/>
      </c>
      <c r="K2592" s="49" t="str">
        <f>+'[45]No Utilizados'!J100</f>
        <v/>
      </c>
      <c r="L2592" s="49" t="str">
        <f>+'[45]No Utilizados'!K100</f>
        <v/>
      </c>
      <c r="M2592" s="49" t="str">
        <f>+'[45]No Utilizados'!L100</f>
        <v/>
      </c>
      <c r="N2592" s="49" t="str">
        <f>+'[45]No Utilizados'!M100</f>
        <v/>
      </c>
      <c r="O2592" s="49" t="str">
        <f>+'[45]No Utilizados'!N100</f>
        <v>Estimado</v>
      </c>
      <c r="P2592" s="49" t="str">
        <f>+'[45]No Utilizados'!O100</f>
        <v/>
      </c>
      <c r="Q2592" s="49" t="str">
        <f>+'[45]No Utilizados'!P100</f>
        <v>E</v>
      </c>
      <c r="R2592" s="51">
        <f t="shared" si="164"/>
        <v>0</v>
      </c>
      <c r="S2592" s="45" t="str">
        <f t="shared" si="165"/>
        <v>Estimado.rar</v>
      </c>
      <c r="V2592" s="46">
        <f t="shared" si="167"/>
        <v>1</v>
      </c>
    </row>
    <row r="2593" spans="1:22" s="45" customFormat="1" ht="11.25" hidden="1" customHeight="1" x14ac:dyDescent="0.2">
      <c r="A2593" s="47">
        <f t="shared" si="166"/>
        <v>2579</v>
      </c>
      <c r="B2593" s="48" t="str">
        <f>+'[45]No Utilizados'!B101</f>
        <v>FKT01</v>
      </c>
      <c r="C2593" s="49" t="str">
        <f>+'[45]No Utilizados'!C101</f>
        <v xml:space="preserve">TUERCA GANCHO PARA FIN DE LINEA                                                                                                                                                                                                                           </v>
      </c>
      <c r="D2593" s="49">
        <f>+'[45]No Utilizados'!D101</f>
        <v>3.26</v>
      </c>
      <c r="E2593" s="53">
        <f>+'[45]No Utilizados'!E101</f>
        <v>3.26</v>
      </c>
      <c r="F2593" s="53"/>
      <c r="G2593" s="49" t="str">
        <f>+'[45]No Utilizados'!F101</f>
        <v>E</v>
      </c>
      <c r="H2593" s="49" t="str">
        <f>+'[45]No Utilizados'!G101</f>
        <v/>
      </c>
      <c r="I2593" s="49" t="str">
        <f>+'[45]No Utilizados'!H101</f>
        <v>Estimado</v>
      </c>
      <c r="J2593" s="49" t="str">
        <f>+'[45]No Utilizados'!I101</f>
        <v/>
      </c>
      <c r="K2593" s="49" t="str">
        <f>+'[45]No Utilizados'!J101</f>
        <v/>
      </c>
      <c r="L2593" s="49" t="str">
        <f>+'[45]No Utilizados'!K101</f>
        <v/>
      </c>
      <c r="M2593" s="49" t="str">
        <f>+'[45]No Utilizados'!L101</f>
        <v/>
      </c>
      <c r="N2593" s="49" t="str">
        <f>+'[45]No Utilizados'!M101</f>
        <v/>
      </c>
      <c r="O2593" s="49" t="str">
        <f>+'[45]No Utilizados'!N101</f>
        <v>Estimado</v>
      </c>
      <c r="P2593" s="49" t="str">
        <f>+'[45]No Utilizados'!O101</f>
        <v/>
      </c>
      <c r="Q2593" s="49" t="str">
        <f>+'[45]No Utilizados'!P101</f>
        <v>E</v>
      </c>
      <c r="R2593" s="51">
        <f t="shared" si="164"/>
        <v>0</v>
      </c>
      <c r="S2593" s="45" t="str">
        <f t="shared" si="165"/>
        <v>Estimado.rar</v>
      </c>
      <c r="V2593" s="46">
        <f t="shared" si="167"/>
        <v>1</v>
      </c>
    </row>
    <row r="2594" spans="1:22" s="45" customFormat="1" ht="11.25" hidden="1" customHeight="1" x14ac:dyDescent="0.2">
      <c r="A2594" s="47">
        <f t="shared" si="166"/>
        <v>2580</v>
      </c>
      <c r="B2594" s="48" t="str">
        <f>+'[45]No Utilizados'!B102</f>
        <v>FTO01</v>
      </c>
      <c r="C2594" s="49" t="str">
        <f>+'[45]No Utilizados'!C102</f>
        <v xml:space="preserve">TUERCA OJO OVAL PARA PERNO DE 5/8 PULG. (16 mm.)                                                                                                                                                                                                          </v>
      </c>
      <c r="D2594" s="49">
        <f>+'[45]No Utilizados'!D102</f>
        <v>1.44</v>
      </c>
      <c r="E2594" s="53">
        <f>+'[45]No Utilizados'!E102</f>
        <v>1.26</v>
      </c>
      <c r="F2594" s="53"/>
      <c r="G2594" s="49" t="str">
        <f>+'[45]No Utilizados'!F102</f>
        <v>S</v>
      </c>
      <c r="H2594" s="49">
        <f>+'[45]No Utilizados'!G102</f>
        <v>1360</v>
      </c>
      <c r="I2594" s="49" t="str">
        <f>+'[45]No Utilizados'!H102</f>
        <v>Orden de Compra 4210009364</v>
      </c>
      <c r="J2594" s="49" t="str">
        <f>+'[45]No Utilizados'!I102</f>
        <v>Individual</v>
      </c>
      <c r="K2594" s="49" t="str">
        <f>+'[45]No Utilizados'!J102</f>
        <v>ELC</v>
      </c>
      <c r="L2594" s="49" t="str">
        <f>+'[45]No Utilizados'!K102</f>
        <v>MATERIALES GROUP S.A.C.</v>
      </c>
      <c r="M2594" s="49">
        <f>+'[45]No Utilizados'!L102</f>
        <v>42759</v>
      </c>
      <c r="N2594" s="49">
        <f>+'[45]No Utilizados'!M102</f>
        <v>1360</v>
      </c>
      <c r="O2594" s="49" t="str">
        <f>+'[45]No Utilizados'!N102</f>
        <v>Sustento</v>
      </c>
      <c r="P2594" s="49">
        <f>+'[45]No Utilizados'!O102</f>
        <v>1360</v>
      </c>
      <c r="Q2594" s="49" t="str">
        <f>+'[45]No Utilizados'!P102</f>
        <v>S</v>
      </c>
      <c r="R2594" s="51">
        <f t="shared" si="164"/>
        <v>-0.125</v>
      </c>
      <c r="S2594" s="45" t="str">
        <f t="shared" si="165"/>
        <v>ELC: Orden de Compra 4210009364</v>
      </c>
      <c r="V2594" s="46">
        <f t="shared" si="167"/>
        <v>1</v>
      </c>
    </row>
    <row r="2595" spans="1:22" s="45" customFormat="1" ht="11.25" hidden="1" customHeight="1" x14ac:dyDescent="0.2">
      <c r="A2595" s="47">
        <f t="shared" si="166"/>
        <v>2581</v>
      </c>
      <c r="B2595" s="48" t="str">
        <f>+'[45]No Utilizados'!B103</f>
        <v>CXU05</v>
      </c>
      <c r="C2595" s="49" t="str">
        <f>+'[45]No Utilizados'!C103</f>
        <v xml:space="preserve">UNION DE COBRE DERECHA A COMPRESION CABLE 120MM2.                                                                                                                                                                                                         </v>
      </c>
      <c r="D2595" s="49" t="str">
        <f>+'[45]No Utilizados'!D103</f>
        <v>Sin Costo (No Utilizado)</v>
      </c>
      <c r="E2595" s="53">
        <f>+'[45]No Utilizados'!E103</f>
        <v>0</v>
      </c>
      <c r="F2595" s="53"/>
      <c r="G2595" s="49" t="str">
        <f>+'[45]No Utilizados'!F103</f>
        <v>A</v>
      </c>
      <c r="H2595" s="49" t="str">
        <f>+'[45]No Utilizados'!G103</f>
        <v/>
      </c>
      <c r="I2595" s="49" t="str">
        <f>+'[45]No Utilizados'!H103</f>
        <v>Precio Regulado 2012</v>
      </c>
      <c r="J2595" s="49" t="str">
        <f>+'[45]No Utilizados'!I103</f>
        <v/>
      </c>
      <c r="K2595" s="49" t="str">
        <f>+'[45]No Utilizados'!J103</f>
        <v/>
      </c>
      <c r="L2595" s="49" t="str">
        <f>+'[45]No Utilizados'!K103</f>
        <v/>
      </c>
      <c r="M2595" s="49" t="str">
        <f>+'[45]No Utilizados'!L103</f>
        <v/>
      </c>
      <c r="N2595" s="49" t="str">
        <f>+'[45]No Utilizados'!M103</f>
        <v/>
      </c>
      <c r="O2595" s="49" t="str">
        <f>+'[45]No Utilizados'!N103</f>
        <v>Precio regulado 2012</v>
      </c>
      <c r="P2595" s="49" t="str">
        <f>+'[45]No Utilizados'!O103</f>
        <v/>
      </c>
      <c r="Q2595" s="49" t="str">
        <f>+'[45]No Utilizados'!P103</f>
        <v>A</v>
      </c>
      <c r="R2595" s="51" t="str">
        <f t="shared" si="164"/>
        <v/>
      </c>
      <c r="S2595" s="45" t="str">
        <f t="shared" si="165"/>
        <v>Precio regulado 2012</v>
      </c>
      <c r="V2595" s="46">
        <f t="shared" si="167"/>
        <v>1</v>
      </c>
    </row>
    <row r="2596" spans="1:22" s="45" customFormat="1" ht="11.25" hidden="1" customHeight="1" x14ac:dyDescent="0.2">
      <c r="A2596" s="47">
        <f t="shared" si="166"/>
        <v>2582</v>
      </c>
      <c r="B2596" s="48" t="str">
        <f>+'[45]No Utilizados'!B104</f>
        <v>CXU01</v>
      </c>
      <c r="C2596" s="49" t="str">
        <f>+'[45]No Utilizados'!C104</f>
        <v xml:space="preserve">UNION DE COBRE DERECHA A COMPRESION CABLE 16MM2.                                                                                                                                                                                                          </v>
      </c>
      <c r="D2596" s="49" t="str">
        <f>+'[45]No Utilizados'!D104</f>
        <v>Sin Costo (No Utilizado)</v>
      </c>
      <c r="E2596" s="53">
        <f>+'[45]No Utilizados'!E104</f>
        <v>0</v>
      </c>
      <c r="F2596" s="53"/>
      <c r="G2596" s="49" t="str">
        <f>+'[45]No Utilizados'!F104</f>
        <v>A</v>
      </c>
      <c r="H2596" s="49" t="str">
        <f>+'[45]No Utilizados'!G104</f>
        <v/>
      </c>
      <c r="I2596" s="49" t="str">
        <f>+'[45]No Utilizados'!H104</f>
        <v>Precio Regulado 2012</v>
      </c>
      <c r="J2596" s="49" t="str">
        <f>+'[45]No Utilizados'!I104</f>
        <v/>
      </c>
      <c r="K2596" s="49" t="str">
        <f>+'[45]No Utilizados'!J104</f>
        <v/>
      </c>
      <c r="L2596" s="49" t="str">
        <f>+'[45]No Utilizados'!K104</f>
        <v/>
      </c>
      <c r="M2596" s="49" t="str">
        <f>+'[45]No Utilizados'!L104</f>
        <v/>
      </c>
      <c r="N2596" s="49" t="str">
        <f>+'[45]No Utilizados'!M104</f>
        <v/>
      </c>
      <c r="O2596" s="49" t="str">
        <f>+'[45]No Utilizados'!N104</f>
        <v>Precio regulado 2012</v>
      </c>
      <c r="P2596" s="49" t="str">
        <f>+'[45]No Utilizados'!O104</f>
        <v/>
      </c>
      <c r="Q2596" s="49" t="str">
        <f>+'[45]No Utilizados'!P104</f>
        <v>A</v>
      </c>
      <c r="R2596" s="51" t="str">
        <f t="shared" si="164"/>
        <v/>
      </c>
      <c r="S2596" s="45" t="str">
        <f t="shared" si="165"/>
        <v>Precio regulado 2012</v>
      </c>
      <c r="V2596" s="46">
        <f t="shared" si="167"/>
        <v>1</v>
      </c>
    </row>
    <row r="2597" spans="1:22" s="45" customFormat="1" ht="11.25" hidden="1" customHeight="1" x14ac:dyDescent="0.2">
      <c r="A2597" s="47">
        <f t="shared" si="166"/>
        <v>2583</v>
      </c>
      <c r="B2597" s="48" t="str">
        <f>+'[45]No Utilizados'!B105</f>
        <v>CXU06</v>
      </c>
      <c r="C2597" s="49" t="str">
        <f>+'[45]No Utilizados'!C105</f>
        <v xml:space="preserve">UNION DE COBRE DERECHA A COMPRESION CABLE 240MM2.                                                                                                                                                                                                         </v>
      </c>
      <c r="D2597" s="49" t="str">
        <f>+'[45]No Utilizados'!D105</f>
        <v>Sin Costo (No Utilizado)</v>
      </c>
      <c r="E2597" s="53">
        <f>+'[45]No Utilizados'!E105</f>
        <v>0</v>
      </c>
      <c r="F2597" s="53"/>
      <c r="G2597" s="49" t="str">
        <f>+'[45]No Utilizados'!F105</f>
        <v>A</v>
      </c>
      <c r="H2597" s="49" t="str">
        <f>+'[45]No Utilizados'!G105</f>
        <v/>
      </c>
      <c r="I2597" s="49" t="str">
        <f>+'[45]No Utilizados'!H105</f>
        <v>Precio Regulado 2012</v>
      </c>
      <c r="J2597" s="49" t="str">
        <f>+'[45]No Utilizados'!I105</f>
        <v/>
      </c>
      <c r="K2597" s="49" t="str">
        <f>+'[45]No Utilizados'!J105</f>
        <v/>
      </c>
      <c r="L2597" s="49" t="str">
        <f>+'[45]No Utilizados'!K105</f>
        <v/>
      </c>
      <c r="M2597" s="49" t="str">
        <f>+'[45]No Utilizados'!L105</f>
        <v/>
      </c>
      <c r="N2597" s="49" t="str">
        <f>+'[45]No Utilizados'!M105</f>
        <v/>
      </c>
      <c r="O2597" s="49" t="str">
        <f>+'[45]No Utilizados'!N105</f>
        <v>Precio regulado 2012</v>
      </c>
      <c r="P2597" s="49" t="str">
        <f>+'[45]No Utilizados'!O105</f>
        <v/>
      </c>
      <c r="Q2597" s="49" t="str">
        <f>+'[45]No Utilizados'!P105</f>
        <v>A</v>
      </c>
      <c r="R2597" s="51" t="str">
        <f t="shared" si="164"/>
        <v/>
      </c>
      <c r="S2597" s="45" t="str">
        <f t="shared" si="165"/>
        <v>Precio regulado 2012</v>
      </c>
      <c r="V2597" s="46">
        <f t="shared" si="167"/>
        <v>1</v>
      </c>
    </row>
    <row r="2598" spans="1:22" s="45" customFormat="1" ht="11.25" hidden="1" customHeight="1" x14ac:dyDescent="0.2">
      <c r="A2598" s="47">
        <f t="shared" si="166"/>
        <v>2584</v>
      </c>
      <c r="B2598" s="48" t="str">
        <f>+'[45]No Utilizados'!B106</f>
        <v>CXU02</v>
      </c>
      <c r="C2598" s="49" t="str">
        <f>+'[45]No Utilizados'!C106</f>
        <v xml:space="preserve">UNION DE COBRE DERECHA A COMPRESION CABLE 25MM2.                                                                                                                                                                                                          </v>
      </c>
      <c r="D2598" s="49" t="str">
        <f>+'[45]No Utilizados'!D106</f>
        <v>Sin Costo (No Utilizado)</v>
      </c>
      <c r="E2598" s="53">
        <f>+'[45]No Utilizados'!E106</f>
        <v>0</v>
      </c>
      <c r="F2598" s="53"/>
      <c r="G2598" s="49" t="str">
        <f>+'[45]No Utilizados'!F106</f>
        <v>A</v>
      </c>
      <c r="H2598" s="49" t="str">
        <f>+'[45]No Utilizados'!G106</f>
        <v/>
      </c>
      <c r="I2598" s="49" t="str">
        <f>+'[45]No Utilizados'!H106</f>
        <v>Precio Regulado 2012</v>
      </c>
      <c r="J2598" s="49" t="str">
        <f>+'[45]No Utilizados'!I106</f>
        <v/>
      </c>
      <c r="K2598" s="49" t="str">
        <f>+'[45]No Utilizados'!J106</f>
        <v/>
      </c>
      <c r="L2598" s="49" t="str">
        <f>+'[45]No Utilizados'!K106</f>
        <v/>
      </c>
      <c r="M2598" s="49" t="str">
        <f>+'[45]No Utilizados'!L106</f>
        <v/>
      </c>
      <c r="N2598" s="49" t="str">
        <f>+'[45]No Utilizados'!M106</f>
        <v/>
      </c>
      <c r="O2598" s="49" t="str">
        <f>+'[45]No Utilizados'!N106</f>
        <v>Precio regulado 2012</v>
      </c>
      <c r="P2598" s="49" t="str">
        <f>+'[45]No Utilizados'!O106</f>
        <v/>
      </c>
      <c r="Q2598" s="49" t="str">
        <f>+'[45]No Utilizados'!P106</f>
        <v>A</v>
      </c>
      <c r="R2598" s="51" t="str">
        <f t="shared" si="164"/>
        <v/>
      </c>
      <c r="S2598" s="45" t="str">
        <f t="shared" si="165"/>
        <v>Precio regulado 2012</v>
      </c>
      <c r="V2598" s="46">
        <f t="shared" si="167"/>
        <v>1</v>
      </c>
    </row>
    <row r="2599" spans="1:22" s="45" customFormat="1" ht="11.25" hidden="1" customHeight="1" x14ac:dyDescent="0.2">
      <c r="A2599" s="47">
        <f t="shared" si="166"/>
        <v>2585</v>
      </c>
      <c r="B2599" s="48" t="str">
        <f>+'[45]No Utilizados'!B107</f>
        <v>CXU03</v>
      </c>
      <c r="C2599" s="49" t="str">
        <f>+'[45]No Utilizados'!C107</f>
        <v xml:space="preserve">UNION DE COBRE DERECHA A COMPRESION CABLE 50MM2.                                                                                                                                                                                                          </v>
      </c>
      <c r="D2599" s="49" t="str">
        <f>+'[45]No Utilizados'!D107</f>
        <v>Sin Costo (No Utilizado)</v>
      </c>
      <c r="E2599" s="53">
        <f>+'[45]No Utilizados'!E107</f>
        <v>0</v>
      </c>
      <c r="F2599" s="53"/>
      <c r="G2599" s="49" t="str">
        <f>+'[45]No Utilizados'!F107</f>
        <v>A</v>
      </c>
      <c r="H2599" s="49" t="str">
        <f>+'[45]No Utilizados'!G107</f>
        <v/>
      </c>
      <c r="I2599" s="49" t="str">
        <f>+'[45]No Utilizados'!H107</f>
        <v>Precio Regulado 2012</v>
      </c>
      <c r="J2599" s="49" t="str">
        <f>+'[45]No Utilizados'!I107</f>
        <v/>
      </c>
      <c r="K2599" s="49" t="str">
        <f>+'[45]No Utilizados'!J107</f>
        <v/>
      </c>
      <c r="L2599" s="49" t="str">
        <f>+'[45]No Utilizados'!K107</f>
        <v/>
      </c>
      <c r="M2599" s="49" t="str">
        <f>+'[45]No Utilizados'!L107</f>
        <v/>
      </c>
      <c r="N2599" s="49" t="str">
        <f>+'[45]No Utilizados'!M107</f>
        <v/>
      </c>
      <c r="O2599" s="49" t="str">
        <f>+'[45]No Utilizados'!N107</f>
        <v>Precio regulado 2012</v>
      </c>
      <c r="P2599" s="49" t="str">
        <f>+'[45]No Utilizados'!O107</f>
        <v/>
      </c>
      <c r="Q2599" s="49" t="str">
        <f>+'[45]No Utilizados'!P107</f>
        <v>A</v>
      </c>
      <c r="R2599" s="51" t="str">
        <f t="shared" si="164"/>
        <v/>
      </c>
      <c r="S2599" s="45" t="str">
        <f t="shared" si="165"/>
        <v>Precio regulado 2012</v>
      </c>
      <c r="V2599" s="46">
        <f t="shared" si="167"/>
        <v>1</v>
      </c>
    </row>
    <row r="2600" spans="1:22" s="45" customFormat="1" ht="11.25" hidden="1" customHeight="1" x14ac:dyDescent="0.2">
      <c r="A2600" s="47">
        <f t="shared" si="166"/>
        <v>2586</v>
      </c>
      <c r="B2600" s="48" t="str">
        <f>+'[45]No Utilizados'!B108</f>
        <v>CXU04</v>
      </c>
      <c r="C2600" s="49" t="str">
        <f>+'[45]No Utilizados'!C108</f>
        <v xml:space="preserve">UNION DE COBRE DERECHA A COMPRESION CABLE 70MM2.                                                                                                                                                                                                          </v>
      </c>
      <c r="D2600" s="49" t="str">
        <f>+'[45]No Utilizados'!D108</f>
        <v>Sin Costo (No Utilizado)</v>
      </c>
      <c r="E2600" s="53">
        <f>+'[45]No Utilizados'!E108</f>
        <v>0</v>
      </c>
      <c r="F2600" s="53"/>
      <c r="G2600" s="49" t="str">
        <f>+'[45]No Utilizados'!F108</f>
        <v>A</v>
      </c>
      <c r="H2600" s="49" t="str">
        <f>+'[45]No Utilizados'!G108</f>
        <v/>
      </c>
      <c r="I2600" s="49" t="str">
        <f>+'[45]No Utilizados'!H108</f>
        <v>Precio Regulado 2012</v>
      </c>
      <c r="J2600" s="49" t="str">
        <f>+'[45]No Utilizados'!I108</f>
        <v/>
      </c>
      <c r="K2600" s="49" t="str">
        <f>+'[45]No Utilizados'!J108</f>
        <v/>
      </c>
      <c r="L2600" s="49" t="str">
        <f>+'[45]No Utilizados'!K108</f>
        <v/>
      </c>
      <c r="M2600" s="49" t="str">
        <f>+'[45]No Utilizados'!L108</f>
        <v/>
      </c>
      <c r="N2600" s="49" t="str">
        <f>+'[45]No Utilizados'!M108</f>
        <v/>
      </c>
      <c r="O2600" s="49" t="str">
        <f>+'[45]No Utilizados'!N108</f>
        <v>Precio regulado 2012</v>
      </c>
      <c r="P2600" s="49" t="str">
        <f>+'[45]No Utilizados'!O108</f>
        <v/>
      </c>
      <c r="Q2600" s="49" t="str">
        <f>+'[45]No Utilizados'!P108</f>
        <v>A</v>
      </c>
      <c r="R2600" s="51" t="str">
        <f t="shared" si="164"/>
        <v/>
      </c>
      <c r="S2600" s="45" t="str">
        <f t="shared" si="165"/>
        <v>Precio regulado 2012</v>
      </c>
      <c r="V2600" s="46">
        <f t="shared" si="167"/>
        <v>1</v>
      </c>
    </row>
    <row r="2601" spans="1:22" s="45" customFormat="1" ht="11.25" hidden="1" customHeight="1" x14ac:dyDescent="0.2">
      <c r="A2601" s="47">
        <f t="shared" si="166"/>
        <v>2587</v>
      </c>
      <c r="B2601" s="48" t="str">
        <f>+'[45]No Utilizados'!B109</f>
        <v>CXA02</v>
      </c>
      <c r="C2601" s="49" t="str">
        <f>+'[45]No Utilizados'!C109</f>
        <v xml:space="preserve">UNION DE COBRE DERECHA PARA CONDUCTOR 120MM2.                                                                                                                                                                                                             </v>
      </c>
      <c r="D2601" s="49" t="str">
        <f>+'[45]No Utilizados'!D109</f>
        <v>Sin Costo (No Utilizado)</v>
      </c>
      <c r="E2601" s="53">
        <f>+'[45]No Utilizados'!E109</f>
        <v>0</v>
      </c>
      <c r="F2601" s="53"/>
      <c r="G2601" s="49" t="str">
        <f>+'[45]No Utilizados'!F109</f>
        <v>A</v>
      </c>
      <c r="H2601" s="49" t="str">
        <f>+'[45]No Utilizados'!G109</f>
        <v/>
      </c>
      <c r="I2601" s="49" t="str">
        <f>+'[45]No Utilizados'!H109</f>
        <v>Precio Regulado 2012</v>
      </c>
      <c r="J2601" s="49" t="str">
        <f>+'[45]No Utilizados'!I109</f>
        <v/>
      </c>
      <c r="K2601" s="49" t="str">
        <f>+'[45]No Utilizados'!J109</f>
        <v/>
      </c>
      <c r="L2601" s="49" t="str">
        <f>+'[45]No Utilizados'!K109</f>
        <v/>
      </c>
      <c r="M2601" s="49" t="str">
        <f>+'[45]No Utilizados'!L109</f>
        <v/>
      </c>
      <c r="N2601" s="49" t="str">
        <f>+'[45]No Utilizados'!M109</f>
        <v/>
      </c>
      <c r="O2601" s="49" t="str">
        <f>+'[45]No Utilizados'!N109</f>
        <v>Precio regulado 2012</v>
      </c>
      <c r="P2601" s="49" t="str">
        <f>+'[45]No Utilizados'!O109</f>
        <v/>
      </c>
      <c r="Q2601" s="49" t="str">
        <f>+'[45]No Utilizados'!P109</f>
        <v>A</v>
      </c>
      <c r="R2601" s="51" t="str">
        <f t="shared" si="164"/>
        <v/>
      </c>
      <c r="S2601" s="45" t="str">
        <f t="shared" si="165"/>
        <v>Precio regulado 2012</v>
      </c>
      <c r="V2601" s="46">
        <f t="shared" si="167"/>
        <v>1</v>
      </c>
    </row>
    <row r="2602" spans="1:22" s="45" customFormat="1" ht="11.25" hidden="1" customHeight="1" x14ac:dyDescent="0.2">
      <c r="A2602" s="47">
        <f t="shared" si="166"/>
        <v>2588</v>
      </c>
      <c r="B2602" s="48" t="str">
        <f>+'[45]No Utilizados'!B110</f>
        <v>CXA03</v>
      </c>
      <c r="C2602" s="49" t="str">
        <f>+'[45]No Utilizados'!C110</f>
        <v xml:space="preserve">UNION DE COBRE DERECHA PARA CONDUCTOR 185MM2.                                                                                                                                                                                                             </v>
      </c>
      <c r="D2602" s="49" t="str">
        <f>+'[45]No Utilizados'!D110</f>
        <v>Sin Costo (No Utilizado)</v>
      </c>
      <c r="E2602" s="53">
        <f>+'[45]No Utilizados'!E110</f>
        <v>0</v>
      </c>
      <c r="F2602" s="53"/>
      <c r="G2602" s="49" t="str">
        <f>+'[45]No Utilizados'!F110</f>
        <v>A</v>
      </c>
      <c r="H2602" s="49" t="str">
        <f>+'[45]No Utilizados'!G110</f>
        <v/>
      </c>
      <c r="I2602" s="49" t="str">
        <f>+'[45]No Utilizados'!H110</f>
        <v>Precio Regulado 2012</v>
      </c>
      <c r="J2602" s="49" t="str">
        <f>+'[45]No Utilizados'!I110</f>
        <v/>
      </c>
      <c r="K2602" s="49" t="str">
        <f>+'[45]No Utilizados'!J110</f>
        <v/>
      </c>
      <c r="L2602" s="49" t="str">
        <f>+'[45]No Utilizados'!K110</f>
        <v/>
      </c>
      <c r="M2602" s="49" t="str">
        <f>+'[45]No Utilizados'!L110</f>
        <v/>
      </c>
      <c r="N2602" s="49" t="str">
        <f>+'[45]No Utilizados'!M110</f>
        <v/>
      </c>
      <c r="O2602" s="49" t="str">
        <f>+'[45]No Utilizados'!N110</f>
        <v>Precio regulado 2012</v>
      </c>
      <c r="P2602" s="49" t="str">
        <f>+'[45]No Utilizados'!O110</f>
        <v/>
      </c>
      <c r="Q2602" s="49" t="str">
        <f>+'[45]No Utilizados'!P110</f>
        <v>A</v>
      </c>
      <c r="R2602" s="51" t="str">
        <f t="shared" si="164"/>
        <v/>
      </c>
      <c r="S2602" s="45" t="str">
        <f t="shared" si="165"/>
        <v>Precio regulado 2012</v>
      </c>
      <c r="V2602" s="46">
        <f t="shared" si="167"/>
        <v>1</v>
      </c>
    </row>
    <row r="2603" spans="1:22" s="45" customFormat="1" ht="11.25" hidden="1" customHeight="1" x14ac:dyDescent="0.2">
      <c r="A2603" s="47">
        <f t="shared" si="166"/>
        <v>2589</v>
      </c>
      <c r="B2603" s="48" t="str">
        <f>+'[45]No Utilizados'!B111</f>
        <v>CXA04</v>
      </c>
      <c r="C2603" s="49" t="str">
        <f>+'[45]No Utilizados'!C111</f>
        <v xml:space="preserve">UNION DE COBRE DERECHA PARA CONDUCTOR 240MM2.                                                                                                                                                                                                             </v>
      </c>
      <c r="D2603" s="49" t="str">
        <f>+'[45]No Utilizados'!D111</f>
        <v>Sin Costo (No Utilizado)</v>
      </c>
      <c r="E2603" s="53">
        <f>+'[45]No Utilizados'!E111</f>
        <v>0</v>
      </c>
      <c r="F2603" s="53"/>
      <c r="G2603" s="49" t="str">
        <f>+'[45]No Utilizados'!F111</f>
        <v>A</v>
      </c>
      <c r="H2603" s="49" t="str">
        <f>+'[45]No Utilizados'!G111</f>
        <v/>
      </c>
      <c r="I2603" s="49" t="str">
        <f>+'[45]No Utilizados'!H111</f>
        <v>Precio Regulado 2012</v>
      </c>
      <c r="J2603" s="49" t="str">
        <f>+'[45]No Utilizados'!I111</f>
        <v/>
      </c>
      <c r="K2603" s="49" t="str">
        <f>+'[45]No Utilizados'!J111</f>
        <v/>
      </c>
      <c r="L2603" s="49" t="str">
        <f>+'[45]No Utilizados'!K111</f>
        <v/>
      </c>
      <c r="M2603" s="49" t="str">
        <f>+'[45]No Utilizados'!L111</f>
        <v/>
      </c>
      <c r="N2603" s="49" t="str">
        <f>+'[45]No Utilizados'!M111</f>
        <v/>
      </c>
      <c r="O2603" s="49" t="str">
        <f>+'[45]No Utilizados'!N111</f>
        <v>Precio regulado 2012</v>
      </c>
      <c r="P2603" s="49" t="str">
        <f>+'[45]No Utilizados'!O111</f>
        <v/>
      </c>
      <c r="Q2603" s="49" t="str">
        <f>+'[45]No Utilizados'!P111</f>
        <v>A</v>
      </c>
      <c r="R2603" s="51" t="str">
        <f t="shared" si="164"/>
        <v/>
      </c>
      <c r="S2603" s="45" t="str">
        <f t="shared" si="165"/>
        <v>Precio regulado 2012</v>
      </c>
      <c r="V2603" s="46">
        <f t="shared" si="167"/>
        <v>1</v>
      </c>
    </row>
    <row r="2604" spans="1:22" s="45" customFormat="1" ht="11.25" hidden="1" customHeight="1" x14ac:dyDescent="0.2">
      <c r="A2604" s="47">
        <f t="shared" si="166"/>
        <v>2590</v>
      </c>
      <c r="B2604" s="48" t="str">
        <f>+'[45]No Utilizados'!B112</f>
        <v>CXA05</v>
      </c>
      <c r="C2604" s="49" t="str">
        <f>+'[45]No Utilizados'!C112</f>
        <v xml:space="preserve">UNION DE COBRE DERECHA PARA CONDUCTOR 300MM2.                                                                                                                                                                                                             </v>
      </c>
      <c r="D2604" s="49" t="str">
        <f>+'[45]No Utilizados'!D112</f>
        <v>Sin Costo (No Utilizado)</v>
      </c>
      <c r="E2604" s="53">
        <f>+'[45]No Utilizados'!E112</f>
        <v>0</v>
      </c>
      <c r="F2604" s="53"/>
      <c r="G2604" s="49" t="str">
        <f>+'[45]No Utilizados'!F112</f>
        <v>A</v>
      </c>
      <c r="H2604" s="49" t="str">
        <f>+'[45]No Utilizados'!G112</f>
        <v/>
      </c>
      <c r="I2604" s="49" t="str">
        <f>+'[45]No Utilizados'!H112</f>
        <v>Precio Regulado 2012</v>
      </c>
      <c r="J2604" s="49" t="str">
        <f>+'[45]No Utilizados'!I112</f>
        <v/>
      </c>
      <c r="K2604" s="49" t="str">
        <f>+'[45]No Utilizados'!J112</f>
        <v/>
      </c>
      <c r="L2604" s="49" t="str">
        <f>+'[45]No Utilizados'!K112</f>
        <v/>
      </c>
      <c r="M2604" s="49" t="str">
        <f>+'[45]No Utilizados'!L112</f>
        <v/>
      </c>
      <c r="N2604" s="49" t="str">
        <f>+'[45]No Utilizados'!M112</f>
        <v/>
      </c>
      <c r="O2604" s="49" t="str">
        <f>+'[45]No Utilizados'!N112</f>
        <v>Precio regulado 2012</v>
      </c>
      <c r="P2604" s="49" t="str">
        <f>+'[45]No Utilizados'!O112</f>
        <v/>
      </c>
      <c r="Q2604" s="49" t="str">
        <f>+'[45]No Utilizados'!P112</f>
        <v>A</v>
      </c>
      <c r="R2604" s="51" t="str">
        <f t="shared" si="164"/>
        <v/>
      </c>
      <c r="S2604" s="45" t="str">
        <f t="shared" si="165"/>
        <v>Precio regulado 2012</v>
      </c>
      <c r="V2604" s="46">
        <f t="shared" si="167"/>
        <v>1</v>
      </c>
    </row>
    <row r="2605" spans="1:22" s="45" customFormat="1" ht="11.25" hidden="1" customHeight="1" x14ac:dyDescent="0.2">
      <c r="A2605" s="47">
        <f t="shared" si="166"/>
        <v>2591</v>
      </c>
      <c r="B2605" s="48" t="str">
        <f>+'[45]No Utilizados'!B113</f>
        <v>CXA06</v>
      </c>
      <c r="C2605" s="49" t="str">
        <f>+'[45]No Utilizados'!C113</f>
        <v xml:space="preserve">UNION DE COBRE DERECHA PARA CONDUCTOR 500MM2.                                                                                                                                                                                                             </v>
      </c>
      <c r="D2605" s="49" t="str">
        <f>+'[45]No Utilizados'!D113</f>
        <v>Sin Costo (No Utilizado)</v>
      </c>
      <c r="E2605" s="53">
        <f>+'[45]No Utilizados'!E113</f>
        <v>0</v>
      </c>
      <c r="F2605" s="53"/>
      <c r="G2605" s="49" t="str">
        <f>+'[45]No Utilizados'!F113</f>
        <v>A</v>
      </c>
      <c r="H2605" s="49" t="str">
        <f>+'[45]No Utilizados'!G113</f>
        <v/>
      </c>
      <c r="I2605" s="49" t="str">
        <f>+'[45]No Utilizados'!H113</f>
        <v>Precio Regulado 2012</v>
      </c>
      <c r="J2605" s="49" t="str">
        <f>+'[45]No Utilizados'!I113</f>
        <v/>
      </c>
      <c r="K2605" s="49" t="str">
        <f>+'[45]No Utilizados'!J113</f>
        <v/>
      </c>
      <c r="L2605" s="49" t="str">
        <f>+'[45]No Utilizados'!K113</f>
        <v/>
      </c>
      <c r="M2605" s="49" t="str">
        <f>+'[45]No Utilizados'!L113</f>
        <v/>
      </c>
      <c r="N2605" s="49" t="str">
        <f>+'[45]No Utilizados'!M113</f>
        <v/>
      </c>
      <c r="O2605" s="49" t="str">
        <f>+'[45]No Utilizados'!N113</f>
        <v>Precio regulado 2012</v>
      </c>
      <c r="P2605" s="49" t="str">
        <f>+'[45]No Utilizados'!O113</f>
        <v/>
      </c>
      <c r="Q2605" s="49" t="str">
        <f>+'[45]No Utilizados'!P113</f>
        <v>A</v>
      </c>
      <c r="R2605" s="51" t="str">
        <f t="shared" si="164"/>
        <v/>
      </c>
      <c r="S2605" s="45" t="str">
        <f t="shared" si="165"/>
        <v>Precio regulado 2012</v>
      </c>
      <c r="V2605" s="46">
        <f t="shared" si="167"/>
        <v>1</v>
      </c>
    </row>
    <row r="2606" spans="1:22" s="45" customFormat="1" ht="11.25" hidden="1" customHeight="1" x14ac:dyDescent="0.2">
      <c r="A2606" s="47">
        <f t="shared" si="166"/>
        <v>2592</v>
      </c>
      <c r="B2606" s="48" t="str">
        <f>+'[45]No Utilizados'!B114</f>
        <v>CXA01</v>
      </c>
      <c r="C2606" s="49" t="str">
        <f>+'[45]No Utilizados'!C114</f>
        <v xml:space="preserve">UNION DE COBRE DERECHA PARA CONDUCTOR 70MM2.                                                                                                                                                                                                              </v>
      </c>
      <c r="D2606" s="49" t="str">
        <f>+'[45]No Utilizados'!D114</f>
        <v>Sin Costo (No Utilizado)</v>
      </c>
      <c r="E2606" s="53">
        <f>+'[45]No Utilizados'!E114</f>
        <v>0</v>
      </c>
      <c r="F2606" s="53"/>
      <c r="G2606" s="49" t="str">
        <f>+'[45]No Utilizados'!F114</f>
        <v>A</v>
      </c>
      <c r="H2606" s="49" t="str">
        <f>+'[45]No Utilizados'!G114</f>
        <v/>
      </c>
      <c r="I2606" s="49" t="str">
        <f>+'[45]No Utilizados'!H114</f>
        <v>Precio Regulado 2012</v>
      </c>
      <c r="J2606" s="49" t="str">
        <f>+'[45]No Utilizados'!I114</f>
        <v/>
      </c>
      <c r="K2606" s="49" t="str">
        <f>+'[45]No Utilizados'!J114</f>
        <v/>
      </c>
      <c r="L2606" s="49" t="str">
        <f>+'[45]No Utilizados'!K114</f>
        <v/>
      </c>
      <c r="M2606" s="49" t="str">
        <f>+'[45]No Utilizados'!L114</f>
        <v/>
      </c>
      <c r="N2606" s="49" t="str">
        <f>+'[45]No Utilizados'!M114</f>
        <v/>
      </c>
      <c r="O2606" s="49" t="str">
        <f>+'[45]No Utilizados'!N114</f>
        <v>Precio regulado 2012</v>
      </c>
      <c r="P2606" s="49" t="str">
        <f>+'[45]No Utilizados'!O114</f>
        <v/>
      </c>
      <c r="Q2606" s="49" t="str">
        <f>+'[45]No Utilizados'!P114</f>
        <v>A</v>
      </c>
      <c r="R2606" s="51" t="str">
        <f t="shared" si="164"/>
        <v/>
      </c>
      <c r="S2606" s="45" t="str">
        <f t="shared" si="165"/>
        <v>Precio regulado 2012</v>
      </c>
      <c r="V2606" s="46">
        <f t="shared" si="167"/>
        <v>1</v>
      </c>
    </row>
    <row r="2607" spans="1:22" s="45" customFormat="1" ht="11.25" hidden="1" customHeight="1" x14ac:dyDescent="0.2">
      <c r="A2607" s="47">
        <f t="shared" si="166"/>
        <v>2593</v>
      </c>
      <c r="B2607" s="48" t="str">
        <f>+'[45]No Utilizados'!B115</f>
        <v>CXV02</v>
      </c>
      <c r="C2607" s="49" t="str">
        <f>+'[45]No Utilizados'!C115</f>
        <v xml:space="preserve">UNION DE COBRE DERIVACION TABICADA COMPRRESION 120MM2. MT                                                                                                                                                                                                 </v>
      </c>
      <c r="D2607" s="49" t="str">
        <f>+'[45]No Utilizados'!D115</f>
        <v>Sin Costo (No Utilizado)</v>
      </c>
      <c r="E2607" s="53">
        <f>+'[45]No Utilizados'!E115</f>
        <v>0</v>
      </c>
      <c r="F2607" s="53"/>
      <c r="G2607" s="49" t="str">
        <f>+'[45]No Utilizados'!F115</f>
        <v>A</v>
      </c>
      <c r="H2607" s="49" t="str">
        <f>+'[45]No Utilizados'!G115</f>
        <v/>
      </c>
      <c r="I2607" s="49" t="str">
        <f>+'[45]No Utilizados'!H115</f>
        <v>Precio Regulado 2012</v>
      </c>
      <c r="J2607" s="49" t="str">
        <f>+'[45]No Utilizados'!I115</f>
        <v/>
      </c>
      <c r="K2607" s="49" t="str">
        <f>+'[45]No Utilizados'!J115</f>
        <v/>
      </c>
      <c r="L2607" s="49" t="str">
        <f>+'[45]No Utilizados'!K115</f>
        <v/>
      </c>
      <c r="M2607" s="49" t="str">
        <f>+'[45]No Utilizados'!L115</f>
        <v/>
      </c>
      <c r="N2607" s="49" t="str">
        <f>+'[45]No Utilizados'!M115</f>
        <v/>
      </c>
      <c r="O2607" s="49" t="str">
        <f>+'[45]No Utilizados'!N115</f>
        <v>Precio regulado 2012</v>
      </c>
      <c r="P2607" s="49" t="str">
        <f>+'[45]No Utilizados'!O115</f>
        <v/>
      </c>
      <c r="Q2607" s="49" t="str">
        <f>+'[45]No Utilizados'!P115</f>
        <v>A</v>
      </c>
      <c r="R2607" s="51" t="str">
        <f t="shared" si="164"/>
        <v/>
      </c>
      <c r="S2607" s="45" t="str">
        <f t="shared" si="165"/>
        <v>Precio regulado 2012</v>
      </c>
      <c r="V2607" s="46">
        <f t="shared" si="167"/>
        <v>1</v>
      </c>
    </row>
    <row r="2608" spans="1:22" s="45" customFormat="1" ht="11.25" hidden="1" customHeight="1" x14ac:dyDescent="0.2">
      <c r="A2608" s="47">
        <f t="shared" si="166"/>
        <v>2594</v>
      </c>
      <c r="B2608" s="48" t="str">
        <f>+'[45]No Utilizados'!B116</f>
        <v>CXV03</v>
      </c>
      <c r="C2608" s="49" t="str">
        <f>+'[45]No Utilizados'!C116</f>
        <v xml:space="preserve">UNION DE COBRE DERIVACION TABICADA COMPRRESION 240MM2. MT                                                                                                                                                                                                 </v>
      </c>
      <c r="D2608" s="49" t="str">
        <f>+'[45]No Utilizados'!D116</f>
        <v>Sin Costo (No Utilizado)</v>
      </c>
      <c r="E2608" s="53">
        <f>+'[45]No Utilizados'!E116</f>
        <v>0</v>
      </c>
      <c r="F2608" s="53"/>
      <c r="G2608" s="49" t="str">
        <f>+'[45]No Utilizados'!F116</f>
        <v>A</v>
      </c>
      <c r="H2608" s="49" t="str">
        <f>+'[45]No Utilizados'!G116</f>
        <v/>
      </c>
      <c r="I2608" s="49" t="str">
        <f>+'[45]No Utilizados'!H116</f>
        <v>Precio Regulado 2012</v>
      </c>
      <c r="J2608" s="49" t="str">
        <f>+'[45]No Utilizados'!I116</f>
        <v/>
      </c>
      <c r="K2608" s="49" t="str">
        <f>+'[45]No Utilizados'!J116</f>
        <v/>
      </c>
      <c r="L2608" s="49" t="str">
        <f>+'[45]No Utilizados'!K116</f>
        <v/>
      </c>
      <c r="M2608" s="49" t="str">
        <f>+'[45]No Utilizados'!L116</f>
        <v/>
      </c>
      <c r="N2608" s="49" t="str">
        <f>+'[45]No Utilizados'!M116</f>
        <v/>
      </c>
      <c r="O2608" s="49" t="str">
        <f>+'[45]No Utilizados'!N116</f>
        <v>Precio regulado 2012</v>
      </c>
      <c r="P2608" s="49" t="str">
        <f>+'[45]No Utilizados'!O116</f>
        <v/>
      </c>
      <c r="Q2608" s="49" t="str">
        <f>+'[45]No Utilizados'!P116</f>
        <v>A</v>
      </c>
      <c r="R2608" s="51" t="str">
        <f t="shared" si="164"/>
        <v/>
      </c>
      <c r="S2608" s="45" t="str">
        <f t="shared" si="165"/>
        <v>Precio regulado 2012</v>
      </c>
      <c r="V2608" s="46">
        <f t="shared" si="167"/>
        <v>1</v>
      </c>
    </row>
    <row r="2609" spans="1:22" s="45" customFormat="1" ht="11.25" hidden="1" customHeight="1" x14ac:dyDescent="0.2">
      <c r="A2609" s="47">
        <f t="shared" si="166"/>
        <v>2595</v>
      </c>
      <c r="B2609" s="48" t="str">
        <f>+'[45]No Utilizados'!B117</f>
        <v>CXV01</v>
      </c>
      <c r="C2609" s="49" t="str">
        <f>+'[45]No Utilizados'!C117</f>
        <v xml:space="preserve">UNION DE COBRE DERIVACION TABICADA COMPRRESION 70MM2. MT                                                                                                                                                                                                  </v>
      </c>
      <c r="D2609" s="49" t="str">
        <f>+'[45]No Utilizados'!D117</f>
        <v>Sin Costo (No Utilizado)</v>
      </c>
      <c r="E2609" s="53">
        <f>+'[45]No Utilizados'!E117</f>
        <v>0</v>
      </c>
      <c r="F2609" s="53"/>
      <c r="G2609" s="49" t="str">
        <f>+'[45]No Utilizados'!F117</f>
        <v>A</v>
      </c>
      <c r="H2609" s="49" t="str">
        <f>+'[45]No Utilizados'!G117</f>
        <v/>
      </c>
      <c r="I2609" s="49" t="str">
        <f>+'[45]No Utilizados'!H117</f>
        <v>Precio Regulado 2012</v>
      </c>
      <c r="J2609" s="49" t="str">
        <f>+'[45]No Utilizados'!I117</f>
        <v/>
      </c>
      <c r="K2609" s="49" t="str">
        <f>+'[45]No Utilizados'!J117</f>
        <v/>
      </c>
      <c r="L2609" s="49" t="str">
        <f>+'[45]No Utilizados'!K117</f>
        <v/>
      </c>
      <c r="M2609" s="49" t="str">
        <f>+'[45]No Utilizados'!L117</f>
        <v/>
      </c>
      <c r="N2609" s="49" t="str">
        <f>+'[45]No Utilizados'!M117</f>
        <v/>
      </c>
      <c r="O2609" s="49" t="str">
        <f>+'[45]No Utilizados'!N117</f>
        <v>Precio regulado 2012</v>
      </c>
      <c r="P2609" s="49" t="str">
        <f>+'[45]No Utilizados'!O117</f>
        <v/>
      </c>
      <c r="Q2609" s="49" t="str">
        <f>+'[45]No Utilizados'!P117</f>
        <v>A</v>
      </c>
      <c r="R2609" s="51" t="str">
        <f t="shared" si="164"/>
        <v/>
      </c>
      <c r="S2609" s="45" t="str">
        <f t="shared" si="165"/>
        <v>Precio regulado 2012</v>
      </c>
      <c r="V2609" s="46">
        <f t="shared" si="167"/>
        <v>1</v>
      </c>
    </row>
    <row r="2610" spans="1:22" s="45" customFormat="1" ht="11.25" hidden="1" customHeight="1" x14ac:dyDescent="0.2">
      <c r="A2610" s="47">
        <f t="shared" si="166"/>
        <v>2596</v>
      </c>
      <c r="B2610" s="48" t="str">
        <f>+'[45]No Utilizados'!B118</f>
        <v>GXX07</v>
      </c>
      <c r="C2610" s="49" t="str">
        <f>+'[45]No Utilizados'!C118</f>
        <v xml:space="preserve">UNION DE CONDUCTOR CON VARILLA, SOLDADURA EXOTERMICA                                                                                                                                                                                                      </v>
      </c>
      <c r="D2610" s="49">
        <f>+'[45]No Utilizados'!D118</f>
        <v>3.5</v>
      </c>
      <c r="E2610" s="53">
        <f>+'[45]No Utilizados'!E118</f>
        <v>3.5</v>
      </c>
      <c r="F2610" s="53"/>
      <c r="G2610" s="49" t="str">
        <f>+'[45]No Utilizados'!F118</f>
        <v>E</v>
      </c>
      <c r="H2610" s="49" t="str">
        <f>+'[45]No Utilizados'!G118</f>
        <v/>
      </c>
      <c r="I2610" s="49" t="str">
        <f>+'[45]No Utilizados'!H118</f>
        <v>Estimado</v>
      </c>
      <c r="J2610" s="49" t="str">
        <f>+'[45]No Utilizados'!I118</f>
        <v/>
      </c>
      <c r="K2610" s="49" t="str">
        <f>+'[45]No Utilizados'!J118</f>
        <v/>
      </c>
      <c r="L2610" s="49" t="str">
        <f>+'[45]No Utilizados'!K118</f>
        <v/>
      </c>
      <c r="M2610" s="49" t="str">
        <f>+'[45]No Utilizados'!L118</f>
        <v/>
      </c>
      <c r="N2610" s="49" t="str">
        <f>+'[45]No Utilizados'!M118</f>
        <v/>
      </c>
      <c r="O2610" s="49" t="str">
        <f>+'[45]No Utilizados'!N118</f>
        <v>Estimado</v>
      </c>
      <c r="P2610" s="49" t="str">
        <f>+'[45]No Utilizados'!O118</f>
        <v/>
      </c>
      <c r="Q2610" s="49" t="str">
        <f>+'[45]No Utilizados'!P118</f>
        <v>E</v>
      </c>
      <c r="R2610" s="51">
        <f t="shared" si="164"/>
        <v>0</v>
      </c>
      <c r="S2610" s="45" t="str">
        <f t="shared" si="165"/>
        <v>Estimado.rar</v>
      </c>
      <c r="V2610" s="46">
        <f t="shared" si="167"/>
        <v>1</v>
      </c>
    </row>
    <row r="2611" spans="1:22" s="45" customFormat="1" ht="11.25" hidden="1" customHeight="1" x14ac:dyDescent="0.2">
      <c r="A2611" s="47">
        <f t="shared" si="166"/>
        <v>2597</v>
      </c>
      <c r="B2611" s="48" t="str">
        <f>+'[45]No Utilizados'!B119</f>
        <v>IAA07</v>
      </c>
      <c r="C2611" s="49" t="str">
        <f>+'[45]No Utilizados'!C119</f>
        <v xml:space="preserve">VARILLA PLOMO 60% - ESTAÑO 40% TIPO U                                                                                                                                                                                                                     </v>
      </c>
      <c r="D2611" s="49" t="str">
        <f>+'[45]No Utilizados'!D119</f>
        <v>Sin Costo (No Utilizado)</v>
      </c>
      <c r="E2611" s="53">
        <f>+'[45]No Utilizados'!E119</f>
        <v>0</v>
      </c>
      <c r="F2611" s="53"/>
      <c r="G2611" s="49" t="str">
        <f>+'[45]No Utilizados'!F119</f>
        <v>A</v>
      </c>
      <c r="H2611" s="49" t="str">
        <f>+'[45]No Utilizados'!G119</f>
        <v/>
      </c>
      <c r="I2611" s="49" t="str">
        <f>+'[45]No Utilizados'!H119</f>
        <v>Precio Regulado 2012</v>
      </c>
      <c r="J2611" s="49" t="str">
        <f>+'[45]No Utilizados'!I119</f>
        <v/>
      </c>
      <c r="K2611" s="49" t="str">
        <f>+'[45]No Utilizados'!J119</f>
        <v/>
      </c>
      <c r="L2611" s="49" t="str">
        <f>+'[45]No Utilizados'!K119</f>
        <v/>
      </c>
      <c r="M2611" s="49" t="str">
        <f>+'[45]No Utilizados'!L119</f>
        <v/>
      </c>
      <c r="N2611" s="49" t="str">
        <f>+'[45]No Utilizados'!M119</f>
        <v/>
      </c>
      <c r="O2611" s="49" t="str">
        <f>+'[45]No Utilizados'!N119</f>
        <v>Precio regulado 2012</v>
      </c>
      <c r="P2611" s="49" t="str">
        <f>+'[45]No Utilizados'!O119</f>
        <v/>
      </c>
      <c r="Q2611" s="49" t="str">
        <f>+'[45]No Utilizados'!P119</f>
        <v>A</v>
      </c>
      <c r="R2611" s="51" t="str">
        <f t="shared" si="164"/>
        <v/>
      </c>
      <c r="S2611" s="45" t="str">
        <f t="shared" si="165"/>
        <v>Precio regulado 2012</v>
      </c>
      <c r="V2611" s="46">
        <f t="shared" si="167"/>
        <v>1</v>
      </c>
    </row>
    <row r="2612" spans="1:22" s="45" customFormat="1" ht="11.25" hidden="1" customHeight="1" x14ac:dyDescent="0.2">
      <c r="A2612" s="47">
        <f t="shared" si="166"/>
        <v>2598</v>
      </c>
      <c r="B2612" s="48" t="str">
        <f>+'[45]No Utilizados'!B120</f>
        <v>FXX10</v>
      </c>
      <c r="C2612" s="49" t="str">
        <f>+'[45]No Utilizados'!C120</f>
        <v xml:space="preserve">ESLABON BOLA F-1353 NTERMEDIO DE ACERO                                                                                                                                                                                                                    </v>
      </c>
      <c r="D2612" s="49">
        <f>+'[45]No Utilizados'!D120</f>
        <v>2.39</v>
      </c>
      <c r="E2612" s="53">
        <f>+'[45]No Utilizados'!E120</f>
        <v>2.39</v>
      </c>
      <c r="F2612" s="53"/>
      <c r="G2612" s="49" t="str">
        <f>+'[45]No Utilizados'!F120</f>
        <v>E</v>
      </c>
      <c r="H2612" s="49" t="str">
        <f>+'[45]No Utilizados'!G120</f>
        <v/>
      </c>
      <c r="I2612" s="49" t="str">
        <f>+'[45]No Utilizados'!H120</f>
        <v>Estimado</v>
      </c>
      <c r="J2612" s="49" t="str">
        <f>+'[45]No Utilizados'!I120</f>
        <v/>
      </c>
      <c r="K2612" s="49" t="str">
        <f>+'[45]No Utilizados'!J120</f>
        <v/>
      </c>
      <c r="L2612" s="49" t="str">
        <f>+'[45]No Utilizados'!K120</f>
        <v/>
      </c>
      <c r="M2612" s="49" t="str">
        <f>+'[45]No Utilizados'!L120</f>
        <v/>
      </c>
      <c r="N2612" s="49" t="str">
        <f>+'[45]No Utilizados'!M120</f>
        <v/>
      </c>
      <c r="O2612" s="49" t="str">
        <f>+'[45]No Utilizados'!N120</f>
        <v>Estimado</v>
      </c>
      <c r="P2612" s="49" t="str">
        <f>+'[45]No Utilizados'!O120</f>
        <v/>
      </c>
      <c r="Q2612" s="49" t="str">
        <f>+'[45]No Utilizados'!P120</f>
        <v>E</v>
      </c>
      <c r="R2612" s="51">
        <f t="shared" si="164"/>
        <v>0</v>
      </c>
      <c r="S2612" s="45" t="str">
        <f t="shared" si="165"/>
        <v>Estimado.rar</v>
      </c>
      <c r="V2612" s="46">
        <f t="shared" si="167"/>
        <v>1</v>
      </c>
    </row>
    <row r="2613" spans="1:22" s="45" customFormat="1" ht="11.25" hidden="1" customHeight="1" x14ac:dyDescent="0.2">
      <c r="A2613" s="47">
        <f t="shared" si="166"/>
        <v>2599</v>
      </c>
      <c r="B2613" s="48" t="str">
        <f>+'[45]No Utilizados'!B121</f>
        <v>AXA01</v>
      </c>
      <c r="C2613" s="49" t="str">
        <f>+'[45]No Utilizados'!C121</f>
        <v xml:space="preserve">GRILLETE AC.GALV.16MMD.-19MM.ABERT.77MML.PASAD-SEG                                                                                                                                                                                                        </v>
      </c>
      <c r="D2613" s="49">
        <f>+'[45]No Utilizados'!D121</f>
        <v>2.5499999999999998</v>
      </c>
      <c r="E2613" s="53">
        <f>+'[45]No Utilizados'!E121</f>
        <v>1.23</v>
      </c>
      <c r="F2613" s="53"/>
      <c r="G2613" s="49" t="str">
        <f>+'[45]No Utilizados'!F121</f>
        <v>S</v>
      </c>
      <c r="H2613" s="49">
        <f>+'[45]No Utilizados'!G121</f>
        <v>84</v>
      </c>
      <c r="I2613" s="49" t="str">
        <f>+'[45]No Utilizados'!H121</f>
        <v>Orden de Compra 4214000544</v>
      </c>
      <c r="J2613" s="49" t="str">
        <f>+'[45]No Utilizados'!I121</f>
        <v>Individual</v>
      </c>
      <c r="K2613" s="49" t="str">
        <f>+'[45]No Utilizados'!J121</f>
        <v>ELC</v>
      </c>
      <c r="L2613" s="49" t="str">
        <f>+'[45]No Utilizados'!K121</f>
        <v>MATERIALES GROUP S.A.C.</v>
      </c>
      <c r="M2613" s="49">
        <f>+'[45]No Utilizados'!L121</f>
        <v>42992</v>
      </c>
      <c r="N2613" s="49">
        <f>+'[45]No Utilizados'!M121</f>
        <v>84</v>
      </c>
      <c r="O2613" s="49" t="str">
        <f>+'[45]No Utilizados'!N121</f>
        <v>Sustento</v>
      </c>
      <c r="P2613" s="49">
        <f>+'[45]No Utilizados'!O121</f>
        <v>84</v>
      </c>
      <c r="Q2613" s="49" t="str">
        <f>+'[45]No Utilizados'!P121</f>
        <v>S</v>
      </c>
      <c r="R2613" s="51">
        <f t="shared" si="164"/>
        <v>-0.51764705882352935</v>
      </c>
      <c r="S2613" s="45" t="str">
        <f t="shared" si="165"/>
        <v>ELC: Orden de Compra 4214000544</v>
      </c>
      <c r="V2613" s="46">
        <f t="shared" si="167"/>
        <v>1</v>
      </c>
    </row>
    <row r="2614" spans="1:22" s="45" customFormat="1" ht="11.25" hidden="1" customHeight="1" x14ac:dyDescent="0.2">
      <c r="A2614" s="47">
        <f t="shared" si="166"/>
        <v>2600</v>
      </c>
      <c r="B2614" s="48" t="str">
        <f>+'[45]No Utilizados'!B122</f>
        <v>RXC01</v>
      </c>
      <c r="C2614" s="49" t="str">
        <f>+'[45]No Utilizados'!C122</f>
        <v xml:space="preserve">GUARDACABO ACERO GALV. EN CALIENTE 15MM ESP. 1/2D                                                                                                                                                                                                         </v>
      </c>
      <c r="D2614" s="49">
        <f>+'[45]No Utilizados'!D122</f>
        <v>0.26</v>
      </c>
      <c r="E2614" s="53">
        <f>+'[45]No Utilizados'!E122</f>
        <v>0.28000000000000003</v>
      </c>
      <c r="F2614" s="53"/>
      <c r="G2614" s="49" t="str">
        <f>+'[45]No Utilizados'!F122</f>
        <v>S</v>
      </c>
      <c r="H2614" s="49">
        <f>+'[45]No Utilizados'!G122</f>
        <v>112</v>
      </c>
      <c r="I2614" s="49" t="str">
        <f>+'[45]No Utilizados'!H122</f>
        <v>Orden de Compra OC-180994</v>
      </c>
      <c r="J2614" s="49" t="str">
        <f>+'[45]No Utilizados'!I122</f>
        <v>Individual</v>
      </c>
      <c r="K2614" s="49" t="str">
        <f>+'[45]No Utilizados'!J122</f>
        <v>ELDU</v>
      </c>
      <c r="L2614" s="49" t="str">
        <f>+'[45]No Utilizados'!K122</f>
        <v>ELECTROMECANICA EL DETALLE SRL</v>
      </c>
      <c r="M2614" s="49">
        <f>+'[45]No Utilizados'!L122</f>
        <v>42941</v>
      </c>
      <c r="N2614" s="49">
        <f>+'[45]No Utilizados'!M122</f>
        <v>112</v>
      </c>
      <c r="O2614" s="49" t="str">
        <f>+'[45]No Utilizados'!N122</f>
        <v>Sustento</v>
      </c>
      <c r="P2614" s="49">
        <f>+'[45]No Utilizados'!O122</f>
        <v>112</v>
      </c>
      <c r="Q2614" s="49" t="str">
        <f>+'[45]No Utilizados'!P122</f>
        <v>S</v>
      </c>
      <c r="R2614" s="51">
        <f t="shared" si="164"/>
        <v>7.6923076923077094E-2</v>
      </c>
      <c r="S2614" s="45" t="str">
        <f t="shared" si="165"/>
        <v>ELDU: Orden de Compra OC-180994</v>
      </c>
      <c r="V2614" s="46">
        <f t="shared" si="167"/>
        <v>1</v>
      </c>
    </row>
    <row r="2615" spans="1:22" s="45" customFormat="1" ht="11.25" hidden="1" customHeight="1" x14ac:dyDescent="0.2">
      <c r="A2615" s="47">
        <f t="shared" si="166"/>
        <v>2601</v>
      </c>
      <c r="B2615" s="48" t="str">
        <f>+'[45]No Utilizados'!B123</f>
        <v>DXS37</v>
      </c>
      <c r="C2615" s="49" t="str">
        <f>+'[45]No Utilizados'!C123</f>
        <v xml:space="preserve">CARGADOR MONOFASICO PARA BATERIA 220VAC/24VDC                                                                                                                                                                                                             </v>
      </c>
      <c r="D2615" s="49">
        <f>+'[45]No Utilizados'!D123</f>
        <v>3962</v>
      </c>
      <c r="E2615" s="53">
        <f>+'[45]No Utilizados'!E123</f>
        <v>3962</v>
      </c>
      <c r="F2615" s="53"/>
      <c r="G2615" s="49" t="str">
        <f>+'[45]No Utilizados'!F123</f>
        <v>E</v>
      </c>
      <c r="H2615" s="49" t="str">
        <f>+'[45]No Utilizados'!G123</f>
        <v/>
      </c>
      <c r="I2615" s="49" t="str">
        <f>+'[45]No Utilizados'!H123</f>
        <v>Estimado</v>
      </c>
      <c r="J2615" s="49" t="str">
        <f>+'[45]No Utilizados'!I123</f>
        <v/>
      </c>
      <c r="K2615" s="49" t="str">
        <f>+'[45]No Utilizados'!J123</f>
        <v/>
      </c>
      <c r="L2615" s="49" t="str">
        <f>+'[45]No Utilizados'!K123</f>
        <v/>
      </c>
      <c r="M2615" s="49" t="str">
        <f>+'[45]No Utilizados'!L123</f>
        <v/>
      </c>
      <c r="N2615" s="49" t="str">
        <f>+'[45]No Utilizados'!M123</f>
        <v/>
      </c>
      <c r="O2615" s="49" t="str">
        <f>+'[45]No Utilizados'!N123</f>
        <v>Estimado</v>
      </c>
      <c r="P2615" s="49" t="str">
        <f>+'[45]No Utilizados'!O123</f>
        <v/>
      </c>
      <c r="Q2615" s="49" t="str">
        <f>+'[45]No Utilizados'!P123</f>
        <v>E</v>
      </c>
      <c r="R2615" s="51">
        <f t="shared" si="164"/>
        <v>0</v>
      </c>
      <c r="S2615" s="45" t="str">
        <f t="shared" si="165"/>
        <v>Estimado.rar</v>
      </c>
      <c r="V2615" s="46">
        <f t="shared" si="167"/>
        <v>1</v>
      </c>
    </row>
    <row r="2616" spans="1:22" s="45" customFormat="1" ht="11.25" hidden="1" customHeight="1" x14ac:dyDescent="0.2">
      <c r="A2616" s="47">
        <f t="shared" si="166"/>
        <v>2602</v>
      </c>
      <c r="B2616" s="48" t="str">
        <f>+'[45]No Utilizados'!B124</f>
        <v>DXS38</v>
      </c>
      <c r="C2616" s="49" t="str">
        <f>+'[45]No Utilizados'!C124</f>
        <v xml:space="preserve">BANCO DE BATERIA 24VCC. 30AH 20 CELDAS                                                                                                                                                                                                                    </v>
      </c>
      <c r="D2616" s="49">
        <f>+'[45]No Utilizados'!D124</f>
        <v>202.54</v>
      </c>
      <c r="E2616" s="53">
        <f>+'[45]No Utilizados'!E124</f>
        <v>202.54</v>
      </c>
      <c r="F2616" s="53"/>
      <c r="G2616" s="49" t="str">
        <f>+'[45]No Utilizados'!F124</f>
        <v>E</v>
      </c>
      <c r="H2616" s="49" t="str">
        <f>+'[45]No Utilizados'!G124</f>
        <v/>
      </c>
      <c r="I2616" s="49" t="str">
        <f>+'[45]No Utilizados'!H124</f>
        <v>Estimado</v>
      </c>
      <c r="J2616" s="49" t="str">
        <f>+'[45]No Utilizados'!I124</f>
        <v/>
      </c>
      <c r="K2616" s="49" t="str">
        <f>+'[45]No Utilizados'!J124</f>
        <v/>
      </c>
      <c r="L2616" s="49" t="str">
        <f>+'[45]No Utilizados'!K124</f>
        <v/>
      </c>
      <c r="M2616" s="49" t="str">
        <f>+'[45]No Utilizados'!L124</f>
        <v/>
      </c>
      <c r="N2616" s="49" t="str">
        <f>+'[45]No Utilizados'!M124</f>
        <v/>
      </c>
      <c r="O2616" s="49" t="str">
        <f>+'[45]No Utilizados'!N124</f>
        <v>Estimado</v>
      </c>
      <c r="P2616" s="49" t="str">
        <f>+'[45]No Utilizados'!O124</f>
        <v/>
      </c>
      <c r="Q2616" s="49" t="str">
        <f>+'[45]No Utilizados'!P124</f>
        <v>E</v>
      </c>
      <c r="R2616" s="51">
        <f t="shared" si="164"/>
        <v>0</v>
      </c>
      <c r="S2616" s="45" t="str">
        <f t="shared" si="165"/>
        <v>Estimado.rar</v>
      </c>
      <c r="V2616" s="46">
        <f t="shared" si="167"/>
        <v>1</v>
      </c>
    </row>
    <row r="2617" spans="1:22" s="45" customFormat="1" ht="11.25" hidden="1" customHeight="1" x14ac:dyDescent="0.2">
      <c r="A2617" s="47">
        <f t="shared" si="166"/>
        <v>2603</v>
      </c>
      <c r="B2617" s="48" t="str">
        <f>+'[45]No Utilizados'!B125</f>
        <v>DXA29</v>
      </c>
      <c r="C2617" s="49" t="str">
        <f>+'[45]No Utilizados'!C125</f>
        <v xml:space="preserve">MEDIDOR MONOFASICO ELECTRONICO 2 HILOS 220V 10/50A                                                                                                                                                                                                        </v>
      </c>
      <c r="D2617" s="49">
        <f>+'[45]No Utilizados'!D125</f>
        <v>8.8000000000000007</v>
      </c>
      <c r="E2617" s="53">
        <f>+'[45]No Utilizados'!E125</f>
        <v>10.54</v>
      </c>
      <c r="F2617" s="53"/>
      <c r="G2617" s="49" t="str">
        <f>+'[45]No Utilizados'!F125</f>
        <v>S</v>
      </c>
      <c r="H2617" s="49">
        <f>+'[45]No Utilizados'!G125</f>
        <v>750</v>
      </c>
      <c r="I2617" s="49" t="str">
        <f>+'[45]No Utilizados'!H125</f>
        <v>Orden de Compra 1214000803</v>
      </c>
      <c r="J2617" s="49" t="str">
        <f>+'[45]No Utilizados'!I125</f>
        <v>Individual</v>
      </c>
      <c r="K2617" s="49" t="str">
        <f>+'[45]No Utilizados'!J125</f>
        <v>ELNO</v>
      </c>
      <c r="L2617" s="49" t="str">
        <f>+'[45]No Utilizados'!K125</f>
        <v>HEXING ELECTRICAL COMPANY SAC</v>
      </c>
      <c r="M2617" s="49">
        <f>+'[45]No Utilizados'!L125</f>
        <v>42802</v>
      </c>
      <c r="N2617" s="49">
        <f>+'[45]No Utilizados'!M125</f>
        <v>750</v>
      </c>
      <c r="O2617" s="49" t="str">
        <f>+'[45]No Utilizados'!N125</f>
        <v>Sustento</v>
      </c>
      <c r="P2617" s="49">
        <f>+'[45]No Utilizados'!O125</f>
        <v>750</v>
      </c>
      <c r="Q2617" s="49" t="str">
        <f>+'[45]No Utilizados'!P125</f>
        <v>S</v>
      </c>
      <c r="R2617" s="51">
        <f t="shared" si="164"/>
        <v>0.19772727272727253</v>
      </c>
      <c r="S2617" s="45" t="str">
        <f t="shared" si="165"/>
        <v>ELNO: Orden de Compra 1214000803</v>
      </c>
      <c r="V2617" s="46">
        <f t="shared" si="167"/>
        <v>1</v>
      </c>
    </row>
    <row r="2618" spans="1:22" s="45" customFormat="1" ht="11.25" hidden="1" customHeight="1" x14ac:dyDescent="0.2">
      <c r="A2618" s="47">
        <f t="shared" si="166"/>
        <v>2604</v>
      </c>
      <c r="B2618" s="48" t="str">
        <f>+'[45]No Utilizados'!B126</f>
        <v>DXA27</v>
      </c>
      <c r="C2618" s="49" t="str">
        <f>+'[45]No Utilizados'!C126</f>
        <v xml:space="preserve">MEDIDOR TRIFASICO ELECTRONICO 3 HILOS 220V 2,5/10A                                                                                                                                                                                                        </v>
      </c>
      <c r="D2618" s="49" t="str">
        <f>+'[45]No Utilizados'!D126</f>
        <v>Sin Costo (No Utilizado)</v>
      </c>
      <c r="E2618" s="53">
        <f>+'[45]No Utilizados'!E126</f>
        <v>0</v>
      </c>
      <c r="F2618" s="53"/>
      <c r="G2618" s="49" t="str">
        <f>+'[45]No Utilizados'!F126</f>
        <v>A</v>
      </c>
      <c r="H2618" s="49" t="str">
        <f>+'[45]No Utilizados'!G126</f>
        <v/>
      </c>
      <c r="I2618" s="49" t="str">
        <f>+'[45]No Utilizados'!H126</f>
        <v>Precio Regulado 2012</v>
      </c>
      <c r="J2618" s="49" t="str">
        <f>+'[45]No Utilizados'!I126</f>
        <v/>
      </c>
      <c r="K2618" s="49" t="str">
        <f>+'[45]No Utilizados'!J126</f>
        <v/>
      </c>
      <c r="L2618" s="49" t="str">
        <f>+'[45]No Utilizados'!K126</f>
        <v/>
      </c>
      <c r="M2618" s="49" t="str">
        <f>+'[45]No Utilizados'!L126</f>
        <v/>
      </c>
      <c r="N2618" s="49" t="str">
        <f>+'[45]No Utilizados'!M126</f>
        <v/>
      </c>
      <c r="O2618" s="49" t="str">
        <f>+'[45]No Utilizados'!N126</f>
        <v>Precio regulado 2012</v>
      </c>
      <c r="P2618" s="49" t="str">
        <f>+'[45]No Utilizados'!O126</f>
        <v/>
      </c>
      <c r="Q2618" s="49" t="str">
        <f>+'[45]No Utilizados'!P126</f>
        <v>A</v>
      </c>
      <c r="R2618" s="51" t="str">
        <f t="shared" si="164"/>
        <v/>
      </c>
      <c r="S2618" s="45" t="str">
        <f t="shared" si="165"/>
        <v>Precio regulado 2012</v>
      </c>
      <c r="V2618" s="46">
        <f t="shared" si="167"/>
        <v>1</v>
      </c>
    </row>
    <row r="2619" spans="1:22" s="45" customFormat="1" ht="11.25" hidden="1" customHeight="1" x14ac:dyDescent="0.2">
      <c r="A2619" s="47">
        <f t="shared" si="166"/>
        <v>2605</v>
      </c>
      <c r="B2619" s="80" t="str">
        <f>+'[45]No Utilizados'!B127</f>
        <v>FXC01</v>
      </c>
      <c r="C2619" s="81" t="str">
        <f>+'[45]No Utilizados'!C127</f>
        <v xml:space="preserve">ALAMBRE GALVANIZADO No 12  AWG                                                                                                                                                                                                                            </v>
      </c>
      <c r="D2619" s="81">
        <f>+'[45]No Utilizados'!D127</f>
        <v>0.26</v>
      </c>
      <c r="E2619" s="82">
        <f>+'[45]No Utilizados'!E127</f>
        <v>7.0000000000000007E-2</v>
      </c>
      <c r="F2619" s="82"/>
      <c r="G2619" s="81" t="str">
        <f>+'[45]No Utilizados'!F127</f>
        <v>S</v>
      </c>
      <c r="H2619" s="81">
        <f>+'[45]No Utilizados'!G127</f>
        <v>216</v>
      </c>
      <c r="I2619" s="81" t="str">
        <f>+'[45]No Utilizados'!H127</f>
        <v>Factura 0001-008911</v>
      </c>
      <c r="J2619" s="81" t="str">
        <f>+'[45]No Utilizados'!I127</f>
        <v>Individual</v>
      </c>
      <c r="K2619" s="81" t="str">
        <f>+'[45]No Utilizados'!J127</f>
        <v>ELOR</v>
      </c>
      <c r="L2619" s="81" t="str">
        <f>+'[45]No Utilizados'!K127</f>
        <v>IVS S.A</v>
      </c>
      <c r="M2619" s="81">
        <f>+'[45]No Utilizados'!L127</f>
        <v>42741</v>
      </c>
      <c r="N2619" s="81">
        <f>+'[45]No Utilizados'!M127</f>
        <v>216</v>
      </c>
      <c r="O2619" s="81" t="str">
        <f>+'[45]No Utilizados'!N127</f>
        <v>Sustento</v>
      </c>
      <c r="P2619" s="81">
        <f>+'[45]No Utilizados'!O127</f>
        <v>216</v>
      </c>
      <c r="Q2619" s="81" t="str">
        <f>+'[45]No Utilizados'!P127</f>
        <v>S</v>
      </c>
      <c r="R2619" s="51">
        <f t="shared" si="164"/>
        <v>-0.73076923076923073</v>
      </c>
      <c r="S2619" s="45" t="str">
        <f t="shared" si="165"/>
        <v>ELOR: Factura 0001-008911</v>
      </c>
      <c r="V2619" s="46">
        <f t="shared" si="167"/>
        <v>1</v>
      </c>
    </row>
    <row r="2620" spans="1:22" ht="11.25" customHeight="1" x14ac:dyDescent="0.2">
      <c r="A2620" s="83"/>
      <c r="B2620" s="84"/>
      <c r="C2620" s="84"/>
      <c r="D2620" s="85"/>
      <c r="E2620" s="86"/>
      <c r="F2620" s="86"/>
      <c r="G2620" s="85"/>
      <c r="H2620" s="84"/>
      <c r="I2620" s="84"/>
      <c r="J2620" s="84"/>
      <c r="K2620" s="84"/>
      <c r="L2620" s="84"/>
      <c r="M2620" s="87"/>
      <c r="N2620" s="84"/>
      <c r="O2620" s="88"/>
      <c r="P2620" s="88"/>
      <c r="Q2620" s="88"/>
      <c r="R2620" s="51"/>
      <c r="V2620" s="46"/>
    </row>
    <row r="2621" spans="1:22" x14ac:dyDescent="0.2">
      <c r="A2621" s="89"/>
      <c r="B2621" s="88"/>
      <c r="C2621" s="88"/>
      <c r="D2621" s="90"/>
      <c r="E2621" s="91"/>
      <c r="F2621" s="91"/>
      <c r="G2621" s="89"/>
      <c r="H2621" s="88"/>
      <c r="I2621" s="88"/>
      <c r="J2621" s="88"/>
      <c r="K2621" s="88"/>
      <c r="L2621" s="88"/>
      <c r="M2621" s="88"/>
      <c r="N2621" s="88"/>
      <c r="O2621" s="88"/>
      <c r="P2621" s="88"/>
      <c r="Q2621" s="88"/>
      <c r="R2621" s="51"/>
    </row>
    <row r="2622" spans="1:22" x14ac:dyDescent="0.2">
      <c r="A2622" s="92" t="s">
        <v>87</v>
      </c>
      <c r="B2622" s="93"/>
      <c r="C2622" s="88"/>
      <c r="D2622" s="90"/>
      <c r="E2622" s="91"/>
      <c r="F2622" s="91"/>
      <c r="G2622" s="89"/>
      <c r="H2622" s="88"/>
      <c r="I2622" s="88"/>
      <c r="J2622" s="88"/>
      <c r="K2622" s="88"/>
      <c r="L2622" s="88"/>
      <c r="M2622" s="88"/>
      <c r="N2622" s="88"/>
      <c r="O2622" s="88"/>
      <c r="P2622" s="88"/>
      <c r="Q2622" s="88"/>
      <c r="R2622" s="51"/>
    </row>
    <row r="2623" spans="1:22" x14ac:dyDescent="0.2">
      <c r="A2623" s="92" t="s">
        <v>88</v>
      </c>
      <c r="B2623" s="93"/>
      <c r="C2623" s="88"/>
      <c r="D2623" s="90"/>
      <c r="E2623" s="91"/>
      <c r="F2623" s="91"/>
      <c r="G2623" s="89"/>
      <c r="H2623" s="88"/>
      <c r="I2623" s="88"/>
      <c r="J2623" s="88"/>
      <c r="K2623" s="88"/>
      <c r="L2623" s="88"/>
      <c r="M2623" s="88"/>
      <c r="N2623" s="88"/>
      <c r="O2623" s="88"/>
      <c r="P2623" s="88"/>
      <c r="Q2623" s="88"/>
      <c r="R2623" s="51"/>
    </row>
    <row r="2624" spans="1:22" x14ac:dyDescent="0.2">
      <c r="A2624" s="92" t="s">
        <v>89</v>
      </c>
      <c r="B2624" s="93"/>
      <c r="C2624" s="88" t="s">
        <v>90</v>
      </c>
      <c r="D2624" s="90"/>
      <c r="E2624" s="91"/>
      <c r="F2624" s="91"/>
      <c r="G2624" s="89"/>
      <c r="H2624" s="88"/>
      <c r="I2624" s="88"/>
      <c r="J2624" s="88"/>
      <c r="K2624" s="88"/>
      <c r="L2624" s="88"/>
      <c r="M2624" s="88"/>
      <c r="N2624" s="88"/>
      <c r="O2624" s="88"/>
      <c r="P2624" s="88"/>
      <c r="Q2624" s="88"/>
      <c r="R2624" s="51"/>
    </row>
    <row r="2625" spans="1:18" x14ac:dyDescent="0.2">
      <c r="A2625" s="92" t="s">
        <v>91</v>
      </c>
      <c r="B2625" s="93"/>
      <c r="C2625" s="88"/>
      <c r="D2625" s="90"/>
      <c r="E2625" s="91"/>
      <c r="F2625" s="91"/>
      <c r="G2625" s="89"/>
      <c r="H2625" s="88"/>
      <c r="I2625" s="88"/>
      <c r="J2625" s="88"/>
      <c r="K2625" s="88"/>
      <c r="L2625" s="88"/>
      <c r="M2625" s="88"/>
      <c r="N2625" s="88"/>
      <c r="O2625" s="88"/>
      <c r="P2625" s="88"/>
      <c r="Q2625" s="88"/>
      <c r="R2625" s="51"/>
    </row>
    <row r="2626" spans="1:18" x14ac:dyDescent="0.2">
      <c r="A2626" s="92"/>
      <c r="B2626" s="93"/>
      <c r="C2626" s="88"/>
      <c r="D2626" s="90"/>
      <c r="E2626" s="91"/>
      <c r="F2626" s="91"/>
      <c r="G2626" s="89"/>
      <c r="H2626" s="88"/>
      <c r="I2626" s="88"/>
      <c r="J2626" s="88"/>
      <c r="K2626" s="88"/>
      <c r="L2626" s="88"/>
      <c r="M2626" s="88"/>
      <c r="N2626" s="88"/>
      <c r="O2626" s="88"/>
      <c r="P2626" s="88"/>
      <c r="Q2626" s="88"/>
      <c r="R2626" s="51"/>
    </row>
    <row r="2627" spans="1:18" x14ac:dyDescent="0.2">
      <c r="A2627" s="38" t="s">
        <v>92</v>
      </c>
      <c r="B2627" s="88"/>
      <c r="C2627" s="88"/>
      <c r="D2627" s="90"/>
      <c r="E2627" s="91"/>
      <c r="F2627" s="91"/>
      <c r="G2627" s="89"/>
      <c r="H2627" s="88"/>
      <c r="I2627" s="88"/>
      <c r="J2627" s="88"/>
      <c r="K2627" s="88"/>
      <c r="L2627" s="88"/>
      <c r="M2627" s="88"/>
      <c r="N2627" s="88"/>
      <c r="O2627" s="88"/>
      <c r="P2627" s="88"/>
      <c r="Q2627" s="88"/>
      <c r="R2627" s="51"/>
    </row>
    <row r="2628" spans="1:18" x14ac:dyDescent="0.2">
      <c r="A2628" s="38" t="s">
        <v>93</v>
      </c>
      <c r="B2628" s="88"/>
      <c r="C2628" s="88"/>
      <c r="D2628" s="90"/>
      <c r="E2628" s="91"/>
      <c r="F2628" s="91"/>
      <c r="G2628" s="89"/>
      <c r="H2628" s="88"/>
      <c r="I2628" s="88"/>
      <c r="J2628" s="88"/>
      <c r="K2628" s="88"/>
      <c r="L2628" s="88"/>
      <c r="M2628" s="88"/>
      <c r="N2628" s="88"/>
      <c r="O2628" s="88"/>
      <c r="P2628" s="88"/>
      <c r="Q2628" s="88"/>
      <c r="R2628" s="51"/>
    </row>
    <row r="2629" spans="1:18" x14ac:dyDescent="0.2">
      <c r="A2629" s="38" t="s">
        <v>94</v>
      </c>
      <c r="B2629" s="88"/>
      <c r="C2629" s="88"/>
      <c r="D2629" s="90"/>
      <c r="E2629" s="91"/>
      <c r="F2629" s="91"/>
      <c r="G2629" s="89"/>
      <c r="H2629" s="88"/>
      <c r="I2629" s="88"/>
      <c r="J2629" s="88"/>
      <c r="K2629" s="88"/>
      <c r="L2629" s="88"/>
      <c r="M2629" s="88"/>
      <c r="N2629" s="88"/>
      <c r="O2629" s="88"/>
      <c r="P2629" s="88"/>
      <c r="Q2629" s="88"/>
      <c r="R2629" s="51"/>
    </row>
    <row r="2630" spans="1:18" x14ac:dyDescent="0.2">
      <c r="A2630" s="38"/>
      <c r="B2630" s="88"/>
      <c r="C2630" s="88"/>
      <c r="D2630" s="90"/>
      <c r="E2630" s="91"/>
      <c r="F2630" s="91"/>
      <c r="G2630" s="89"/>
      <c r="H2630" s="88"/>
      <c r="I2630" s="88"/>
      <c r="J2630" s="88"/>
      <c r="K2630" s="88"/>
      <c r="L2630" s="88"/>
      <c r="M2630" s="88"/>
      <c r="N2630" s="88"/>
      <c r="O2630" s="88"/>
      <c r="P2630" s="88"/>
      <c r="Q2630" s="88"/>
      <c r="R2630" s="51"/>
    </row>
    <row r="2635" spans="1:18" x14ac:dyDescent="0.2">
      <c r="E2635" s="95">
        <f>+E641*1000*3.3</f>
        <v>382.79713828635278</v>
      </c>
    </row>
  </sheetData>
  <autoFilter ref="A2:S2619">
    <filterColumn colId="1">
      <filters>
        <filter val="PPC01"/>
        <filter val="PPC02"/>
        <filter val="PPC03"/>
        <filter val="PPC04"/>
        <filter val="PPC05"/>
        <filter val="PPC06"/>
        <filter val="PPC07"/>
        <filter val="PPC08"/>
        <filter val="PPC09"/>
        <filter val="PPC10"/>
        <filter val="PPC11"/>
        <filter val="PPC12"/>
        <filter val="PPC13"/>
        <filter val="PPC14"/>
        <filter val="PPC15"/>
        <filter val="PPC16"/>
        <filter val="PPC17"/>
        <filter val="PPC18"/>
        <filter val="PPC19"/>
        <filter val="PPC20"/>
        <filter val="PPC21"/>
        <filter val="PPC22"/>
        <filter val="PPC23"/>
        <filter val="PPC24"/>
        <filter val="PPC25"/>
        <filter val="PPC26"/>
        <filter val="PPC27"/>
        <filter val="PPC28"/>
        <filter val="PPC29"/>
        <filter val="PPC30"/>
        <filter val="PPC31"/>
        <filter val="PPC32"/>
        <filter val="PPC33"/>
        <filter val="PPC34"/>
        <filter val="PPC35"/>
        <filter val="PPC36"/>
        <filter val="PPC37"/>
        <filter val="PPC38"/>
        <filter val="PPC39"/>
        <filter val="PPC40"/>
        <filter val="PPC41"/>
        <filter val="PPC42"/>
        <filter val="PPC43"/>
        <filter val="PPC44"/>
        <filter val="PPC45"/>
        <filter val="PPC46"/>
        <filter val="PPC47"/>
        <filter val="PPC48"/>
        <filter val="PPC49"/>
        <filter val="PPC50"/>
        <filter val="PPC51"/>
        <filter val="PPC52"/>
        <filter val="PPC53"/>
        <filter val="PPF01"/>
        <filter val="PPF02"/>
        <filter val="PPF03"/>
        <filter val="PPF04"/>
        <filter val="PPF05"/>
        <filter val="PPF06"/>
        <filter val="PPF07"/>
        <filter val="PPF08"/>
        <filter val="PPF10"/>
        <filter val="PPF12"/>
        <filter val="PPF14"/>
        <filter val="PPH01"/>
        <filter val="PPH02"/>
        <filter val="PPH03"/>
        <filter val="PPH04"/>
        <filter val="PPM01"/>
        <filter val="PPM02"/>
        <filter val="PPM03"/>
        <filter val="PPM04"/>
        <filter val="PPM05"/>
        <filter val="PPM06"/>
        <filter val="PPM07"/>
        <filter val="PPM08"/>
        <filter val="PPM09"/>
        <filter val="PPM10"/>
        <filter val="PPM11"/>
        <filter val="PPM12"/>
        <filter val="PPM13"/>
        <filter val="PPM14"/>
        <filter val="PPM15"/>
        <filter val="PPM16"/>
        <filter val="PPM17"/>
        <filter val="PPM18"/>
        <filter val="PPM19"/>
        <filter val="PPM20"/>
        <filter val="PPM21"/>
        <filter val="PPM22"/>
        <filter val="PPM23"/>
        <filter val="PPM24"/>
        <filter val="PPM25"/>
        <filter val="PPM26"/>
        <filter val="PPM27"/>
        <filter val="PPM28"/>
        <filter val="PPM29"/>
      </filters>
    </filterColumn>
  </autoFilter>
  <mergeCells count="1">
    <mergeCell ref="A1:N1"/>
  </mergeCells>
  <printOptions horizontalCentered="1"/>
  <pageMargins left="0.11811023622047245" right="0.11811023622047245" top="0.35433070866141736" bottom="0.35433070866141736" header="0.31496062992125984" footer="0.31496062992125984"/>
  <pageSetup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9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B6" sqref="B6"/>
    </sheetView>
  </sheetViews>
  <sheetFormatPr baseColWidth="10" defaultRowHeight="15" x14ac:dyDescent="0.25"/>
  <cols>
    <col min="1" max="1" width="9.85546875" style="25" customWidth="1"/>
    <col min="2" max="2" width="17.42578125" style="21" customWidth="1"/>
    <col min="3" max="3" width="21.5703125" style="21" customWidth="1"/>
    <col min="4" max="5" width="17.140625" style="21" customWidth="1"/>
    <col min="6" max="6" width="14" style="5" customWidth="1"/>
    <col min="7" max="7" width="13" style="5" customWidth="1"/>
    <col min="8" max="9" width="16.7109375" style="5" customWidth="1"/>
    <col min="10" max="10" width="31" style="5" bestFit="1" customWidth="1"/>
    <col min="11" max="11" width="61.140625" style="21" bestFit="1" customWidth="1"/>
    <col min="12" max="12" width="26" style="5" bestFit="1" customWidth="1"/>
    <col min="13" max="13" width="12.42578125" style="5" customWidth="1"/>
    <col min="14" max="14" width="13.5703125" style="5" customWidth="1"/>
    <col min="15" max="15" width="12.7109375" style="5" customWidth="1"/>
    <col min="16" max="16" width="12.42578125" style="5" customWidth="1"/>
    <col min="17" max="17" width="11.42578125" style="5" customWidth="1"/>
    <col min="18" max="18" width="12.85546875" style="5" customWidth="1"/>
    <col min="19" max="19" width="16.5703125" style="5" customWidth="1"/>
    <col min="20" max="20" width="20.85546875" style="5" customWidth="1"/>
    <col min="21" max="21" width="14.28515625" style="5" customWidth="1"/>
    <col min="22" max="22" width="18.140625" style="5" customWidth="1"/>
    <col min="23" max="23" width="7.7109375" style="5" bestFit="1" customWidth="1"/>
    <col min="24" max="24" width="16" style="5" customWidth="1"/>
    <col min="25" max="25" width="27.140625" style="5" bestFit="1" customWidth="1"/>
    <col min="26" max="26" width="16.140625" style="5" customWidth="1"/>
    <col min="27" max="27" width="73.42578125" style="5" bestFit="1" customWidth="1"/>
    <col min="28" max="28" width="28.140625" style="5" customWidth="1"/>
    <col min="29" max="29" width="14" style="5" customWidth="1"/>
    <col min="30" max="30" width="10.140625" style="5" customWidth="1"/>
    <col min="31" max="31" width="17.7109375" style="5" customWidth="1"/>
    <col min="32" max="32" width="11.42578125" style="5"/>
    <col min="33" max="33" width="15" customWidth="1"/>
    <col min="34" max="34" width="28" customWidth="1"/>
    <col min="35" max="35" width="14.5703125" customWidth="1"/>
    <col min="36" max="36" width="62.42578125" bestFit="1" customWidth="1"/>
    <col min="37" max="37" width="26" bestFit="1" customWidth="1"/>
    <col min="38" max="38" width="13.5703125" customWidth="1"/>
  </cols>
  <sheetData>
    <row r="1" spans="1:32" s="5" customFormat="1" ht="30" customHeight="1" x14ac:dyDescent="0.25">
      <c r="A1" s="25"/>
      <c r="B1" s="21"/>
      <c r="C1" s="21"/>
      <c r="D1" s="21"/>
      <c r="E1" s="21"/>
      <c r="K1" s="21"/>
      <c r="M1" s="6" t="s">
        <v>4</v>
      </c>
      <c r="P1" s="6" t="s">
        <v>13</v>
      </c>
      <c r="R1" s="23" t="s">
        <v>18</v>
      </c>
      <c r="T1" s="24" t="s">
        <v>15</v>
      </c>
      <c r="U1" s="24" t="s">
        <v>21</v>
      </c>
      <c r="V1" s="23" t="s">
        <v>12</v>
      </c>
    </row>
    <row r="2" spans="1:32" s="5" customFormat="1" ht="15.75" customHeight="1" x14ac:dyDescent="0.25">
      <c r="A2" s="25"/>
      <c r="B2" s="22"/>
      <c r="C2" s="22"/>
      <c r="D2" s="22"/>
      <c r="E2" s="22"/>
      <c r="K2" s="21"/>
      <c r="L2" s="6" t="s">
        <v>19</v>
      </c>
      <c r="M2" s="7">
        <v>0.77</v>
      </c>
      <c r="O2" s="8" t="s">
        <v>9</v>
      </c>
      <c r="P2" s="9">
        <f>7.2/100</f>
        <v>7.2000000000000008E-2</v>
      </c>
      <c r="R2" s="10">
        <v>0.2</v>
      </c>
      <c r="T2" s="11">
        <v>3</v>
      </c>
      <c r="U2" s="12">
        <v>0.12</v>
      </c>
      <c r="V2" s="13">
        <f>(1+U2)^(1/12)-1</f>
        <v>9.4887929345830457E-3</v>
      </c>
    </row>
    <row r="3" spans="1:32" s="5" customFormat="1" ht="15" customHeight="1" x14ac:dyDescent="0.25">
      <c r="A3" s="25"/>
      <c r="B3" s="22" t="s">
        <v>113</v>
      </c>
      <c r="C3" s="22"/>
      <c r="D3" s="22"/>
      <c r="E3" s="22"/>
      <c r="K3" s="21"/>
      <c r="L3" s="6" t="s">
        <v>20</v>
      </c>
      <c r="M3" s="7">
        <v>0.84299999999999997</v>
      </c>
      <c r="O3" s="8" t="s">
        <v>10</v>
      </c>
      <c r="P3" s="9">
        <f>13.4/100</f>
        <v>0.13400000000000001</v>
      </c>
      <c r="R3" s="10">
        <v>0.183</v>
      </c>
      <c r="T3" s="11">
        <v>3</v>
      </c>
    </row>
    <row r="4" spans="1:32" s="5" customFormat="1" x14ac:dyDescent="0.25">
      <c r="A4" s="25"/>
      <c r="K4" s="21"/>
      <c r="L4" s="6"/>
    </row>
    <row r="5" spans="1:32" s="5" customFormat="1" ht="15" customHeight="1" x14ac:dyDescent="0.25">
      <c r="A5" s="25"/>
      <c r="B5" s="20"/>
      <c r="C5" s="20"/>
      <c r="D5" s="20"/>
      <c r="E5" s="20"/>
      <c r="K5" s="21"/>
      <c r="L5" s="6"/>
    </row>
    <row r="6" spans="1:32" s="5" customFormat="1" ht="17.25" customHeight="1" x14ac:dyDescent="0.25">
      <c r="A6" s="25"/>
      <c r="B6" s="19" t="s">
        <v>114</v>
      </c>
      <c r="C6" s="19"/>
      <c r="D6" s="19"/>
      <c r="E6" s="19"/>
      <c r="K6" s="21"/>
      <c r="U6"/>
      <c r="X6" s="14"/>
      <c r="Y6" s="14"/>
    </row>
    <row r="7" spans="1:32" s="16" customFormat="1" ht="65.25" customHeight="1" x14ac:dyDescent="0.25">
      <c r="A7" s="2" t="s">
        <v>14</v>
      </c>
      <c r="B7" s="2" t="s">
        <v>0</v>
      </c>
      <c r="C7" s="2" t="s">
        <v>66</v>
      </c>
      <c r="D7" s="2" t="s">
        <v>2</v>
      </c>
      <c r="E7" s="2" t="s">
        <v>1</v>
      </c>
      <c r="F7" s="4" t="s">
        <v>24</v>
      </c>
      <c r="G7" s="3" t="s">
        <v>28</v>
      </c>
      <c r="H7" s="3" t="s">
        <v>22</v>
      </c>
      <c r="I7" s="3" t="s">
        <v>69</v>
      </c>
      <c r="J7" s="3" t="s">
        <v>26</v>
      </c>
      <c r="K7" s="3" t="s">
        <v>25</v>
      </c>
      <c r="L7" s="3" t="s">
        <v>3</v>
      </c>
      <c r="M7" s="15" t="s">
        <v>5</v>
      </c>
      <c r="N7" s="3" t="s">
        <v>6</v>
      </c>
      <c r="O7" s="3" t="s">
        <v>7</v>
      </c>
      <c r="P7" s="3" t="s">
        <v>8</v>
      </c>
      <c r="Q7" s="3" t="s">
        <v>11</v>
      </c>
      <c r="R7" s="3" t="s">
        <v>17</v>
      </c>
      <c r="S7" s="4" t="s">
        <v>16</v>
      </c>
      <c r="T7" s="4" t="s">
        <v>23</v>
      </c>
      <c r="U7"/>
      <c r="V7"/>
      <c r="W7"/>
      <c r="X7"/>
      <c r="Y7"/>
      <c r="Z7"/>
      <c r="AA7"/>
      <c r="AB7"/>
      <c r="AC7"/>
    </row>
    <row r="8" spans="1:32" s="1" customFormat="1" x14ac:dyDescent="0.25">
      <c r="A8" s="27">
        <v>1</v>
      </c>
      <c r="B8" s="28" t="s">
        <v>27</v>
      </c>
      <c r="C8" s="26" t="s">
        <v>62</v>
      </c>
      <c r="D8" s="26" t="s">
        <v>64</v>
      </c>
      <c r="E8" s="26" t="s">
        <v>63</v>
      </c>
      <c r="F8" s="26" t="s">
        <v>30</v>
      </c>
      <c r="G8" s="28" t="s">
        <v>115</v>
      </c>
      <c r="H8" s="28" t="s">
        <v>29</v>
      </c>
      <c r="I8" s="28">
        <v>15</v>
      </c>
      <c r="J8" s="28" t="str">
        <f>+SICODI!B1372</f>
        <v>PPC23</v>
      </c>
      <c r="K8" s="28" t="str">
        <f>+VLOOKUP(J8,SICODI!$B$1344:$C$1440,2,FALSE)</f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8" s="29">
        <f>+VLOOKUP(J8,SICODI!$B$1344:$F$1440,5,FALSE)</f>
        <v>414.11009999999999</v>
      </c>
      <c r="M8" s="30">
        <f>IF(F8="BT", $M$2, $M$3)</f>
        <v>0.84299999999999997</v>
      </c>
      <c r="N8" s="31">
        <f>L8*(M8+1)</f>
        <v>763.20491429999993</v>
      </c>
      <c r="O8" s="30">
        <v>0</v>
      </c>
      <c r="P8" s="30">
        <f>IF(F8="BT", ($P$2), ($P$3))</f>
        <v>0.13400000000000001</v>
      </c>
      <c r="Q8" s="17">
        <f t="shared" ref="Q8" si="0">(N8*P8)/12</f>
        <v>8.5224548763499985</v>
      </c>
      <c r="R8" s="32">
        <f>IF(F8="BT", ($R$2), ($R$3))</f>
        <v>0.183</v>
      </c>
      <c r="S8" s="33">
        <f t="shared" ref="S8" si="1">Q8*R8</f>
        <v>1.5596092423720498</v>
      </c>
      <c r="T8" s="18">
        <f>(S8*(1/3)*(1+$V$2))+O8</f>
        <v>0.5248026838439267</v>
      </c>
      <c r="U8"/>
      <c r="V8"/>
      <c r="W8"/>
      <c r="X8"/>
      <c r="Y8"/>
      <c r="Z8"/>
      <c r="AA8"/>
      <c r="AB8"/>
      <c r="AC8"/>
    </row>
    <row r="9" spans="1:32" s="1" customFormat="1" x14ac:dyDescent="0.25">
      <c r="A9" s="27">
        <v>2</v>
      </c>
      <c r="B9" s="28" t="s">
        <v>27</v>
      </c>
      <c r="C9" s="26" t="s">
        <v>62</v>
      </c>
      <c r="D9" s="26" t="s">
        <v>64</v>
      </c>
      <c r="E9" s="26" t="s">
        <v>63</v>
      </c>
      <c r="F9" s="26" t="s">
        <v>30</v>
      </c>
      <c r="G9" s="28" t="s">
        <v>115</v>
      </c>
      <c r="H9" s="28" t="s">
        <v>32</v>
      </c>
      <c r="I9" s="28" t="s">
        <v>95</v>
      </c>
      <c r="J9" s="28" t="str">
        <f>+SICODI!B1406</f>
        <v>PPM23</v>
      </c>
      <c r="K9" s="28" t="str">
        <f>+VLOOKUP(J9,SICODI!$B$1344:$C$1440,2,FALSE)</f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9" s="29">
        <f>+VLOOKUP(J9,SICODI!$B$1344:$F$1440,5,FALSE)</f>
        <v>1471.7131979774101</v>
      </c>
      <c r="M9" s="30">
        <f t="shared" ref="M9" si="2">IF(F9="BT", $M$2, $M$3)</f>
        <v>0.84299999999999997</v>
      </c>
      <c r="N9" s="31">
        <f t="shared" ref="N9" si="3">L9*(M9+1)</f>
        <v>2712.367423872367</v>
      </c>
      <c r="O9" s="30">
        <v>0</v>
      </c>
      <c r="P9" s="30">
        <f t="shared" ref="P9" si="4">IF(F9="BT", ($P$2), ($P$3))</f>
        <v>0.13400000000000001</v>
      </c>
      <c r="Q9" s="17">
        <f t="shared" ref="Q9" si="5">(N9*P9)/12</f>
        <v>30.2881028999081</v>
      </c>
      <c r="R9" s="32">
        <f t="shared" ref="R9" si="6">IF(F9="BT", ($R$2), ($R$3))</f>
        <v>0.183</v>
      </c>
      <c r="S9" s="33">
        <f t="shared" ref="S9" si="7">Q9*R9</f>
        <v>5.5427228306831822</v>
      </c>
      <c r="T9" s="18">
        <f t="shared" ref="T9" si="8">(S9*(1/3)*(1+$V$2))+O9</f>
        <v>1.8651055266391068</v>
      </c>
    </row>
    <row r="10" spans="1:32" x14ac:dyDescent="0.25">
      <c r="A10"/>
      <c r="B10"/>
      <c r="C10"/>
      <c r="D10"/>
      <c r="E10"/>
      <c r="F10"/>
      <c r="G10"/>
      <c r="H10"/>
      <c r="I10" s="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x14ac:dyDescent="0.25">
      <c r="A11"/>
      <c r="B11"/>
      <c r="C11"/>
      <c r="D11"/>
      <c r="E11"/>
      <c r="F11"/>
      <c r="G11"/>
      <c r="H11"/>
      <c r="I11" s="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48.75" customHeight="1" x14ac:dyDescent="0.25">
      <c r="A12"/>
      <c r="B12" s="2" t="s">
        <v>0</v>
      </c>
      <c r="C12" s="110" t="s">
        <v>67</v>
      </c>
      <c r="D12" s="111"/>
      <c r="E12" s="112"/>
      <c r="F12" s="3" t="s">
        <v>24</v>
      </c>
      <c r="G12" s="3" t="s">
        <v>28</v>
      </c>
      <c r="H12" s="3" t="s">
        <v>22</v>
      </c>
      <c r="I12" s="3" t="s">
        <v>69</v>
      </c>
      <c r="J12" s="3" t="s">
        <v>26</v>
      </c>
      <c r="K12" s="3" t="s">
        <v>25</v>
      </c>
      <c r="L12" s="3" t="s">
        <v>23</v>
      </c>
      <c r="M12"/>
      <c r="N12"/>
      <c r="O12"/>
      <c r="P12"/>
      <c r="Q12"/>
      <c r="R12"/>
      <c r="S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x14ac:dyDescent="0.25">
      <c r="A13" s="27">
        <v>1</v>
      </c>
      <c r="B13" s="34" t="s">
        <v>27</v>
      </c>
      <c r="C13" s="113" t="s">
        <v>68</v>
      </c>
      <c r="D13" s="114"/>
      <c r="E13" s="115"/>
      <c r="F13" s="37" t="s">
        <v>30</v>
      </c>
      <c r="G13" s="37" t="s">
        <v>65</v>
      </c>
      <c r="H13" s="37" t="str">
        <f>+' SHOUGANG Información remitida'!I5</f>
        <v>CONCRETO</v>
      </c>
      <c r="I13" s="106">
        <f>+' SHOUGANG Información remitida'!F5</f>
        <v>15</v>
      </c>
      <c r="J13" s="34" t="str">
        <f>+VLOOKUP(H13,$H$8:$J$9,3,FALSE)</f>
        <v>PPC23</v>
      </c>
      <c r="K13" s="34" t="str">
        <f>+VLOOKUP(J13,$J$8:$K$9,2)</f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13" s="18">
        <f>+VLOOKUP(J13,$J$8:$T$9,11)</f>
        <v>0.5248026838439267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x14ac:dyDescent="0.25">
      <c r="A14" s="27">
        <v>2</v>
      </c>
      <c r="B14" s="34" t="s">
        <v>27</v>
      </c>
      <c r="C14" s="113" t="s">
        <v>68</v>
      </c>
      <c r="D14" s="114"/>
      <c r="E14" s="115"/>
      <c r="F14" s="37" t="s">
        <v>30</v>
      </c>
      <c r="G14" s="37" t="s">
        <v>65</v>
      </c>
      <c r="H14" s="37" t="str">
        <f>+' SHOUGANG Información remitida'!I6</f>
        <v>CONCRETO</v>
      </c>
      <c r="I14" s="106">
        <f>+' SHOUGANG Información remitida'!F6</f>
        <v>15</v>
      </c>
      <c r="J14" s="34" t="str">
        <f t="shared" ref="J14:J41" si="9">+VLOOKUP(H14,$H$8:$J$9,3,FALSE)</f>
        <v>PPC23</v>
      </c>
      <c r="K14" s="34" t="str">
        <f t="shared" ref="K14:K41" si="10">+VLOOKUP(J14,$J$8:$K$9,2)</f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14" s="18">
        <f t="shared" ref="L14:L41" si="11">+VLOOKUP(J14,$J$8:$T$9,11)</f>
        <v>0.5248026838439267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x14ac:dyDescent="0.25">
      <c r="A15" s="27">
        <v>3</v>
      </c>
      <c r="B15" s="34" t="s">
        <v>27</v>
      </c>
      <c r="C15" s="113" t="s">
        <v>68</v>
      </c>
      <c r="D15" s="114"/>
      <c r="E15" s="115"/>
      <c r="F15" s="37" t="s">
        <v>30</v>
      </c>
      <c r="G15" s="37" t="s">
        <v>65</v>
      </c>
      <c r="H15" s="37" t="str">
        <f>+' SHOUGANG Información remitida'!I7</f>
        <v>MADERA</v>
      </c>
      <c r="I15" s="106">
        <f>+' SHOUGANG Información remitida'!F7</f>
        <v>13</v>
      </c>
      <c r="J15" s="34" t="str">
        <f t="shared" si="9"/>
        <v>PPM23</v>
      </c>
      <c r="K15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15" s="18">
        <f t="shared" si="11"/>
        <v>1.8651055266391068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x14ac:dyDescent="0.25">
      <c r="A16" s="27">
        <v>4</v>
      </c>
      <c r="B16" s="34" t="s">
        <v>27</v>
      </c>
      <c r="C16" s="113" t="s">
        <v>68</v>
      </c>
      <c r="D16" s="114"/>
      <c r="E16" s="115"/>
      <c r="F16" s="37" t="s">
        <v>30</v>
      </c>
      <c r="G16" s="37" t="s">
        <v>65</v>
      </c>
      <c r="H16" s="37" t="str">
        <f>+' SHOUGANG Información remitida'!I8</f>
        <v>CONCRETO</v>
      </c>
      <c r="I16" s="106">
        <f>+' SHOUGANG Información remitida'!F8</f>
        <v>15</v>
      </c>
      <c r="J16" s="34" t="str">
        <f t="shared" si="9"/>
        <v>PPC23</v>
      </c>
      <c r="K16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16" s="18">
        <f t="shared" si="11"/>
        <v>0.5248026838439267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x14ac:dyDescent="0.25">
      <c r="A17" s="27">
        <v>5</v>
      </c>
      <c r="B17" s="34" t="s">
        <v>27</v>
      </c>
      <c r="C17" s="113" t="s">
        <v>68</v>
      </c>
      <c r="D17" s="114"/>
      <c r="E17" s="115"/>
      <c r="F17" s="37" t="s">
        <v>30</v>
      </c>
      <c r="G17" s="37" t="s">
        <v>65</v>
      </c>
      <c r="H17" s="37" t="str">
        <f>+' SHOUGANG Información remitida'!I9</f>
        <v>MADERA</v>
      </c>
      <c r="I17" s="106">
        <f>+' SHOUGANG Información remitida'!F9</f>
        <v>13</v>
      </c>
      <c r="J17" s="34" t="str">
        <f t="shared" si="9"/>
        <v>PPM23</v>
      </c>
      <c r="K17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17" s="18">
        <f t="shared" si="11"/>
        <v>1.8651055266391068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x14ac:dyDescent="0.25">
      <c r="A18" s="27">
        <v>6</v>
      </c>
      <c r="B18" s="34" t="s">
        <v>27</v>
      </c>
      <c r="C18" s="113" t="s">
        <v>68</v>
      </c>
      <c r="D18" s="114"/>
      <c r="E18" s="115"/>
      <c r="F18" s="37" t="s">
        <v>30</v>
      </c>
      <c r="G18" s="37" t="s">
        <v>65</v>
      </c>
      <c r="H18" s="37" t="str">
        <f>+' SHOUGANG Información remitida'!I10</f>
        <v>MADERA</v>
      </c>
      <c r="I18" s="106">
        <f>+' SHOUGANG Información remitida'!F10</f>
        <v>13</v>
      </c>
      <c r="J18" s="34" t="str">
        <f t="shared" si="9"/>
        <v>PPM23</v>
      </c>
      <c r="K18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18" s="18">
        <f t="shared" si="11"/>
        <v>1.8651055266391068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x14ac:dyDescent="0.25">
      <c r="A19" s="27">
        <v>7</v>
      </c>
      <c r="B19" s="34" t="s">
        <v>27</v>
      </c>
      <c r="C19" s="113" t="s">
        <v>68</v>
      </c>
      <c r="D19" s="114"/>
      <c r="E19" s="115"/>
      <c r="F19" s="37" t="s">
        <v>30</v>
      </c>
      <c r="G19" s="37" t="s">
        <v>65</v>
      </c>
      <c r="H19" s="37" t="str">
        <f>+' SHOUGANG Información remitida'!I11</f>
        <v>CONCRETO</v>
      </c>
      <c r="I19" s="106">
        <f>+' SHOUGANG Información remitida'!F11</f>
        <v>15</v>
      </c>
      <c r="J19" s="34" t="str">
        <f t="shared" si="9"/>
        <v>PPC23</v>
      </c>
      <c r="K19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19" s="18">
        <f t="shared" si="11"/>
        <v>0.5248026838439267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x14ac:dyDescent="0.25">
      <c r="A20" s="27">
        <v>8</v>
      </c>
      <c r="B20" s="34" t="s">
        <v>27</v>
      </c>
      <c r="C20" s="113" t="s">
        <v>68</v>
      </c>
      <c r="D20" s="114"/>
      <c r="E20" s="115"/>
      <c r="F20" s="37" t="s">
        <v>30</v>
      </c>
      <c r="G20" s="37" t="s">
        <v>65</v>
      </c>
      <c r="H20" s="37" t="str">
        <f>+' SHOUGANG Información remitida'!I12</f>
        <v>MADERA</v>
      </c>
      <c r="I20" s="106">
        <f>+' SHOUGANG Información remitida'!F12</f>
        <v>13</v>
      </c>
      <c r="J20" s="34" t="str">
        <f t="shared" si="9"/>
        <v>PPM23</v>
      </c>
      <c r="K20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20" s="18">
        <f t="shared" si="11"/>
        <v>1.8651055266391068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x14ac:dyDescent="0.25">
      <c r="A21" s="27">
        <v>9</v>
      </c>
      <c r="B21" s="34" t="s">
        <v>27</v>
      </c>
      <c r="C21" s="113" t="s">
        <v>68</v>
      </c>
      <c r="D21" s="114"/>
      <c r="E21" s="115"/>
      <c r="F21" s="37" t="s">
        <v>30</v>
      </c>
      <c r="G21" s="37" t="s">
        <v>65</v>
      </c>
      <c r="H21" s="37" t="str">
        <f>+' SHOUGANG Información remitida'!I13</f>
        <v>CONCRETO</v>
      </c>
      <c r="I21" s="106">
        <f>+' SHOUGANG Información remitida'!F13</f>
        <v>15</v>
      </c>
      <c r="J21" s="34" t="str">
        <f t="shared" si="9"/>
        <v>PPC23</v>
      </c>
      <c r="K21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21" s="18">
        <f t="shared" si="11"/>
        <v>0.5248026838439267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x14ac:dyDescent="0.25">
      <c r="A22" s="27">
        <v>10</v>
      </c>
      <c r="B22" s="34" t="s">
        <v>27</v>
      </c>
      <c r="C22" s="113" t="s">
        <v>68</v>
      </c>
      <c r="D22" s="114"/>
      <c r="E22" s="115"/>
      <c r="F22" s="37" t="s">
        <v>30</v>
      </c>
      <c r="G22" s="37" t="s">
        <v>65</v>
      </c>
      <c r="H22" s="37" t="str">
        <f>+' SHOUGANG Información remitida'!I14</f>
        <v>CONCRETO</v>
      </c>
      <c r="I22" s="106">
        <f>+' SHOUGANG Información remitida'!F14</f>
        <v>15</v>
      </c>
      <c r="J22" s="34" t="str">
        <f t="shared" si="9"/>
        <v>PPC23</v>
      </c>
      <c r="K22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22" s="18">
        <f t="shared" si="11"/>
        <v>0.5248026838439267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x14ac:dyDescent="0.25">
      <c r="A23" s="27">
        <v>11</v>
      </c>
      <c r="B23" s="34" t="s">
        <v>27</v>
      </c>
      <c r="C23" s="113" t="s">
        <v>68</v>
      </c>
      <c r="D23" s="114"/>
      <c r="E23" s="115"/>
      <c r="F23" s="37" t="s">
        <v>30</v>
      </c>
      <c r="G23" s="37" t="s">
        <v>65</v>
      </c>
      <c r="H23" s="37" t="str">
        <f>+' SHOUGANG Información remitida'!I15</f>
        <v>CONCRETO</v>
      </c>
      <c r="I23" s="106">
        <f>+' SHOUGANG Información remitida'!F15</f>
        <v>15</v>
      </c>
      <c r="J23" s="34" t="str">
        <f t="shared" si="9"/>
        <v>PPC23</v>
      </c>
      <c r="K23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23" s="18">
        <f t="shared" si="11"/>
        <v>0.5248026838439267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x14ac:dyDescent="0.25">
      <c r="A24" s="27">
        <v>12</v>
      </c>
      <c r="B24" s="34" t="s">
        <v>27</v>
      </c>
      <c r="C24" s="113" t="s">
        <v>68</v>
      </c>
      <c r="D24" s="114"/>
      <c r="E24" s="115"/>
      <c r="F24" s="37" t="s">
        <v>30</v>
      </c>
      <c r="G24" s="37" t="s">
        <v>65</v>
      </c>
      <c r="H24" s="37" t="str">
        <f>+' SHOUGANG Información remitida'!I16</f>
        <v>CONCRETO</v>
      </c>
      <c r="I24" s="106">
        <f>+' SHOUGANG Información remitida'!F16</f>
        <v>15</v>
      </c>
      <c r="J24" s="34" t="str">
        <f t="shared" si="9"/>
        <v>PPC23</v>
      </c>
      <c r="K24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24" s="18">
        <f t="shared" si="11"/>
        <v>0.5248026838439267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x14ac:dyDescent="0.25">
      <c r="A25" s="27">
        <v>13</v>
      </c>
      <c r="B25" s="34" t="s">
        <v>27</v>
      </c>
      <c r="C25" s="113" t="s">
        <v>68</v>
      </c>
      <c r="D25" s="114"/>
      <c r="E25" s="115"/>
      <c r="F25" s="37" t="s">
        <v>30</v>
      </c>
      <c r="G25" s="37" t="s">
        <v>65</v>
      </c>
      <c r="H25" s="37" t="str">
        <f>+' SHOUGANG Información remitida'!I17</f>
        <v>CONCRETO</v>
      </c>
      <c r="I25" s="106">
        <f>+' SHOUGANG Información remitida'!F17</f>
        <v>15</v>
      </c>
      <c r="J25" s="34" t="str">
        <f t="shared" si="9"/>
        <v>PPC23</v>
      </c>
      <c r="K25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25" s="18">
        <f t="shared" si="11"/>
        <v>0.5248026838439267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x14ac:dyDescent="0.25">
      <c r="A26" s="27">
        <v>14</v>
      </c>
      <c r="B26" s="34" t="s">
        <v>27</v>
      </c>
      <c r="C26" s="113" t="s">
        <v>68</v>
      </c>
      <c r="D26" s="114"/>
      <c r="E26" s="115"/>
      <c r="F26" s="37" t="s">
        <v>30</v>
      </c>
      <c r="G26" s="37" t="s">
        <v>65</v>
      </c>
      <c r="H26" s="37" t="str">
        <f>+' SHOUGANG Información remitida'!I18</f>
        <v>MADERA</v>
      </c>
      <c r="I26" s="106">
        <f>+' SHOUGANG Información remitida'!F18</f>
        <v>13</v>
      </c>
      <c r="J26" s="34" t="str">
        <f t="shared" si="9"/>
        <v>PPM23</v>
      </c>
      <c r="K26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26" s="18">
        <f t="shared" si="11"/>
        <v>1.8651055266391068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25">
      <c r="A27" s="27">
        <v>15</v>
      </c>
      <c r="B27" s="34" t="s">
        <v>27</v>
      </c>
      <c r="C27" s="113" t="s">
        <v>68</v>
      </c>
      <c r="D27" s="114"/>
      <c r="E27" s="115"/>
      <c r="F27" s="37" t="s">
        <v>30</v>
      </c>
      <c r="G27" s="37" t="s">
        <v>65</v>
      </c>
      <c r="H27" s="37" t="str">
        <f>+' SHOUGANG Información remitida'!I19</f>
        <v>MADERA</v>
      </c>
      <c r="I27" s="106">
        <f>+' SHOUGANG Información remitida'!F19</f>
        <v>13</v>
      </c>
      <c r="J27" s="34" t="str">
        <f t="shared" si="9"/>
        <v>PPM23</v>
      </c>
      <c r="K27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27" s="18">
        <f t="shared" si="11"/>
        <v>1.8651055266391068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x14ac:dyDescent="0.25">
      <c r="A28" s="27">
        <v>16</v>
      </c>
      <c r="B28" s="34" t="s">
        <v>27</v>
      </c>
      <c r="C28" s="113" t="s">
        <v>68</v>
      </c>
      <c r="D28" s="114"/>
      <c r="E28" s="115"/>
      <c r="F28" s="37" t="s">
        <v>30</v>
      </c>
      <c r="G28" s="37" t="s">
        <v>65</v>
      </c>
      <c r="H28" s="37" t="str">
        <f>+' SHOUGANG Información remitida'!I20</f>
        <v>CONCRETO</v>
      </c>
      <c r="I28" s="106">
        <f>+' SHOUGANG Información remitida'!F20</f>
        <v>15</v>
      </c>
      <c r="J28" s="34" t="str">
        <f t="shared" si="9"/>
        <v>PPC23</v>
      </c>
      <c r="K28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28" s="18">
        <f t="shared" si="11"/>
        <v>0.5248026838439267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x14ac:dyDescent="0.25">
      <c r="A29" s="27">
        <v>17</v>
      </c>
      <c r="B29" s="34" t="s">
        <v>27</v>
      </c>
      <c r="C29" s="113" t="s">
        <v>68</v>
      </c>
      <c r="D29" s="114"/>
      <c r="E29" s="115"/>
      <c r="F29" s="37" t="s">
        <v>30</v>
      </c>
      <c r="G29" s="37" t="s">
        <v>65</v>
      </c>
      <c r="H29" s="37" t="str">
        <f>+' SHOUGANG Información remitida'!I21</f>
        <v>CONCRETO</v>
      </c>
      <c r="I29" s="106">
        <f>+' SHOUGANG Información remitida'!F21</f>
        <v>15</v>
      </c>
      <c r="J29" s="34" t="str">
        <f t="shared" si="9"/>
        <v>PPC23</v>
      </c>
      <c r="K29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29" s="18">
        <f t="shared" si="11"/>
        <v>0.5248026838439267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x14ac:dyDescent="0.25">
      <c r="A30" s="27">
        <v>18</v>
      </c>
      <c r="B30" s="34" t="s">
        <v>27</v>
      </c>
      <c r="C30" s="113" t="s">
        <v>68</v>
      </c>
      <c r="D30" s="114"/>
      <c r="E30" s="115"/>
      <c r="F30" s="37" t="s">
        <v>30</v>
      </c>
      <c r="G30" s="37" t="s">
        <v>65</v>
      </c>
      <c r="H30" s="37" t="str">
        <f>+' SHOUGANG Información remitida'!I22</f>
        <v>CONCRETO</v>
      </c>
      <c r="I30" s="106">
        <f>+' SHOUGANG Información remitida'!F22</f>
        <v>15</v>
      </c>
      <c r="J30" s="34" t="str">
        <f t="shared" si="9"/>
        <v>PPC23</v>
      </c>
      <c r="K30" s="34" t="str">
        <f t="shared" si="10"/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L30" s="18">
        <f t="shared" si="11"/>
        <v>0.5248026838439267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x14ac:dyDescent="0.25">
      <c r="A31" s="27">
        <v>19</v>
      </c>
      <c r="B31" s="34" t="s">
        <v>27</v>
      </c>
      <c r="C31" s="113" t="s">
        <v>68</v>
      </c>
      <c r="D31" s="114"/>
      <c r="E31" s="115"/>
      <c r="F31" s="37" t="s">
        <v>30</v>
      </c>
      <c r="G31" s="37" t="s">
        <v>65</v>
      </c>
      <c r="H31" s="37" t="str">
        <f>+' SHOUGANG Información remitida'!I23</f>
        <v>MADERA</v>
      </c>
      <c r="I31" s="106">
        <f>+' SHOUGANG Información remitida'!F23</f>
        <v>13</v>
      </c>
      <c r="J31" s="34" t="str">
        <f t="shared" si="9"/>
        <v>PPM23</v>
      </c>
      <c r="K31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1" s="18">
        <f t="shared" si="11"/>
        <v>1.8651055266391068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x14ac:dyDescent="0.25">
      <c r="A32" s="27">
        <v>20</v>
      </c>
      <c r="B32" s="34" t="s">
        <v>27</v>
      </c>
      <c r="C32" s="113" t="s">
        <v>68</v>
      </c>
      <c r="D32" s="114"/>
      <c r="E32" s="115"/>
      <c r="F32" s="37" t="s">
        <v>30</v>
      </c>
      <c r="G32" s="37" t="s">
        <v>65</v>
      </c>
      <c r="H32" s="37" t="str">
        <f>+' SHOUGANG Información remitida'!I24</f>
        <v>MADERA</v>
      </c>
      <c r="I32" s="106">
        <f>+' SHOUGANG Información remitida'!F24</f>
        <v>13</v>
      </c>
      <c r="J32" s="34" t="str">
        <f t="shared" si="9"/>
        <v>PPM23</v>
      </c>
      <c r="K32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2" s="18">
        <f t="shared" si="11"/>
        <v>1.8651055266391068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x14ac:dyDescent="0.25">
      <c r="A33" s="27">
        <v>21</v>
      </c>
      <c r="B33" s="34" t="s">
        <v>27</v>
      </c>
      <c r="C33" s="113" t="s">
        <v>68</v>
      </c>
      <c r="D33" s="114"/>
      <c r="E33" s="115"/>
      <c r="F33" s="37" t="s">
        <v>30</v>
      </c>
      <c r="G33" s="37" t="s">
        <v>65</v>
      </c>
      <c r="H33" s="37" t="str">
        <f>+' SHOUGANG Información remitida'!I25</f>
        <v>MADERA</v>
      </c>
      <c r="I33" s="106">
        <f>+' SHOUGANG Información remitida'!F25</f>
        <v>13</v>
      </c>
      <c r="J33" s="34" t="str">
        <f t="shared" si="9"/>
        <v>PPM23</v>
      </c>
      <c r="K33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3" s="18">
        <f t="shared" si="11"/>
        <v>1.8651055266391068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x14ac:dyDescent="0.25">
      <c r="A34" s="27">
        <v>22</v>
      </c>
      <c r="B34" s="34" t="s">
        <v>27</v>
      </c>
      <c r="C34" s="113" t="s">
        <v>68</v>
      </c>
      <c r="D34" s="114"/>
      <c r="E34" s="115"/>
      <c r="F34" s="37" t="s">
        <v>30</v>
      </c>
      <c r="G34" s="37" t="s">
        <v>65</v>
      </c>
      <c r="H34" s="37" t="str">
        <f>+' SHOUGANG Información remitida'!I26</f>
        <v>MADERA</v>
      </c>
      <c r="I34" s="106">
        <f>+' SHOUGANG Información remitida'!F26</f>
        <v>13</v>
      </c>
      <c r="J34" s="34" t="str">
        <f t="shared" si="9"/>
        <v>PPM23</v>
      </c>
      <c r="K34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4" s="18">
        <f t="shared" si="11"/>
        <v>1.8651055266391068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x14ac:dyDescent="0.25">
      <c r="A35" s="27">
        <v>23</v>
      </c>
      <c r="B35" s="34" t="s">
        <v>27</v>
      </c>
      <c r="C35" s="113" t="s">
        <v>68</v>
      </c>
      <c r="D35" s="114"/>
      <c r="E35" s="115"/>
      <c r="F35" s="37" t="s">
        <v>30</v>
      </c>
      <c r="G35" s="37" t="s">
        <v>65</v>
      </c>
      <c r="H35" s="37" t="str">
        <f>+' SHOUGANG Información remitida'!I27</f>
        <v>MADERA</v>
      </c>
      <c r="I35" s="106">
        <f>+' SHOUGANG Información remitida'!F27</f>
        <v>17</v>
      </c>
      <c r="J35" s="34" t="str">
        <f t="shared" si="9"/>
        <v>PPM23</v>
      </c>
      <c r="K35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5" s="18">
        <f t="shared" si="11"/>
        <v>1.8651055266391068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x14ac:dyDescent="0.25">
      <c r="A36" s="27">
        <v>24</v>
      </c>
      <c r="B36" s="34" t="s">
        <v>27</v>
      </c>
      <c r="C36" s="113" t="s">
        <v>68</v>
      </c>
      <c r="D36" s="114"/>
      <c r="E36" s="115"/>
      <c r="F36" s="37" t="s">
        <v>30</v>
      </c>
      <c r="G36" s="37" t="s">
        <v>65</v>
      </c>
      <c r="H36" s="37" t="str">
        <f>+' SHOUGANG Información remitida'!I28</f>
        <v>MADERA</v>
      </c>
      <c r="I36" s="106">
        <f>+' SHOUGANG Información remitida'!F28</f>
        <v>17</v>
      </c>
      <c r="J36" s="34" t="str">
        <f t="shared" si="9"/>
        <v>PPM23</v>
      </c>
      <c r="K36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6" s="18">
        <f t="shared" si="11"/>
        <v>1.8651055266391068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x14ac:dyDescent="0.25">
      <c r="A37" s="27">
        <v>25</v>
      </c>
      <c r="B37" s="34" t="s">
        <v>27</v>
      </c>
      <c r="C37" s="113" t="s">
        <v>68</v>
      </c>
      <c r="D37" s="114"/>
      <c r="E37" s="115"/>
      <c r="F37" s="37" t="s">
        <v>30</v>
      </c>
      <c r="G37" s="37" t="s">
        <v>65</v>
      </c>
      <c r="H37" s="37" t="str">
        <f>+' SHOUGANG Información remitida'!I29</f>
        <v>MADERA</v>
      </c>
      <c r="I37" s="106">
        <f>+' SHOUGANG Información remitida'!F29</f>
        <v>17</v>
      </c>
      <c r="J37" s="34" t="str">
        <f t="shared" si="9"/>
        <v>PPM23</v>
      </c>
      <c r="K37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7" s="18">
        <f t="shared" si="11"/>
        <v>1.8651055266391068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x14ac:dyDescent="0.25">
      <c r="A38" s="27">
        <v>26</v>
      </c>
      <c r="B38" s="34" t="s">
        <v>27</v>
      </c>
      <c r="C38" s="113" t="s">
        <v>68</v>
      </c>
      <c r="D38" s="114"/>
      <c r="E38" s="115"/>
      <c r="F38" s="37" t="s">
        <v>30</v>
      </c>
      <c r="G38" s="37" t="s">
        <v>65</v>
      </c>
      <c r="H38" s="37" t="str">
        <f>+' SHOUGANG Información remitida'!I30</f>
        <v>MADERA</v>
      </c>
      <c r="I38" s="106">
        <f>+' SHOUGANG Información remitida'!F30</f>
        <v>17</v>
      </c>
      <c r="J38" s="34" t="str">
        <f t="shared" si="9"/>
        <v>PPM23</v>
      </c>
      <c r="K38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8" s="18">
        <f t="shared" si="11"/>
        <v>1.8651055266391068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x14ac:dyDescent="0.25">
      <c r="A39" s="27">
        <v>27</v>
      </c>
      <c r="B39" s="34" t="s">
        <v>27</v>
      </c>
      <c r="C39" s="113" t="s">
        <v>68</v>
      </c>
      <c r="D39" s="114"/>
      <c r="E39" s="115"/>
      <c r="F39" s="37" t="s">
        <v>30</v>
      </c>
      <c r="G39" s="37" t="s">
        <v>65</v>
      </c>
      <c r="H39" s="37" t="str">
        <f>+' SHOUGANG Información remitida'!I31</f>
        <v>MADERA</v>
      </c>
      <c r="I39" s="106">
        <f>+' SHOUGANG Información remitida'!F31</f>
        <v>17</v>
      </c>
      <c r="J39" s="34" t="str">
        <f t="shared" si="9"/>
        <v>PPM23</v>
      </c>
      <c r="K39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39" s="18">
        <f t="shared" si="11"/>
        <v>1.8651055266391068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x14ac:dyDescent="0.25">
      <c r="A40" s="27">
        <v>28</v>
      </c>
      <c r="B40" s="34" t="s">
        <v>27</v>
      </c>
      <c r="C40" s="113" t="s">
        <v>68</v>
      </c>
      <c r="D40" s="114"/>
      <c r="E40" s="115"/>
      <c r="F40" s="37" t="s">
        <v>30</v>
      </c>
      <c r="G40" s="37" t="s">
        <v>65</v>
      </c>
      <c r="H40" s="37" t="str">
        <f>+' SHOUGANG Información remitida'!I32</f>
        <v>MADERA</v>
      </c>
      <c r="I40" s="106">
        <f>+' SHOUGANG Información remitida'!F32</f>
        <v>17</v>
      </c>
      <c r="J40" s="34" t="str">
        <f t="shared" si="9"/>
        <v>PPM23</v>
      </c>
      <c r="K40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40" s="18">
        <f t="shared" si="11"/>
        <v>1.8651055266391068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x14ac:dyDescent="0.25">
      <c r="A41" s="27">
        <v>29</v>
      </c>
      <c r="B41" s="34" t="s">
        <v>27</v>
      </c>
      <c r="C41" s="113" t="s">
        <v>68</v>
      </c>
      <c r="D41" s="114"/>
      <c r="E41" s="115"/>
      <c r="F41" s="37" t="s">
        <v>30</v>
      </c>
      <c r="G41" s="37" t="s">
        <v>65</v>
      </c>
      <c r="H41" s="37" t="str">
        <f>+' SHOUGANG Información remitida'!I33</f>
        <v>MADERA</v>
      </c>
      <c r="I41" s="106">
        <f>+' SHOUGANG Información remitida'!F33</f>
        <v>15</v>
      </c>
      <c r="J41" s="34" t="str">
        <f t="shared" si="9"/>
        <v>PPM23</v>
      </c>
      <c r="K41" s="34" t="str">
        <f t="shared" si="10"/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L41" s="18">
        <f t="shared" si="11"/>
        <v>1.8651055266391068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x14ac:dyDescent="0.25">
      <c r="A42"/>
      <c r="B42" s="1"/>
      <c r="C42" s="1"/>
      <c r="D42" s="1"/>
      <c r="E42" s="1"/>
      <c r="F42" s="1"/>
      <c r="G42"/>
      <c r="H42"/>
      <c r="I42" s="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x14ac:dyDescent="0.25">
      <c r="A43"/>
      <c r="B43" s="1"/>
      <c r="C43" s="1"/>
      <c r="D43" s="1"/>
      <c r="E43" s="1"/>
      <c r="F43" s="1"/>
      <c r="G43"/>
      <c r="H43"/>
      <c r="I43" s="1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x14ac:dyDescent="0.25">
      <c r="A44"/>
      <c r="B44" s="1"/>
      <c r="C44" s="1"/>
      <c r="D44" s="1"/>
      <c r="E44" s="1"/>
      <c r="F44" s="1"/>
      <c r="G44"/>
      <c r="H44"/>
      <c r="I44" s="1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x14ac:dyDescent="0.25">
      <c r="A45"/>
      <c r="B45"/>
      <c r="C45"/>
      <c r="D45"/>
      <c r="E45"/>
      <c r="F45"/>
      <c r="G45"/>
      <c r="H45"/>
      <c r="I45" s="1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x14ac:dyDescent="0.25">
      <c r="A46"/>
      <c r="B46"/>
      <c r="C46"/>
      <c r="D46"/>
      <c r="E46"/>
      <c r="F46"/>
      <c r="G46"/>
      <c r="H46"/>
      <c r="I46" s="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x14ac:dyDescent="0.25">
      <c r="A47"/>
      <c r="B47"/>
      <c r="C47"/>
      <c r="D47"/>
      <c r="E47"/>
      <c r="F47"/>
      <c r="G47"/>
      <c r="H47"/>
      <c r="I47" s="1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x14ac:dyDescent="0.25">
      <c r="A48"/>
      <c r="B48"/>
      <c r="C48"/>
      <c r="D48"/>
      <c r="E48"/>
      <c r="F48"/>
      <c r="G48"/>
      <c r="H48"/>
      <c r="I48" s="1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x14ac:dyDescent="0.25">
      <c r="A49"/>
      <c r="B49"/>
      <c r="C49"/>
      <c r="D49"/>
      <c r="E49"/>
      <c r="F49"/>
      <c r="G49"/>
      <c r="H49"/>
      <c r="I49" s="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x14ac:dyDescent="0.25">
      <c r="A50"/>
      <c r="B50"/>
      <c r="C50"/>
      <c r="D50"/>
      <c r="E50"/>
      <c r="F50"/>
      <c r="G50"/>
      <c r="H50"/>
      <c r="I50" s="1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x14ac:dyDescent="0.25">
      <c r="A51"/>
      <c r="B51"/>
      <c r="C51"/>
      <c r="D51"/>
      <c r="E51"/>
      <c r="F51"/>
      <c r="G51"/>
      <c r="H51"/>
      <c r="I51" s="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x14ac:dyDescent="0.25">
      <c r="A52"/>
      <c r="B52"/>
      <c r="C52"/>
      <c r="D52"/>
      <c r="E52"/>
      <c r="F52"/>
      <c r="G52"/>
      <c r="H52"/>
      <c r="I52" s="1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x14ac:dyDescent="0.25">
      <c r="A53"/>
      <c r="B53"/>
      <c r="C53"/>
      <c r="D53"/>
      <c r="E53"/>
      <c r="F53"/>
      <c r="G53"/>
      <c r="H53"/>
      <c r="I53" s="1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x14ac:dyDescent="0.25">
      <c r="A54"/>
      <c r="B54"/>
      <c r="C54"/>
      <c r="D54"/>
      <c r="E54"/>
      <c r="F54"/>
      <c r="G54"/>
      <c r="H54"/>
      <c r="I54" s="1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x14ac:dyDescent="0.25">
      <c r="A55"/>
      <c r="B55"/>
      <c r="C55"/>
      <c r="D55"/>
      <c r="E55"/>
      <c r="F55"/>
      <c r="G55"/>
      <c r="H55"/>
      <c r="I55" s="1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x14ac:dyDescent="0.25">
      <c r="A56"/>
      <c r="B56"/>
      <c r="C56"/>
      <c r="D56"/>
      <c r="E56"/>
      <c r="F56"/>
      <c r="G56"/>
      <c r="H56"/>
      <c r="I56" s="1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x14ac:dyDescent="0.25">
      <c r="A57"/>
      <c r="B57"/>
      <c r="C57"/>
      <c r="D57"/>
      <c r="E57"/>
      <c r="F57"/>
      <c r="G57"/>
      <c r="H57"/>
      <c r="I57" s="1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x14ac:dyDescent="0.25">
      <c r="A58"/>
      <c r="B58"/>
      <c r="C58"/>
      <c r="D58"/>
      <c r="E58"/>
      <c r="F58"/>
      <c r="G58"/>
      <c r="H58"/>
      <c r="I58" s="1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x14ac:dyDescent="0.25">
      <c r="A59"/>
      <c r="B59"/>
      <c r="C59"/>
      <c r="D59"/>
      <c r="E59"/>
      <c r="F59"/>
      <c r="G59"/>
      <c r="H59"/>
      <c r="I59" s="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x14ac:dyDescent="0.25">
      <c r="A60"/>
      <c r="B60"/>
      <c r="C60"/>
      <c r="D60"/>
      <c r="E60"/>
      <c r="F60"/>
      <c r="G60"/>
      <c r="H60"/>
      <c r="I60" s="1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x14ac:dyDescent="0.25">
      <c r="A61"/>
      <c r="B61"/>
      <c r="C61"/>
      <c r="D61"/>
      <c r="E61"/>
      <c r="F61"/>
      <c r="G61"/>
      <c r="H61"/>
      <c r="I61" s="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x14ac:dyDescent="0.25">
      <c r="A62"/>
      <c r="B62"/>
      <c r="C62"/>
      <c r="D62"/>
      <c r="E62"/>
      <c r="F62"/>
      <c r="G62"/>
      <c r="H62"/>
      <c r="I62" s="1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x14ac:dyDescent="0.25">
      <c r="A63"/>
      <c r="B63"/>
      <c r="C63"/>
      <c r="D63"/>
      <c r="E63"/>
      <c r="F63"/>
      <c r="G63"/>
      <c r="H63"/>
      <c r="I63" s="1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x14ac:dyDescent="0.25">
      <c r="A64"/>
      <c r="B64"/>
      <c r="C64"/>
      <c r="D64"/>
      <c r="E64"/>
      <c r="F64"/>
      <c r="G64"/>
      <c r="H64"/>
      <c r="I64" s="1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x14ac:dyDescent="0.25">
      <c r="A65"/>
      <c r="B65"/>
      <c r="C65"/>
      <c r="D65"/>
      <c r="E65"/>
      <c r="F65"/>
      <c r="G65"/>
      <c r="H65"/>
      <c r="I65" s="1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x14ac:dyDescent="0.25">
      <c r="A66"/>
      <c r="B66"/>
      <c r="C66"/>
      <c r="D66"/>
      <c r="E66"/>
      <c r="F66"/>
      <c r="G66"/>
      <c r="H66"/>
      <c r="I66" s="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 x14ac:dyDescent="0.25">
      <c r="A67"/>
      <c r="B67"/>
      <c r="C67"/>
      <c r="D67"/>
      <c r="E67"/>
      <c r="F67"/>
      <c r="G67"/>
      <c r="H67"/>
      <c r="I67" s="1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x14ac:dyDescent="0.25">
      <c r="A68"/>
      <c r="B68"/>
      <c r="C68"/>
      <c r="D68"/>
      <c r="E68"/>
      <c r="F68"/>
      <c r="G68"/>
      <c r="H68"/>
      <c r="I68" s="1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x14ac:dyDescent="0.25">
      <c r="A69"/>
      <c r="B69"/>
      <c r="C69"/>
      <c r="D69"/>
      <c r="E69"/>
      <c r="F69"/>
      <c r="G69"/>
      <c r="H69"/>
      <c r="I69" s="1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x14ac:dyDescent="0.25">
      <c r="A70"/>
      <c r="B70"/>
      <c r="C70"/>
      <c r="D70"/>
      <c r="E70"/>
      <c r="F70"/>
      <c r="G70"/>
      <c r="H70"/>
      <c r="I70" s="1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x14ac:dyDescent="0.25">
      <c r="A71"/>
      <c r="B71"/>
      <c r="C71"/>
      <c r="D71"/>
      <c r="E71"/>
      <c r="F71"/>
      <c r="G71"/>
      <c r="H71"/>
      <c r="I71" s="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x14ac:dyDescent="0.25">
      <c r="A72"/>
      <c r="B72"/>
      <c r="C72"/>
      <c r="D72"/>
      <c r="E72"/>
      <c r="F72"/>
      <c r="G72"/>
      <c r="H72"/>
      <c r="I72" s="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x14ac:dyDescent="0.25">
      <c r="A73"/>
      <c r="B73"/>
      <c r="C73"/>
      <c r="D73"/>
      <c r="E73"/>
      <c r="F73"/>
      <c r="G73"/>
      <c r="H73"/>
      <c r="I73" s="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x14ac:dyDescent="0.25">
      <c r="A74"/>
      <c r="B74"/>
      <c r="C74"/>
      <c r="D74"/>
      <c r="E74"/>
      <c r="F74"/>
      <c r="G74"/>
      <c r="H74"/>
      <c r="I74" s="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x14ac:dyDescent="0.25">
      <c r="A75"/>
      <c r="B75"/>
      <c r="C75"/>
      <c r="D75"/>
      <c r="E75"/>
      <c r="F75"/>
      <c r="G75"/>
      <c r="H75"/>
      <c r="I75" s="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x14ac:dyDescent="0.25">
      <c r="A76"/>
      <c r="B76"/>
      <c r="C76"/>
      <c r="D76"/>
      <c r="E76"/>
      <c r="F76"/>
      <c r="G76"/>
      <c r="H76"/>
      <c r="I76" s="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x14ac:dyDescent="0.25">
      <c r="A77"/>
      <c r="B77"/>
      <c r="C77"/>
      <c r="D77"/>
      <c r="E77"/>
      <c r="F77"/>
      <c r="G77"/>
      <c r="H77"/>
      <c r="I77" s="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x14ac:dyDescent="0.25">
      <c r="A78"/>
      <c r="B78"/>
      <c r="C78"/>
      <c r="D78"/>
      <c r="E78"/>
      <c r="F78"/>
      <c r="G78"/>
      <c r="H78"/>
      <c r="I78" s="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x14ac:dyDescent="0.25">
      <c r="A79"/>
      <c r="B79"/>
      <c r="C79"/>
      <c r="D79"/>
      <c r="E79"/>
      <c r="F79"/>
      <c r="G79"/>
      <c r="H79"/>
      <c r="I79" s="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x14ac:dyDescent="0.25">
      <c r="A80"/>
      <c r="B80"/>
      <c r="C80"/>
      <c r="D80"/>
      <c r="E80"/>
      <c r="F80"/>
      <c r="G80"/>
      <c r="H80"/>
      <c r="I80" s="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x14ac:dyDescent="0.25">
      <c r="A81"/>
      <c r="B81"/>
      <c r="C81"/>
      <c r="D81"/>
      <c r="E81"/>
      <c r="F81"/>
      <c r="G81"/>
      <c r="H81"/>
      <c r="I81" s="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x14ac:dyDescent="0.25">
      <c r="A82"/>
      <c r="B82"/>
      <c r="C82"/>
      <c r="D82"/>
      <c r="E82"/>
      <c r="F82"/>
      <c r="G82"/>
      <c r="H82"/>
      <c r="I82" s="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x14ac:dyDescent="0.25">
      <c r="A83"/>
      <c r="B83"/>
      <c r="C83"/>
      <c r="D83"/>
      <c r="E83"/>
      <c r="F83"/>
      <c r="G83"/>
      <c r="H83"/>
      <c r="I83" s="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x14ac:dyDescent="0.25">
      <c r="A84"/>
      <c r="B84"/>
      <c r="C84"/>
      <c r="D84"/>
      <c r="E84"/>
      <c r="F84"/>
      <c r="G84"/>
      <c r="H84"/>
      <c r="I84" s="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x14ac:dyDescent="0.25">
      <c r="A85"/>
      <c r="B85"/>
      <c r="C85"/>
      <c r="D85"/>
      <c r="E85"/>
      <c r="F85"/>
      <c r="G85"/>
      <c r="H85"/>
      <c r="I85" s="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x14ac:dyDescent="0.25">
      <c r="A86"/>
      <c r="B86"/>
      <c r="C86"/>
      <c r="D86"/>
      <c r="E86"/>
      <c r="F86"/>
      <c r="G86"/>
      <c r="H86"/>
      <c r="I86" s="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x14ac:dyDescent="0.25">
      <c r="A87"/>
      <c r="B87"/>
      <c r="C87"/>
      <c r="D87"/>
      <c r="E87"/>
      <c r="F87"/>
      <c r="G87"/>
      <c r="H87"/>
      <c r="I87" s="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5">
      <c r="A88"/>
      <c r="B88"/>
      <c r="C88"/>
      <c r="D88"/>
      <c r="E88"/>
      <c r="F88"/>
      <c r="G88"/>
      <c r="H88"/>
      <c r="I88" s="1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x14ac:dyDescent="0.25">
      <c r="A89"/>
      <c r="B89"/>
      <c r="C89"/>
      <c r="D89"/>
      <c r="E89"/>
      <c r="F89"/>
      <c r="G89"/>
      <c r="H89"/>
      <c r="I89" s="1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x14ac:dyDescent="0.25">
      <c r="A90"/>
      <c r="B90"/>
      <c r="C90"/>
      <c r="D90"/>
      <c r="E90"/>
      <c r="F90"/>
      <c r="G90"/>
      <c r="H90"/>
      <c r="I90" s="1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x14ac:dyDescent="0.25">
      <c r="A91"/>
      <c r="B91"/>
      <c r="C91"/>
      <c r="D91"/>
      <c r="E91"/>
      <c r="F91"/>
      <c r="G91"/>
      <c r="H91"/>
      <c r="I91" s="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x14ac:dyDescent="0.25">
      <c r="A92"/>
      <c r="B92"/>
      <c r="C92"/>
      <c r="D92"/>
      <c r="E92"/>
      <c r="F92"/>
      <c r="G92"/>
      <c r="H92"/>
      <c r="I92" s="1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x14ac:dyDescent="0.25">
      <c r="A93"/>
      <c r="B93"/>
      <c r="C93"/>
      <c r="D93"/>
      <c r="E93"/>
      <c r="F93"/>
      <c r="G93"/>
      <c r="H93"/>
      <c r="I93" s="1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 x14ac:dyDescent="0.25">
      <c r="A94"/>
      <c r="B94"/>
      <c r="C94"/>
      <c r="D94"/>
      <c r="E94"/>
      <c r="F94"/>
      <c r="G94"/>
      <c r="H94"/>
      <c r="I94" s="1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x14ac:dyDescent="0.25">
      <c r="A95"/>
      <c r="B95"/>
      <c r="C95"/>
      <c r="D95"/>
      <c r="E95"/>
      <c r="F95"/>
      <c r="G95"/>
      <c r="H95"/>
      <c r="I95" s="1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x14ac:dyDescent="0.25">
      <c r="A96"/>
      <c r="B96"/>
      <c r="C96"/>
      <c r="D96"/>
      <c r="E96"/>
      <c r="F96"/>
      <c r="G96"/>
      <c r="H96"/>
      <c r="I96" s="1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x14ac:dyDescent="0.25">
      <c r="A97"/>
      <c r="B97"/>
      <c r="C97"/>
      <c r="D97"/>
      <c r="E97"/>
      <c r="F97"/>
      <c r="G97"/>
      <c r="H97"/>
      <c r="I97" s="1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x14ac:dyDescent="0.25">
      <c r="A98"/>
      <c r="B98"/>
      <c r="C98"/>
      <c r="D98"/>
      <c r="E98"/>
      <c r="F98"/>
      <c r="G98"/>
      <c r="H98"/>
      <c r="I98" s="1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 x14ac:dyDescent="0.25">
      <c r="A99"/>
      <c r="B99"/>
      <c r="C99"/>
      <c r="D99"/>
      <c r="E99"/>
      <c r="F99"/>
      <c r="G99"/>
      <c r="H99"/>
      <c r="I99" s="1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 x14ac:dyDescent="0.25">
      <c r="A100"/>
      <c r="B100"/>
      <c r="C100"/>
      <c r="D100"/>
      <c r="E100"/>
      <c r="F100"/>
      <c r="G100"/>
      <c r="H100"/>
      <c r="I100" s="1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 x14ac:dyDescent="0.25">
      <c r="A101"/>
      <c r="B101"/>
      <c r="C101"/>
      <c r="D101"/>
      <c r="E101"/>
      <c r="F101"/>
      <c r="G101"/>
      <c r="H101"/>
      <c r="I101" s="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 x14ac:dyDescent="0.25">
      <c r="A102"/>
      <c r="B102"/>
      <c r="C102"/>
      <c r="D102"/>
      <c r="E102"/>
      <c r="F102"/>
      <c r="G102"/>
      <c r="H102"/>
      <c r="I102" s="1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x14ac:dyDescent="0.25">
      <c r="A103"/>
      <c r="B103"/>
      <c r="C103"/>
      <c r="D103"/>
      <c r="E103"/>
      <c r="F103"/>
      <c r="G103"/>
      <c r="H103"/>
      <c r="I103" s="1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 x14ac:dyDescent="0.25">
      <c r="A104"/>
      <c r="B104"/>
      <c r="C104"/>
      <c r="D104"/>
      <c r="E104"/>
      <c r="F104"/>
      <c r="G104"/>
      <c r="H104"/>
      <c r="I104" s="1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x14ac:dyDescent="0.25">
      <c r="A105"/>
      <c r="B105"/>
      <c r="C105"/>
      <c r="D105"/>
      <c r="E105"/>
      <c r="F105"/>
      <c r="G105"/>
      <c r="H105"/>
      <c r="I105" s="1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x14ac:dyDescent="0.25">
      <c r="A106"/>
      <c r="B106"/>
      <c r="C106"/>
      <c r="D106"/>
      <c r="E106"/>
      <c r="F106"/>
      <c r="G106"/>
      <c r="H106"/>
      <c r="I106" s="1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x14ac:dyDescent="0.25">
      <c r="A107"/>
      <c r="B107"/>
      <c r="C107"/>
      <c r="D107"/>
      <c r="E107"/>
      <c r="F107"/>
      <c r="G107"/>
      <c r="H107"/>
      <c r="I107" s="1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x14ac:dyDescent="0.25">
      <c r="A108"/>
      <c r="B108"/>
      <c r="C108"/>
      <c r="D108"/>
      <c r="E108"/>
      <c r="F108"/>
      <c r="G108"/>
      <c r="H108"/>
      <c r="I108" s="1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x14ac:dyDescent="0.25">
      <c r="A109"/>
      <c r="B109"/>
      <c r="C109"/>
      <c r="D109"/>
      <c r="E109"/>
      <c r="F109"/>
      <c r="G109"/>
      <c r="H109"/>
      <c r="I109" s="1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x14ac:dyDescent="0.25">
      <c r="A110"/>
      <c r="B110"/>
      <c r="C110"/>
      <c r="D110"/>
      <c r="E110"/>
      <c r="F110"/>
      <c r="G110"/>
      <c r="H110"/>
      <c r="I110" s="1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x14ac:dyDescent="0.25">
      <c r="A111"/>
      <c r="B111"/>
      <c r="C111"/>
      <c r="D111"/>
      <c r="E111"/>
      <c r="F111"/>
      <c r="G111"/>
      <c r="H111"/>
      <c r="I111" s="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x14ac:dyDescent="0.25">
      <c r="A112"/>
      <c r="B112"/>
      <c r="C112"/>
      <c r="D112"/>
      <c r="E112"/>
      <c r="F112"/>
      <c r="G112"/>
      <c r="H112"/>
      <c r="I112" s="1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x14ac:dyDescent="0.25">
      <c r="A113"/>
      <c r="B113"/>
      <c r="C113"/>
      <c r="D113"/>
      <c r="E113"/>
      <c r="F113"/>
      <c r="G113"/>
      <c r="H113"/>
      <c r="I113" s="1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x14ac:dyDescent="0.25">
      <c r="A114"/>
      <c r="B114"/>
      <c r="C114"/>
      <c r="D114"/>
      <c r="E114"/>
      <c r="F114"/>
      <c r="G114"/>
      <c r="H114"/>
      <c r="I114" s="1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x14ac:dyDescent="0.25">
      <c r="A115"/>
      <c r="B115"/>
      <c r="C115"/>
      <c r="D115"/>
      <c r="E115"/>
      <c r="F115"/>
      <c r="G115"/>
      <c r="H115"/>
      <c r="I115" s="1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x14ac:dyDescent="0.25">
      <c r="A116"/>
      <c r="B116"/>
      <c r="C116"/>
      <c r="D116"/>
      <c r="E116"/>
      <c r="F116"/>
      <c r="G116"/>
      <c r="H116"/>
      <c r="I116" s="1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x14ac:dyDescent="0.25">
      <c r="A117"/>
      <c r="B117"/>
      <c r="C117"/>
      <c r="D117"/>
      <c r="E117"/>
      <c r="F117"/>
      <c r="G117"/>
      <c r="H117"/>
      <c r="I117" s="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x14ac:dyDescent="0.25">
      <c r="A118"/>
      <c r="B118"/>
      <c r="C118"/>
      <c r="D118"/>
      <c r="E118"/>
      <c r="F118"/>
      <c r="G118"/>
      <c r="H118"/>
      <c r="I118" s="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x14ac:dyDescent="0.25">
      <c r="A119"/>
      <c r="B119"/>
      <c r="C119"/>
      <c r="D119"/>
      <c r="E119"/>
      <c r="F119"/>
      <c r="G119"/>
      <c r="H119"/>
      <c r="I119" s="1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x14ac:dyDescent="0.25">
      <c r="A120"/>
      <c r="B120"/>
      <c r="C120"/>
      <c r="D120"/>
      <c r="E120"/>
      <c r="F120"/>
      <c r="G120"/>
      <c r="H120"/>
      <c r="I120" s="1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x14ac:dyDescent="0.25">
      <c r="A121"/>
      <c r="B121"/>
      <c r="C121"/>
      <c r="D121"/>
      <c r="E121"/>
      <c r="F121"/>
      <c r="G121"/>
      <c r="H121"/>
      <c r="I121" s="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x14ac:dyDescent="0.25">
      <c r="A122"/>
      <c r="B122"/>
      <c r="C122"/>
      <c r="D122"/>
      <c r="E122"/>
      <c r="F122"/>
      <c r="G122"/>
      <c r="H122"/>
      <c r="I122" s="1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x14ac:dyDescent="0.25">
      <c r="A123"/>
      <c r="B123"/>
      <c r="C123"/>
      <c r="D123"/>
      <c r="E123"/>
      <c r="F123"/>
      <c r="G123"/>
      <c r="H123"/>
      <c r="I123" s="1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x14ac:dyDescent="0.25">
      <c r="A124"/>
      <c r="B124"/>
      <c r="C124"/>
      <c r="D124"/>
      <c r="E124"/>
      <c r="F124"/>
      <c r="G124"/>
      <c r="H124"/>
      <c r="I124" s="1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x14ac:dyDescent="0.25">
      <c r="A125"/>
      <c r="B125"/>
      <c r="C125"/>
      <c r="D125"/>
      <c r="E125"/>
      <c r="F125"/>
      <c r="G125"/>
      <c r="H125"/>
      <c r="I125" s="1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x14ac:dyDescent="0.25">
      <c r="A126"/>
      <c r="B126"/>
      <c r="C126"/>
      <c r="D126"/>
      <c r="E126"/>
      <c r="F126"/>
      <c r="G126"/>
      <c r="H126"/>
      <c r="I126" s="1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25">
      <c r="A127"/>
      <c r="B127"/>
      <c r="C127"/>
      <c r="D127"/>
      <c r="E127"/>
      <c r="F127"/>
      <c r="G127"/>
      <c r="H127"/>
      <c r="I127" s="1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x14ac:dyDescent="0.25">
      <c r="A128"/>
      <c r="B128"/>
      <c r="C128"/>
      <c r="D128"/>
      <c r="E128"/>
      <c r="F128"/>
      <c r="G128"/>
      <c r="H128"/>
      <c r="I128" s="1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x14ac:dyDescent="0.25">
      <c r="A129"/>
      <c r="B129"/>
      <c r="C129"/>
      <c r="D129"/>
      <c r="E129"/>
      <c r="F129"/>
      <c r="G129"/>
      <c r="H129"/>
      <c r="I129" s="1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25">
      <c r="A130"/>
      <c r="B130"/>
      <c r="C130"/>
      <c r="D130"/>
      <c r="E130"/>
      <c r="F130"/>
      <c r="G130"/>
      <c r="H130"/>
      <c r="I130" s="1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25">
      <c r="A131"/>
      <c r="B131"/>
      <c r="C131"/>
      <c r="D131"/>
      <c r="E131"/>
      <c r="F131"/>
      <c r="G131"/>
      <c r="H131"/>
      <c r="I131" s="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25">
      <c r="A132"/>
      <c r="B132"/>
      <c r="C132"/>
      <c r="D132"/>
      <c r="E132"/>
      <c r="F132"/>
      <c r="G132"/>
      <c r="H132"/>
      <c r="I132" s="1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25">
      <c r="A133"/>
      <c r="B133"/>
      <c r="C133"/>
      <c r="D133"/>
      <c r="E133"/>
      <c r="F133"/>
      <c r="G133"/>
      <c r="H133"/>
      <c r="I133" s="1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25">
      <c r="A134"/>
      <c r="B134"/>
      <c r="C134"/>
      <c r="D134"/>
      <c r="E134"/>
      <c r="F134"/>
      <c r="G134"/>
      <c r="H134"/>
      <c r="I134" s="1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25">
      <c r="A135"/>
      <c r="B135"/>
      <c r="C135"/>
      <c r="D135"/>
      <c r="E135"/>
      <c r="F135"/>
      <c r="G135"/>
      <c r="H135"/>
      <c r="I135" s="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25">
      <c r="A136"/>
      <c r="B136"/>
      <c r="C136"/>
      <c r="D136"/>
      <c r="E136"/>
      <c r="F136"/>
      <c r="G136"/>
      <c r="H136"/>
      <c r="I136" s="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25">
      <c r="A137"/>
      <c r="B137"/>
      <c r="C137"/>
      <c r="D137"/>
      <c r="E137"/>
      <c r="F137"/>
      <c r="G137"/>
      <c r="H137"/>
      <c r="I137" s="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25">
      <c r="A138"/>
      <c r="B138"/>
      <c r="C138"/>
      <c r="D138"/>
      <c r="E138"/>
      <c r="F138"/>
      <c r="G138"/>
      <c r="H138"/>
      <c r="I138" s="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25">
      <c r="A139"/>
      <c r="B139"/>
      <c r="C139"/>
      <c r="D139"/>
      <c r="E139"/>
      <c r="F139"/>
      <c r="G139"/>
      <c r="H139"/>
      <c r="I139" s="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25">
      <c r="A140"/>
      <c r="B140"/>
      <c r="C140"/>
      <c r="D140"/>
      <c r="E140"/>
      <c r="F140"/>
      <c r="G140"/>
      <c r="H140"/>
      <c r="I140" s="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25">
      <c r="A141"/>
      <c r="B141"/>
      <c r="C141"/>
      <c r="D141"/>
      <c r="E141"/>
      <c r="F141"/>
      <c r="G141"/>
      <c r="H141"/>
      <c r="I141" s="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25">
      <c r="A142"/>
      <c r="B142"/>
      <c r="C142"/>
      <c r="D142"/>
      <c r="E142"/>
      <c r="F142"/>
      <c r="G142"/>
      <c r="H142"/>
      <c r="I142" s="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25">
      <c r="A143"/>
      <c r="B143"/>
      <c r="C143"/>
      <c r="D143"/>
      <c r="E143"/>
      <c r="F143"/>
      <c r="G143"/>
      <c r="H143"/>
      <c r="I143" s="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25">
      <c r="A144"/>
      <c r="B144"/>
      <c r="C144"/>
      <c r="D144"/>
      <c r="E144"/>
      <c r="F144"/>
      <c r="G144"/>
      <c r="H144"/>
      <c r="I144" s="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25">
      <c r="A145"/>
      <c r="B145"/>
      <c r="C145"/>
      <c r="D145"/>
      <c r="E145"/>
      <c r="F145"/>
      <c r="G145"/>
      <c r="H145"/>
      <c r="I145" s="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25">
      <c r="A146"/>
      <c r="B146"/>
      <c r="C146"/>
      <c r="D146"/>
      <c r="E146"/>
      <c r="F146"/>
      <c r="G146"/>
      <c r="H146"/>
      <c r="I146" s="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25">
      <c r="A147"/>
      <c r="B147"/>
      <c r="C147"/>
      <c r="D147"/>
      <c r="E147"/>
      <c r="F147"/>
      <c r="G147"/>
      <c r="H147"/>
      <c r="I147" s="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25">
      <c r="A148"/>
      <c r="B148"/>
      <c r="C148"/>
      <c r="D148"/>
      <c r="E148"/>
      <c r="F148"/>
      <c r="G148"/>
      <c r="H148"/>
      <c r="I148" s="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25">
      <c r="A149"/>
      <c r="B149"/>
      <c r="C149"/>
      <c r="D149"/>
      <c r="E149"/>
      <c r="F149"/>
      <c r="G149"/>
      <c r="H149"/>
      <c r="I149" s="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25">
      <c r="A150"/>
      <c r="B150"/>
      <c r="C150"/>
      <c r="D150"/>
      <c r="E150"/>
      <c r="F150"/>
      <c r="G150"/>
      <c r="H150"/>
      <c r="I150" s="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25">
      <c r="A151"/>
      <c r="B151"/>
      <c r="C151"/>
      <c r="D151"/>
      <c r="E151"/>
      <c r="F151"/>
      <c r="G151"/>
      <c r="H151"/>
      <c r="I151" s="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25">
      <c r="A152"/>
      <c r="B152"/>
      <c r="C152"/>
      <c r="D152"/>
      <c r="E152"/>
      <c r="F152"/>
      <c r="G152"/>
      <c r="H152"/>
      <c r="I152" s="1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25">
      <c r="A153"/>
      <c r="B153"/>
      <c r="C153"/>
      <c r="D153"/>
      <c r="E153"/>
      <c r="F153"/>
      <c r="G153"/>
      <c r="H153"/>
      <c r="I153" s="1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25">
      <c r="A154"/>
      <c r="B154"/>
      <c r="C154"/>
      <c r="D154"/>
      <c r="E154"/>
      <c r="F154"/>
      <c r="G154"/>
      <c r="H154"/>
      <c r="I154" s="1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25">
      <c r="A155"/>
      <c r="B155"/>
      <c r="C155"/>
      <c r="D155"/>
      <c r="E155"/>
      <c r="F155"/>
      <c r="G155"/>
      <c r="H155"/>
      <c r="I155" s="1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25">
      <c r="A156"/>
      <c r="B156"/>
      <c r="C156"/>
      <c r="D156"/>
      <c r="E156"/>
      <c r="F156"/>
      <c r="G156"/>
      <c r="H156"/>
      <c r="I156" s="1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25">
      <c r="A157"/>
      <c r="B157"/>
      <c r="C157"/>
      <c r="D157"/>
      <c r="E157"/>
      <c r="F157"/>
      <c r="G157"/>
      <c r="H157"/>
      <c r="I157" s="1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25">
      <c r="A158"/>
      <c r="B158"/>
      <c r="C158"/>
      <c r="D158"/>
      <c r="E158"/>
      <c r="F158"/>
      <c r="G158"/>
      <c r="H158"/>
      <c r="I158" s="1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25">
      <c r="A159"/>
      <c r="B159"/>
      <c r="C159"/>
      <c r="D159"/>
      <c r="E159"/>
      <c r="F159"/>
      <c r="G159"/>
      <c r="H159"/>
      <c r="I159" s="1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25">
      <c r="A160"/>
      <c r="B160"/>
      <c r="C160"/>
      <c r="D160"/>
      <c r="E160"/>
      <c r="F160"/>
      <c r="G160"/>
      <c r="H160"/>
      <c r="I160" s="1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25">
      <c r="A161"/>
      <c r="B161"/>
      <c r="C161"/>
      <c r="D161"/>
      <c r="E161"/>
      <c r="F161"/>
      <c r="G161"/>
      <c r="H161"/>
      <c r="I161" s="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25">
      <c r="A162"/>
      <c r="B162"/>
      <c r="C162"/>
      <c r="D162"/>
      <c r="E162"/>
      <c r="F162"/>
      <c r="G162"/>
      <c r="H162"/>
      <c r="I162" s="1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25">
      <c r="A163"/>
      <c r="B163"/>
      <c r="C163"/>
      <c r="D163"/>
      <c r="E163"/>
      <c r="F163"/>
      <c r="G163"/>
      <c r="H163"/>
      <c r="I163" s="1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25">
      <c r="A164"/>
      <c r="B164"/>
      <c r="C164"/>
      <c r="D164"/>
      <c r="E164"/>
      <c r="F164"/>
      <c r="G164"/>
      <c r="H164"/>
      <c r="I164" s="1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25">
      <c r="A165"/>
      <c r="B165"/>
      <c r="C165"/>
      <c r="D165"/>
      <c r="E165"/>
      <c r="F165"/>
      <c r="G165"/>
      <c r="H165"/>
      <c r="I165" s="1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25">
      <c r="A166"/>
      <c r="B166"/>
      <c r="C166"/>
      <c r="D166"/>
      <c r="E166"/>
      <c r="F166"/>
      <c r="G166"/>
      <c r="H166"/>
      <c r="I166" s="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25">
      <c r="A167"/>
      <c r="B167"/>
      <c r="C167"/>
      <c r="D167"/>
      <c r="E167"/>
      <c r="F167"/>
      <c r="G167"/>
      <c r="H167"/>
      <c r="I167" s="1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25">
      <c r="A168"/>
      <c r="B168"/>
      <c r="C168"/>
      <c r="D168"/>
      <c r="E168"/>
      <c r="F168"/>
      <c r="G168"/>
      <c r="H168"/>
      <c r="I168" s="1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25">
      <c r="A169"/>
      <c r="B169"/>
      <c r="C169"/>
      <c r="D169"/>
      <c r="E169"/>
      <c r="F169"/>
      <c r="G169"/>
      <c r="H169"/>
      <c r="I169" s="1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</sheetData>
  <sortState ref="A8:Z51">
    <sortCondition ref="L8:L12"/>
  </sortState>
  <mergeCells count="30">
    <mergeCell ref="C24:E24"/>
    <mergeCell ref="C13:E13"/>
    <mergeCell ref="C14:E14"/>
    <mergeCell ref="C15:E15"/>
    <mergeCell ref="C16:E16"/>
    <mergeCell ref="C17:E17"/>
    <mergeCell ref="C18:E18"/>
    <mergeCell ref="C41:E41"/>
    <mergeCell ref="C31:E31"/>
    <mergeCell ref="C32:E32"/>
    <mergeCell ref="C33:E33"/>
    <mergeCell ref="C34:E34"/>
    <mergeCell ref="C35:E35"/>
    <mergeCell ref="C36:E36"/>
    <mergeCell ref="C12:E12"/>
    <mergeCell ref="C37:E37"/>
    <mergeCell ref="C38:E38"/>
    <mergeCell ref="C39:E39"/>
    <mergeCell ref="C40:E40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 SHOUGANG Información remitida</vt:lpstr>
      <vt:lpstr>SICODI</vt:lpstr>
      <vt:lpstr>Cálculo</vt:lpstr>
      <vt:lpstr>' SHOUGANG Información remitida'!Área_de_impresión</vt:lpstr>
      <vt:lpstr>Cálculo!Área_de_impresión</vt:lpstr>
      <vt:lpstr>SICODI!Área_de_impresión</vt:lpstr>
      <vt:lpstr>' SHOUGANG Información remitida'!Títulos_a_imprimir</vt:lpstr>
      <vt:lpstr>SICODI!Títulos_a_imprimir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Henry Cisneros Monasterio</cp:lastModifiedBy>
  <cp:lastPrinted>2018-07-11T17:04:53Z</cp:lastPrinted>
  <dcterms:created xsi:type="dcterms:W3CDTF">2016-03-23T23:48:29Z</dcterms:created>
  <dcterms:modified xsi:type="dcterms:W3CDTF">2019-03-01T18:27:04Z</dcterms:modified>
</cp:coreProperties>
</file>