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0" windowWidth="8505" windowHeight="9720" tabRatio="643"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<sst xmlns="http://schemas.openxmlformats.org/spreadsheetml/2006/main" count="64" uniqueCount="53">
  <si>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</si>
  <si>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</si>
  <si>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</si>
  <si>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</si>
  <si>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</si>
  <si>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</si>
  <si>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</si>
  <si>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</si>
  <si>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</si>
  <si>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</si>
  <si>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</si>
  <si>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</si>
  <si>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</si>
  <si>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</si>
  <si>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</si>
  <si>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</si>
  <si>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</si>
  <si>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</si>
  <si>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</si>
  <si>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</si>
  <si>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</si>
  <si>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</si>
  <si>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</si>
  <si>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</si>
  <si>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</si>
  <si>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</si>
  <si>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</si>
  <si>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</si>
  <si>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</si>
  <si>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</si>
  <si>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</si>
  <si>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</si>
  <si>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</si>
  <si>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</si>
  <si>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</si>
  <si>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</si>
  <si>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SI/NO</t>
  </si>
  <si>
    <t>DIA/MES/AÑO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</si>
  <si>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</si>
  <si>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</si>
  <si>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</si>
  <si>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</si>
  <si>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</si>
  <si>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</si>
  <si>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</si>
  <si>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</si>
  <si>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</si>
  <si>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</si>
  <si>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</si>
  <si>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</si>
  <si>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</si>
  <si>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</si>
  <si>
    <t>VELATEL</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</si>
</sst>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s>
  <fonts count="80">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4">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2" fillId="0" borderId="0" xfId="0" applyFont="1" applyAlignment="1">
      <alignment/>
    </xf>
    <xf numFmtId="0" fontId="0" fillId="0" borderId="0" xfId="0" applyAlignment="1">
      <alignment vertical="center"/>
    </xf>
    <xf numFmtId="171" fontId="0" fillId="0" borderId="15" xfId="48"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43" fontId="0" fillId="34" borderId="12" xfId="0" applyNumberFormat="1" applyFill="1" applyBorder="1" applyAlignment="1">
      <alignment/>
    </xf>
    <xf numFmtId="43" fontId="69" fillId="34" borderId="12" xfId="0" applyNumberFormat="1" applyFont="1" applyFill="1" applyBorder="1" applyAlignment="1">
      <alignment/>
    </xf>
    <xf numFmtId="179" fontId="0" fillId="15" borderId="15" xfId="48" applyNumberFormat="1" applyFont="1" applyFill="1" applyBorder="1" applyAlignment="1">
      <alignment horizontal="center" vertical="center"/>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0" fillId="36" borderId="0" xfId="0" applyNumberFormat="1" applyFont="1" applyFill="1" applyAlignment="1">
      <alignment horizontal="center" vertical="center" wrapText="1"/>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9" fontId="0" fillId="0" borderId="15" xfId="48" applyNumberFormat="1" applyFont="1" applyBorder="1" applyAlignment="1">
      <alignment horizontal="center" vertical="center"/>
    </xf>
    <xf numFmtId="17" fontId="62" fillId="0" borderId="25" xfId="0" applyNumberFormat="1" applyFont="1" applyBorder="1" applyAlignment="1">
      <alignment horizontal="center" vertical="center" wrapText="1"/>
    </xf>
    <xf numFmtId="185" fontId="67" fillId="36" borderId="15" xfId="0" applyNumberFormat="1" applyFont="1" applyFill="1" applyBorder="1" applyAlignment="1">
      <alignment horizontal="center" vertical="center" wrapText="1"/>
    </xf>
    <xf numFmtId="2" fontId="65" fillId="34" borderId="10" xfId="0" applyNumberFormat="1" applyFont="1" applyFill="1" applyBorder="1" applyAlignment="1">
      <alignment/>
    </xf>
    <xf numFmtId="2" fontId="76" fillId="0" borderId="10" xfId="0" applyNumberFormat="1" applyFont="1" applyBorder="1" applyAlignment="1">
      <alignment/>
    </xf>
    <xf numFmtId="2" fontId="10" fillId="34" borderId="0" xfId="0" applyNumberFormat="1" applyFont="1" applyFill="1" applyAlignment="1">
      <alignment horizontal="left" vertical="center" wrapText="1"/>
    </xf>
    <xf numFmtId="0" fontId="11" fillId="34" borderId="15" xfId="0" applyFont="1" applyFill="1" applyBorder="1" applyAlignment="1">
      <alignment horizontal="center" vertical="center" wrapText="1"/>
    </xf>
    <xf numFmtId="0" fontId="42" fillId="34" borderId="26" xfId="0" applyFont="1" applyFill="1" applyBorder="1" applyAlignment="1">
      <alignment/>
    </xf>
    <xf numFmtId="0" fontId="42" fillId="34" borderId="27"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4" fontId="77" fillId="34" borderId="15" xfId="0" applyNumberFormat="1" applyFont="1" applyFill="1" applyBorder="1" applyAlignment="1">
      <alignment horizontal="center" vertical="center" wrapText="1"/>
    </xf>
    <xf numFmtId="194" fontId="78"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3" fontId="67" fillId="36" borderId="15" xfId="0" applyNumberFormat="1" applyFont="1" applyFill="1" applyBorder="1" applyAlignment="1">
      <alignment horizontal="center" vertical="center" wrapText="1"/>
    </xf>
    <xf numFmtId="180" fontId="0" fillId="15" borderId="15" xfId="48" applyNumberFormat="1" applyFont="1" applyFill="1" applyBorder="1" applyAlignment="1">
      <alignment horizontal="center" vertical="center"/>
    </xf>
    <xf numFmtId="2" fontId="7" fillId="33" borderId="0" xfId="0" applyNumberFormat="1" applyFont="1" applyFill="1" applyAlignment="1">
      <alignment horizontal="center" vertical="center" wrapText="1"/>
    </xf>
    <xf numFmtId="0" fontId="79"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9"/>
  <sheetViews>
    <sheetView tabSelected="1" zoomScalePageLayoutView="0" workbookViewId="0" topLeftCell="A1">
      <selection activeCell="A2" sqref="A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86" t="s">
        <v>51</v>
      </c>
      <c r="C2" s="86"/>
      <c r="D2" s="86"/>
      <c r="E2" s="2"/>
    </row>
    <row r="3" spans="2:5" ht="34.5" customHeight="1">
      <c r="B3" s="58" t="s">
        <v>27</v>
      </c>
      <c r="C3" s="59" t="s">
        <v>5</v>
      </c>
      <c r="D3" s="60" t="s">
        <v>52</v>
      </c>
      <c r="E3" s="2"/>
    </row>
    <row r="4" spans="2:5" ht="15" customHeight="1">
      <c r="B4" s="7"/>
      <c r="C4" s="3"/>
      <c r="D4" s="3" t="s">
        <v>36</v>
      </c>
      <c r="E4" s="2"/>
    </row>
    <row r="5" spans="2:5" ht="15" customHeight="1">
      <c r="B5" s="55" t="s">
        <v>6</v>
      </c>
      <c r="C5" s="56"/>
      <c r="D5" s="56"/>
      <c r="E5" s="2"/>
    </row>
    <row r="6" spans="2:5" s="4" customFormat="1" ht="15">
      <c r="B6" s="75" t="s">
        <v>0</v>
      </c>
      <c r="C6" s="56" t="s">
        <v>5</v>
      </c>
      <c r="D6" s="57" t="s">
        <v>41</v>
      </c>
      <c r="E6" s="3"/>
    </row>
    <row r="7" spans="2:5" s="4" customFormat="1" ht="15">
      <c r="B7" s="75" t="s">
        <v>1</v>
      </c>
      <c r="C7" s="56" t="s">
        <v>5</v>
      </c>
      <c r="D7" s="57" t="s">
        <v>42</v>
      </c>
      <c r="E7" s="3"/>
    </row>
    <row r="8" spans="2:5" s="4" customFormat="1" ht="15">
      <c r="B8" s="61" t="s">
        <v>2</v>
      </c>
      <c r="C8" s="56" t="s">
        <v>5</v>
      </c>
      <c r="D8" s="57" t="s">
        <v>42</v>
      </c>
      <c r="E8" s="5"/>
    </row>
    <row r="9" spans="2:5" s="4" customFormat="1" ht="15">
      <c r="B9" s="61" t="s">
        <v>3</v>
      </c>
      <c r="C9" s="56" t="s">
        <v>5</v>
      </c>
      <c r="D9" s="57" t="s">
        <v>42</v>
      </c>
      <c r="E9" s="6"/>
    </row>
    <row r="10" spans="2:4" s="4" customFormat="1" ht="15">
      <c r="B10" s="61" t="s">
        <v>4</v>
      </c>
      <c r="C10" s="56" t="s">
        <v>5</v>
      </c>
      <c r="D10" s="57" t="s">
        <v>42</v>
      </c>
    </row>
    <row r="11" spans="2:5" s="4" customFormat="1" ht="15">
      <c r="B11" s="61" t="s">
        <v>29</v>
      </c>
      <c r="C11" s="56" t="s">
        <v>5</v>
      </c>
      <c r="D11" s="57" t="s">
        <v>42</v>
      </c>
      <c r="E11" s="6"/>
    </row>
    <row r="12" spans="2:4" s="4" customFormat="1" ht="15">
      <c r="B12" s="55"/>
      <c r="C12" s="56"/>
      <c r="D12" s="56"/>
    </row>
    <row r="13" spans="2:4" ht="13.5" customHeight="1">
      <c r="B13" s="56"/>
      <c r="C13" s="56"/>
      <c r="D13" s="56"/>
    </row>
    <row r="14" spans="2:4" ht="15">
      <c r="B14" s="55" t="s">
        <v>7</v>
      </c>
      <c r="C14" s="62" t="s">
        <v>5</v>
      </c>
      <c r="D14" s="63" t="s">
        <v>37</v>
      </c>
    </row>
    <row r="15" ht="15"/>
    <row r="16" spans="2:4" ht="15" customHeight="1">
      <c r="B16" s="66" t="s">
        <v>25</v>
      </c>
      <c r="C16" s="67"/>
      <c r="D16" s="67"/>
    </row>
    <row r="17" spans="2:4" ht="28.5" customHeight="1">
      <c r="B17" s="87" t="s">
        <v>28</v>
      </c>
      <c r="C17" s="87"/>
      <c r="D17" s="87"/>
    </row>
    <row r="18" spans="2:4" ht="20.25">
      <c r="B18" s="68" t="s">
        <v>26</v>
      </c>
      <c r="C18" s="69"/>
      <c r="D18" s="69"/>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B1">
      <selection activeCell="C8" sqref="C8:G12"/>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24</v>
      </c>
    </row>
    <row r="3" ht="18.75">
      <c r="B3" s="42" t="s">
        <v>21</v>
      </c>
    </row>
    <row r="4" ht="21">
      <c r="B4" s="10" t="str">
        <f>+Portada!D3</f>
        <v>VELATEL</v>
      </c>
    </row>
    <row r="6" spans="2:7" ht="34.5" customHeight="1">
      <c r="B6" s="43"/>
      <c r="C6" s="45" t="s">
        <v>23</v>
      </c>
      <c r="D6" s="45" t="s">
        <v>22</v>
      </c>
      <c r="E6" s="45" t="s">
        <v>15</v>
      </c>
      <c r="F6" s="45" t="s">
        <v>16</v>
      </c>
      <c r="G6" s="45" t="s">
        <v>17</v>
      </c>
    </row>
    <row r="7" spans="2:7" ht="18.75" customHeight="1">
      <c r="B7" s="46" t="str">
        <f>+Portada!B6</f>
        <v>Cargo por Originación y/o Terminación en Red de Servicio de Telefonía Fija</v>
      </c>
      <c r="C7" s="44" t="str">
        <f>+'Cargo Fija'!K6</f>
        <v>Dólares</v>
      </c>
      <c r="D7" s="44" t="str">
        <f>+'Cargo Fija'!K7</f>
        <v>Por minuto</v>
      </c>
      <c r="E7" s="80">
        <f>+'Cargo Fija'!K8</f>
        <v>0.00824</v>
      </c>
      <c r="F7" s="80">
        <f>+'Cargo Fija'!L8</f>
        <v>0.0026183807516417298</v>
      </c>
      <c r="G7" s="80">
        <f>+'Cargo Fija'!M8</f>
        <v>0.00825361083888833</v>
      </c>
    </row>
    <row r="8" spans="2:7" ht="18.75" customHeight="1">
      <c r="B8" s="46" t="str">
        <f>+Portada!B7</f>
        <v>Cargo por Originación y/o Terminación en Red de Servicios Móviles</v>
      </c>
      <c r="C8" s="44"/>
      <c r="D8" s="44"/>
      <c r="E8" s="80"/>
      <c r="F8" s="80"/>
      <c r="G8" s="80"/>
    </row>
    <row r="9" spans="2:7" ht="18.75" customHeight="1">
      <c r="B9" s="46" t="str">
        <f>+Portada!B8</f>
        <v>Cargo por Transporte Conmutado Local</v>
      </c>
      <c r="C9" s="44"/>
      <c r="D9" s="44"/>
      <c r="E9" s="70"/>
      <c r="F9" s="70"/>
      <c r="G9" s="70"/>
    </row>
    <row r="10" spans="2:7" ht="18.75" customHeight="1">
      <c r="B10" s="46" t="str">
        <f>+Portada!B9</f>
        <v>Cargo por Transporte Conmutado de Larga Distancia Nacional</v>
      </c>
      <c r="C10" s="44"/>
      <c r="D10" s="44"/>
      <c r="E10" s="70"/>
      <c r="F10" s="70"/>
      <c r="G10" s="70"/>
    </row>
    <row r="11" spans="2:7" ht="18.75" customHeight="1">
      <c r="B11" s="46" t="str">
        <f>+Portada!B10</f>
        <v>Cargo por Acceso a Teléfonos Públicos Úrbanos</v>
      </c>
      <c r="C11" s="44"/>
      <c r="D11" s="44"/>
      <c r="E11" s="70"/>
      <c r="F11" s="70"/>
      <c r="G11" s="70"/>
    </row>
    <row r="12" spans="2:7" ht="18.75" customHeight="1">
      <c r="B12" s="46" t="str">
        <f>+Portada!B11</f>
        <v>Cargo por Acceso a Plataforma de Pago</v>
      </c>
      <c r="C12" s="44"/>
      <c r="D12" s="44"/>
      <c r="E12" s="70"/>
      <c r="F12" s="70"/>
      <c r="G12" s="70"/>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P7" sqref="P7:Q7"/>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48" t="str">
        <f>+IF(Portada!D6="NO","NO SE BRINDA ESTA FACILIDAD"," ")</f>
        <v> </v>
      </c>
      <c r="O1" s="19"/>
      <c r="P1" s="19"/>
      <c r="Q1" s="19"/>
      <c r="R1" s="19"/>
      <c r="S1" s="19"/>
    </row>
    <row r="2" spans="1:20" ht="23.25" customHeight="1" thickTop="1">
      <c r="A2" s="73" t="str">
        <f>+Portada!B6</f>
        <v>Cargo por Originación y/o Terminación en Red de Servicio de Telefonía Fija</v>
      </c>
      <c r="B2" s="26"/>
      <c r="C2" s="26"/>
      <c r="D2" s="26"/>
      <c r="E2" s="26"/>
      <c r="F2" s="26"/>
      <c r="G2" s="26"/>
      <c r="H2" s="26"/>
      <c r="N2" s="17"/>
      <c r="O2" s="30"/>
      <c r="P2" s="31"/>
      <c r="Q2" s="31"/>
      <c r="R2" s="31"/>
      <c r="S2" s="32"/>
      <c r="T2" s="18"/>
    </row>
    <row r="3" spans="1:20" ht="18.75">
      <c r="A3" s="74" t="str">
        <f>Portada!D3</f>
        <v>VELATEL</v>
      </c>
      <c r="N3" s="17"/>
      <c r="O3" s="33"/>
      <c r="S3" s="34"/>
      <c r="T3" s="18"/>
    </row>
    <row r="4" spans="2:20" ht="21">
      <c r="B4" s="19"/>
      <c r="C4" s="19"/>
      <c r="D4" s="19"/>
      <c r="E4" s="19"/>
      <c r="N4" s="17"/>
      <c r="O4" s="33"/>
      <c r="P4" s="25" t="s">
        <v>20</v>
      </c>
      <c r="S4" s="34"/>
      <c r="T4" s="18"/>
    </row>
    <row r="5" spans="1:20" ht="48" customHeight="1">
      <c r="A5" s="17"/>
      <c r="B5" s="22" t="s">
        <v>9</v>
      </c>
      <c r="C5" s="22" t="s">
        <v>11</v>
      </c>
      <c r="D5" s="22" t="s">
        <v>13</v>
      </c>
      <c r="E5" s="22" t="s">
        <v>30</v>
      </c>
      <c r="F5" s="18"/>
      <c r="G5" s="22" t="s">
        <v>38</v>
      </c>
      <c r="H5" s="22" t="s">
        <v>39</v>
      </c>
      <c r="I5" s="22" t="s">
        <v>32</v>
      </c>
      <c r="K5" s="28" t="s">
        <v>35</v>
      </c>
      <c r="L5" s="76" t="s">
        <v>49</v>
      </c>
      <c r="M5" s="76" t="s">
        <v>50</v>
      </c>
      <c r="N5" s="17"/>
      <c r="O5" s="33"/>
      <c r="P5" s="27" t="s">
        <v>18</v>
      </c>
      <c r="Q5" s="26"/>
      <c r="R5" s="26"/>
      <c r="S5" s="35"/>
      <c r="T5" s="18"/>
    </row>
    <row r="6" spans="1:20" ht="15">
      <c r="A6" s="17"/>
      <c r="B6" s="71">
        <v>40544</v>
      </c>
      <c r="C6" s="84"/>
      <c r="D6" s="84"/>
      <c r="E6" s="82"/>
      <c r="F6" s="18"/>
      <c r="G6" s="64">
        <v>6601869</v>
      </c>
      <c r="H6" s="64">
        <v>20810288</v>
      </c>
      <c r="I6" s="65">
        <f>+H6/G6</f>
        <v>3.1521812989624607</v>
      </c>
      <c r="J6" s="17"/>
      <c r="K6" s="47" t="s">
        <v>44</v>
      </c>
      <c r="L6" s="77"/>
      <c r="M6" s="77"/>
      <c r="N6" s="17"/>
      <c r="O6" s="33"/>
      <c r="P6" s="41"/>
      <c r="Q6" s="41"/>
      <c r="R6" s="26"/>
      <c r="S6" s="35"/>
      <c r="T6" s="18"/>
    </row>
    <row r="7" spans="1:20" ht="15.75">
      <c r="A7" s="17"/>
      <c r="B7" s="71">
        <v>40575</v>
      </c>
      <c r="C7" s="84"/>
      <c r="D7" s="84"/>
      <c r="E7" s="82"/>
      <c r="F7" s="18"/>
      <c r="G7" s="18"/>
      <c r="H7" s="18"/>
      <c r="K7" s="47" t="s">
        <v>43</v>
      </c>
      <c r="L7" s="78"/>
      <c r="M7" s="78"/>
      <c r="N7" s="17"/>
      <c r="O7" s="40"/>
      <c r="P7" s="85">
        <f>+K8</f>
        <v>0.00824</v>
      </c>
      <c r="Q7" s="85">
        <f>+L8*C18/(C18+D18)+M8*D18/(C18+D18)</f>
        <v>0.008239999999999999</v>
      </c>
      <c r="R7" s="50" t="str">
        <f>+IF(P7=Q7,"VERIFICADO","NO CUMPLE")</f>
        <v>VERIFICADO</v>
      </c>
      <c r="S7" s="35"/>
      <c r="T7" s="18"/>
    </row>
    <row r="8" spans="1:20" ht="15">
      <c r="A8" s="17"/>
      <c r="B8" s="71">
        <v>40603</v>
      </c>
      <c r="C8" s="84"/>
      <c r="D8" s="84"/>
      <c r="E8" s="82"/>
      <c r="F8" s="18"/>
      <c r="G8" s="18"/>
      <c r="H8" s="18"/>
      <c r="K8" s="72">
        <v>0.00824</v>
      </c>
      <c r="L8" s="79">
        <f>+(K8*(C18+D18)*G6)/(C18*G6+D18*H6)</f>
        <v>0.0026183807516417298</v>
      </c>
      <c r="M8" s="79">
        <f>+(K8*(C18+D18)*H6)/(C18*G6+D18*H6)</f>
        <v>0.00825361083888833</v>
      </c>
      <c r="N8" s="17"/>
      <c r="O8" s="33"/>
      <c r="P8" s="52"/>
      <c r="Q8" s="52"/>
      <c r="R8" s="49"/>
      <c r="S8" s="35"/>
      <c r="T8" s="18"/>
    </row>
    <row r="9" spans="1:20" ht="15" customHeight="1">
      <c r="A9" s="17"/>
      <c r="B9" s="71">
        <v>40634</v>
      </c>
      <c r="C9" s="84"/>
      <c r="D9" s="84"/>
      <c r="E9" s="82"/>
      <c r="F9" s="18"/>
      <c r="G9" s="24" t="s">
        <v>14</v>
      </c>
      <c r="N9" s="17"/>
      <c r="O9" s="33"/>
      <c r="P9" s="53" t="s">
        <v>19</v>
      </c>
      <c r="Q9" s="54"/>
      <c r="R9" s="49"/>
      <c r="S9" s="35"/>
      <c r="T9" s="18"/>
    </row>
    <row r="10" spans="1:20" ht="15">
      <c r="A10" s="17"/>
      <c r="B10" s="71">
        <v>40664</v>
      </c>
      <c r="C10" s="84"/>
      <c r="D10" s="84"/>
      <c r="E10" s="82"/>
      <c r="F10" s="18"/>
      <c r="G10" s="15" t="s">
        <v>45</v>
      </c>
      <c r="H10" s="18"/>
      <c r="N10" s="17"/>
      <c r="O10" s="33"/>
      <c r="P10" s="54"/>
      <c r="Q10" s="54"/>
      <c r="R10" s="49"/>
      <c r="S10" s="35"/>
      <c r="T10" s="18"/>
    </row>
    <row r="11" spans="1:20" ht="15.75">
      <c r="A11" s="17"/>
      <c r="B11" s="71">
        <v>40695</v>
      </c>
      <c r="C11" s="84"/>
      <c r="D11" s="84"/>
      <c r="E11" s="82"/>
      <c r="F11" s="18"/>
      <c r="G11" s="15" t="s">
        <v>46</v>
      </c>
      <c r="H11" s="18"/>
      <c r="N11" s="17"/>
      <c r="O11" s="33"/>
      <c r="P11" s="51">
        <f>+H6/G6</f>
        <v>3.1521812989624607</v>
      </c>
      <c r="Q11" s="51">
        <f>+M8/L8</f>
        <v>3.15218129896246</v>
      </c>
      <c r="R11" s="50" t="str">
        <f>+IF(P11=Q11,"VERIFICADO","NO CUMPLE")</f>
        <v>VERIFICADO</v>
      </c>
      <c r="S11" s="35"/>
      <c r="T11" s="18"/>
    </row>
    <row r="12" spans="1:20" ht="15">
      <c r="A12" s="17"/>
      <c r="B12" s="71">
        <v>40725</v>
      </c>
      <c r="C12" s="84"/>
      <c r="D12" s="84"/>
      <c r="E12" s="82"/>
      <c r="F12" s="18"/>
      <c r="G12" s="15" t="s">
        <v>47</v>
      </c>
      <c r="H12" s="18"/>
      <c r="N12" s="17"/>
      <c r="O12" s="33"/>
      <c r="R12" s="26"/>
      <c r="S12" s="35"/>
      <c r="T12" s="18"/>
    </row>
    <row r="13" spans="1:20" ht="15.75" thickBot="1">
      <c r="A13" s="17"/>
      <c r="B13" s="71">
        <v>40756</v>
      </c>
      <c r="C13" s="84"/>
      <c r="D13" s="84"/>
      <c r="E13" s="82"/>
      <c r="F13" s="18"/>
      <c r="G13" s="15" t="s">
        <v>48</v>
      </c>
      <c r="H13" s="18"/>
      <c r="N13" s="17"/>
      <c r="O13" s="36"/>
      <c r="P13" s="37"/>
      <c r="Q13" s="37"/>
      <c r="R13" s="38"/>
      <c r="S13" s="39"/>
      <c r="T13" s="18"/>
    </row>
    <row r="14" spans="1:19" ht="15.75" thickTop="1">
      <c r="A14" s="17"/>
      <c r="B14" s="71">
        <v>40787</v>
      </c>
      <c r="C14" s="84"/>
      <c r="D14" s="84"/>
      <c r="E14" s="82"/>
      <c r="F14" s="18"/>
      <c r="G14" s="15" t="s">
        <v>33</v>
      </c>
      <c r="H14" s="18"/>
      <c r="N14" s="17"/>
      <c r="O14" s="21"/>
      <c r="P14" s="29"/>
      <c r="Q14" s="29"/>
      <c r="R14" s="29"/>
      <c r="S14" s="29"/>
    </row>
    <row r="15" spans="1:14" ht="15">
      <c r="A15" s="17"/>
      <c r="B15" s="71">
        <v>40817</v>
      </c>
      <c r="C15" s="84"/>
      <c r="D15" s="84"/>
      <c r="E15" s="82"/>
      <c r="F15" s="18"/>
      <c r="G15" s="15" t="s">
        <v>34</v>
      </c>
      <c r="H15" s="18"/>
      <c r="N15" s="17"/>
    </row>
    <row r="16" spans="1:14" ht="15">
      <c r="A16" s="17"/>
      <c r="B16" s="71">
        <v>40848</v>
      </c>
      <c r="C16" s="84"/>
      <c r="D16" s="84"/>
      <c r="E16" s="82"/>
      <c r="F16" s="18"/>
      <c r="G16" s="18"/>
      <c r="H16" s="18"/>
      <c r="N16" s="17"/>
    </row>
    <row r="17" spans="1:14" ht="15">
      <c r="A17" s="17"/>
      <c r="B17" s="71">
        <v>40878</v>
      </c>
      <c r="C17" s="84"/>
      <c r="D17" s="84"/>
      <c r="E17" s="82"/>
      <c r="F17" s="18"/>
      <c r="G17" s="18"/>
      <c r="H17" s="18"/>
      <c r="N17" s="17"/>
    </row>
    <row r="18" spans="1:14" ht="15">
      <c r="A18" s="17"/>
      <c r="B18" s="23" t="s">
        <v>10</v>
      </c>
      <c r="C18" s="81">
        <v>19528.249999699998</v>
      </c>
      <c r="D18" s="81">
        <v>8065659.066699998</v>
      </c>
      <c r="E18" s="83">
        <v>8085187.316699699</v>
      </c>
      <c r="F18" s="18"/>
      <c r="G18" s="18"/>
      <c r="H18" s="18"/>
      <c r="N18" s="17"/>
    </row>
    <row r="19" spans="2:14" ht="9.75" customHeight="1">
      <c r="B19" s="20"/>
      <c r="C19" s="21"/>
      <c r="D19" s="21"/>
      <c r="E19" s="21"/>
      <c r="N19" s="17"/>
    </row>
    <row r="20" ht="15">
      <c r="B20" s="14" t="s">
        <v>12</v>
      </c>
    </row>
    <row r="21" spans="2:5" s="16" customFormat="1" ht="77.25" customHeight="1">
      <c r="B21" s="88" t="s">
        <v>31</v>
      </c>
      <c r="C21" s="89"/>
      <c r="D21" s="89"/>
      <c r="E21" s="90"/>
    </row>
    <row r="22" spans="2:5" s="16" customFormat="1" ht="76.5" customHeight="1">
      <c r="B22" s="88" t="s">
        <v>40</v>
      </c>
      <c r="C22" s="89"/>
      <c r="D22" s="89"/>
      <c r="E22" s="90"/>
    </row>
    <row r="23" spans="2:5" s="16" customFormat="1" ht="28.5" customHeight="1">
      <c r="B23" s="91"/>
      <c r="C23" s="92"/>
      <c r="D23" s="92"/>
      <c r="E23" s="93"/>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joselo romero</cp:lastModifiedBy>
  <cp:lastPrinted>2012-03-12T23:00:01Z</cp:lastPrinted>
  <dcterms:created xsi:type="dcterms:W3CDTF">2009-10-19T09:22:18Z</dcterms:created>
  <dcterms:modified xsi:type="dcterms:W3CDTF">2012-07-25T22:01:35Z</dcterms:modified>
  <cp:category/>
  <cp:version/>
  <cp:contentType/>
  <cp:contentStatus/>
</cp:coreProperties>
</file>