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 windowWidth="9660" windowHeight="11985" tabRatio="643" activeTab="2"/>
  </bookViews>
  <sheets>
    <sheet name="Portada" sheetId="1" r:id="rId1"/>
    <sheet name="Resumen" sheetId="2" r:id="rId2"/>
    <sheet name="Cargo Fija" sheetId="3" r:id="rId3"/>
    <sheet name="Cargo Móvil" sheetId="4" r:id="rId4"/>
    <sheet name="Cargo TCLocal" sheetId="5" r:id="rId5"/>
    <sheet name="Cargo TCLDN" sheetId="6" r:id="rId6"/>
    <sheet name="Cargo TUP" sheetId="7" r:id="rId7"/>
    <sheet name="Cargo Plataforma" sheetId="8" r:id="rId8"/>
  </sheets>
  <definedNames/>
  <calcPr fullCalcOnLoad="1"/>
</workbook>
</file>

<file path=xl/sharedStrings.xml><?xml version="1.0" encoding="utf-8"?>
<sst xmlns="http://schemas.openxmlformats.org/spreadsheetml/2006/main" count="186" uniqueCount="79">
  <si>
    <t>Cargo por Originación y/o Terminación en Red de Servicio de Telefonía Fija</t>
  </si>
  <si>
    <t>Cargo por Originación y/o Terminación en Red de Servicios Móviles</t>
  </si>
  <si>
    <t>Cargo por Transporte Conmutado Local</t>
  </si>
  <si>
    <t>Cargo por Transporte Conmutado de Larga Distancia Nacional</t>
  </si>
  <si>
    <t>Cargo por Acceso a Teléfonos Públicos Úrbanos</t>
  </si>
  <si>
    <t>:</t>
  </si>
  <si>
    <t>Cargos a diferenciar:</t>
  </si>
  <si>
    <t>FECHA</t>
  </si>
  <si>
    <t>ESTIMACIÓN DE CARGOS DIFERENCIADOS:</t>
  </si>
  <si>
    <t>Mes</t>
  </si>
  <si>
    <t>TOTAL</t>
  </si>
  <si>
    <t>Tráfico a/desde operadores rurales
(miles de minutos) a/</t>
  </si>
  <si>
    <t>NOTAS:</t>
  </si>
  <si>
    <t>Tráfico operadores urbanos
(miles de minutos) b/</t>
  </si>
  <si>
    <t>NOTA:</t>
  </si>
  <si>
    <t>Cargo Vigente</t>
  </si>
  <si>
    <t>Cargo Rural</t>
  </si>
  <si>
    <t>Cargo Urbano</t>
  </si>
  <si>
    <t>PRIMERA CONDICIÓN:</t>
  </si>
  <si>
    <t>SEGUNDA CONDICIÓN:</t>
  </si>
  <si>
    <t>VERIFICACIÓN DE CONDICIONES:</t>
  </si>
  <si>
    <t>EMPRESA</t>
  </si>
  <si>
    <t>Tasación</t>
  </si>
  <si>
    <t>Moneda</t>
  </si>
  <si>
    <t>MONEDA</t>
  </si>
  <si>
    <t>TASACIÓN</t>
  </si>
  <si>
    <t>RESUMEN DE CARGOS DIFERENCIADOS</t>
  </si>
  <si>
    <t xml:space="preserve">NOTA: </t>
  </si>
  <si>
    <t>Sólo llenar las celdas de color amarillo.</t>
  </si>
  <si>
    <t>EMPRESA OPERADORA:</t>
  </si>
  <si>
    <t>El concesionario está obligado a diferenciar todo cargo de interconexión que se derive de prestaciones reguladas brindadas a algún operador. Si el concesionario no brinda alguna prestación a ningún operador puede marcar "NO" según corresponda.</t>
  </si>
  <si>
    <t>Cargo por Acceso a Plataforma de Pago</t>
  </si>
  <si>
    <t>VALOR</t>
  </si>
  <si>
    <t>Tráfico Total
(miles de minutos)</t>
  </si>
  <si>
    <t>a/ Tráfico correspondiente a las comunicaciones entrantes a (o salientes de) los teléfonos de áreas rurales y lugares de preferente interés social que utilicen la Originación y/o Terminación en Red de Servicio de Telefonía Fija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 de Telefonía Fija utilizado.</t>
  </si>
  <si>
    <t>Ratio Poblacional c/</t>
  </si>
  <si>
    <t xml:space="preserve">d/ Cargo que concesionario cobra actualmente. Informar sobre la tasación y el tipo de moneda. </t>
  </si>
  <si>
    <t xml:space="preserve">e/ Cargo que concesionario cobraría al operador rural. </t>
  </si>
  <si>
    <t xml:space="preserve">f/ Cargo que concesionario cobraría a operador urbano. </t>
  </si>
  <si>
    <r>
      <t>Cargo Vigente</t>
    </r>
    <r>
      <rPr>
        <b/>
        <sz val="11"/>
        <color indexed="8"/>
        <rFont val="Calibri"/>
        <family val="2"/>
      </rPr>
      <t xml:space="preserve"> d/</t>
    </r>
  </si>
  <si>
    <r>
      <t>Cargo Rural</t>
    </r>
    <r>
      <rPr>
        <b/>
        <sz val="11"/>
        <color indexed="10"/>
        <rFont val="Calibri"/>
        <family val="2"/>
      </rPr>
      <t xml:space="preserve"> </t>
    </r>
    <r>
      <rPr>
        <b/>
        <sz val="11"/>
        <color indexed="8"/>
        <rFont val="Calibri"/>
        <family val="2"/>
      </rPr>
      <t>e/</t>
    </r>
  </si>
  <si>
    <r>
      <t xml:space="preserve">Cargo Urbano </t>
    </r>
    <r>
      <rPr>
        <b/>
        <sz val="11"/>
        <color indexed="8"/>
        <rFont val="Calibri"/>
        <family val="2"/>
      </rPr>
      <t>f/</t>
    </r>
  </si>
  <si>
    <t>a/ Tráfico correspondiente a las comunicaciones entrantes a (o salientes de) los teléfonos de áreas rurales y lugares de preferente interés social que utilicen la Originación y/o Terminación en Red de Servicios Móviles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Servicios Móviles utilizado.</t>
  </si>
  <si>
    <t>a/ Tráfico correspondiente a las comunicaciones entrantes a (o salientes de) los teléfonos de áreas rurales y lugares de preferente interés social que utilicen el Transporte Conmutado Local del concesionario que informa, incluyendo el tráfico derivado de las referidas comunicaciones que son operadas por el mismo concesionario, aún cuando el respectivo tráfico no esté sujeto a liquidación y pago explícito del cargo por el Transporte Conmutado Local utilizado.</t>
  </si>
  <si>
    <t>a/ Tráfico correspondiente a las comunicaciones entrantes a (o salientes de) los teléfonos de áreas rurales y lugares de preferente interés social que utilicen el Transporte Conmutado de Larga Distancia Nacional del concesionario que informa, incluyendo el tráfico derivado de las referidas comunicaciones que son operadas por el mismo concesionario, aún cuando el respectivo tráfico no esté sujeto a liquidación y pago explícito del cargo por el Transporte Conmutado de Larga Distancia Nacional utilizado.</t>
  </si>
  <si>
    <t>a/ Tráfico correspondiente a las comunicaciones entrantes a (o salientes de) los teléfonos de áreas rurales y lugares de preferente interés social que utilicen el Acceso a los Teléfonos Públicos Urbanos del concesionario que informa, incluyendo el tráfico derivado de las referidas comunicaciones que son operadas por el mismo concesionario, aún cuando el respectivo tráfico no esté sujeto a liquidación y pago explícito del cargo por el Acceso a los Teléfonos Públicos Urbanos utilizado.</t>
  </si>
  <si>
    <t>a/ Tráfico correspondiente a las comunicaciones entrantes a (o salientes de) los teléfonos de áreas rurales y lugares de preferente interés social que utilicen el Acceso a la Plataforma de Pago del concesionario que informa, incluyendo el tráfico derivado de las referidas comunicaciones que son operadas por el mismo concesionario, aún cuando el respectivo tráfico no esté sujeto a liquidación y pago explícito del cargo por el Acceso a la Plataforma de Pago utilizado.</t>
  </si>
  <si>
    <t>SI/NO</t>
  </si>
  <si>
    <t>Poblacional Rural c/</t>
  </si>
  <si>
    <t>Población Urbana c/</t>
  </si>
  <si>
    <t>c/ Ratio: Población urbana entre población rural. Fuente: INEI (Oficio Nº 114-2010-INEI/J).</t>
  </si>
  <si>
    <t>Enero / Año</t>
  </si>
  <si>
    <t>Febrero / Año</t>
  </si>
  <si>
    <t>Marzo / Año</t>
  </si>
  <si>
    <t>Abril / Año</t>
  </si>
  <si>
    <t>Mayo / Año</t>
  </si>
  <si>
    <t>Junio / Año</t>
  </si>
  <si>
    <t>Julio / Año</t>
  </si>
  <si>
    <t>Agosto / Año</t>
  </si>
  <si>
    <t>Setiembre / Año</t>
  </si>
  <si>
    <t>Octubre / Año</t>
  </si>
  <si>
    <t>Noviembre / Año</t>
  </si>
  <si>
    <t>Diciembre / Año</t>
  </si>
  <si>
    <t>b/ Tráfico correspondiente a todas las comunicaciones que utilizan la Originación y/o Terminación en Red de Servicios Móviles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Servicios Móviles utilizado.</t>
  </si>
  <si>
    <t>b/ Tráfico correspondiente a todas las comunicaciones que utilizan el Transporte Conmutado Local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Transporte Conmutado Local utilizado.</t>
  </si>
  <si>
    <t>b/ Tráfico correspondiente a todas las comunicaciones que utilizan el Transporte Conmutado de Larga Distancia Nacional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Transporte Conmutado de Larga Distancia Nacional utilizado.</t>
  </si>
  <si>
    <t>b/ Tráfico correspondiente a todas las comunicaciones que utilizan el Acceso a los Teléfonos Públicos Urbanos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Acceso a los Teléfonos Públicos Urbanos utilizado.</t>
  </si>
  <si>
    <t>b/ Tráfico correspondiente a todas las comunicaciones que utilizan el Acceso a la Plataforma de Pago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Acceso a la Plataforma de Pago utilizado.</t>
  </si>
  <si>
    <t>b/ Tráfico correspondiente a todas las comunicaciones que utilizan la Originación y/o Terminación en Red de Servicio de Telefonía Fija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 de Telefonía Fija utilizado.</t>
  </si>
  <si>
    <t>SI</t>
  </si>
  <si>
    <t>NO</t>
  </si>
  <si>
    <t>Por minuto</t>
  </si>
  <si>
    <t>Dólares</t>
  </si>
  <si>
    <t xml:space="preserve">c/ Ratio: Población urbana entre población rural. </t>
  </si>
  <si>
    <t>Fuente: INEI (Oficio Nº 114-2010-INEI/J).</t>
  </si>
  <si>
    <t xml:space="preserve">d/ Cargo que concesionario cobra actualmente. </t>
  </si>
  <si>
    <t xml:space="preserve">Informar sobre la tasación y el tipo de moneda. </t>
  </si>
  <si>
    <t>AMERICATEL</t>
  </si>
  <si>
    <t>ANEXO Nº 03:
HOJA DE CÁLCULO DE ESTIMACIÓN DE CARGOS DIFERENCIADOS 2012
(Resolución Nº 038-2010-CD/OSIPTEL)</t>
  </si>
</sst>
</file>

<file path=xl/styles.xml><?xml version="1.0" encoding="utf-8"?>
<styleSheet xmlns="http://schemas.openxmlformats.org/spreadsheetml/2006/main">
  <numFmts count="38">
    <numFmt numFmtId="5" formatCode="&quot;S/.&quot;#,##0;&quot;S/.&quot;\-#,##0"/>
    <numFmt numFmtId="6" formatCode="&quot;S/.&quot;#,##0;[Red]&quot;S/.&quot;\-#,##0"/>
    <numFmt numFmtId="7" formatCode="&quot;S/.&quot;#,##0.00;&quot;S/.&quot;\-#,##0.00"/>
    <numFmt numFmtId="8" formatCode="&quot;S/.&quot;#,##0.00;[Red]&quot;S/.&quot;\-#,##0.00"/>
    <numFmt numFmtId="42" formatCode="_ &quot;S/.&quot;* #,##0_ ;_ &quot;S/.&quot;* \-#,##0_ ;_ &quot;S/.&quot;* &quot;-&quot;_ ;_ @_ "/>
    <numFmt numFmtId="41" formatCode="_ * #,##0_ ;_ * \-#,##0_ ;_ * &quot;-&quot;_ ;_ @_ "/>
    <numFmt numFmtId="44" formatCode="_ &quot;S/.&quot;* #,##0.00_ ;_ &quot;S/.&quot;* \-#,##0.00_ ;_ &quot;S/.&quot;*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 * #,##0.000_ ;_ * \-#,##0.000_ ;_ * &quot;-&quot;??_ ;_ @_ "/>
    <numFmt numFmtId="179" formatCode="_ * #,##0.0000_ ;_ * \-#,##0.0000_ ;_ * &quot;-&quot;??_ ;_ @_ "/>
    <numFmt numFmtId="180" formatCode="_ * #,##0.00000_ ;_ * \-#,##0.00000_ ;_ * &quot;-&quot;??_ ;_ @_ "/>
    <numFmt numFmtId="181" formatCode="_-* #,##0.00000\ _€_-;\-* #,##0.00000\ _€_-;_-* &quot;-&quot;?????\ _€_-;_-@_-"/>
    <numFmt numFmtId="182" formatCode="0.000"/>
    <numFmt numFmtId="183" formatCode="0.0"/>
    <numFmt numFmtId="184" formatCode="0.0000"/>
    <numFmt numFmtId="185" formatCode="0.00000"/>
    <numFmt numFmtId="186" formatCode="[$-C0A]dddd\,\ dd&quot; de &quot;mmmm&quot; de &quot;yyyy"/>
    <numFmt numFmtId="187" formatCode="[$-C0A]d\-mmm\-yy;@"/>
    <numFmt numFmtId="188" formatCode="dd\-mm\-yy;@"/>
    <numFmt numFmtId="189" formatCode="_ * #,##0.0_ ;_ * \-#,##0.0_ ;_ * &quot;-&quot;??_ ;_ @_ "/>
    <numFmt numFmtId="190" formatCode="_ * #,##0_ ;_ * \-#,##0_ ;_ * &quot;-&quot;??_ ;_ @_ "/>
    <numFmt numFmtId="191" formatCode="_ * #,##0.000_ ;_ * \-#,##0.000_ ;_ * &quot;-&quot;???_ ;_ @_ "/>
    <numFmt numFmtId="192" formatCode="#,##0.000"/>
    <numFmt numFmtId="193" formatCode="#,##0.0"/>
  </numFmts>
  <fonts count="80">
    <font>
      <sz val="11"/>
      <color theme="1"/>
      <name val="Calibri"/>
      <family val="2"/>
    </font>
    <font>
      <sz val="11"/>
      <color indexed="8"/>
      <name val="Calibri"/>
      <family val="2"/>
    </font>
    <font>
      <b/>
      <sz val="11"/>
      <color indexed="8"/>
      <name val="Calibri"/>
      <family val="2"/>
    </font>
    <font>
      <b/>
      <sz val="16"/>
      <name val="Arial"/>
      <family val="2"/>
    </font>
    <font>
      <u val="single"/>
      <sz val="10"/>
      <color indexed="12"/>
      <name val="Arial"/>
      <family val="2"/>
    </font>
    <font>
      <b/>
      <sz val="10"/>
      <name val="Arial"/>
      <family val="2"/>
    </font>
    <font>
      <b/>
      <sz val="10"/>
      <color indexed="10"/>
      <name val="Arial"/>
      <family val="2"/>
    </font>
    <font>
      <b/>
      <sz val="11"/>
      <color indexed="10"/>
      <name val="Calibri"/>
      <family val="2"/>
    </font>
    <font>
      <b/>
      <sz val="20"/>
      <name val="Arial"/>
      <family val="2"/>
    </font>
    <font>
      <b/>
      <sz val="11"/>
      <name val="Arial"/>
      <family val="2"/>
    </font>
    <font>
      <b/>
      <sz val="12"/>
      <name val="Arial"/>
      <family val="2"/>
    </font>
    <font>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Calibri"/>
      <family val="2"/>
    </font>
    <font>
      <b/>
      <sz val="16"/>
      <color indexed="8"/>
      <name val="Calibri"/>
      <family val="2"/>
    </font>
    <font>
      <b/>
      <sz val="20"/>
      <color indexed="8"/>
      <name val="Calibri"/>
      <family val="2"/>
    </font>
    <font>
      <sz val="9"/>
      <color indexed="10"/>
      <name val="Calibri"/>
      <family val="2"/>
    </font>
    <font>
      <b/>
      <sz val="14"/>
      <name val="Calibri"/>
      <family val="2"/>
    </font>
    <font>
      <b/>
      <sz val="20"/>
      <color indexed="10"/>
      <name val="Calibri"/>
      <family val="2"/>
    </font>
    <font>
      <b/>
      <sz val="12"/>
      <color indexed="10"/>
      <name val="Calibri"/>
      <family val="2"/>
    </font>
    <font>
      <b/>
      <sz val="11"/>
      <color indexed="10"/>
      <name val="Arial"/>
      <family val="2"/>
    </font>
    <font>
      <b/>
      <sz val="12"/>
      <color indexed="10"/>
      <name val="Arial"/>
      <family val="2"/>
    </font>
    <font>
      <b/>
      <sz val="9"/>
      <color indexed="10"/>
      <name val="Arial"/>
      <family val="2"/>
    </font>
    <font>
      <sz val="11"/>
      <color indexed="8"/>
      <name val="Arial"/>
      <family val="2"/>
    </font>
    <font>
      <b/>
      <u val="single"/>
      <sz val="16"/>
      <color indexed="10"/>
      <name val="Arial"/>
      <family val="2"/>
    </font>
    <font>
      <sz val="11"/>
      <color indexed="10"/>
      <name val="Arial"/>
      <family val="2"/>
    </font>
    <font>
      <b/>
      <sz val="14"/>
      <color indexed="8"/>
      <name val="Calibri"/>
      <family val="2"/>
    </font>
    <font>
      <sz val="9"/>
      <color indexed="10"/>
      <name val="Arial"/>
      <family val="2"/>
    </font>
    <font>
      <sz val="10"/>
      <color indexed="12"/>
      <name val="Arial"/>
      <family val="2"/>
    </font>
    <font>
      <b/>
      <sz val="10"/>
      <color indexed="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6"/>
      <color theme="1"/>
      <name val="Calibri"/>
      <family val="2"/>
    </font>
    <font>
      <b/>
      <sz val="20"/>
      <color theme="1"/>
      <name val="Calibri"/>
      <family val="2"/>
    </font>
    <font>
      <sz val="9"/>
      <color rgb="FFFF0000"/>
      <name val="Calibri"/>
      <family val="2"/>
    </font>
    <font>
      <b/>
      <sz val="10"/>
      <color rgb="FFFF0000"/>
      <name val="Arial"/>
      <family val="2"/>
    </font>
    <font>
      <b/>
      <sz val="20"/>
      <color rgb="FFFF0000"/>
      <name val="Calibri"/>
      <family val="2"/>
    </font>
    <font>
      <b/>
      <sz val="12"/>
      <color rgb="FFFF0000"/>
      <name val="Calibri"/>
      <family val="2"/>
    </font>
    <font>
      <b/>
      <sz val="11"/>
      <color rgb="FFFF0000"/>
      <name val="Arial"/>
      <family val="2"/>
    </font>
    <font>
      <b/>
      <sz val="12"/>
      <color rgb="FFFF0000"/>
      <name val="Arial"/>
      <family val="2"/>
    </font>
    <font>
      <b/>
      <sz val="9"/>
      <color rgb="FFFF0000"/>
      <name val="Arial"/>
      <family val="2"/>
    </font>
    <font>
      <sz val="11"/>
      <color theme="1"/>
      <name val="Arial"/>
      <family val="2"/>
    </font>
    <font>
      <b/>
      <u val="single"/>
      <sz val="16"/>
      <color rgb="FFFF0000"/>
      <name val="Arial"/>
      <family val="2"/>
    </font>
    <font>
      <sz val="11"/>
      <color rgb="FFFF0000"/>
      <name val="Arial"/>
      <family val="2"/>
    </font>
    <font>
      <b/>
      <sz val="14"/>
      <color theme="1"/>
      <name val="Calibri"/>
      <family val="2"/>
    </font>
    <font>
      <sz val="10"/>
      <color rgb="FF0000CC"/>
      <name val="Arial"/>
      <family val="2"/>
    </font>
    <font>
      <b/>
      <sz val="10"/>
      <color rgb="FF0000CC"/>
      <name val="Arial"/>
      <family val="2"/>
    </font>
    <font>
      <sz val="9"/>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6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thin"/>
      <right style="thin"/>
      <top style="thin"/>
      <bottom style="thin"/>
    </border>
    <border>
      <left style="thick">
        <color theme="5" tint="-0.24993999302387238"/>
      </left>
      <right style="thin">
        <color theme="0"/>
      </right>
      <top style="thick">
        <color theme="5" tint="-0.24993999302387238"/>
      </top>
      <bottom style="thin">
        <color theme="0"/>
      </bottom>
    </border>
    <border>
      <left style="thin">
        <color theme="0"/>
      </left>
      <right style="thin">
        <color theme="0"/>
      </right>
      <top style="thick">
        <color theme="5" tint="-0.24993999302387238"/>
      </top>
      <bottom style="thin">
        <color theme="0"/>
      </bottom>
    </border>
    <border>
      <left style="thin">
        <color theme="0"/>
      </left>
      <right style="thick">
        <color theme="5" tint="-0.24993999302387238"/>
      </right>
      <top style="thick">
        <color theme="5" tint="-0.24993999302387238"/>
      </top>
      <bottom style="thin">
        <color theme="0"/>
      </bottom>
    </border>
    <border>
      <left style="thick">
        <color theme="5" tint="-0.24993999302387238"/>
      </left>
      <right style="thin">
        <color theme="0"/>
      </right>
      <top style="thin">
        <color theme="0"/>
      </top>
      <bottom style="thin">
        <color theme="0"/>
      </bottom>
    </border>
    <border>
      <left style="thin">
        <color theme="0"/>
      </left>
      <right style="thick">
        <color theme="5" tint="-0.24993999302387238"/>
      </right>
      <top style="thin">
        <color theme="0"/>
      </top>
      <bottom style="thin">
        <color theme="0"/>
      </bottom>
    </border>
    <border>
      <left style="thick">
        <color theme="5" tint="-0.24993999302387238"/>
      </left>
      <right style="thin">
        <color theme="0"/>
      </right>
      <top style="thin">
        <color theme="0"/>
      </top>
      <bottom style="thick">
        <color theme="5" tint="-0.24993999302387238"/>
      </bottom>
    </border>
    <border>
      <left style="thin">
        <color theme="0"/>
      </left>
      <right style="thin">
        <color theme="0"/>
      </right>
      <top style="thin">
        <color theme="0"/>
      </top>
      <bottom style="thick">
        <color theme="5" tint="-0.24993999302387238"/>
      </bottom>
    </border>
    <border>
      <left style="thin">
        <color theme="0"/>
      </left>
      <right style="thick">
        <color theme="5" tint="-0.24993999302387238"/>
      </right>
      <top style="thin">
        <color theme="0"/>
      </top>
      <bottom style="thick">
        <color theme="5" tint="-0.24993999302387238"/>
      </bottom>
    </border>
    <border>
      <left style="thick">
        <color theme="5" tint="-0.24993999302387238"/>
      </left>
      <right>
        <color indexed="63"/>
      </right>
      <top style="thin">
        <color theme="0"/>
      </top>
      <bottom style="thin">
        <color theme="0"/>
      </bottom>
    </border>
    <border>
      <left style="thin"/>
      <right style="thin"/>
      <top style="thin"/>
      <bottom>
        <color indexed="63"/>
      </bottom>
    </border>
    <border>
      <left style="thin">
        <color theme="0"/>
      </left>
      <right>
        <color indexed="63"/>
      </right>
      <top style="thin">
        <color theme="0"/>
      </top>
      <bottom>
        <color indexed="63"/>
      </bottom>
    </border>
    <border>
      <left style="thin">
        <color theme="0"/>
      </left>
      <right>
        <color indexed="63"/>
      </right>
      <top>
        <color indexed="63"/>
      </top>
      <bottom style="thin">
        <color theme="0"/>
      </bottom>
    </border>
    <border>
      <left>
        <color indexed="63"/>
      </left>
      <right>
        <color indexed="63"/>
      </right>
      <top style="thin">
        <color theme="0"/>
      </top>
      <bottom style="thin">
        <color them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104">
    <xf numFmtId="0" fontId="0" fillId="0" borderId="0" xfId="0" applyFont="1" applyAlignment="1">
      <alignment/>
    </xf>
    <xf numFmtId="0" fontId="0" fillId="33" borderId="0" xfId="0" applyFill="1" applyAlignment="1">
      <alignment/>
    </xf>
    <xf numFmtId="2" fontId="3" fillId="33" borderId="0" xfId="0" applyNumberFormat="1" applyFont="1" applyFill="1" applyAlignment="1">
      <alignment horizontal="center" vertical="center" wrapText="1"/>
    </xf>
    <xf numFmtId="2" fontId="5" fillId="33" borderId="0" xfId="0" applyNumberFormat="1" applyFont="1" applyFill="1" applyAlignment="1">
      <alignment horizontal="center" vertical="center" wrapText="1"/>
    </xf>
    <xf numFmtId="0" fontId="63" fillId="33" borderId="0" xfId="0" applyFont="1" applyFill="1" applyAlignment="1">
      <alignment/>
    </xf>
    <xf numFmtId="0" fontId="6" fillId="33" borderId="0" xfId="0" applyFont="1" applyFill="1" applyAlignment="1">
      <alignment horizontal="center" vertical="center" wrapText="1"/>
    </xf>
    <xf numFmtId="0" fontId="63" fillId="0" borderId="0" xfId="0" applyFont="1" applyFill="1" applyBorder="1" applyAlignment="1">
      <alignment/>
    </xf>
    <xf numFmtId="2" fontId="5" fillId="33" borderId="0" xfId="0" applyNumberFormat="1" applyFont="1" applyFill="1" applyAlignment="1">
      <alignment horizontal="left" vertical="center" wrapText="1"/>
    </xf>
    <xf numFmtId="0" fontId="57" fillId="33" borderId="0" xfId="0" applyFont="1" applyFill="1" applyAlignment="1">
      <alignment/>
    </xf>
    <xf numFmtId="2" fontId="0" fillId="0" borderId="0" xfId="0" applyNumberFormat="1" applyAlignment="1">
      <alignment/>
    </xf>
    <xf numFmtId="2" fontId="64" fillId="0" borderId="0" xfId="0" applyNumberFormat="1" applyFont="1" applyAlignment="1">
      <alignment/>
    </xf>
    <xf numFmtId="0" fontId="65" fillId="0" borderId="0" xfId="0" applyFont="1" applyAlignment="1">
      <alignment/>
    </xf>
    <xf numFmtId="0" fontId="65" fillId="0" borderId="10" xfId="0" applyFont="1" applyBorder="1" applyAlignment="1">
      <alignment/>
    </xf>
    <xf numFmtId="0" fontId="0" fillId="0" borderId="10" xfId="0" applyBorder="1" applyAlignment="1">
      <alignment/>
    </xf>
    <xf numFmtId="2" fontId="65" fillId="0" borderId="10" xfId="0" applyNumberFormat="1" applyFont="1" applyBorder="1" applyAlignment="1">
      <alignment/>
    </xf>
    <xf numFmtId="0" fontId="66" fillId="0" borderId="10" xfId="0" applyFont="1" applyBorder="1" applyAlignment="1">
      <alignment horizontal="left"/>
    </xf>
    <xf numFmtId="0" fontId="66" fillId="0" borderId="10" xfId="0" applyFont="1" applyBorder="1" applyAlignment="1">
      <alignment/>
    </xf>
    <xf numFmtId="0" fontId="0" fillId="0" borderId="10" xfId="0" applyBorder="1" applyAlignment="1">
      <alignment horizontal="left"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horizontal="center"/>
    </xf>
    <xf numFmtId="0" fontId="0" fillId="0" borderId="14" xfId="0" applyBorder="1" applyAlignment="1">
      <alignment/>
    </xf>
    <xf numFmtId="0" fontId="62" fillId="0" borderId="15" xfId="0" applyFont="1" applyBorder="1" applyAlignment="1">
      <alignment horizontal="center" vertical="center" wrapText="1"/>
    </xf>
    <xf numFmtId="0" fontId="62" fillId="0" borderId="15" xfId="0" applyFont="1" applyBorder="1" applyAlignment="1">
      <alignment horizontal="center"/>
    </xf>
    <xf numFmtId="0" fontId="66" fillId="0" borderId="11" xfId="0" applyFont="1" applyBorder="1" applyAlignment="1">
      <alignment horizontal="left" vertical="center" wrapText="1"/>
    </xf>
    <xf numFmtId="2" fontId="5" fillId="34" borderId="15" xfId="0" applyNumberFormat="1" applyFont="1" applyFill="1" applyBorder="1" applyAlignment="1">
      <alignment horizontal="center" vertical="center" wrapText="1"/>
    </xf>
    <xf numFmtId="0" fontId="64" fillId="34" borderId="10" xfId="0" applyFont="1" applyFill="1" applyBorder="1" applyAlignment="1">
      <alignment/>
    </xf>
    <xf numFmtId="0" fontId="0" fillId="34" borderId="10" xfId="0" applyFill="1" applyBorder="1" applyAlignment="1">
      <alignment/>
    </xf>
    <xf numFmtId="0" fontId="62" fillId="34" borderId="10" xfId="0" applyFont="1" applyFill="1" applyBorder="1" applyAlignment="1">
      <alignment/>
    </xf>
    <xf numFmtId="0" fontId="62" fillId="34" borderId="15" xfId="0" applyFont="1" applyFill="1" applyBorder="1" applyAlignment="1">
      <alignment horizontal="center" vertical="center" wrapText="1"/>
    </xf>
    <xf numFmtId="0" fontId="0" fillId="34" borderId="14" xfId="0" applyFill="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34" borderId="20" xfId="0" applyFill="1" applyBorder="1" applyAlignment="1">
      <alignment/>
    </xf>
    <xf numFmtId="0" fontId="0" fillId="0" borderId="21" xfId="0" applyBorder="1" applyAlignment="1">
      <alignment/>
    </xf>
    <xf numFmtId="0" fontId="0" fillId="0" borderId="22" xfId="0" applyBorder="1" applyAlignment="1">
      <alignment/>
    </xf>
    <xf numFmtId="0" fontId="0" fillId="34" borderId="22" xfId="0" applyFill="1" applyBorder="1" applyAlignment="1">
      <alignment/>
    </xf>
    <xf numFmtId="0" fontId="0" fillId="34" borderId="23" xfId="0" applyFill="1" applyBorder="1" applyAlignment="1">
      <alignment/>
    </xf>
    <xf numFmtId="0" fontId="0" fillId="0" borderId="24" xfId="0" applyBorder="1" applyAlignment="1">
      <alignment/>
    </xf>
    <xf numFmtId="0" fontId="0" fillId="34" borderId="13" xfId="0" applyFill="1" applyBorder="1" applyAlignment="1">
      <alignment/>
    </xf>
    <xf numFmtId="0" fontId="33" fillId="0" borderId="0" xfId="0" applyFont="1" applyAlignment="1">
      <alignment/>
    </xf>
    <xf numFmtId="0" fontId="62" fillId="34" borderId="25" xfId="0" applyFont="1" applyFill="1" applyBorder="1" applyAlignment="1">
      <alignment horizontal="center" vertical="center" wrapText="1"/>
    </xf>
    <xf numFmtId="0" fontId="0" fillId="0" borderId="26" xfId="0" applyBorder="1" applyAlignment="1">
      <alignment/>
    </xf>
    <xf numFmtId="0" fontId="0" fillId="0" borderId="27" xfId="0" applyBorder="1" applyAlignment="1">
      <alignment/>
    </xf>
    <xf numFmtId="0" fontId="0" fillId="0" borderId="0" xfId="0" applyAlignment="1">
      <alignment vertical="center"/>
    </xf>
    <xf numFmtId="43" fontId="0" fillId="0" borderId="15" xfId="48" applyFont="1" applyBorder="1" applyAlignment="1">
      <alignment horizontal="center" vertical="center"/>
    </xf>
    <xf numFmtId="0" fontId="62" fillId="35" borderId="15" xfId="0" applyFont="1" applyFill="1" applyBorder="1" applyAlignment="1">
      <alignment horizontal="center" vertical="center" wrapText="1"/>
    </xf>
    <xf numFmtId="2" fontId="62" fillId="35" borderId="15" xfId="0" applyNumberFormat="1" applyFont="1" applyFill="1" applyBorder="1" applyAlignment="1">
      <alignment vertical="center"/>
    </xf>
    <xf numFmtId="2" fontId="67" fillId="36" borderId="15" xfId="0" applyNumberFormat="1" applyFont="1" applyFill="1" applyBorder="1" applyAlignment="1">
      <alignment horizontal="center" vertical="center" wrapText="1"/>
    </xf>
    <xf numFmtId="2" fontId="68" fillId="0" borderId="10" xfId="0" applyNumberFormat="1" applyFont="1" applyBorder="1" applyAlignment="1">
      <alignment/>
    </xf>
    <xf numFmtId="177" fontId="0" fillId="34" borderId="12" xfId="0" applyNumberFormat="1" applyFill="1" applyBorder="1" applyAlignment="1">
      <alignment/>
    </xf>
    <xf numFmtId="177" fontId="69" fillId="34" borderId="12" xfId="0" applyNumberFormat="1" applyFont="1" applyFill="1" applyBorder="1" applyAlignment="1">
      <alignment/>
    </xf>
    <xf numFmtId="184" fontId="67" fillId="36" borderId="15" xfId="0" applyNumberFormat="1" applyFont="1" applyFill="1" applyBorder="1" applyAlignment="1">
      <alignment horizontal="center" vertical="center" wrapText="1"/>
    </xf>
    <xf numFmtId="179" fontId="0" fillId="15" borderId="15" xfId="48" applyNumberFormat="1" applyFont="1" applyFill="1" applyBorder="1" applyAlignment="1">
      <alignment horizontal="center" vertical="center"/>
    </xf>
    <xf numFmtId="179" fontId="0" fillId="34" borderId="14" xfId="0" applyNumberFormat="1" applyFill="1" applyBorder="1" applyAlignment="1">
      <alignment/>
    </xf>
    <xf numFmtId="179" fontId="62" fillId="34" borderId="10" xfId="0" applyNumberFormat="1" applyFont="1" applyFill="1" applyBorder="1" applyAlignment="1">
      <alignment/>
    </xf>
    <xf numFmtId="179" fontId="0" fillId="34" borderId="10" xfId="0" applyNumberFormat="1" applyFill="1" applyBorder="1" applyAlignment="1">
      <alignment/>
    </xf>
    <xf numFmtId="184" fontId="5" fillId="34" borderId="15" xfId="48" applyNumberFormat="1" applyFont="1" applyFill="1" applyBorder="1" applyAlignment="1">
      <alignment horizontal="center" vertical="center" wrapText="1"/>
    </xf>
    <xf numFmtId="0" fontId="0" fillId="34" borderId="14" xfId="0" applyFill="1" applyBorder="1" applyAlignment="1">
      <alignment/>
    </xf>
    <xf numFmtId="0" fontId="62" fillId="34" borderId="10" xfId="0" applyFont="1" applyFill="1" applyBorder="1" applyAlignment="1">
      <alignment/>
    </xf>
    <xf numFmtId="0" fontId="0" fillId="34" borderId="10" xfId="0" applyFill="1" applyBorder="1" applyAlignment="1">
      <alignment/>
    </xf>
    <xf numFmtId="179" fontId="0" fillId="15" borderId="15" xfId="48" applyNumberFormat="1" applyFont="1" applyFill="1" applyBorder="1" applyAlignment="1">
      <alignment horizontal="center"/>
    </xf>
    <xf numFmtId="2" fontId="9" fillId="33" borderId="0" xfId="0" applyNumberFormat="1" applyFont="1" applyFill="1" applyAlignment="1">
      <alignment horizontal="left" vertical="center" wrapText="1"/>
    </xf>
    <xf numFmtId="2" fontId="9" fillId="33" borderId="0" xfId="0" applyNumberFormat="1" applyFont="1" applyFill="1" applyAlignment="1">
      <alignment horizontal="center" vertical="center" wrapText="1"/>
    </xf>
    <xf numFmtId="2" fontId="70" fillId="36" borderId="0" xfId="0" applyNumberFormat="1" applyFont="1" applyFill="1" applyAlignment="1">
      <alignment horizontal="center" vertical="center" wrapText="1"/>
    </xf>
    <xf numFmtId="2" fontId="10" fillId="33" borderId="0" xfId="0" applyNumberFormat="1" applyFont="1" applyFill="1" applyAlignment="1">
      <alignment horizontal="left" vertical="center" wrapText="1"/>
    </xf>
    <xf numFmtId="2" fontId="10" fillId="33" borderId="0" xfId="0" applyNumberFormat="1" applyFont="1" applyFill="1" applyAlignment="1">
      <alignment horizontal="center" vertical="center" wrapText="1"/>
    </xf>
    <xf numFmtId="2" fontId="71" fillId="36" borderId="0" xfId="0" applyNumberFormat="1" applyFont="1" applyFill="1" applyAlignment="1">
      <alignment horizontal="center" vertical="center" wrapText="1"/>
    </xf>
    <xf numFmtId="2" fontId="11" fillId="33" borderId="0" xfId="0" applyNumberFormat="1" applyFont="1" applyFill="1" applyAlignment="1">
      <alignment horizontal="left" vertical="center" wrapText="1"/>
    </xf>
    <xf numFmtId="0" fontId="0" fillId="33" borderId="0" xfId="0" applyFont="1" applyFill="1" applyAlignment="1">
      <alignment horizontal="center"/>
    </xf>
    <xf numFmtId="188" fontId="70" fillId="36" borderId="0" xfId="0" applyNumberFormat="1" applyFont="1" applyFill="1" applyAlignment="1">
      <alignment horizontal="center" vertical="center" wrapText="1"/>
    </xf>
    <xf numFmtId="1" fontId="0" fillId="0" borderId="10" xfId="0" applyNumberFormat="1" applyBorder="1" applyAlignment="1">
      <alignment/>
    </xf>
    <xf numFmtId="190" fontId="5" fillId="34" borderId="15" xfId="48" applyNumberFormat="1" applyFont="1" applyFill="1" applyBorder="1" applyAlignment="1">
      <alignment horizontal="center" vertical="center" wrapText="1"/>
    </xf>
    <xf numFmtId="184" fontId="5" fillId="34" borderId="15" xfId="0" applyNumberFormat="1" applyFont="1" applyFill="1" applyBorder="1" applyAlignment="1">
      <alignment horizontal="center" vertical="center" wrapText="1"/>
    </xf>
    <xf numFmtId="0" fontId="72" fillId="33" borderId="0" xfId="0" applyFont="1" applyFill="1" applyAlignment="1">
      <alignment/>
    </xf>
    <xf numFmtId="0" fontId="73" fillId="33" borderId="0" xfId="0" applyFont="1" applyFill="1" applyAlignment="1">
      <alignment/>
    </xf>
    <xf numFmtId="0" fontId="74" fillId="33" borderId="0" xfId="0" applyFont="1" applyFill="1" applyAlignment="1">
      <alignment/>
    </xf>
    <xf numFmtId="0" fontId="75" fillId="33" borderId="0" xfId="0" applyFont="1" applyFill="1" applyAlignment="1">
      <alignment/>
    </xf>
    <xf numFmtId="179" fontId="0" fillId="0" borderId="15" xfId="48" applyNumberFormat="1" applyFont="1" applyBorder="1" applyAlignment="1">
      <alignment horizontal="center" vertical="center"/>
    </xf>
    <xf numFmtId="0" fontId="5" fillId="34" borderId="15" xfId="48" applyNumberFormat="1" applyFont="1" applyFill="1" applyBorder="1" applyAlignment="1">
      <alignment horizontal="center" vertical="center" wrapText="1"/>
    </xf>
    <xf numFmtId="17" fontId="62" fillId="0" borderId="25" xfId="0" applyNumberFormat="1" applyFont="1" applyBorder="1" applyAlignment="1">
      <alignment horizontal="center" vertical="center" wrapText="1"/>
    </xf>
    <xf numFmtId="185" fontId="67" fillId="36" borderId="15" xfId="0" applyNumberFormat="1" applyFont="1" applyFill="1" applyBorder="1" applyAlignment="1">
      <alignment horizontal="center" vertical="center" wrapText="1"/>
    </xf>
    <xf numFmtId="2" fontId="76" fillId="0" borderId="10" xfId="0" applyNumberFormat="1" applyFont="1" applyBorder="1" applyAlignment="1">
      <alignment/>
    </xf>
    <xf numFmtId="192" fontId="12" fillId="36" borderId="15" xfId="0" applyNumberFormat="1" applyFont="1" applyFill="1" applyBorder="1" applyAlignment="1">
      <alignment horizontal="center" vertical="center" wrapText="1"/>
    </xf>
    <xf numFmtId="2" fontId="65" fillId="34" borderId="10" xfId="0" applyNumberFormat="1" applyFont="1" applyFill="1" applyBorder="1" applyAlignment="1">
      <alignment/>
    </xf>
    <xf numFmtId="0" fontId="0" fillId="34" borderId="27" xfId="0" applyFill="1" applyBorder="1" applyAlignment="1">
      <alignment/>
    </xf>
    <xf numFmtId="0" fontId="0" fillId="34" borderId="26" xfId="0" applyFill="1" applyBorder="1" applyAlignment="1">
      <alignment/>
    </xf>
    <xf numFmtId="185" fontId="5" fillId="34" borderId="15" xfId="48" applyNumberFormat="1" applyFont="1" applyFill="1" applyBorder="1" applyAlignment="1">
      <alignment horizontal="center" vertical="center" wrapText="1"/>
    </xf>
    <xf numFmtId="180" fontId="0" fillId="0" borderId="15" xfId="48" applyNumberFormat="1" applyFont="1" applyBorder="1" applyAlignment="1">
      <alignment horizontal="center" vertical="center"/>
    </xf>
    <xf numFmtId="192" fontId="77" fillId="34" borderId="15" xfId="0" applyNumberFormat="1" applyFont="1" applyFill="1" applyBorder="1" applyAlignment="1">
      <alignment horizontal="center" vertical="center" wrapText="1"/>
    </xf>
    <xf numFmtId="4" fontId="5" fillId="34" borderId="15" xfId="0" applyNumberFormat="1" applyFont="1" applyFill="1" applyBorder="1" applyAlignment="1">
      <alignment horizontal="center" vertical="center" wrapText="1"/>
    </xf>
    <xf numFmtId="4" fontId="78" fillId="34" borderId="15" xfId="0" applyNumberFormat="1" applyFont="1" applyFill="1" applyBorder="1" applyAlignment="1">
      <alignment horizontal="center" vertical="center" wrapText="1"/>
    </xf>
    <xf numFmtId="2" fontId="8" fillId="33" borderId="0" xfId="0" applyNumberFormat="1" applyFont="1" applyFill="1" applyAlignment="1">
      <alignment horizontal="center" vertical="center" wrapText="1"/>
    </xf>
    <xf numFmtId="0" fontId="79" fillId="33" borderId="0" xfId="0" applyFont="1" applyFill="1" applyAlignment="1">
      <alignment horizontal="left" vertical="center" wrapText="1"/>
    </xf>
    <xf numFmtId="0" fontId="66" fillId="0" borderId="11" xfId="0" applyFont="1" applyBorder="1" applyAlignment="1">
      <alignment horizontal="justify" vertical="center" wrapText="1"/>
    </xf>
    <xf numFmtId="0" fontId="66" fillId="0" borderId="28" xfId="0" applyFont="1" applyBorder="1" applyAlignment="1">
      <alignment horizontal="justify" vertical="center" wrapText="1"/>
    </xf>
    <xf numFmtId="0" fontId="66" fillId="0" borderId="12" xfId="0" applyFont="1" applyBorder="1" applyAlignment="1">
      <alignment horizontal="justify" vertical="center" wrapText="1"/>
    </xf>
    <xf numFmtId="0" fontId="66" fillId="0" borderId="11" xfId="0" applyFont="1" applyBorder="1" applyAlignment="1">
      <alignment horizontal="left" vertical="center" wrapText="1"/>
    </xf>
    <xf numFmtId="0" fontId="66" fillId="0" borderId="28" xfId="0" applyFont="1" applyBorder="1" applyAlignment="1">
      <alignment horizontal="left" vertical="center" wrapText="1"/>
    </xf>
    <xf numFmtId="0" fontId="66" fillId="0" borderId="12"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95250</xdr:rowOff>
    </xdr:from>
    <xdr:to>
      <xdr:col>1</xdr:col>
      <xdr:colOff>733425</xdr:colOff>
      <xdr:row>0</xdr:row>
      <xdr:rowOff>447675</xdr:rowOff>
    </xdr:to>
    <xdr:pic>
      <xdr:nvPicPr>
        <xdr:cNvPr id="1" name="Picture 1"/>
        <xdr:cNvPicPr preferRelativeResize="1">
          <a:picLocks noChangeAspect="1"/>
        </xdr:cNvPicPr>
      </xdr:nvPicPr>
      <xdr:blipFill>
        <a:blip r:embed="rId1"/>
        <a:stretch>
          <a:fillRect/>
        </a:stretch>
      </xdr:blipFill>
      <xdr:spPr>
        <a:xfrm>
          <a:off x="57150" y="95250"/>
          <a:ext cx="187642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E19"/>
  <sheetViews>
    <sheetView zoomScalePageLayoutView="0" workbookViewId="0" topLeftCell="A1">
      <selection activeCell="D3" sqref="D3"/>
    </sheetView>
  </sheetViews>
  <sheetFormatPr defaultColWidth="11.421875" defaultRowHeight="84" customHeight="1"/>
  <cols>
    <col min="1" max="1" width="18.00390625" style="1" customWidth="1"/>
    <col min="2" max="2" width="74.57421875" style="1" customWidth="1"/>
    <col min="3" max="3" width="4.421875" style="1" customWidth="1"/>
    <col min="4" max="4" width="34.00390625" style="1" customWidth="1"/>
    <col min="5" max="16384" width="11.421875" style="1" customWidth="1"/>
  </cols>
  <sheetData>
    <row r="1" ht="45" customHeight="1"/>
    <row r="2" spans="2:5" ht="125.25" customHeight="1">
      <c r="B2" s="96" t="s">
        <v>78</v>
      </c>
      <c r="C2" s="96"/>
      <c r="D2" s="96"/>
      <c r="E2" s="2"/>
    </row>
    <row r="3" spans="2:5" ht="34.5" customHeight="1">
      <c r="B3" s="69" t="s">
        <v>29</v>
      </c>
      <c r="C3" s="70" t="s">
        <v>5</v>
      </c>
      <c r="D3" s="71" t="s">
        <v>77</v>
      </c>
      <c r="E3" s="2"/>
    </row>
    <row r="4" spans="2:5" ht="15" customHeight="1">
      <c r="B4" s="7"/>
      <c r="C4" s="3"/>
      <c r="D4" s="3" t="s">
        <v>47</v>
      </c>
      <c r="E4" s="2"/>
    </row>
    <row r="5" spans="2:5" ht="15" customHeight="1">
      <c r="B5" s="66" t="s">
        <v>6</v>
      </c>
      <c r="C5" s="67"/>
      <c r="D5" s="67"/>
      <c r="E5" s="2"/>
    </row>
    <row r="6" spans="2:5" s="4" customFormat="1" ht="15">
      <c r="B6" s="72" t="s">
        <v>0</v>
      </c>
      <c r="C6" s="67" t="s">
        <v>5</v>
      </c>
      <c r="D6" s="68" t="s">
        <v>69</v>
      </c>
      <c r="E6" s="3"/>
    </row>
    <row r="7" spans="2:5" s="4" customFormat="1" ht="15">
      <c r="B7" s="72" t="s">
        <v>1</v>
      </c>
      <c r="C7" s="67" t="s">
        <v>5</v>
      </c>
      <c r="D7" s="68" t="s">
        <v>70</v>
      </c>
      <c r="E7" s="3"/>
    </row>
    <row r="8" spans="2:5" s="4" customFormat="1" ht="15">
      <c r="B8" s="72" t="s">
        <v>2</v>
      </c>
      <c r="C8" s="67" t="s">
        <v>5</v>
      </c>
      <c r="D8" s="68" t="s">
        <v>69</v>
      </c>
      <c r="E8" s="5"/>
    </row>
    <row r="9" spans="2:5" s="4" customFormat="1" ht="15">
      <c r="B9" s="72" t="s">
        <v>3</v>
      </c>
      <c r="C9" s="67" t="s">
        <v>5</v>
      </c>
      <c r="D9" s="68" t="s">
        <v>69</v>
      </c>
      <c r="E9" s="6"/>
    </row>
    <row r="10" spans="2:4" s="4" customFormat="1" ht="15">
      <c r="B10" s="72" t="s">
        <v>4</v>
      </c>
      <c r="C10" s="67" t="s">
        <v>5</v>
      </c>
      <c r="D10" s="68" t="s">
        <v>70</v>
      </c>
    </row>
    <row r="11" spans="2:5" s="4" customFormat="1" ht="15">
      <c r="B11" s="72" t="s">
        <v>31</v>
      </c>
      <c r="C11" s="67" t="s">
        <v>5</v>
      </c>
      <c r="D11" s="68" t="s">
        <v>70</v>
      </c>
      <c r="E11" s="6"/>
    </row>
    <row r="12" spans="2:4" s="4" customFormat="1" ht="15">
      <c r="B12" s="66"/>
      <c r="C12" s="67"/>
      <c r="D12" s="67"/>
    </row>
    <row r="13" spans="2:4" ht="13.5" customHeight="1">
      <c r="B13" s="67"/>
      <c r="C13" s="67"/>
      <c r="D13" s="67"/>
    </row>
    <row r="14" spans="2:4" ht="15">
      <c r="B14" s="66" t="s">
        <v>7</v>
      </c>
      <c r="C14" s="73" t="s">
        <v>5</v>
      </c>
      <c r="D14" s="74">
        <v>40967</v>
      </c>
    </row>
    <row r="15" ht="15"/>
    <row r="16" spans="2:4" ht="15" customHeight="1">
      <c r="B16" s="78" t="s">
        <v>27</v>
      </c>
      <c r="C16" s="79"/>
      <c r="D16" s="79"/>
    </row>
    <row r="17" spans="2:4" ht="28.5" customHeight="1">
      <c r="B17" s="97" t="s">
        <v>30</v>
      </c>
      <c r="C17" s="97"/>
      <c r="D17" s="97"/>
    </row>
    <row r="18" spans="2:4" ht="20.25">
      <c r="B18" s="80" t="s">
        <v>28</v>
      </c>
      <c r="C18" s="81"/>
      <c r="D18" s="81"/>
    </row>
    <row r="19" spans="2:4" ht="84" customHeight="1">
      <c r="B19" s="8"/>
      <c r="C19" s="8"/>
      <c r="D19" s="8"/>
    </row>
  </sheetData>
  <sheetProtection/>
  <mergeCells count="2">
    <mergeCell ref="B2:D2"/>
    <mergeCell ref="B17:D17"/>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G13"/>
  <sheetViews>
    <sheetView zoomScalePageLayoutView="0" workbookViewId="0" topLeftCell="A1">
      <selection activeCell="B4" sqref="B4"/>
    </sheetView>
  </sheetViews>
  <sheetFormatPr defaultColWidth="11.421875" defaultRowHeight="15"/>
  <cols>
    <col min="2" max="2" width="68.8515625" style="0" customWidth="1"/>
    <col min="3" max="3" width="11.28125" style="0" customWidth="1"/>
    <col min="4" max="4" width="10.7109375" style="0" customWidth="1"/>
    <col min="6" max="6" width="10.421875" style="0" customWidth="1"/>
  </cols>
  <sheetData>
    <row r="1" ht="26.25">
      <c r="A1" s="11" t="s">
        <v>26</v>
      </c>
    </row>
    <row r="3" ht="18.75">
      <c r="B3" s="44" t="s">
        <v>21</v>
      </c>
    </row>
    <row r="4" ht="21">
      <c r="B4" s="10" t="str">
        <f>+Portada!D3</f>
        <v>AMERICATEL</v>
      </c>
    </row>
    <row r="6" spans="2:7" ht="34.5" customHeight="1">
      <c r="B6" s="48"/>
      <c r="C6" s="50" t="s">
        <v>23</v>
      </c>
      <c r="D6" s="50" t="s">
        <v>22</v>
      </c>
      <c r="E6" s="50" t="s">
        <v>15</v>
      </c>
      <c r="F6" s="50" t="s">
        <v>16</v>
      </c>
      <c r="G6" s="50" t="s">
        <v>17</v>
      </c>
    </row>
    <row r="7" spans="2:7" ht="18.75" customHeight="1">
      <c r="B7" s="51" t="str">
        <f>+Portada!B6</f>
        <v>Cargo por Originación y/o Terminación en Red de Servicio de Telefonía Fija</v>
      </c>
      <c r="C7" s="49" t="str">
        <f>+'Cargo Fija'!K6</f>
        <v>Dólares</v>
      </c>
      <c r="D7" s="49" t="str">
        <f>+'Cargo Fija'!K7</f>
        <v>Por minuto</v>
      </c>
      <c r="E7" s="92">
        <f>+'Cargo Fija'!K8</f>
        <v>0.00824</v>
      </c>
      <c r="F7" s="92">
        <f>+'Cargo Fija'!L8</f>
        <v>0.002616771992731956</v>
      </c>
      <c r="G7" s="92">
        <f>+'Cargo Fija'!M8</f>
        <v>0.008248539739138404</v>
      </c>
    </row>
    <row r="8" spans="2:7" ht="18.75" customHeight="1">
      <c r="B8" s="51" t="str">
        <f>+Portada!B7</f>
        <v>Cargo por Originación y/o Terminación en Red de Servicios Móviles</v>
      </c>
      <c r="C8" s="49" t="str">
        <f>+'Cargo Móvil'!K6</f>
        <v>MONEDA</v>
      </c>
      <c r="D8" s="49" t="str">
        <f>+'Cargo Móvil'!K7</f>
        <v>TASACIÓN</v>
      </c>
      <c r="E8" s="92" t="str">
        <f>+'Cargo Móvil'!K8</f>
        <v>VALOR</v>
      </c>
      <c r="F8" s="92" t="e">
        <f>+'Cargo Móvil'!L8</f>
        <v>#VALUE!</v>
      </c>
      <c r="G8" s="92" t="e">
        <f>+'Cargo Móvil'!M8</f>
        <v>#VALUE!</v>
      </c>
    </row>
    <row r="9" spans="2:7" ht="18.75" customHeight="1">
      <c r="B9" s="51" t="str">
        <f>+Portada!B8</f>
        <v>Cargo por Transporte Conmutado Local</v>
      </c>
      <c r="C9" s="49" t="str">
        <f>+'Cargo TCLocal'!K6</f>
        <v>Dólares</v>
      </c>
      <c r="D9" s="49" t="str">
        <f>+'Cargo TCLocal'!K7</f>
        <v>Por minuto</v>
      </c>
      <c r="E9" s="92">
        <f>+'Cargo TCLocal'!K8</f>
        <v>0.0054</v>
      </c>
      <c r="F9" s="92">
        <f>+'Cargo TCLocal'!L8</f>
        <v>0.0017135919321227592</v>
      </c>
      <c r="G9" s="92">
        <f>+'Cargo TCLocal'!M8</f>
        <v>0.005401552442490311</v>
      </c>
    </row>
    <row r="10" spans="2:7" ht="18.75" customHeight="1">
      <c r="B10" s="51" t="str">
        <f>+Portada!B9</f>
        <v>Cargo por Transporte Conmutado de Larga Distancia Nacional</v>
      </c>
      <c r="C10" s="49" t="str">
        <f>+'Cargo TCLDN'!K6</f>
        <v>Dólares</v>
      </c>
      <c r="D10" s="49" t="str">
        <f>+'Cargo TCLDN'!K7</f>
        <v>Por minuto</v>
      </c>
      <c r="E10" s="92">
        <f>+'Cargo TCLDN'!K8</f>
        <v>0.019</v>
      </c>
      <c r="F10" s="92">
        <f>+'Cargo TCLDN'!L8</f>
        <v>0.006848150223925711</v>
      </c>
      <c r="G10" s="92">
        <f>+'Cargo TCLDN'!M8</f>
        <v>0.02158661106834421</v>
      </c>
    </row>
    <row r="11" spans="2:7" ht="18.75" customHeight="1">
      <c r="B11" s="51" t="str">
        <f>+Portada!B10</f>
        <v>Cargo por Acceso a Teléfonos Públicos Úrbanos</v>
      </c>
      <c r="C11" s="49" t="str">
        <f>+'Cargo TUP'!K6</f>
        <v>MONEDA</v>
      </c>
      <c r="D11" s="49" t="str">
        <f>+'Cargo TUP'!K7</f>
        <v>TASACIÓN</v>
      </c>
      <c r="E11" s="82" t="str">
        <f>+'Cargo TUP'!K8</f>
        <v>VALOR</v>
      </c>
      <c r="F11" s="82" t="e">
        <f>+'Cargo TUP'!L8</f>
        <v>#VALUE!</v>
      </c>
      <c r="G11" s="82" t="e">
        <f>+'Cargo TUP'!M8</f>
        <v>#VALUE!</v>
      </c>
    </row>
    <row r="12" spans="2:7" ht="18.75" customHeight="1">
      <c r="B12" s="51" t="str">
        <f>+Portada!B11</f>
        <v>Cargo por Acceso a Plataforma de Pago</v>
      </c>
      <c r="C12" s="49" t="str">
        <f>+'Cargo Plataforma'!K6</f>
        <v>MONEDA</v>
      </c>
      <c r="D12" s="49" t="str">
        <f>+'Cargo Plataforma'!K7</f>
        <v>TASACIÓN</v>
      </c>
      <c r="E12" s="82" t="str">
        <f>+'Cargo Plataforma'!K8</f>
        <v>VALOR</v>
      </c>
      <c r="F12" s="82" t="e">
        <f>+'Cargo Plataforma'!L8</f>
        <v>#VALUE!</v>
      </c>
      <c r="G12" s="82" t="e">
        <f>+'Cargo Plataforma'!M8</f>
        <v>#VALUE!</v>
      </c>
    </row>
    <row r="13" spans="2:3" ht="15">
      <c r="B13" s="9"/>
      <c r="C13" s="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9" tint="-0.24997000396251678"/>
  </sheetPr>
  <dimension ref="A1:T23"/>
  <sheetViews>
    <sheetView tabSelected="1"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42187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+IF(Portada!D6="NO","NO SE BRINDA ESTA FACILIDAD"," ")</f>
        <v> </v>
      </c>
      <c r="O1" s="20"/>
      <c r="P1" s="20"/>
      <c r="Q1" s="20"/>
      <c r="R1" s="20"/>
      <c r="S1" s="20"/>
    </row>
    <row r="2" spans="1:20" ht="23.25" customHeight="1" thickTop="1">
      <c r="A2" s="88" t="str">
        <f>+Portada!B6</f>
        <v>Cargo por Originación y/o Terminación en Red de Servicio de Telefonía Fija</v>
      </c>
      <c r="B2" s="28"/>
      <c r="C2" s="28"/>
      <c r="D2" s="28"/>
      <c r="E2" s="28"/>
      <c r="F2" s="28"/>
      <c r="G2" s="28"/>
      <c r="H2" s="28"/>
      <c r="N2" s="18"/>
      <c r="O2" s="32"/>
      <c r="P2" s="33"/>
      <c r="Q2" s="33"/>
      <c r="R2" s="33"/>
      <c r="S2" s="34"/>
      <c r="T2" s="19"/>
    </row>
    <row r="3" spans="1:20" ht="18.75">
      <c r="A3" s="86" t="str">
        <f>Portada!D3</f>
        <v>AMERICATEL</v>
      </c>
      <c r="N3" s="18"/>
      <c r="O3" s="35"/>
      <c r="S3" s="36"/>
      <c r="T3" s="19"/>
    </row>
    <row r="4" spans="2:20" ht="21">
      <c r="B4" s="20"/>
      <c r="C4" s="20"/>
      <c r="D4" s="20"/>
      <c r="E4" s="20"/>
      <c r="N4" s="18"/>
      <c r="O4" s="35"/>
      <c r="P4" s="27" t="s">
        <v>20</v>
      </c>
      <c r="S4" s="36"/>
      <c r="T4" s="19"/>
    </row>
    <row r="5" spans="1:20" ht="48" customHeight="1">
      <c r="A5" s="18"/>
      <c r="B5" s="23" t="s">
        <v>9</v>
      </c>
      <c r="C5" s="23" t="s">
        <v>11</v>
      </c>
      <c r="D5" s="23" t="s">
        <v>13</v>
      </c>
      <c r="E5" s="23" t="s">
        <v>33</v>
      </c>
      <c r="F5" s="19"/>
      <c r="G5" s="23" t="s">
        <v>48</v>
      </c>
      <c r="H5" s="23" t="s">
        <v>49</v>
      </c>
      <c r="I5" s="23" t="s">
        <v>35</v>
      </c>
      <c r="K5" s="30" t="s">
        <v>39</v>
      </c>
      <c r="L5" s="30" t="s">
        <v>40</v>
      </c>
      <c r="M5" s="30" t="s">
        <v>41</v>
      </c>
      <c r="N5" s="18"/>
      <c r="O5" s="35"/>
      <c r="P5" s="29" t="s">
        <v>18</v>
      </c>
      <c r="Q5" s="28"/>
      <c r="R5" s="28"/>
      <c r="S5" s="37"/>
      <c r="T5" s="19"/>
    </row>
    <row r="6" spans="1:20" ht="15">
      <c r="A6" s="18"/>
      <c r="B6" s="84">
        <v>40544</v>
      </c>
      <c r="C6" s="87"/>
      <c r="D6" s="87"/>
      <c r="E6" s="93"/>
      <c r="F6" s="19"/>
      <c r="G6" s="76">
        <v>6601869</v>
      </c>
      <c r="H6" s="76">
        <v>20810288</v>
      </c>
      <c r="I6" s="77">
        <f>+H6/G6</f>
        <v>3.1521812989624607</v>
      </c>
      <c r="J6" s="18"/>
      <c r="K6" s="52" t="s">
        <v>72</v>
      </c>
      <c r="L6" s="89"/>
      <c r="M6" s="89"/>
      <c r="N6" s="18"/>
      <c r="O6" s="35"/>
      <c r="P6" s="43"/>
      <c r="Q6" s="43"/>
      <c r="R6" s="28"/>
      <c r="S6" s="37"/>
      <c r="T6" s="19"/>
    </row>
    <row r="7" spans="1:20" ht="15.75">
      <c r="A7" s="18"/>
      <c r="B7" s="84">
        <v>40575</v>
      </c>
      <c r="C7" s="87"/>
      <c r="D7" s="87"/>
      <c r="E7" s="93"/>
      <c r="F7" s="19"/>
      <c r="G7" s="19"/>
      <c r="H7" s="19"/>
      <c r="K7" s="52" t="s">
        <v>71</v>
      </c>
      <c r="L7" s="90"/>
      <c r="M7" s="90"/>
      <c r="N7" s="18"/>
      <c r="O7" s="42"/>
      <c r="P7" s="57">
        <f>+K8</f>
        <v>0.00824</v>
      </c>
      <c r="Q7" s="57">
        <f>+L8*C18/(C18+D18)+M8*D18/(C18+D18)</f>
        <v>0.00824</v>
      </c>
      <c r="R7" s="55" t="str">
        <f>+IF(P7=Q7,"VERIFICADO","NO CUMPLE")</f>
        <v>VERIFICADO</v>
      </c>
      <c r="S7" s="37"/>
      <c r="T7" s="19"/>
    </row>
    <row r="8" spans="1:20" ht="15">
      <c r="A8" s="18"/>
      <c r="B8" s="84">
        <v>40603</v>
      </c>
      <c r="C8" s="87"/>
      <c r="D8" s="87"/>
      <c r="E8" s="93"/>
      <c r="F8" s="19"/>
      <c r="G8" s="19"/>
      <c r="H8" s="19"/>
      <c r="K8" s="85">
        <v>0.00824</v>
      </c>
      <c r="L8" s="91">
        <f>+(K8*(C18+D18)*G6)/(C18*G6+D18*H6)</f>
        <v>0.002616771992731956</v>
      </c>
      <c r="M8" s="91">
        <f>+(K8*(C18+D18)*H6)/(C18*G6+D18*H6)</f>
        <v>0.008248539739138404</v>
      </c>
      <c r="N8" s="18"/>
      <c r="O8" s="35"/>
      <c r="P8" s="62"/>
      <c r="Q8" s="62"/>
      <c r="R8" s="54"/>
      <c r="S8" s="37"/>
      <c r="T8" s="19"/>
    </row>
    <row r="9" spans="1:20" ht="15" customHeight="1">
      <c r="A9" s="18"/>
      <c r="B9" s="84">
        <v>40634</v>
      </c>
      <c r="C9" s="87"/>
      <c r="D9" s="87"/>
      <c r="E9" s="93"/>
      <c r="F9" s="19"/>
      <c r="G9" s="25" t="s">
        <v>14</v>
      </c>
      <c r="N9" s="18"/>
      <c r="O9" s="35"/>
      <c r="P9" s="63" t="s">
        <v>19</v>
      </c>
      <c r="Q9" s="64"/>
      <c r="R9" s="54"/>
      <c r="S9" s="37"/>
      <c r="T9" s="19"/>
    </row>
    <row r="10" spans="1:20" ht="15">
      <c r="A10" s="18"/>
      <c r="B10" s="84">
        <v>40664</v>
      </c>
      <c r="C10" s="87"/>
      <c r="D10" s="87"/>
      <c r="E10" s="93"/>
      <c r="F10" s="19"/>
      <c r="G10" s="16" t="s">
        <v>73</v>
      </c>
      <c r="H10" s="19"/>
      <c r="O10" s="35"/>
      <c r="P10" s="64"/>
      <c r="Q10" s="64"/>
      <c r="R10" s="54"/>
      <c r="S10" s="37"/>
      <c r="T10" s="19"/>
    </row>
    <row r="11" spans="1:20" ht="15.75">
      <c r="A11" s="18"/>
      <c r="B11" s="84">
        <v>40695</v>
      </c>
      <c r="C11" s="87"/>
      <c r="D11" s="87"/>
      <c r="E11" s="93"/>
      <c r="F11" s="19"/>
      <c r="G11" s="16" t="s">
        <v>74</v>
      </c>
      <c r="H11" s="19"/>
      <c r="O11" s="35"/>
      <c r="P11" s="57">
        <f>+H6/G6</f>
        <v>3.1521812989624607</v>
      </c>
      <c r="Q11" s="57">
        <f>+M8/L8</f>
        <v>3.1521812989624607</v>
      </c>
      <c r="R11" s="55" t="str">
        <f>+IF(P11=Q11,"VERIFICADO","NO CUMPLE")</f>
        <v>VERIFICADO</v>
      </c>
      <c r="S11" s="37"/>
      <c r="T11" s="19"/>
    </row>
    <row r="12" spans="1:20" ht="15">
      <c r="A12" s="18"/>
      <c r="B12" s="84">
        <v>40725</v>
      </c>
      <c r="C12" s="87"/>
      <c r="D12" s="87"/>
      <c r="E12" s="93"/>
      <c r="F12" s="19"/>
      <c r="G12" s="16" t="s">
        <v>75</v>
      </c>
      <c r="H12" s="19"/>
      <c r="O12" s="35"/>
      <c r="R12" s="28"/>
      <c r="S12" s="37"/>
      <c r="T12" s="19"/>
    </row>
    <row r="13" spans="1:20" ht="15.75" thickBot="1">
      <c r="A13" s="18"/>
      <c r="B13" s="84">
        <v>40756</v>
      </c>
      <c r="C13" s="87"/>
      <c r="D13" s="87"/>
      <c r="E13" s="93"/>
      <c r="F13" s="19"/>
      <c r="G13" s="16" t="s">
        <v>76</v>
      </c>
      <c r="H13" s="19"/>
      <c r="O13" s="38"/>
      <c r="P13" s="39"/>
      <c r="Q13" s="39"/>
      <c r="R13" s="40"/>
      <c r="S13" s="41"/>
      <c r="T13" s="19"/>
    </row>
    <row r="14" spans="1:19" ht="15.75" thickTop="1">
      <c r="A14" s="18"/>
      <c r="B14" s="84">
        <v>40787</v>
      </c>
      <c r="C14" s="87"/>
      <c r="D14" s="87"/>
      <c r="E14" s="93"/>
      <c r="F14" s="19"/>
      <c r="G14" s="16" t="s">
        <v>37</v>
      </c>
      <c r="H14" s="19"/>
      <c r="O14" s="22"/>
      <c r="P14" s="31"/>
      <c r="Q14" s="31"/>
      <c r="R14" s="31"/>
      <c r="S14" s="31"/>
    </row>
    <row r="15" spans="1:8" ht="15">
      <c r="A15" s="18"/>
      <c r="B15" s="84">
        <v>40817</v>
      </c>
      <c r="C15" s="87"/>
      <c r="D15" s="87"/>
      <c r="E15" s="93"/>
      <c r="F15" s="19"/>
      <c r="G15" s="16" t="s">
        <v>38</v>
      </c>
      <c r="H15" s="19"/>
    </row>
    <row r="16" spans="1:8" ht="15">
      <c r="A16" s="18"/>
      <c r="B16" s="84">
        <v>40848</v>
      </c>
      <c r="C16" s="87"/>
      <c r="D16" s="87"/>
      <c r="E16" s="93"/>
      <c r="F16" s="19"/>
      <c r="G16" s="19"/>
      <c r="H16" s="19"/>
    </row>
    <row r="17" spans="1:8" ht="15">
      <c r="A17" s="18"/>
      <c r="B17" s="84">
        <v>40878</v>
      </c>
      <c r="C17" s="87"/>
      <c r="D17" s="87"/>
      <c r="E17" s="93"/>
      <c r="F17" s="19"/>
      <c r="G17" s="19"/>
      <c r="H17" s="19"/>
    </row>
    <row r="18" spans="1:8" ht="15">
      <c r="A18" s="18"/>
      <c r="B18" s="24" t="s">
        <v>10</v>
      </c>
      <c r="C18" s="95">
        <v>150.73194999999998</v>
      </c>
      <c r="D18" s="95">
        <v>99253.6316499979</v>
      </c>
      <c r="E18" s="94">
        <f>SUM(C18:D18)</f>
        <v>99404.3635999979</v>
      </c>
      <c r="F18" s="19"/>
      <c r="G18" s="19"/>
      <c r="H18" s="19"/>
    </row>
    <row r="19" ht="15">
      <c r="B19" s="21"/>
    </row>
    <row r="20" ht="15">
      <c r="B20" s="15" t="s">
        <v>12</v>
      </c>
    </row>
    <row r="21" spans="2:5" s="17" customFormat="1" ht="77.25" customHeight="1">
      <c r="B21" s="98" t="s">
        <v>34</v>
      </c>
      <c r="C21" s="99"/>
      <c r="D21" s="99"/>
      <c r="E21" s="100"/>
    </row>
    <row r="22" spans="2:5" s="17" customFormat="1" ht="76.5" customHeight="1">
      <c r="B22" s="98" t="s">
        <v>68</v>
      </c>
      <c r="C22" s="99"/>
      <c r="D22" s="99"/>
      <c r="E22" s="100"/>
    </row>
    <row r="23" spans="2:5" s="17" customFormat="1" ht="28.5" customHeight="1">
      <c r="B23" s="101"/>
      <c r="C23" s="102"/>
      <c r="D23" s="102"/>
      <c r="E23" s="103"/>
    </row>
  </sheetData>
  <sheetProtection/>
  <mergeCells count="3">
    <mergeCell ref="B21:E21"/>
    <mergeCell ref="B22:E22"/>
    <mergeCell ref="B23:E23"/>
  </mergeCells>
  <printOptions/>
  <pageMargins left="0.27" right="0.22" top="0.44" bottom="0.29" header="0.31496062992125984" footer="0.26"/>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281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+IF(Portada!D7="NO","NO CORRESPONDE"," ")</f>
        <v>NO CORRESPONDE</v>
      </c>
      <c r="O1" s="20"/>
      <c r="P1" s="20"/>
      <c r="Q1" s="20"/>
      <c r="R1" s="20"/>
      <c r="S1" s="20"/>
    </row>
    <row r="2" spans="1:20" ht="23.25" customHeight="1" thickTop="1">
      <c r="A2" s="14" t="str">
        <f>+Portada!B7</f>
        <v>Cargo por Originación y/o Terminación en Red de Servicios Móviles</v>
      </c>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51</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52</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53</v>
      </c>
      <c r="C8" s="52"/>
      <c r="D8" s="52"/>
      <c r="E8" s="26">
        <f t="shared" si="0"/>
        <v>0</v>
      </c>
      <c r="F8" s="19"/>
      <c r="G8" s="19"/>
      <c r="H8" s="19"/>
      <c r="K8" s="56" t="s">
        <v>32</v>
      </c>
      <c r="L8" s="61" t="e">
        <f>+(K8*(C18+D18)*G6)/(C18*G6+D18*H6)</f>
        <v>#VALUE!</v>
      </c>
      <c r="M8" s="61" t="e">
        <f>+(K8*(C18+D18)*H6)/(C18*G6+D18*H6)</f>
        <v>#VALUE!</v>
      </c>
      <c r="N8" s="18"/>
      <c r="O8" s="35"/>
      <c r="P8" s="58"/>
      <c r="Q8" s="58"/>
      <c r="R8" s="54"/>
      <c r="S8" s="37"/>
      <c r="T8" s="19"/>
    </row>
    <row r="9" spans="1:20" ht="15" customHeight="1">
      <c r="A9" s="18"/>
      <c r="B9" s="52" t="s">
        <v>54</v>
      </c>
      <c r="C9" s="52"/>
      <c r="D9" s="52"/>
      <c r="E9" s="26">
        <f t="shared" si="0"/>
        <v>0</v>
      </c>
      <c r="F9" s="19"/>
      <c r="G9" s="25" t="s">
        <v>14</v>
      </c>
      <c r="N9" s="18"/>
      <c r="O9" s="35"/>
      <c r="P9" s="59" t="s">
        <v>19</v>
      </c>
      <c r="Q9" s="60"/>
      <c r="R9" s="54"/>
      <c r="S9" s="37"/>
      <c r="T9" s="19"/>
    </row>
    <row r="10" spans="1:20" ht="15">
      <c r="A10" s="18"/>
      <c r="B10" s="52" t="s">
        <v>55</v>
      </c>
      <c r="C10" s="52"/>
      <c r="D10" s="52"/>
      <c r="E10" s="26">
        <f t="shared" si="0"/>
        <v>0</v>
      </c>
      <c r="F10" s="19"/>
      <c r="G10" s="16" t="s">
        <v>50</v>
      </c>
      <c r="H10" s="19"/>
      <c r="N10" s="18"/>
      <c r="O10" s="35"/>
      <c r="P10" s="60"/>
      <c r="Q10" s="60"/>
      <c r="R10" s="54"/>
      <c r="S10" s="37"/>
      <c r="T10" s="19"/>
    </row>
    <row r="11" spans="1:20" ht="15.75">
      <c r="A11" s="18"/>
      <c r="B11" s="52" t="s">
        <v>56</v>
      </c>
      <c r="C11" s="52"/>
      <c r="D11" s="52"/>
      <c r="E11" s="26">
        <f t="shared" si="0"/>
        <v>0</v>
      </c>
      <c r="F11" s="19"/>
      <c r="G11" s="16" t="s">
        <v>36</v>
      </c>
      <c r="H11" s="19"/>
      <c r="N11" s="18"/>
      <c r="O11" s="35"/>
      <c r="P11" s="65">
        <f>+H6/G6</f>
        <v>3.1521812989624607</v>
      </c>
      <c r="Q11" s="65" t="e">
        <f>+M8/L8</f>
        <v>#VALUE!</v>
      </c>
      <c r="R11" s="55" t="e">
        <f>+IF(P11=Q11,"VERIFICADO","NO CUMPLE")</f>
        <v>#VALUE!</v>
      </c>
      <c r="S11" s="37"/>
      <c r="T11" s="19"/>
    </row>
    <row r="12" spans="1:20" ht="15">
      <c r="A12" s="18"/>
      <c r="B12" s="52" t="s">
        <v>57</v>
      </c>
      <c r="C12" s="52"/>
      <c r="D12" s="52"/>
      <c r="E12" s="26">
        <f t="shared" si="0"/>
        <v>0</v>
      </c>
      <c r="F12" s="19"/>
      <c r="G12" s="16" t="s">
        <v>37</v>
      </c>
      <c r="H12" s="19"/>
      <c r="N12" s="18"/>
      <c r="O12" s="35"/>
      <c r="R12" s="28"/>
      <c r="S12" s="37"/>
      <c r="T12" s="19"/>
    </row>
    <row r="13" spans="1:20" ht="15.75" thickBot="1">
      <c r="A13" s="18"/>
      <c r="B13" s="52" t="s">
        <v>58</v>
      </c>
      <c r="C13" s="52"/>
      <c r="D13" s="52"/>
      <c r="E13" s="26">
        <f t="shared" si="0"/>
        <v>0</v>
      </c>
      <c r="F13" s="19"/>
      <c r="G13" s="16" t="s">
        <v>38</v>
      </c>
      <c r="H13" s="19"/>
      <c r="N13" s="18"/>
      <c r="O13" s="38"/>
      <c r="P13" s="39"/>
      <c r="Q13" s="39"/>
      <c r="R13" s="40"/>
      <c r="S13" s="41"/>
      <c r="T13" s="19"/>
    </row>
    <row r="14" spans="1:19" ht="15.75" thickTop="1">
      <c r="A14" s="18"/>
      <c r="B14" s="52" t="s">
        <v>59</v>
      </c>
      <c r="C14" s="52"/>
      <c r="D14" s="52"/>
      <c r="E14" s="26">
        <f t="shared" si="0"/>
        <v>0</v>
      </c>
      <c r="F14" s="19"/>
      <c r="G14" s="19"/>
      <c r="H14" s="19"/>
      <c r="O14" s="22"/>
      <c r="P14" s="31"/>
      <c r="Q14" s="31"/>
      <c r="R14" s="31"/>
      <c r="S14" s="31"/>
    </row>
    <row r="15" spans="1:8" ht="15">
      <c r="A15" s="18"/>
      <c r="B15" s="52" t="s">
        <v>60</v>
      </c>
      <c r="C15" s="52"/>
      <c r="D15" s="52"/>
      <c r="E15" s="26">
        <f t="shared" si="0"/>
        <v>0</v>
      </c>
      <c r="F15" s="19"/>
      <c r="G15" s="19"/>
      <c r="H15" s="19"/>
    </row>
    <row r="16" spans="1:8" ht="15">
      <c r="A16" s="18"/>
      <c r="B16" s="52" t="s">
        <v>61</v>
      </c>
      <c r="C16" s="52"/>
      <c r="D16" s="52"/>
      <c r="E16" s="26">
        <f t="shared" si="0"/>
        <v>0</v>
      </c>
      <c r="F16" s="19"/>
      <c r="G16" s="19"/>
      <c r="H16" s="19"/>
    </row>
    <row r="17" spans="1:8" ht="15">
      <c r="A17" s="18"/>
      <c r="B17" s="52" t="s">
        <v>62</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5" ht="15">
      <c r="B19" s="21"/>
      <c r="C19" s="22"/>
      <c r="D19" s="22"/>
      <c r="E19" s="22"/>
    </row>
    <row r="20" ht="15">
      <c r="B20" s="15" t="s">
        <v>12</v>
      </c>
    </row>
    <row r="21" spans="2:5" s="17" customFormat="1" ht="74.25" customHeight="1">
      <c r="B21" s="98" t="s">
        <v>42</v>
      </c>
      <c r="C21" s="99"/>
      <c r="D21" s="99"/>
      <c r="E21" s="100"/>
    </row>
    <row r="22" spans="2:5" s="17" customFormat="1" ht="79.5" customHeight="1">
      <c r="B22" s="98" t="s">
        <v>63</v>
      </c>
      <c r="C22" s="99"/>
      <c r="D22" s="99"/>
      <c r="E22" s="100"/>
    </row>
    <row r="23" spans="2:5" s="17" customFormat="1" ht="28.5" customHeight="1">
      <c r="B23" s="101"/>
      <c r="C23" s="102"/>
      <c r="D23" s="102"/>
      <c r="E23" s="103"/>
    </row>
  </sheetData>
  <sheetProtection/>
  <mergeCells count="3">
    <mergeCell ref="B21:E21"/>
    <mergeCell ref="B22:E22"/>
    <mergeCell ref="B23:E2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7" tint="-0.24997000396251678"/>
  </sheetPr>
  <dimension ref="A1:T23"/>
  <sheetViews>
    <sheetView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14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+IF(Portada!D8="NO","NO SE BRINDA ESTA FACILIDAD"," ")</f>
        <v> </v>
      </c>
      <c r="O1" s="20"/>
      <c r="P1" s="20"/>
      <c r="Q1" s="20"/>
      <c r="R1" s="20"/>
      <c r="S1" s="20"/>
    </row>
    <row r="2" spans="1:20" ht="23.25" customHeight="1" thickTop="1">
      <c r="A2" s="88" t="str">
        <f>+Portada!B8</f>
        <v>Cargo por Transporte Conmutado Local</v>
      </c>
      <c r="B2" s="28"/>
      <c r="C2" s="28"/>
      <c r="D2" s="28"/>
      <c r="N2" s="18"/>
      <c r="O2" s="32"/>
      <c r="P2" s="33"/>
      <c r="Q2" s="33"/>
      <c r="R2" s="33"/>
      <c r="S2" s="34"/>
      <c r="T2" s="19"/>
    </row>
    <row r="3" spans="1:20" ht="18.75">
      <c r="A3" s="86" t="str">
        <f>Portada!D3</f>
        <v>AMERICATEL</v>
      </c>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84">
        <v>40544</v>
      </c>
      <c r="C6" s="87"/>
      <c r="D6" s="87"/>
      <c r="E6" s="93"/>
      <c r="F6" s="19"/>
      <c r="G6" s="76">
        <v>6601869</v>
      </c>
      <c r="H6" s="76">
        <v>20810288</v>
      </c>
      <c r="I6" s="77">
        <f>+H6/G6</f>
        <v>3.1521812989624607</v>
      </c>
      <c r="J6" s="18"/>
      <c r="K6" s="52" t="s">
        <v>72</v>
      </c>
      <c r="L6" s="47"/>
      <c r="M6" s="47"/>
      <c r="N6" s="18"/>
      <c r="O6" s="35"/>
      <c r="P6" s="43"/>
      <c r="Q6" s="43"/>
      <c r="R6" s="28"/>
      <c r="S6" s="37"/>
      <c r="T6" s="19"/>
    </row>
    <row r="7" spans="1:20" ht="15.75">
      <c r="A7" s="18"/>
      <c r="B7" s="84">
        <v>40575</v>
      </c>
      <c r="C7" s="87"/>
      <c r="D7" s="87"/>
      <c r="E7" s="93"/>
      <c r="F7" s="19"/>
      <c r="G7" s="19"/>
      <c r="H7" s="19"/>
      <c r="K7" s="52" t="s">
        <v>71</v>
      </c>
      <c r="L7" s="46"/>
      <c r="M7" s="46"/>
      <c r="N7" s="18"/>
      <c r="O7" s="42"/>
      <c r="P7" s="65">
        <f>+K8</f>
        <v>0.0054</v>
      </c>
      <c r="Q7" s="65">
        <f>+L8*C18/(C18+D18)+M8*D18/(C18+D18)</f>
        <v>0.005400000000000001</v>
      </c>
      <c r="R7" s="55" t="str">
        <f>+IF(P7=Q7,"VERIFICADO","NO CUMPLE")</f>
        <v>VERIFICADO</v>
      </c>
      <c r="S7" s="37"/>
      <c r="T7" s="19"/>
    </row>
    <row r="8" spans="1:20" ht="15">
      <c r="A8" s="18"/>
      <c r="B8" s="84">
        <v>40603</v>
      </c>
      <c r="C8" s="87"/>
      <c r="D8" s="87"/>
      <c r="E8" s="93"/>
      <c r="F8" s="19"/>
      <c r="G8" s="19"/>
      <c r="H8" s="19"/>
      <c r="K8" s="85">
        <v>0.0054</v>
      </c>
      <c r="L8" s="91">
        <f>+(K8*(C18+D18)*G6)/(C18*G6+D18*H6)</f>
        <v>0.0017135919321227592</v>
      </c>
      <c r="M8" s="91">
        <f>+(K8*(C18+D18)*H6)/(C18*G6+D18*H6)</f>
        <v>0.005401552442490311</v>
      </c>
      <c r="N8" s="18"/>
      <c r="O8" s="35"/>
      <c r="P8" s="58"/>
      <c r="Q8" s="58"/>
      <c r="R8" s="54"/>
      <c r="S8" s="37"/>
      <c r="T8" s="19"/>
    </row>
    <row r="9" spans="1:20" ht="15" customHeight="1">
      <c r="A9" s="18"/>
      <c r="B9" s="84">
        <v>40634</v>
      </c>
      <c r="C9" s="87"/>
      <c r="D9" s="87"/>
      <c r="E9" s="93"/>
      <c r="F9" s="19"/>
      <c r="G9" s="25" t="s">
        <v>14</v>
      </c>
      <c r="O9" s="35"/>
      <c r="P9" s="59" t="s">
        <v>19</v>
      </c>
      <c r="Q9" s="60"/>
      <c r="R9" s="54"/>
      <c r="S9" s="37"/>
      <c r="T9" s="19"/>
    </row>
    <row r="10" spans="1:20" ht="15">
      <c r="A10" s="18"/>
      <c r="B10" s="84">
        <v>40664</v>
      </c>
      <c r="C10" s="87"/>
      <c r="D10" s="87"/>
      <c r="E10" s="93"/>
      <c r="F10" s="19"/>
      <c r="G10" s="16" t="s">
        <v>73</v>
      </c>
      <c r="H10" s="19"/>
      <c r="O10" s="35"/>
      <c r="P10" s="60"/>
      <c r="Q10" s="60"/>
      <c r="R10" s="54"/>
      <c r="S10" s="37"/>
      <c r="T10" s="19"/>
    </row>
    <row r="11" spans="1:20" ht="15.75">
      <c r="A11" s="18"/>
      <c r="B11" s="84">
        <v>40695</v>
      </c>
      <c r="C11" s="87"/>
      <c r="D11" s="87"/>
      <c r="E11" s="93"/>
      <c r="F11" s="19"/>
      <c r="G11" s="16" t="s">
        <v>74</v>
      </c>
      <c r="H11" s="19"/>
      <c r="O11" s="35"/>
      <c r="P11" s="65">
        <f>+H6/G6</f>
        <v>3.1521812989624607</v>
      </c>
      <c r="Q11" s="65">
        <f>+M8/L8</f>
        <v>3.1521812989624602</v>
      </c>
      <c r="R11" s="55" t="str">
        <f>+IF(P11=Q11,"VERIFICADO","NO CUMPLE")</f>
        <v>VERIFICADO</v>
      </c>
      <c r="S11" s="37"/>
      <c r="T11" s="19"/>
    </row>
    <row r="12" spans="1:20" ht="15">
      <c r="A12" s="18"/>
      <c r="B12" s="84">
        <v>40725</v>
      </c>
      <c r="C12" s="87"/>
      <c r="D12" s="87"/>
      <c r="E12" s="93"/>
      <c r="F12" s="19"/>
      <c r="G12" s="16" t="s">
        <v>75</v>
      </c>
      <c r="H12" s="19"/>
      <c r="O12" s="35"/>
      <c r="R12" s="28"/>
      <c r="S12" s="37"/>
      <c r="T12" s="19"/>
    </row>
    <row r="13" spans="1:20" ht="15.75" thickBot="1">
      <c r="A13" s="18"/>
      <c r="B13" s="84">
        <v>40756</v>
      </c>
      <c r="C13" s="87"/>
      <c r="D13" s="87"/>
      <c r="E13" s="93"/>
      <c r="F13" s="19"/>
      <c r="G13" s="16" t="s">
        <v>76</v>
      </c>
      <c r="H13" s="19"/>
      <c r="O13" s="38"/>
      <c r="P13" s="39"/>
      <c r="Q13" s="39"/>
      <c r="R13" s="40"/>
      <c r="S13" s="41"/>
      <c r="T13" s="19"/>
    </row>
    <row r="14" spans="1:19" ht="15.75" thickTop="1">
      <c r="A14" s="18"/>
      <c r="B14" s="84">
        <v>40787</v>
      </c>
      <c r="C14" s="87"/>
      <c r="D14" s="87"/>
      <c r="E14" s="93"/>
      <c r="F14" s="19"/>
      <c r="G14" s="16" t="s">
        <v>37</v>
      </c>
      <c r="H14" s="19"/>
      <c r="O14" s="22"/>
      <c r="P14" s="31"/>
      <c r="Q14" s="31"/>
      <c r="R14" s="31"/>
      <c r="S14" s="31"/>
    </row>
    <row r="15" spans="1:8" ht="15">
      <c r="A15" s="18"/>
      <c r="B15" s="84">
        <v>40817</v>
      </c>
      <c r="C15" s="87"/>
      <c r="D15" s="87"/>
      <c r="E15" s="93"/>
      <c r="F15" s="19"/>
      <c r="G15" s="16" t="s">
        <v>38</v>
      </c>
      <c r="H15" s="19"/>
    </row>
    <row r="16" spans="1:8" ht="15">
      <c r="A16" s="18"/>
      <c r="B16" s="84">
        <v>40848</v>
      </c>
      <c r="C16" s="87"/>
      <c r="D16" s="87"/>
      <c r="E16" s="93"/>
      <c r="F16" s="19"/>
      <c r="G16" s="19"/>
      <c r="H16" s="19"/>
    </row>
    <row r="17" spans="1:8" ht="15">
      <c r="A17" s="18"/>
      <c r="B17" s="84">
        <v>40878</v>
      </c>
      <c r="C17" s="87"/>
      <c r="D17" s="87"/>
      <c r="E17" s="93"/>
      <c r="F17" s="19"/>
      <c r="G17" s="19"/>
      <c r="H17" s="19"/>
    </row>
    <row r="18" spans="1:8" ht="15">
      <c r="A18" s="18"/>
      <c r="B18" s="24" t="s">
        <v>10</v>
      </c>
      <c r="C18" s="95">
        <v>7.171033333333334</v>
      </c>
      <c r="D18" s="95">
        <v>17028.23473333334</v>
      </c>
      <c r="E18" s="94">
        <f>SUM(C18:D18)</f>
        <v>17035.40576666667</v>
      </c>
      <c r="F18" s="19"/>
      <c r="G18" s="19"/>
      <c r="H18" s="19"/>
    </row>
    <row r="19" ht="15">
      <c r="B19" s="21"/>
    </row>
    <row r="20" ht="15">
      <c r="B20" s="15" t="s">
        <v>12</v>
      </c>
    </row>
    <row r="21" spans="2:5" s="17" customFormat="1" ht="75" customHeight="1">
      <c r="B21" s="98" t="s">
        <v>43</v>
      </c>
      <c r="C21" s="99"/>
      <c r="D21" s="99"/>
      <c r="E21" s="100"/>
    </row>
    <row r="22" spans="2:5" s="17" customFormat="1" ht="79.5" customHeight="1">
      <c r="B22" s="98" t="s">
        <v>64</v>
      </c>
      <c r="C22" s="99"/>
      <c r="D22" s="99"/>
      <c r="E22" s="100"/>
    </row>
    <row r="23" spans="2:5" s="17" customFormat="1" ht="15">
      <c r="B23" s="101"/>
      <c r="C23" s="102"/>
      <c r="D23" s="102"/>
      <c r="E23" s="103"/>
    </row>
  </sheetData>
  <sheetProtection/>
  <mergeCells count="3">
    <mergeCell ref="B21:E21"/>
    <mergeCell ref="B22:E22"/>
    <mergeCell ref="B23:E23"/>
  </mergeCells>
  <printOptions/>
  <pageMargins left="0.29" right="0.21" top="0.47" bottom="0.49"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theme="8" tint="-0.24997000396251678"/>
  </sheetPr>
  <dimension ref="A1:T23"/>
  <sheetViews>
    <sheetView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0039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+IF(Portada!D9="NO","NO SE BRINDA ESTA FACILIDAD"," ")</f>
        <v> </v>
      </c>
      <c r="O1" s="20"/>
      <c r="P1" s="20"/>
      <c r="Q1" s="20"/>
      <c r="R1" s="20"/>
      <c r="S1" s="20"/>
    </row>
    <row r="2" spans="1:20" ht="23.25" customHeight="1" thickTop="1">
      <c r="A2" s="88" t="str">
        <f>+Portada!B9</f>
        <v>Cargo por Transporte Conmutado de Larga Distancia Nacional</v>
      </c>
      <c r="B2" s="28"/>
      <c r="C2" s="28"/>
      <c r="D2" s="28"/>
      <c r="E2" s="28"/>
      <c r="F2" s="28"/>
      <c r="N2" s="18"/>
      <c r="O2" s="32"/>
      <c r="P2" s="33"/>
      <c r="Q2" s="33"/>
      <c r="R2" s="33"/>
      <c r="S2" s="34"/>
      <c r="T2" s="19"/>
    </row>
    <row r="3" spans="1:20" ht="18.75">
      <c r="A3" s="86" t="str">
        <f>Portada!D3</f>
        <v>AMERICATEL</v>
      </c>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84">
        <v>40544</v>
      </c>
      <c r="C6" s="87"/>
      <c r="D6" s="87"/>
      <c r="E6" s="93"/>
      <c r="F6" s="19"/>
      <c r="G6" s="76">
        <v>6601869</v>
      </c>
      <c r="H6" s="76">
        <v>20810288</v>
      </c>
      <c r="I6" s="77">
        <f>+H6/G6</f>
        <v>3.1521812989624607</v>
      </c>
      <c r="J6" s="18"/>
      <c r="K6" s="52" t="s">
        <v>72</v>
      </c>
      <c r="L6" s="47"/>
      <c r="M6" s="47"/>
      <c r="N6" s="18"/>
      <c r="O6" s="35"/>
      <c r="P6" s="43"/>
      <c r="Q6" s="43"/>
      <c r="R6" s="28"/>
      <c r="S6" s="37"/>
      <c r="T6" s="19"/>
    </row>
    <row r="7" spans="1:20" ht="15.75">
      <c r="A7" s="18"/>
      <c r="B7" s="84">
        <v>40575</v>
      </c>
      <c r="C7" s="87"/>
      <c r="D7" s="87"/>
      <c r="E7" s="93"/>
      <c r="F7" s="19"/>
      <c r="G7" s="19"/>
      <c r="H7" s="19"/>
      <c r="K7" s="52" t="s">
        <v>71</v>
      </c>
      <c r="L7" s="46"/>
      <c r="M7" s="46"/>
      <c r="N7" s="18"/>
      <c r="O7" s="42"/>
      <c r="P7" s="65">
        <f>+K8</f>
        <v>0.019</v>
      </c>
      <c r="Q7" s="65">
        <f>+L8*C18/(C18+D18)+M8*D18/(C18+D18)</f>
        <v>0.018999999999999996</v>
      </c>
      <c r="R7" s="55" t="str">
        <f>+IF(P7=Q7,"VERIFICADO","NO CUMPLE")</f>
        <v>VERIFICADO</v>
      </c>
      <c r="S7" s="37"/>
      <c r="T7" s="19"/>
    </row>
    <row r="8" spans="1:20" ht="15">
      <c r="A8" s="18"/>
      <c r="B8" s="84">
        <v>40603</v>
      </c>
      <c r="C8" s="87"/>
      <c r="D8" s="87"/>
      <c r="E8" s="93"/>
      <c r="F8" s="19"/>
      <c r="G8" s="19"/>
      <c r="H8" s="19"/>
      <c r="K8" s="85">
        <v>0.019</v>
      </c>
      <c r="L8" s="91">
        <f>+(K8*(C18+D18)*G6)/(C18*G6+D18*H6)</f>
        <v>0.006848150223925711</v>
      </c>
      <c r="M8" s="91">
        <f>+(K8*(C18+D18)*H6)/(C18*G6+D18*H6)</f>
        <v>0.02158661106834421</v>
      </c>
      <c r="N8" s="18"/>
      <c r="O8" s="35"/>
      <c r="P8" s="58"/>
      <c r="Q8" s="58"/>
      <c r="R8" s="54"/>
      <c r="S8" s="37"/>
      <c r="T8" s="19"/>
    </row>
    <row r="9" spans="1:20" ht="15" customHeight="1">
      <c r="A9" s="18"/>
      <c r="B9" s="84">
        <v>40634</v>
      </c>
      <c r="C9" s="87"/>
      <c r="D9" s="87"/>
      <c r="E9" s="93"/>
      <c r="F9" s="19"/>
      <c r="G9" s="25" t="s">
        <v>14</v>
      </c>
      <c r="N9" s="18"/>
      <c r="O9" s="35"/>
      <c r="P9" s="59" t="s">
        <v>19</v>
      </c>
      <c r="Q9" s="60"/>
      <c r="R9" s="54"/>
      <c r="S9" s="37"/>
      <c r="T9" s="19"/>
    </row>
    <row r="10" spans="1:20" ht="15">
      <c r="A10" s="18"/>
      <c r="B10" s="84">
        <v>40664</v>
      </c>
      <c r="C10" s="87"/>
      <c r="D10" s="87"/>
      <c r="E10" s="93"/>
      <c r="F10" s="19"/>
      <c r="G10" s="16" t="s">
        <v>73</v>
      </c>
      <c r="H10" s="19"/>
      <c r="K10" s="17"/>
      <c r="L10" s="17"/>
      <c r="M10" s="17"/>
      <c r="N10" s="17"/>
      <c r="O10" s="35"/>
      <c r="P10" s="60"/>
      <c r="Q10" s="60"/>
      <c r="R10" s="54"/>
      <c r="S10" s="37"/>
      <c r="T10" s="19"/>
    </row>
    <row r="11" spans="1:20" ht="15.75">
      <c r="A11" s="18"/>
      <c r="B11" s="84">
        <v>40695</v>
      </c>
      <c r="C11" s="87"/>
      <c r="D11" s="87"/>
      <c r="E11" s="93"/>
      <c r="F11" s="19"/>
      <c r="G11" s="16" t="s">
        <v>74</v>
      </c>
      <c r="H11" s="19"/>
      <c r="K11" s="17"/>
      <c r="L11" s="17"/>
      <c r="M11" s="17"/>
      <c r="N11" s="17"/>
      <c r="O11" s="35"/>
      <c r="P11" s="65">
        <f>+H6/G6</f>
        <v>3.1521812989624607</v>
      </c>
      <c r="Q11" s="65">
        <f>+M8/L8</f>
        <v>3.1521812989624602</v>
      </c>
      <c r="R11" s="55" t="str">
        <f>+IF(P11=Q11,"VERIFICADO","NO CUMPLE")</f>
        <v>VERIFICADO</v>
      </c>
      <c r="S11" s="37"/>
      <c r="T11" s="19"/>
    </row>
    <row r="12" spans="1:20" ht="15">
      <c r="A12" s="18"/>
      <c r="B12" s="84">
        <v>40725</v>
      </c>
      <c r="C12" s="87"/>
      <c r="D12" s="87"/>
      <c r="E12" s="93"/>
      <c r="F12" s="19"/>
      <c r="G12" s="16" t="s">
        <v>75</v>
      </c>
      <c r="H12" s="19"/>
      <c r="K12" s="17"/>
      <c r="L12" s="17"/>
      <c r="M12" s="17"/>
      <c r="N12" s="17"/>
      <c r="O12" s="35"/>
      <c r="R12" s="28"/>
      <c r="S12" s="37"/>
      <c r="T12" s="19"/>
    </row>
    <row r="13" spans="1:20" ht="15.75" thickBot="1">
      <c r="A13" s="18"/>
      <c r="B13" s="84">
        <v>40756</v>
      </c>
      <c r="C13" s="87"/>
      <c r="D13" s="87"/>
      <c r="E13" s="93"/>
      <c r="F13" s="19"/>
      <c r="G13" s="16" t="s">
        <v>76</v>
      </c>
      <c r="H13" s="19"/>
      <c r="K13" s="17"/>
      <c r="L13" s="17"/>
      <c r="M13" s="17"/>
      <c r="N13" s="17"/>
      <c r="O13" s="38"/>
      <c r="P13" s="39"/>
      <c r="Q13" s="39"/>
      <c r="R13" s="40"/>
      <c r="S13" s="41"/>
      <c r="T13" s="19"/>
    </row>
    <row r="14" spans="1:19" ht="15.75" thickTop="1">
      <c r="A14" s="18"/>
      <c r="B14" s="84">
        <v>40787</v>
      </c>
      <c r="C14" s="87"/>
      <c r="D14" s="87"/>
      <c r="E14" s="93"/>
      <c r="F14" s="19"/>
      <c r="G14" s="16" t="s">
        <v>37</v>
      </c>
      <c r="H14" s="19"/>
      <c r="K14" s="17"/>
      <c r="L14" s="17"/>
      <c r="M14" s="17"/>
      <c r="N14" s="17"/>
      <c r="O14" s="22"/>
      <c r="P14" s="31"/>
      <c r="Q14" s="31"/>
      <c r="R14" s="31"/>
      <c r="S14" s="31"/>
    </row>
    <row r="15" spans="1:14" ht="15">
      <c r="A15" s="18"/>
      <c r="B15" s="84">
        <v>40817</v>
      </c>
      <c r="C15" s="87"/>
      <c r="D15" s="87"/>
      <c r="E15" s="93"/>
      <c r="F15" s="19"/>
      <c r="G15" s="16" t="s">
        <v>38</v>
      </c>
      <c r="H15" s="19"/>
      <c r="K15" s="17"/>
      <c r="L15" s="17"/>
      <c r="M15" s="17"/>
      <c r="N15" s="17"/>
    </row>
    <row r="16" spans="1:14" ht="15">
      <c r="A16" s="18"/>
      <c r="B16" s="84">
        <v>40848</v>
      </c>
      <c r="C16" s="87"/>
      <c r="D16" s="87"/>
      <c r="E16" s="93"/>
      <c r="F16" s="19"/>
      <c r="G16" s="19"/>
      <c r="H16" s="19"/>
      <c r="K16" s="17"/>
      <c r="L16" s="17"/>
      <c r="M16" s="17"/>
      <c r="N16" s="17"/>
    </row>
    <row r="17" spans="1:14" ht="15">
      <c r="A17" s="18"/>
      <c r="B17" s="84">
        <v>40878</v>
      </c>
      <c r="C17" s="87"/>
      <c r="D17" s="87"/>
      <c r="E17" s="93"/>
      <c r="F17" s="19"/>
      <c r="G17" s="19"/>
      <c r="H17" s="19"/>
      <c r="K17" s="17"/>
      <c r="L17" s="17"/>
      <c r="M17" s="17"/>
      <c r="N17" s="17"/>
    </row>
    <row r="18" spans="1:14" ht="15">
      <c r="A18" s="18"/>
      <c r="B18" s="24" t="s">
        <v>10</v>
      </c>
      <c r="C18" s="95">
        <v>114.49088333333333</v>
      </c>
      <c r="D18" s="95">
        <v>537.8760000000001</v>
      </c>
      <c r="E18" s="94">
        <f>SUM(C18:D18)</f>
        <v>652.3668833333334</v>
      </c>
      <c r="F18" s="19"/>
      <c r="G18" s="19"/>
      <c r="H18" s="19"/>
      <c r="K18" s="17"/>
      <c r="L18" s="17"/>
      <c r="M18" s="17"/>
      <c r="N18" s="17"/>
    </row>
    <row r="19" spans="2:14" ht="15">
      <c r="B19" s="21"/>
      <c r="K19" s="17"/>
      <c r="L19" s="17"/>
      <c r="M19" s="17"/>
      <c r="N19" s="17"/>
    </row>
    <row r="20" spans="2:14" ht="15">
      <c r="B20" s="15" t="s">
        <v>12</v>
      </c>
      <c r="K20" s="17"/>
      <c r="L20" s="17"/>
      <c r="M20" s="17"/>
      <c r="N20" s="17"/>
    </row>
    <row r="21" spans="2:5" s="17" customFormat="1" ht="75" customHeight="1">
      <c r="B21" s="98" t="s">
        <v>44</v>
      </c>
      <c r="C21" s="99"/>
      <c r="D21" s="99"/>
      <c r="E21" s="100"/>
    </row>
    <row r="22" spans="2:5" s="17" customFormat="1" ht="85.5" customHeight="1">
      <c r="B22" s="98" t="s">
        <v>65</v>
      </c>
      <c r="C22" s="99"/>
      <c r="D22" s="99"/>
      <c r="E22" s="100"/>
    </row>
    <row r="23" spans="2:5" s="17" customFormat="1" ht="15">
      <c r="B23" s="101"/>
      <c r="C23" s="102"/>
      <c r="D23" s="102"/>
      <c r="E23" s="103"/>
    </row>
  </sheetData>
  <sheetProtection/>
  <mergeCells count="3">
    <mergeCell ref="B21:E21"/>
    <mergeCell ref="B22:E22"/>
    <mergeCell ref="B23:E23"/>
  </mergeCells>
  <printOptions/>
  <pageMargins left="0.26" right="0.23" top="0.48" bottom="0.3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1.42187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+IF(Portada!D7="NO","NO CORRESPONDE"," ")</f>
        <v>NO CORRESPONDE</v>
      </c>
      <c r="O1" s="20"/>
      <c r="P1" s="20"/>
      <c r="Q1" s="20"/>
      <c r="R1" s="20"/>
      <c r="S1" s="20"/>
    </row>
    <row r="2" spans="1:20" ht="23.25" customHeight="1" thickTop="1">
      <c r="A2" s="14" t="str">
        <f>+Portada!B10</f>
        <v>Cargo por Acceso a Teléfonos Públicos Úrbanos</v>
      </c>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51</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52</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53</v>
      </c>
      <c r="C8" s="52"/>
      <c r="D8" s="52"/>
      <c r="E8" s="26">
        <f t="shared" si="0"/>
        <v>0</v>
      </c>
      <c r="F8" s="19"/>
      <c r="G8" s="19"/>
      <c r="H8" s="19"/>
      <c r="K8" s="56" t="s">
        <v>32</v>
      </c>
      <c r="L8" s="61" t="e">
        <f>+(K8*(C18+D18)*G6)/(C18*G6+D18*H6)</f>
        <v>#VALUE!</v>
      </c>
      <c r="M8" s="61" t="e">
        <f>+(K8*(C18+D18)*H6)/(C18*G6+D18*H6)</f>
        <v>#VALUE!</v>
      </c>
      <c r="N8" s="18"/>
      <c r="O8" s="35"/>
      <c r="P8" s="58"/>
      <c r="Q8" s="58"/>
      <c r="R8" s="54"/>
      <c r="S8" s="37"/>
      <c r="T8" s="19"/>
    </row>
    <row r="9" spans="1:20" ht="15" customHeight="1">
      <c r="A9" s="18"/>
      <c r="B9" s="52" t="s">
        <v>54</v>
      </c>
      <c r="C9" s="52"/>
      <c r="D9" s="52"/>
      <c r="E9" s="26">
        <f t="shared" si="0"/>
        <v>0</v>
      </c>
      <c r="F9" s="19"/>
      <c r="G9" s="25" t="s">
        <v>14</v>
      </c>
      <c r="N9" s="18"/>
      <c r="O9" s="35"/>
      <c r="P9" s="59" t="s">
        <v>19</v>
      </c>
      <c r="Q9" s="60"/>
      <c r="R9" s="54"/>
      <c r="S9" s="37"/>
      <c r="T9" s="19"/>
    </row>
    <row r="10" spans="1:20" ht="15">
      <c r="A10" s="18"/>
      <c r="B10" s="52" t="s">
        <v>55</v>
      </c>
      <c r="C10" s="52"/>
      <c r="D10" s="52"/>
      <c r="E10" s="26">
        <f t="shared" si="0"/>
        <v>0</v>
      </c>
      <c r="F10" s="19"/>
      <c r="G10" s="16" t="s">
        <v>50</v>
      </c>
      <c r="H10" s="19"/>
      <c r="N10" s="18"/>
      <c r="O10" s="35"/>
      <c r="P10" s="60"/>
      <c r="Q10" s="60"/>
      <c r="R10" s="54"/>
      <c r="S10" s="37"/>
      <c r="T10" s="19"/>
    </row>
    <row r="11" spans="1:20" ht="15.75">
      <c r="A11" s="18"/>
      <c r="B11" s="52" t="s">
        <v>56</v>
      </c>
      <c r="C11" s="52"/>
      <c r="D11" s="52"/>
      <c r="E11" s="26">
        <f t="shared" si="0"/>
        <v>0</v>
      </c>
      <c r="F11" s="19"/>
      <c r="G11" s="16" t="s">
        <v>36</v>
      </c>
      <c r="H11" s="19"/>
      <c r="N11" s="18"/>
      <c r="O11" s="35"/>
      <c r="P11" s="65">
        <f>+H6/G6</f>
        <v>3.1521812989624607</v>
      </c>
      <c r="Q11" s="65" t="e">
        <f>+M8/L8</f>
        <v>#VALUE!</v>
      </c>
      <c r="R11" s="55" t="e">
        <f>+IF(P11=Q11,"VERIFICADO","NO CUMPLE")</f>
        <v>#VALUE!</v>
      </c>
      <c r="S11" s="37"/>
      <c r="T11" s="19"/>
    </row>
    <row r="12" spans="1:20" ht="15">
      <c r="A12" s="18"/>
      <c r="B12" s="52" t="s">
        <v>57</v>
      </c>
      <c r="C12" s="52"/>
      <c r="D12" s="52"/>
      <c r="E12" s="26">
        <f t="shared" si="0"/>
        <v>0</v>
      </c>
      <c r="F12" s="19"/>
      <c r="G12" s="16" t="s">
        <v>37</v>
      </c>
      <c r="H12" s="19"/>
      <c r="N12" s="18"/>
      <c r="O12" s="35"/>
      <c r="R12" s="28"/>
      <c r="S12" s="37"/>
      <c r="T12" s="19"/>
    </row>
    <row r="13" spans="1:20" ht="15.75" thickBot="1">
      <c r="A13" s="18"/>
      <c r="B13" s="52" t="s">
        <v>58</v>
      </c>
      <c r="C13" s="52"/>
      <c r="D13" s="52"/>
      <c r="E13" s="26">
        <f t="shared" si="0"/>
        <v>0</v>
      </c>
      <c r="F13" s="19"/>
      <c r="G13" s="16" t="s">
        <v>38</v>
      </c>
      <c r="H13" s="19"/>
      <c r="N13" s="18"/>
      <c r="O13" s="38"/>
      <c r="P13" s="39"/>
      <c r="Q13" s="39"/>
      <c r="R13" s="40"/>
      <c r="S13" s="41"/>
      <c r="T13" s="19"/>
    </row>
    <row r="14" spans="1:19" ht="15.75" thickTop="1">
      <c r="A14" s="18"/>
      <c r="B14" s="52" t="s">
        <v>59</v>
      </c>
      <c r="C14" s="52"/>
      <c r="D14" s="52"/>
      <c r="E14" s="26">
        <f t="shared" si="0"/>
        <v>0</v>
      </c>
      <c r="F14" s="19"/>
      <c r="G14" s="19"/>
      <c r="H14" s="19"/>
      <c r="O14" s="22"/>
      <c r="P14" s="31"/>
      <c r="Q14" s="31"/>
      <c r="R14" s="31"/>
      <c r="S14" s="31"/>
    </row>
    <row r="15" spans="1:8" ht="15">
      <c r="A15" s="18"/>
      <c r="B15" s="52" t="s">
        <v>60</v>
      </c>
      <c r="C15" s="52"/>
      <c r="D15" s="52"/>
      <c r="E15" s="26">
        <f t="shared" si="0"/>
        <v>0</v>
      </c>
      <c r="F15" s="19"/>
      <c r="G15" s="19"/>
      <c r="H15" s="19"/>
    </row>
    <row r="16" spans="1:8" ht="15">
      <c r="A16" s="18"/>
      <c r="B16" s="52" t="s">
        <v>61</v>
      </c>
      <c r="C16" s="52"/>
      <c r="D16" s="52"/>
      <c r="E16" s="26">
        <f t="shared" si="0"/>
        <v>0</v>
      </c>
      <c r="F16" s="19"/>
      <c r="G16" s="19"/>
      <c r="H16" s="19"/>
    </row>
    <row r="17" spans="1:8" ht="15">
      <c r="A17" s="18"/>
      <c r="B17" s="52" t="s">
        <v>62</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8" ht="15">
      <c r="B19" s="21"/>
      <c r="C19" s="22"/>
      <c r="D19" s="22"/>
      <c r="E19" s="22"/>
      <c r="H19" s="75"/>
    </row>
    <row r="20" ht="15">
      <c r="B20" s="15" t="s">
        <v>12</v>
      </c>
    </row>
    <row r="21" spans="2:5" s="17" customFormat="1" ht="74.25" customHeight="1">
      <c r="B21" s="98" t="s">
        <v>45</v>
      </c>
      <c r="C21" s="99"/>
      <c r="D21" s="99"/>
      <c r="E21" s="100"/>
    </row>
    <row r="22" spans="2:5" s="17" customFormat="1" ht="86.25" customHeight="1">
      <c r="B22" s="98" t="s">
        <v>66</v>
      </c>
      <c r="C22" s="99"/>
      <c r="D22" s="99"/>
      <c r="E22" s="100"/>
    </row>
    <row r="23" spans="2:5" s="17" customFormat="1" ht="15">
      <c r="B23" s="101"/>
      <c r="C23" s="102"/>
      <c r="D23" s="102"/>
      <c r="E23" s="103"/>
    </row>
  </sheetData>
  <sheetProtection/>
  <mergeCells count="3">
    <mergeCell ref="B21:E21"/>
    <mergeCell ref="B22:E22"/>
    <mergeCell ref="B23:E2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14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+IF(Portada!D7="NO","NO CORRESPONDE"," ")</f>
        <v>NO CORRESPONDE</v>
      </c>
      <c r="O1" s="20"/>
      <c r="P1" s="20"/>
      <c r="Q1" s="20"/>
      <c r="R1" s="20"/>
      <c r="S1" s="20"/>
    </row>
    <row r="2" spans="1:20" ht="23.25" customHeight="1" thickTop="1">
      <c r="A2" s="14" t="str">
        <f>+Portada!B11</f>
        <v>Cargo por Acceso a Plataforma de Pago</v>
      </c>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51</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52</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53</v>
      </c>
      <c r="C8" s="52"/>
      <c r="D8" s="52"/>
      <c r="E8" s="26">
        <f t="shared" si="0"/>
        <v>0</v>
      </c>
      <c r="F8" s="19"/>
      <c r="G8" s="19"/>
      <c r="H8" s="19"/>
      <c r="K8" s="56" t="s">
        <v>32</v>
      </c>
      <c r="L8" s="83" t="e">
        <f>+(K8*(C18+D18)*G6)/(C18*G6+D18*H6)</f>
        <v>#VALUE!</v>
      </c>
      <c r="M8" s="61" t="e">
        <f>+(K8*(C18+D18)*H6)/(C18*G6+D18*H6)</f>
        <v>#VALUE!</v>
      </c>
      <c r="N8" s="18"/>
      <c r="O8" s="35"/>
      <c r="P8" s="58"/>
      <c r="Q8" s="58"/>
      <c r="R8" s="54"/>
      <c r="S8" s="37"/>
      <c r="T8" s="19"/>
    </row>
    <row r="9" spans="1:20" ht="15" customHeight="1">
      <c r="A9" s="18"/>
      <c r="B9" s="52" t="s">
        <v>54</v>
      </c>
      <c r="C9" s="52"/>
      <c r="D9" s="52"/>
      <c r="E9" s="26">
        <f t="shared" si="0"/>
        <v>0</v>
      </c>
      <c r="F9" s="19"/>
      <c r="G9" s="25" t="s">
        <v>14</v>
      </c>
      <c r="N9" s="18"/>
      <c r="O9" s="35"/>
      <c r="P9" s="59" t="s">
        <v>19</v>
      </c>
      <c r="Q9" s="60"/>
      <c r="R9" s="54"/>
      <c r="S9" s="37"/>
      <c r="T9" s="19"/>
    </row>
    <row r="10" spans="1:20" ht="15">
      <c r="A10" s="18"/>
      <c r="B10" s="52" t="s">
        <v>55</v>
      </c>
      <c r="C10" s="52"/>
      <c r="D10" s="52"/>
      <c r="E10" s="26">
        <f t="shared" si="0"/>
        <v>0</v>
      </c>
      <c r="F10" s="19"/>
      <c r="G10" s="16" t="s">
        <v>50</v>
      </c>
      <c r="H10" s="19"/>
      <c r="N10" s="18"/>
      <c r="O10" s="35"/>
      <c r="P10" s="60"/>
      <c r="Q10" s="60"/>
      <c r="R10" s="54"/>
      <c r="S10" s="37"/>
      <c r="T10" s="19"/>
    </row>
    <row r="11" spans="1:20" ht="15.75">
      <c r="A11" s="18"/>
      <c r="B11" s="52" t="s">
        <v>56</v>
      </c>
      <c r="C11" s="52"/>
      <c r="D11" s="52"/>
      <c r="E11" s="26">
        <f t="shared" si="0"/>
        <v>0</v>
      </c>
      <c r="F11" s="19"/>
      <c r="G11" s="16" t="s">
        <v>36</v>
      </c>
      <c r="H11" s="19"/>
      <c r="N11" s="18"/>
      <c r="O11" s="35"/>
      <c r="P11" s="65">
        <f>+H6/G6</f>
        <v>3.1521812989624607</v>
      </c>
      <c r="Q11" s="65" t="e">
        <f>+M8/L8</f>
        <v>#VALUE!</v>
      </c>
      <c r="R11" s="55" t="e">
        <f>+IF(P11=Q11,"VERIFICADO","NO CUMPLE")</f>
        <v>#VALUE!</v>
      </c>
      <c r="S11" s="37"/>
      <c r="T11" s="19"/>
    </row>
    <row r="12" spans="1:20" ht="15">
      <c r="A12" s="18"/>
      <c r="B12" s="52" t="s">
        <v>57</v>
      </c>
      <c r="C12" s="52"/>
      <c r="D12" s="52"/>
      <c r="E12" s="26">
        <f t="shared" si="0"/>
        <v>0</v>
      </c>
      <c r="F12" s="19"/>
      <c r="G12" s="16" t="s">
        <v>37</v>
      </c>
      <c r="H12" s="19"/>
      <c r="N12" s="18"/>
      <c r="O12" s="35"/>
      <c r="R12" s="28"/>
      <c r="S12" s="37"/>
      <c r="T12" s="19"/>
    </row>
    <row r="13" spans="1:20" ht="15.75" thickBot="1">
      <c r="A13" s="18"/>
      <c r="B13" s="52" t="s">
        <v>58</v>
      </c>
      <c r="C13" s="52"/>
      <c r="D13" s="52"/>
      <c r="E13" s="26">
        <f t="shared" si="0"/>
        <v>0</v>
      </c>
      <c r="F13" s="19"/>
      <c r="G13" s="16" t="s">
        <v>38</v>
      </c>
      <c r="H13" s="19"/>
      <c r="N13" s="18"/>
      <c r="O13" s="38"/>
      <c r="P13" s="39"/>
      <c r="Q13" s="39"/>
      <c r="R13" s="40"/>
      <c r="S13" s="41"/>
      <c r="T13" s="19"/>
    </row>
    <row r="14" spans="1:19" ht="15.75" thickTop="1">
      <c r="A14" s="18"/>
      <c r="B14" s="52" t="s">
        <v>59</v>
      </c>
      <c r="C14" s="52"/>
      <c r="D14" s="52"/>
      <c r="E14" s="26">
        <f t="shared" si="0"/>
        <v>0</v>
      </c>
      <c r="F14" s="19"/>
      <c r="G14" s="19"/>
      <c r="H14" s="19"/>
      <c r="O14" s="22"/>
      <c r="P14" s="31"/>
      <c r="Q14" s="31"/>
      <c r="R14" s="31"/>
      <c r="S14" s="31"/>
    </row>
    <row r="15" spans="1:8" ht="15">
      <c r="A15" s="18"/>
      <c r="B15" s="52" t="s">
        <v>60</v>
      </c>
      <c r="C15" s="52"/>
      <c r="D15" s="52"/>
      <c r="E15" s="26">
        <f t="shared" si="0"/>
        <v>0</v>
      </c>
      <c r="F15" s="19"/>
      <c r="G15" s="19"/>
      <c r="H15" s="19"/>
    </row>
    <row r="16" spans="1:8" ht="15">
      <c r="A16" s="18"/>
      <c r="B16" s="52" t="s">
        <v>61</v>
      </c>
      <c r="C16" s="52"/>
      <c r="D16" s="52"/>
      <c r="E16" s="26">
        <f t="shared" si="0"/>
        <v>0</v>
      </c>
      <c r="F16" s="19"/>
      <c r="G16" s="19"/>
      <c r="H16" s="19"/>
    </row>
    <row r="17" spans="1:8" ht="15">
      <c r="A17" s="18"/>
      <c r="B17" s="52" t="s">
        <v>62</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5" ht="15">
      <c r="B19" s="21"/>
      <c r="C19" s="22"/>
      <c r="D19" s="22"/>
      <c r="E19" s="22"/>
    </row>
    <row r="20" ht="15">
      <c r="B20" s="15" t="s">
        <v>12</v>
      </c>
    </row>
    <row r="21" spans="2:5" s="17" customFormat="1" ht="68.25" customHeight="1">
      <c r="B21" s="98" t="s">
        <v>46</v>
      </c>
      <c r="C21" s="99"/>
      <c r="D21" s="99"/>
      <c r="E21" s="100"/>
    </row>
    <row r="22" spans="2:5" s="17" customFormat="1" ht="79.5" customHeight="1">
      <c r="B22" s="98" t="s">
        <v>67</v>
      </c>
      <c r="C22" s="99"/>
      <c r="D22" s="99"/>
      <c r="E22" s="100"/>
    </row>
    <row r="23" spans="2:5" s="17" customFormat="1" ht="15">
      <c r="B23" s="101"/>
      <c r="C23" s="102"/>
      <c r="D23" s="102"/>
      <c r="E23" s="103"/>
    </row>
  </sheetData>
  <sheetProtection/>
  <mergeCells count="3">
    <mergeCell ref="B21:E21"/>
    <mergeCell ref="B22:E22"/>
    <mergeCell ref="B23:E2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dc:creator>
  <cp:keywords/>
  <dc:description/>
  <cp:lastModifiedBy>ce_mochoa</cp:lastModifiedBy>
  <cp:lastPrinted>2012-03-12T22:43:47Z</cp:lastPrinted>
  <dcterms:created xsi:type="dcterms:W3CDTF">2009-10-19T09:22:18Z</dcterms:created>
  <dcterms:modified xsi:type="dcterms:W3CDTF">2012-04-20T16:52:09Z</dcterms:modified>
  <cp:category/>
  <cp:version/>
  <cp:contentType/>
  <cp:contentStatus/>
</cp:coreProperties>
</file>