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 windowWidth="9990" windowHeight="1011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<sst xmlns="http://schemas.openxmlformats.org/spreadsheetml/2006/main" count="175" uniqueCount="79">
  <si>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</si>
  <si>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</si>
  <si>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</si>
  <si>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</si>
  <si>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</si>
  <si>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</si>
  <si>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</si>
  <si>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</si>
  <si>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</si>
  <si>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</si>
  <si>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</si>
  <si>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</si>
  <si>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</si>
  <si>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</si>
  <si>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</si>
  <si>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</si>
  <si>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</si>
  <si>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</si>
  <si>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</si>
  <si>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</si>
  <si>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</si>
  <si>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</si>
  <si>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</si>
  <si>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</si>
  <si>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</si>
  <si>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</si>
  <si>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</si>
  <si>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</si>
  <si>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</si>
  <si>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</si>
  <si>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</si>
  <si>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</si>
  <si>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</si>
  <si>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</si>
  <si>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</si>
  <si>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</si>
  <si>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</si>
  <si>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</si>
  <si>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</si>
  <si>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</si>
  <si>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</si>
  <si>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</si>
  <si>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</si>
  <si>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</si>
  <si>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</si>
  <si>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</si>
  <si>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</si>
  <si>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</si>
  <si>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</si>
  <si>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</si>
  <si>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</si>
  <si>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</si>
  <si>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</si>
  <si>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</si>
  <si>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</si>
  <si>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</si>
  <si>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</si>
  <si>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</si>
  <si>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</si>
  <si>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</si>
  <si>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</si>
  <si>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</si>
  <si>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</si>
  <si>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</si>
  <si>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</si>
  <si>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</si>
  <si>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</si>
  <si>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</si>
  <si>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</si>
  <si>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</si>
  <si>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</si>
  <si>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</si>
  <si>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</si>
  <si>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</si>
  <si>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</si>
  <si>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</si>
  <si>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</si>
  <si>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AMERICA MÓVIL</t>
  </si>
  <si>
    <t>ANEXO Nº 03:
HOJA DE CÁLCULO DE ESTIMACIÓN DE CARGOS DIFERENCIADOS 2012
(Resolución Nº 038-2010-CD/OSIPTEL)</t>
  </si>
</sst>
</file>

<file path=xl/styles.xml><?xml version="1.0" encoding="utf-8"?>
<styleSheet xmlns="http://schemas.openxmlformats.org/spreadsheetml/2006/main">
  <numFmts count="41">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80">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Fill="0"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6">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2" fontId="65" fillId="0" borderId="10" xfId="0" applyNumberFormat="1" applyFont="1"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2"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177" fontId="0" fillId="34" borderId="12" xfId="0" applyNumberFormat="1" applyFill="1" applyBorder="1" applyAlignment="1">
      <alignment/>
    </xf>
    <xf numFmtId="177" fontId="69" fillId="34" borderId="12" xfId="0" applyNumberFormat="1" applyFont="1" applyFill="1" applyBorder="1" applyAlignment="1">
      <alignment/>
    </xf>
    <xf numFmtId="184" fontId="67" fillId="36" borderId="15" xfId="0" applyNumberFormat="1" applyFont="1" applyFill="1" applyBorder="1" applyAlignment="1">
      <alignment horizontal="center" vertical="center" wrapText="1"/>
    </xf>
    <xf numFmtId="179" fontId="0" fillId="15" borderId="15" xfId="49" applyNumberFormat="1" applyFont="1" applyFill="1" applyBorder="1" applyAlignment="1">
      <alignment horizontal="center" vertical="center"/>
    </xf>
    <xf numFmtId="179" fontId="0" fillId="34" borderId="14" xfId="0" applyNumberFormat="1" applyFill="1" applyBorder="1" applyAlignment="1">
      <alignment/>
    </xf>
    <xf numFmtId="179" fontId="62" fillId="34" borderId="10" xfId="0" applyNumberFormat="1" applyFont="1" applyFill="1" applyBorder="1" applyAlignment="1">
      <alignment/>
    </xf>
    <xf numFmtId="179" fontId="0" fillId="34" borderId="10" xfId="0" applyNumberFormat="1" applyFill="1" applyBorder="1" applyAlignment="1">
      <alignment/>
    </xf>
    <xf numFmtId="184"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179" fontId="0" fillId="15" borderId="15" xfId="49" applyNumberFormat="1" applyFont="1" applyFill="1" applyBorder="1" applyAlignment="1">
      <alignment horizontal="center"/>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0" fontId="0" fillId="33" borderId="0" xfId="0" applyFont="1" applyFill="1" applyAlignment="1">
      <alignment horizontal="center"/>
    </xf>
    <xf numFmtId="188" fontId="70"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9" fontId="0" fillId="0" borderId="15" xfId="49" applyNumberFormat="1" applyFont="1" applyBorder="1" applyAlignment="1">
      <alignment horizontal="center" vertical="center"/>
    </xf>
    <xf numFmtId="0" fontId="5" fillId="34" borderId="15" xfId="49" applyNumberFormat="1" applyFont="1" applyFill="1" applyBorder="1" applyAlignment="1">
      <alignment horizontal="center" vertical="center" wrapText="1"/>
    </xf>
    <xf numFmtId="0" fontId="66" fillId="0" borderId="11" xfId="0" applyFont="1" applyBorder="1" applyAlignment="1">
      <alignment horizontal="left" vertical="center" wrapText="1"/>
    </xf>
    <xf numFmtId="17" fontId="62" fillId="0" borderId="25" xfId="0" applyNumberFormat="1" applyFont="1" applyBorder="1" applyAlignment="1">
      <alignment horizontal="center" vertical="center" wrapText="1"/>
    </xf>
    <xf numFmtId="185" fontId="67" fillId="36" borderId="15" xfId="0" applyNumberFormat="1" applyFont="1" applyFill="1" applyBorder="1" applyAlignment="1">
      <alignment horizontal="center" vertical="center" wrapText="1"/>
    </xf>
    <xf numFmtId="2" fontId="76" fillId="0" borderId="10" xfId="0" applyNumberFormat="1" applyFont="1" applyBorder="1" applyAlignment="1">
      <alignment/>
    </xf>
    <xf numFmtId="0" fontId="62" fillId="0" borderId="10" xfId="0" applyFont="1" applyBorder="1" applyAlignment="1">
      <alignment/>
    </xf>
    <xf numFmtId="2" fontId="65" fillId="34" borderId="10" xfId="0" applyNumberFormat="1" applyFont="1" applyFill="1" applyBorder="1" applyAlignment="1">
      <alignment/>
    </xf>
    <xf numFmtId="0" fontId="0" fillId="34" borderId="27" xfId="0" applyFill="1" applyBorder="1" applyAlignment="1">
      <alignment/>
    </xf>
    <xf numFmtId="0" fontId="0" fillId="34" borderId="26"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77" fillId="34" borderId="15" xfId="0" applyNumberFormat="1" applyFont="1" applyFill="1" applyBorder="1" applyAlignment="1">
      <alignment horizontal="center" vertical="center" wrapText="1"/>
    </xf>
    <xf numFmtId="192" fontId="78"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3" fontId="12" fillId="37" borderId="15" xfId="15" applyNumberFormat="1" applyFont="1" applyFill="1" applyBorder="1" applyAlignment="1">
      <alignment horizontal="center"/>
      <protection/>
    </xf>
    <xf numFmtId="2" fontId="8" fillId="33" borderId="0" xfId="0" applyNumberFormat="1" applyFont="1" applyFill="1" applyAlignment="1">
      <alignment horizontal="center" vertical="center" wrapText="1"/>
    </xf>
    <xf numFmtId="0" fontId="79"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cellXfs>
  <cellStyles count="50">
    <cellStyle name="Normal" xfId="0"/>
    <cellStyle name="(4) STM-1 (LECT)&#13;&#10;PL-4579-M-039-99&#13;&#10;FALTA APE"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98" t="s">
        <v>78</v>
      </c>
      <c r="C2" s="98"/>
      <c r="D2" s="98"/>
      <c r="E2" s="2"/>
    </row>
    <row r="3" spans="2:5" ht="34.5" customHeight="1">
      <c r="B3" s="69" t="s">
        <v>29</v>
      </c>
      <c r="C3" s="70" t="s">
        <v>5</v>
      </c>
      <c r="D3" s="71" t="s">
        <v>77</v>
      </c>
      <c r="E3" s="2"/>
    </row>
    <row r="4" spans="2:5" ht="15" customHeight="1">
      <c r="B4" s="7"/>
      <c r="C4" s="3"/>
      <c r="D4" s="3" t="s">
        <v>47</v>
      </c>
      <c r="E4" s="2"/>
    </row>
    <row r="5" spans="2:5" ht="15" customHeight="1">
      <c r="B5" s="66" t="s">
        <v>6</v>
      </c>
      <c r="C5" s="67"/>
      <c r="D5" s="67"/>
      <c r="E5" s="2"/>
    </row>
    <row r="6" spans="2:5" s="4" customFormat="1" ht="15">
      <c r="B6" s="72" t="s">
        <v>0</v>
      </c>
      <c r="C6" s="67" t="s">
        <v>5</v>
      </c>
      <c r="D6" s="68" t="s">
        <v>69</v>
      </c>
      <c r="E6" s="3"/>
    </row>
    <row r="7" spans="2:5" s="4" customFormat="1" ht="15">
      <c r="B7" s="72" t="s">
        <v>1</v>
      </c>
      <c r="C7" s="67" t="s">
        <v>5</v>
      </c>
      <c r="D7" s="68" t="s">
        <v>69</v>
      </c>
      <c r="E7" s="3"/>
    </row>
    <row r="8" spans="2:5" s="4" customFormat="1" ht="15">
      <c r="B8" s="72" t="s">
        <v>2</v>
      </c>
      <c r="C8" s="67" t="s">
        <v>5</v>
      </c>
      <c r="D8" s="68" t="s">
        <v>69</v>
      </c>
      <c r="E8" s="5"/>
    </row>
    <row r="9" spans="2:5" s="4" customFormat="1" ht="15">
      <c r="B9" s="72" t="s">
        <v>3</v>
      </c>
      <c r="C9" s="67" t="s">
        <v>5</v>
      </c>
      <c r="D9" s="68" t="s">
        <v>69</v>
      </c>
      <c r="E9" s="6"/>
    </row>
    <row r="10" spans="2:4" s="4" customFormat="1" ht="15">
      <c r="B10" s="72" t="s">
        <v>4</v>
      </c>
      <c r="C10" s="67" t="s">
        <v>5</v>
      </c>
      <c r="D10" s="68" t="s">
        <v>70</v>
      </c>
    </row>
    <row r="11" spans="2:5" s="4" customFormat="1" ht="15">
      <c r="B11" s="72" t="s">
        <v>31</v>
      </c>
      <c r="C11" s="67" t="s">
        <v>5</v>
      </c>
      <c r="D11" s="68" t="s">
        <v>70</v>
      </c>
      <c r="E11" s="6"/>
    </row>
    <row r="12" spans="2:4" s="4" customFormat="1" ht="15">
      <c r="B12" s="66"/>
      <c r="C12" s="67"/>
      <c r="D12" s="67"/>
    </row>
    <row r="13" spans="2:4" ht="13.5" customHeight="1">
      <c r="B13" s="67"/>
      <c r="C13" s="67"/>
      <c r="D13" s="67"/>
    </row>
    <row r="14" spans="2:4" ht="15">
      <c r="B14" s="66" t="s">
        <v>7</v>
      </c>
      <c r="C14" s="73" t="s">
        <v>5</v>
      </c>
      <c r="D14" s="74">
        <v>40963</v>
      </c>
    </row>
    <row r="15" ht="15"/>
    <row r="16" spans="2:4" ht="15" customHeight="1">
      <c r="B16" s="78" t="s">
        <v>27</v>
      </c>
      <c r="C16" s="79"/>
      <c r="D16" s="79"/>
    </row>
    <row r="17" spans="2:4" ht="28.5" customHeight="1">
      <c r="B17" s="99" t="s">
        <v>30</v>
      </c>
      <c r="C17" s="99"/>
      <c r="D17" s="99"/>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AMERICA MÓVIL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3">
        <f>+'Cargo Fija'!K8</f>
        <v>0.00824</v>
      </c>
      <c r="F7" s="93">
        <f>+'Cargo Fija'!L8</f>
        <v>0.0026238578698069837</v>
      </c>
      <c r="G7" s="93">
        <f>+'Cargo Fija'!M8</f>
        <v>0.008270875708341051</v>
      </c>
    </row>
    <row r="8" spans="2:7" ht="18.75" customHeight="1">
      <c r="B8" s="51" t="str">
        <f>+Portada!B7</f>
        <v>Cargo por Originación y/o Terminación en Red de Servicios Móviles</v>
      </c>
      <c r="C8" s="49" t="str">
        <f>+'Cargo Móvil'!K6</f>
        <v>Dólares</v>
      </c>
      <c r="D8" s="49" t="str">
        <f>+'Cargo Móvil'!K7</f>
        <v>Por minuto</v>
      </c>
      <c r="E8" s="93">
        <f>+'Cargo Móvil'!K8</f>
        <v>0.0621</v>
      </c>
      <c r="F8" s="93">
        <f>+'Cargo Móvil'!L8</f>
        <v>0.019716573672675482</v>
      </c>
      <c r="G8" s="93">
        <f>+'Cargo Móvil'!M8</f>
        <v>0.06215021481062325</v>
      </c>
    </row>
    <row r="9" spans="2:7" ht="18.75" customHeight="1">
      <c r="B9" s="51" t="str">
        <f>+Portada!B8</f>
        <v>Cargo por Transporte Conmutado Local</v>
      </c>
      <c r="C9" s="49" t="str">
        <f>+'Cargo TCLocal'!K6</f>
        <v>Dólares</v>
      </c>
      <c r="D9" s="49" t="str">
        <f>+'Cargo TCLocal'!K7</f>
        <v>Por minuto</v>
      </c>
      <c r="E9" s="93">
        <f>+'Cargo TCLocal'!K8</f>
        <v>0.00554</v>
      </c>
      <c r="F9" s="93">
        <f>+'Cargo TCLocal'!L8</f>
        <v>0.0017575131233166978</v>
      </c>
      <c r="G9" s="93">
        <f>+'Cargo TCLocal'!M8</f>
        <v>0.00554</v>
      </c>
    </row>
    <row r="10" spans="2:7" ht="18.75" customHeight="1">
      <c r="B10" s="51" t="str">
        <f>+Portada!B9</f>
        <v>Cargo por Transporte Conmutado de Larga Distancia Nacional</v>
      </c>
      <c r="C10" s="49" t="str">
        <f>+'Cargo TCLDN'!K6</f>
        <v>Dólares</v>
      </c>
      <c r="D10" s="49" t="str">
        <f>+'Cargo TCLDN'!K7</f>
        <v>Por minuto</v>
      </c>
      <c r="E10" s="93">
        <f>+'Cargo TCLDN'!K8</f>
        <v>0.055</v>
      </c>
      <c r="F10" s="93">
        <f>+'Cargo TCLDN'!L8</f>
        <v>0.017898228095368098</v>
      </c>
      <c r="G10" s="93">
        <f>+'Cargo TCLDN'!M8</f>
        <v>0.05641845988678381</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3.28125" style="13" customWidth="1"/>
    <col min="5" max="5" width="21.421875" style="13" customWidth="1"/>
    <col min="6" max="6" width="7.0039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9"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48</v>
      </c>
      <c r="H5" s="23" t="s">
        <v>49</v>
      </c>
      <c r="I5" s="23" t="s">
        <v>35</v>
      </c>
      <c r="K5" s="30" t="s">
        <v>39</v>
      </c>
      <c r="L5" s="30" t="s">
        <v>40</v>
      </c>
      <c r="M5" s="30" t="s">
        <v>41</v>
      </c>
      <c r="N5" s="18"/>
      <c r="O5" s="35"/>
      <c r="P5" s="29" t="s">
        <v>18</v>
      </c>
      <c r="Q5" s="28"/>
      <c r="R5" s="28"/>
      <c r="S5" s="37"/>
      <c r="T5" s="19"/>
    </row>
    <row r="6" spans="1:20" ht="15">
      <c r="A6" s="18"/>
      <c r="B6" s="85">
        <v>40544</v>
      </c>
      <c r="C6" s="97"/>
      <c r="D6" s="97"/>
      <c r="E6" s="95"/>
      <c r="F6" s="19"/>
      <c r="G6" s="76">
        <v>6601869</v>
      </c>
      <c r="H6" s="76">
        <v>20810288</v>
      </c>
      <c r="I6" s="77">
        <f>+H6/G6</f>
        <v>3.1521812989624607</v>
      </c>
      <c r="J6" s="18"/>
      <c r="K6" s="52" t="s">
        <v>72</v>
      </c>
      <c r="L6" s="90"/>
      <c r="M6" s="90"/>
      <c r="N6" s="18"/>
      <c r="O6" s="35"/>
      <c r="P6" s="43"/>
      <c r="Q6" s="43"/>
      <c r="R6" s="28"/>
      <c r="S6" s="37"/>
      <c r="T6" s="19"/>
    </row>
    <row r="7" spans="1:20" ht="15.75">
      <c r="A7" s="18"/>
      <c r="B7" s="85">
        <v>40575</v>
      </c>
      <c r="C7" s="97"/>
      <c r="D7" s="97"/>
      <c r="E7" s="95"/>
      <c r="F7" s="19"/>
      <c r="G7" s="19"/>
      <c r="H7" s="19"/>
      <c r="K7" s="52" t="s">
        <v>71</v>
      </c>
      <c r="L7" s="91"/>
      <c r="M7" s="91"/>
      <c r="N7" s="18"/>
      <c r="O7" s="42"/>
      <c r="P7" s="57">
        <f>+K8</f>
        <v>0.00824</v>
      </c>
      <c r="Q7" s="57">
        <f>+L8*C18/(C18+D18)+M8*D18/(C18+D18)</f>
        <v>0.008239999999999999</v>
      </c>
      <c r="R7" s="55" t="str">
        <f>+IF(P7=Q7,"VERIFICADO","NO CUMPLE")</f>
        <v>VERIFICADO</v>
      </c>
      <c r="S7" s="37"/>
      <c r="T7" s="19"/>
    </row>
    <row r="8" spans="1:20" ht="15">
      <c r="A8" s="18"/>
      <c r="B8" s="85">
        <v>40603</v>
      </c>
      <c r="C8" s="97"/>
      <c r="D8" s="97"/>
      <c r="E8" s="95"/>
      <c r="F8" s="19"/>
      <c r="G8" s="19"/>
      <c r="H8" s="19"/>
      <c r="K8" s="86">
        <v>0.00824</v>
      </c>
      <c r="L8" s="92">
        <f>+(K8*(C18+D18)*G6)/(C18*G6+D18*H6)</f>
        <v>0.0026238578698069837</v>
      </c>
      <c r="M8" s="92">
        <f>+(K8*(C18+D18)*H6)/(C18*G6+D18*H6)</f>
        <v>0.008270875708341051</v>
      </c>
      <c r="N8" s="18"/>
      <c r="O8" s="35"/>
      <c r="P8" s="62"/>
      <c r="Q8" s="62"/>
      <c r="R8" s="54"/>
      <c r="S8" s="37"/>
      <c r="T8" s="19"/>
    </row>
    <row r="9" spans="1:20" ht="15" customHeight="1">
      <c r="A9" s="18"/>
      <c r="B9" s="85">
        <v>40634</v>
      </c>
      <c r="C9" s="97"/>
      <c r="D9" s="97"/>
      <c r="E9" s="95"/>
      <c r="F9" s="19"/>
      <c r="G9" s="25" t="s">
        <v>14</v>
      </c>
      <c r="N9" s="18"/>
      <c r="O9" s="35"/>
      <c r="P9" s="63" t="s">
        <v>19</v>
      </c>
      <c r="Q9" s="64"/>
      <c r="R9" s="54"/>
      <c r="S9" s="37"/>
      <c r="T9" s="19"/>
    </row>
    <row r="10" spans="1:20" ht="15">
      <c r="A10" s="18"/>
      <c r="B10" s="85">
        <v>40664</v>
      </c>
      <c r="C10" s="97"/>
      <c r="D10" s="97"/>
      <c r="E10" s="95"/>
      <c r="F10" s="19"/>
      <c r="G10" s="16" t="s">
        <v>73</v>
      </c>
      <c r="H10" s="19"/>
      <c r="K10" s="88"/>
      <c r="L10" s="88"/>
      <c r="M10" s="88"/>
      <c r="N10" s="88"/>
      <c r="O10" s="35"/>
      <c r="P10" s="64"/>
      <c r="Q10" s="64"/>
      <c r="R10" s="54"/>
      <c r="S10" s="37"/>
      <c r="T10" s="19"/>
    </row>
    <row r="11" spans="1:20" ht="15.75">
      <c r="A11" s="18"/>
      <c r="B11" s="85">
        <v>40695</v>
      </c>
      <c r="C11" s="97"/>
      <c r="D11" s="97"/>
      <c r="E11" s="95"/>
      <c r="F11" s="19"/>
      <c r="G11" s="16" t="s">
        <v>74</v>
      </c>
      <c r="H11" s="19"/>
      <c r="O11" s="35"/>
      <c r="P11" s="57">
        <f>+H6/G6</f>
        <v>3.1521812989624607</v>
      </c>
      <c r="Q11" s="57">
        <f>+M8/L8</f>
        <v>3.1521812989624602</v>
      </c>
      <c r="R11" s="55" t="str">
        <f>+IF(P11=Q11,"VERIFICADO","NO CUMPLE")</f>
        <v>VERIFICADO</v>
      </c>
      <c r="S11" s="37"/>
      <c r="T11" s="19"/>
    </row>
    <row r="12" spans="1:20" ht="15">
      <c r="A12" s="18"/>
      <c r="B12" s="85">
        <v>40725</v>
      </c>
      <c r="C12" s="97"/>
      <c r="D12" s="97"/>
      <c r="E12" s="95"/>
      <c r="F12" s="19"/>
      <c r="G12" s="16" t="s">
        <v>75</v>
      </c>
      <c r="H12" s="19"/>
      <c r="O12" s="35"/>
      <c r="R12" s="28"/>
      <c r="S12" s="37"/>
      <c r="T12" s="19"/>
    </row>
    <row r="13" spans="1:20" ht="15.75" thickBot="1">
      <c r="A13" s="18"/>
      <c r="B13" s="85">
        <v>40756</v>
      </c>
      <c r="C13" s="97"/>
      <c r="D13" s="97"/>
      <c r="E13" s="95"/>
      <c r="F13" s="19"/>
      <c r="G13" s="16" t="s">
        <v>76</v>
      </c>
      <c r="H13" s="19"/>
      <c r="O13" s="38"/>
      <c r="P13" s="39"/>
      <c r="Q13" s="39"/>
      <c r="R13" s="40"/>
      <c r="S13" s="41"/>
      <c r="T13" s="19"/>
    </row>
    <row r="14" spans="1:19" ht="15.75" thickTop="1">
      <c r="A14" s="18"/>
      <c r="B14" s="85">
        <v>40787</v>
      </c>
      <c r="C14" s="97"/>
      <c r="D14" s="97"/>
      <c r="E14" s="95"/>
      <c r="F14" s="19"/>
      <c r="G14" s="16" t="s">
        <v>37</v>
      </c>
      <c r="H14" s="19"/>
      <c r="O14" s="22"/>
      <c r="P14" s="31"/>
      <c r="Q14" s="31"/>
      <c r="R14" s="31"/>
      <c r="S14" s="31"/>
    </row>
    <row r="15" spans="1:8" ht="15">
      <c r="A15" s="18"/>
      <c r="B15" s="85">
        <v>40817</v>
      </c>
      <c r="C15" s="97"/>
      <c r="D15" s="97"/>
      <c r="E15" s="95"/>
      <c r="F15" s="19"/>
      <c r="G15" s="16" t="s">
        <v>38</v>
      </c>
      <c r="H15" s="19"/>
    </row>
    <row r="16" spans="1:8" ht="15">
      <c r="A16" s="18"/>
      <c r="B16" s="85">
        <v>40848</v>
      </c>
      <c r="C16" s="97"/>
      <c r="D16" s="97"/>
      <c r="E16" s="95"/>
      <c r="F16" s="19"/>
      <c r="G16" s="19"/>
      <c r="H16" s="19"/>
    </row>
    <row r="17" spans="1:8" ht="15">
      <c r="A17" s="18"/>
      <c r="B17" s="85">
        <v>40878</v>
      </c>
      <c r="C17" s="97"/>
      <c r="D17" s="97"/>
      <c r="E17" s="95"/>
      <c r="F17" s="19"/>
      <c r="G17" s="19"/>
      <c r="H17" s="19"/>
    </row>
    <row r="18" spans="1:8" ht="15">
      <c r="A18" s="18"/>
      <c r="B18" s="24" t="s">
        <v>10</v>
      </c>
      <c r="C18" s="94">
        <v>2115.566169999999</v>
      </c>
      <c r="D18" s="94">
        <v>384811.26215171005</v>
      </c>
      <c r="E18" s="96">
        <f>SUM(C18:D18)</f>
        <v>386926.82832171005</v>
      </c>
      <c r="F18" s="19"/>
      <c r="G18" s="19"/>
      <c r="H18" s="19"/>
    </row>
    <row r="19" ht="15">
      <c r="B19" s="21"/>
    </row>
    <row r="20" ht="15">
      <c r="B20" s="15" t="s">
        <v>12</v>
      </c>
    </row>
    <row r="21" spans="2:5" s="17" customFormat="1" ht="70.5" customHeight="1">
      <c r="B21" s="100" t="s">
        <v>34</v>
      </c>
      <c r="C21" s="101"/>
      <c r="D21" s="101"/>
      <c r="E21" s="102"/>
    </row>
    <row r="22" spans="2:5" s="17" customFormat="1" ht="76.5" customHeight="1">
      <c r="B22" s="100" t="s">
        <v>68</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7109375" style="13" customWidth="1"/>
    <col min="4" max="4" width="23.8515625" style="13" customWidth="1"/>
    <col min="5" max="5" width="21.421875" style="13" customWidth="1"/>
    <col min="6" max="6" width="8.57421875" style="13" customWidth="1"/>
    <col min="7" max="7" width="12.421875" style="13" customWidth="1"/>
    <col min="8" max="8" width="12.7109375" style="13" customWidth="1"/>
    <col min="9" max="9" width="14.00390625" style="13" customWidth="1"/>
    <col min="10" max="10" width="9.00390625" style="13" customWidth="1"/>
    <col min="11" max="11" width="14.140625" style="13" customWidth="1"/>
    <col min="12" max="12" width="12.28125" style="13" customWidth="1"/>
    <col min="13" max="13" width="13.7109375" style="13" customWidth="1"/>
    <col min="14" max="14" width="14.0039062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89" t="str">
        <f>+Portada!B7</f>
        <v>Cargo por Originación y/o Terminación en Red de Servicios Móviles</v>
      </c>
      <c r="B2" s="28"/>
      <c r="C2" s="28"/>
      <c r="D2" s="28"/>
      <c r="E2" s="28"/>
      <c r="F2" s="28"/>
      <c r="G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5">
        <v>40544</v>
      </c>
      <c r="C6" s="97"/>
      <c r="D6" s="97"/>
      <c r="E6" s="95"/>
      <c r="F6" s="19"/>
      <c r="G6" s="76">
        <v>6601869</v>
      </c>
      <c r="H6" s="76">
        <v>20810288</v>
      </c>
      <c r="I6" s="77">
        <f>+H6/G6</f>
        <v>3.1521812989624607</v>
      </c>
      <c r="J6" s="18"/>
      <c r="K6" s="52" t="s">
        <v>72</v>
      </c>
      <c r="L6" s="47"/>
      <c r="M6" s="47"/>
      <c r="N6" s="18"/>
      <c r="O6" s="35"/>
      <c r="P6" s="43"/>
      <c r="Q6" s="43"/>
      <c r="R6" s="28"/>
      <c r="S6" s="37"/>
      <c r="T6" s="19"/>
    </row>
    <row r="7" spans="1:20" ht="15.75">
      <c r="A7" s="18"/>
      <c r="B7" s="85">
        <v>40575</v>
      </c>
      <c r="C7" s="97"/>
      <c r="D7" s="97"/>
      <c r="E7" s="95"/>
      <c r="F7" s="19"/>
      <c r="G7" s="19"/>
      <c r="H7" s="19"/>
      <c r="K7" s="52" t="s">
        <v>71</v>
      </c>
      <c r="L7" s="46"/>
      <c r="M7" s="46"/>
      <c r="N7" s="18"/>
      <c r="O7" s="42"/>
      <c r="P7" s="65">
        <f>+K8</f>
        <v>0.0621</v>
      </c>
      <c r="Q7" s="65">
        <f>+L8*C18/(C18+D18)+M8*D18/(C18+D18)</f>
        <v>0.0621</v>
      </c>
      <c r="R7" s="55" t="str">
        <f>+IF(P7=Q7,"VERIFICADO","NO CUMPLE")</f>
        <v>VERIFICADO</v>
      </c>
      <c r="S7" s="37"/>
      <c r="T7" s="19"/>
    </row>
    <row r="8" spans="1:20" ht="15">
      <c r="A8" s="18"/>
      <c r="B8" s="85">
        <v>40603</v>
      </c>
      <c r="C8" s="97"/>
      <c r="D8" s="97"/>
      <c r="E8" s="95"/>
      <c r="F8" s="19"/>
      <c r="G8" s="19"/>
      <c r="H8" s="19"/>
      <c r="K8" s="86">
        <v>0.0621</v>
      </c>
      <c r="L8" s="92">
        <f>+(K8*(C18+D18)*G6)/(C18*G6+D18*H6)</f>
        <v>0.019716573672675482</v>
      </c>
      <c r="M8" s="92">
        <f>+(K8*(C18+D18)*H6)/(C18*G6+D18*H6)</f>
        <v>0.06215021481062325</v>
      </c>
      <c r="N8" s="18"/>
      <c r="O8" s="35"/>
      <c r="P8" s="58"/>
      <c r="Q8" s="58"/>
      <c r="R8" s="54"/>
      <c r="S8" s="37"/>
      <c r="T8" s="19"/>
    </row>
    <row r="9" spans="1:20" ht="15" customHeight="1">
      <c r="A9" s="18"/>
      <c r="B9" s="85">
        <v>40634</v>
      </c>
      <c r="C9" s="97"/>
      <c r="D9" s="97"/>
      <c r="E9" s="95"/>
      <c r="F9" s="19"/>
      <c r="G9" s="84" t="s">
        <v>14</v>
      </c>
      <c r="N9" s="18"/>
      <c r="O9" s="35"/>
      <c r="P9" s="59" t="s">
        <v>19</v>
      </c>
      <c r="Q9" s="60"/>
      <c r="R9" s="54"/>
      <c r="S9" s="37"/>
      <c r="T9" s="19"/>
    </row>
    <row r="10" spans="1:20" ht="15">
      <c r="A10" s="18"/>
      <c r="B10" s="85">
        <v>40664</v>
      </c>
      <c r="C10" s="97"/>
      <c r="D10" s="97"/>
      <c r="E10" s="95"/>
      <c r="F10" s="19"/>
      <c r="G10" s="16" t="s">
        <v>73</v>
      </c>
      <c r="H10" s="19"/>
      <c r="O10" s="35"/>
      <c r="P10" s="60"/>
      <c r="Q10" s="60"/>
      <c r="R10" s="54"/>
      <c r="S10" s="37"/>
      <c r="T10" s="19"/>
    </row>
    <row r="11" spans="1:20" ht="15.75">
      <c r="A11" s="18"/>
      <c r="B11" s="85">
        <v>40695</v>
      </c>
      <c r="C11" s="97"/>
      <c r="D11" s="97"/>
      <c r="E11" s="95"/>
      <c r="F11" s="19"/>
      <c r="G11" s="16" t="s">
        <v>74</v>
      </c>
      <c r="H11" s="19"/>
      <c r="O11" s="35"/>
      <c r="P11" s="65">
        <f>+H6/G6</f>
        <v>3.1521812989624607</v>
      </c>
      <c r="Q11" s="65">
        <f>+M8/L8</f>
        <v>3.1521812989624602</v>
      </c>
      <c r="R11" s="55" t="str">
        <f>+IF(P11=Q11,"VERIFICADO","NO CUMPLE")</f>
        <v>VERIFICADO</v>
      </c>
      <c r="S11" s="37"/>
      <c r="T11" s="19"/>
    </row>
    <row r="12" spans="1:20" ht="15">
      <c r="A12" s="18"/>
      <c r="B12" s="85">
        <v>40725</v>
      </c>
      <c r="C12" s="97"/>
      <c r="D12" s="97"/>
      <c r="E12" s="95"/>
      <c r="F12" s="19"/>
      <c r="G12" s="16" t="s">
        <v>75</v>
      </c>
      <c r="H12" s="19"/>
      <c r="O12" s="35"/>
      <c r="R12" s="28"/>
      <c r="S12" s="37"/>
      <c r="T12" s="19"/>
    </row>
    <row r="13" spans="1:20" ht="15.75" thickBot="1">
      <c r="A13" s="18"/>
      <c r="B13" s="85">
        <v>40756</v>
      </c>
      <c r="C13" s="97"/>
      <c r="D13" s="97"/>
      <c r="E13" s="95"/>
      <c r="F13" s="19"/>
      <c r="G13" s="16" t="s">
        <v>76</v>
      </c>
      <c r="H13" s="19"/>
      <c r="O13" s="38"/>
      <c r="P13" s="39"/>
      <c r="Q13" s="39"/>
      <c r="R13" s="40"/>
      <c r="S13" s="41"/>
      <c r="T13" s="19"/>
    </row>
    <row r="14" spans="1:19" ht="15.75" thickTop="1">
      <c r="A14" s="18"/>
      <c r="B14" s="85">
        <v>40787</v>
      </c>
      <c r="C14" s="97"/>
      <c r="D14" s="97"/>
      <c r="E14" s="95"/>
      <c r="F14" s="19"/>
      <c r="G14" s="16" t="s">
        <v>37</v>
      </c>
      <c r="H14" s="19"/>
      <c r="O14" s="22"/>
      <c r="P14" s="31"/>
      <c r="Q14" s="31"/>
      <c r="R14" s="31"/>
      <c r="S14" s="31"/>
    </row>
    <row r="15" spans="1:8" ht="15">
      <c r="A15" s="18"/>
      <c r="B15" s="85">
        <v>40817</v>
      </c>
      <c r="C15" s="97"/>
      <c r="D15" s="97"/>
      <c r="E15" s="95"/>
      <c r="F15" s="19"/>
      <c r="G15" s="16" t="s">
        <v>38</v>
      </c>
      <c r="H15" s="19"/>
    </row>
    <row r="16" spans="1:8" ht="15">
      <c r="A16" s="18"/>
      <c r="B16" s="85">
        <v>40848</v>
      </c>
      <c r="C16" s="97"/>
      <c r="D16" s="97"/>
      <c r="E16" s="95"/>
      <c r="F16" s="19"/>
      <c r="G16" s="19"/>
      <c r="H16" s="19"/>
    </row>
    <row r="17" spans="1:8" ht="15">
      <c r="A17" s="18"/>
      <c r="B17" s="85">
        <v>40878</v>
      </c>
      <c r="C17" s="97"/>
      <c r="D17" s="97"/>
      <c r="E17" s="95"/>
      <c r="F17" s="19"/>
      <c r="G17" s="19"/>
      <c r="H17" s="19"/>
    </row>
    <row r="18" spans="1:8" ht="15">
      <c r="A18" s="18"/>
      <c r="B18" s="24" t="s">
        <v>10</v>
      </c>
      <c r="C18" s="94">
        <v>14968.850973330002</v>
      </c>
      <c r="D18" s="94">
        <v>12634344.022381676</v>
      </c>
      <c r="E18" s="96">
        <f>SUM(C18:D18)</f>
        <v>12649312.873355007</v>
      </c>
      <c r="F18" s="19"/>
      <c r="G18" s="19"/>
      <c r="H18" s="19"/>
    </row>
    <row r="19" ht="15">
      <c r="B19" s="21"/>
    </row>
    <row r="20" ht="15">
      <c r="B20" s="15" t="s">
        <v>12</v>
      </c>
    </row>
    <row r="21" spans="2:5" s="17" customFormat="1" ht="74.25" customHeight="1">
      <c r="B21" s="100" t="s">
        <v>42</v>
      </c>
      <c r="C21" s="101"/>
      <c r="D21" s="101"/>
      <c r="E21" s="102"/>
    </row>
    <row r="22" spans="2:5" s="17" customFormat="1" ht="79.5" customHeight="1">
      <c r="B22" s="100" t="s">
        <v>63</v>
      </c>
      <c r="C22" s="101"/>
      <c r="D22" s="101"/>
      <c r="E22" s="102"/>
    </row>
    <row r="23" spans="2:5" s="17" customFormat="1" ht="28.5" customHeight="1">
      <c r="B23" s="103"/>
      <c r="C23" s="104"/>
      <c r="D23" s="104"/>
      <c r="E23" s="105"/>
    </row>
  </sheetData>
  <sheetProtection/>
  <mergeCells count="3">
    <mergeCell ref="B21:E21"/>
    <mergeCell ref="B22:E22"/>
    <mergeCell ref="B23:E23"/>
  </mergeCells>
  <printOptions/>
  <pageMargins left="0.32" right="0.23" top="0.4" bottom="0.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57421875" style="13" customWidth="1"/>
    <col min="4" max="4" width="23.7109375" style="13" customWidth="1"/>
    <col min="5" max="5" width="21.421875" style="13" customWidth="1"/>
    <col min="6" max="6" width="7.281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9" t="str">
        <f>+Portada!B8</f>
        <v>Cargo por Transporte Conmutado Local</v>
      </c>
      <c r="B2" s="28"/>
      <c r="C2" s="28"/>
      <c r="D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5">
        <v>40544</v>
      </c>
      <c r="C6" s="97"/>
      <c r="D6" s="97"/>
      <c r="E6" s="95"/>
      <c r="F6" s="19"/>
      <c r="G6" s="76">
        <v>6601869</v>
      </c>
      <c r="H6" s="76">
        <v>20810288</v>
      </c>
      <c r="I6" s="77">
        <f>+H6/G6</f>
        <v>3.1521812989624607</v>
      </c>
      <c r="J6" s="18"/>
      <c r="K6" s="52" t="s">
        <v>72</v>
      </c>
      <c r="L6" s="47"/>
      <c r="M6" s="47"/>
      <c r="N6" s="18"/>
      <c r="O6" s="35"/>
      <c r="P6" s="43"/>
      <c r="Q6" s="43"/>
      <c r="R6" s="28"/>
      <c r="S6" s="37"/>
      <c r="T6" s="19"/>
    </row>
    <row r="7" spans="1:20" ht="15.75">
      <c r="A7" s="18"/>
      <c r="B7" s="85">
        <v>40575</v>
      </c>
      <c r="C7" s="97"/>
      <c r="D7" s="97"/>
      <c r="E7" s="95"/>
      <c r="F7" s="19"/>
      <c r="G7" s="19"/>
      <c r="H7" s="19"/>
      <c r="K7" s="52" t="s">
        <v>71</v>
      </c>
      <c r="L7" s="46"/>
      <c r="M7" s="46"/>
      <c r="N7" s="18"/>
      <c r="O7" s="42"/>
      <c r="P7" s="65">
        <f>+K8</f>
        <v>0.00554</v>
      </c>
      <c r="Q7" s="65">
        <f>+L8*C18/(C18+D18)+M8*D18/(C18+D18)</f>
        <v>0.00554</v>
      </c>
      <c r="R7" s="55" t="str">
        <f>+IF(P7=Q7,"VERIFICADO","NO CUMPLE")</f>
        <v>VERIFICADO</v>
      </c>
      <c r="S7" s="37"/>
      <c r="T7" s="19"/>
    </row>
    <row r="8" spans="1:20" ht="15">
      <c r="A8" s="18"/>
      <c r="B8" s="85">
        <v>40603</v>
      </c>
      <c r="C8" s="97"/>
      <c r="D8" s="97"/>
      <c r="E8" s="95"/>
      <c r="F8" s="19"/>
      <c r="G8" s="19"/>
      <c r="H8" s="19"/>
      <c r="K8" s="86">
        <v>0.00554</v>
      </c>
      <c r="L8" s="92">
        <f>+(K8*(C18+D18)*G6)/(C18*G6+D18*H6)</f>
        <v>0.0017575131233166978</v>
      </c>
      <c r="M8" s="92">
        <f>+(K8*(C18+D18)*H6)/(C18*G6+D18*H6)</f>
        <v>0.00554</v>
      </c>
      <c r="N8" s="18"/>
      <c r="O8" s="35"/>
      <c r="P8" s="58"/>
      <c r="Q8" s="58"/>
      <c r="R8" s="54"/>
      <c r="S8" s="37"/>
      <c r="T8" s="19"/>
    </row>
    <row r="9" spans="1:20" ht="15" customHeight="1">
      <c r="A9" s="18"/>
      <c r="B9" s="85">
        <v>40634</v>
      </c>
      <c r="C9" s="97"/>
      <c r="D9" s="97"/>
      <c r="E9" s="95"/>
      <c r="F9" s="19"/>
      <c r="G9" s="25" t="s">
        <v>14</v>
      </c>
      <c r="N9" s="18"/>
      <c r="O9" s="35"/>
      <c r="P9" s="59" t="s">
        <v>19</v>
      </c>
      <c r="Q9" s="60"/>
      <c r="R9" s="54"/>
      <c r="S9" s="37"/>
      <c r="T9" s="19"/>
    </row>
    <row r="10" spans="1:20" ht="15">
      <c r="A10" s="18"/>
      <c r="B10" s="85">
        <v>40664</v>
      </c>
      <c r="C10" s="97"/>
      <c r="D10" s="97"/>
      <c r="E10" s="95"/>
      <c r="F10" s="19"/>
      <c r="G10" s="16" t="s">
        <v>73</v>
      </c>
      <c r="H10" s="19"/>
      <c r="O10" s="35"/>
      <c r="P10" s="60"/>
      <c r="Q10" s="60"/>
      <c r="R10" s="54"/>
      <c r="S10" s="37"/>
      <c r="T10" s="19"/>
    </row>
    <row r="11" spans="1:20" ht="15.75">
      <c r="A11" s="18"/>
      <c r="B11" s="85">
        <v>40695</v>
      </c>
      <c r="C11" s="97"/>
      <c r="D11" s="97"/>
      <c r="E11" s="95"/>
      <c r="F11" s="19"/>
      <c r="G11" s="16" t="s">
        <v>74</v>
      </c>
      <c r="H11" s="19"/>
      <c r="O11" s="35"/>
      <c r="P11" s="65">
        <f>+H6/G6</f>
        <v>3.1521812989624607</v>
      </c>
      <c r="Q11" s="65">
        <f>+M8/L8</f>
        <v>3.1521812989624607</v>
      </c>
      <c r="R11" s="55" t="str">
        <f>+IF(P11=Q11,"VERIFICADO","NO CUMPLE")</f>
        <v>VERIFICADO</v>
      </c>
      <c r="S11" s="37"/>
      <c r="T11" s="19"/>
    </row>
    <row r="12" spans="1:20" ht="15">
      <c r="A12" s="18"/>
      <c r="B12" s="85">
        <v>40725</v>
      </c>
      <c r="C12" s="97"/>
      <c r="D12" s="97"/>
      <c r="E12" s="95"/>
      <c r="F12" s="19"/>
      <c r="G12" s="16" t="s">
        <v>75</v>
      </c>
      <c r="H12" s="19"/>
      <c r="O12" s="35"/>
      <c r="R12" s="28"/>
      <c r="S12" s="37"/>
      <c r="T12" s="19"/>
    </row>
    <row r="13" spans="1:20" ht="15.75" thickBot="1">
      <c r="A13" s="18"/>
      <c r="B13" s="85">
        <v>40756</v>
      </c>
      <c r="C13" s="97"/>
      <c r="D13" s="97"/>
      <c r="E13" s="95"/>
      <c r="F13" s="19"/>
      <c r="G13" s="16" t="s">
        <v>76</v>
      </c>
      <c r="H13" s="19"/>
      <c r="O13" s="38"/>
      <c r="P13" s="39"/>
      <c r="Q13" s="39"/>
      <c r="R13" s="40"/>
      <c r="S13" s="41"/>
      <c r="T13" s="19"/>
    </row>
    <row r="14" spans="1:19" ht="15.75" thickTop="1">
      <c r="A14" s="18"/>
      <c r="B14" s="85">
        <v>40787</v>
      </c>
      <c r="C14" s="97"/>
      <c r="D14" s="97"/>
      <c r="E14" s="95"/>
      <c r="F14" s="19"/>
      <c r="G14" s="16" t="s">
        <v>37</v>
      </c>
      <c r="H14" s="19"/>
      <c r="O14" s="22"/>
      <c r="P14" s="31"/>
      <c r="Q14" s="31"/>
      <c r="R14" s="31"/>
      <c r="S14" s="31"/>
    </row>
    <row r="15" spans="1:8" ht="15">
      <c r="A15" s="18"/>
      <c r="B15" s="85">
        <v>40817</v>
      </c>
      <c r="C15" s="97"/>
      <c r="D15" s="97"/>
      <c r="E15" s="95"/>
      <c r="F15" s="19"/>
      <c r="G15" s="16" t="s">
        <v>38</v>
      </c>
      <c r="H15" s="19"/>
    </row>
    <row r="16" spans="1:8" ht="15">
      <c r="A16" s="18"/>
      <c r="B16" s="85">
        <v>40848</v>
      </c>
      <c r="C16" s="97"/>
      <c r="D16" s="97"/>
      <c r="E16" s="95"/>
      <c r="F16" s="19"/>
      <c r="G16" s="19"/>
      <c r="H16" s="19"/>
    </row>
    <row r="17" spans="1:8" ht="15">
      <c r="A17" s="18"/>
      <c r="B17" s="85">
        <v>40878</v>
      </c>
      <c r="C17" s="97"/>
      <c r="D17" s="97"/>
      <c r="E17" s="95"/>
      <c r="F17" s="19"/>
      <c r="G17" s="19"/>
      <c r="H17" s="19"/>
    </row>
    <row r="18" spans="1:8" ht="15">
      <c r="A18" s="18"/>
      <c r="B18" s="24" t="s">
        <v>10</v>
      </c>
      <c r="C18" s="94">
        <v>0</v>
      </c>
      <c r="D18" s="94">
        <v>2783.40971</v>
      </c>
      <c r="E18" s="96">
        <f>+SUM(C18:D18)</f>
        <v>2783.40971</v>
      </c>
      <c r="F18" s="19"/>
      <c r="G18" s="19"/>
      <c r="H18" s="19"/>
    </row>
    <row r="19" ht="15">
      <c r="B19" s="21"/>
    </row>
    <row r="20" ht="15">
      <c r="B20" s="15" t="s">
        <v>12</v>
      </c>
    </row>
    <row r="21" spans="2:5" s="17" customFormat="1" ht="75" customHeight="1">
      <c r="B21" s="100" t="s">
        <v>43</v>
      </c>
      <c r="C21" s="101"/>
      <c r="D21" s="101"/>
      <c r="E21" s="102"/>
    </row>
    <row r="22" spans="2:5" s="17" customFormat="1" ht="70.5" customHeight="1">
      <c r="B22" s="100" t="s">
        <v>64</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7109375" style="13" customWidth="1"/>
    <col min="4" max="4" width="23.8515625" style="13" customWidth="1"/>
    <col min="5" max="5" width="21.421875" style="13" customWidth="1"/>
    <col min="6" max="6" width="9.140625" style="13" customWidth="1"/>
    <col min="7" max="7" width="12.421875" style="13" customWidth="1"/>
    <col min="8" max="8" width="12.7109375" style="13" customWidth="1"/>
    <col min="9" max="9" width="14.00390625" style="13" customWidth="1"/>
    <col min="10" max="10" width="9.8515625" style="13" customWidth="1"/>
    <col min="11" max="11" width="15.281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89" t="str">
        <f>+Portada!B9</f>
        <v>Cargo por Transporte Conmutado de Larga Distancia Nacional</v>
      </c>
      <c r="B2" s="28"/>
      <c r="C2" s="28"/>
      <c r="D2" s="28"/>
      <c r="E2" s="28"/>
      <c r="F2" s="28"/>
      <c r="G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5">
        <v>40544</v>
      </c>
      <c r="C6" s="97"/>
      <c r="D6" s="97"/>
      <c r="E6" s="95"/>
      <c r="F6" s="19"/>
      <c r="G6" s="76">
        <v>6601869</v>
      </c>
      <c r="H6" s="76">
        <v>20810288</v>
      </c>
      <c r="I6" s="77">
        <f>+H6/G6</f>
        <v>3.1521812989624607</v>
      </c>
      <c r="J6" s="18"/>
      <c r="K6" s="52" t="s">
        <v>72</v>
      </c>
      <c r="L6" s="47"/>
      <c r="M6" s="47"/>
      <c r="N6" s="18"/>
      <c r="O6" s="35"/>
      <c r="P6" s="43"/>
      <c r="Q6" s="43"/>
      <c r="R6" s="28"/>
      <c r="S6" s="37"/>
      <c r="T6" s="19"/>
    </row>
    <row r="7" spans="1:20" ht="15.75">
      <c r="A7" s="18"/>
      <c r="B7" s="85">
        <v>40575</v>
      </c>
      <c r="C7" s="97"/>
      <c r="D7" s="97"/>
      <c r="E7" s="95"/>
      <c r="F7" s="19"/>
      <c r="G7" s="19"/>
      <c r="H7" s="19"/>
      <c r="K7" s="52" t="s">
        <v>71</v>
      </c>
      <c r="L7" s="46"/>
      <c r="M7" s="46"/>
      <c r="N7" s="18"/>
      <c r="O7" s="42"/>
      <c r="P7" s="65">
        <f>+K8</f>
        <v>0.055</v>
      </c>
      <c r="Q7" s="65">
        <f>+L8*C18/(C18+D18)+M8*D18/(C18+D18)</f>
        <v>0.055000000000000014</v>
      </c>
      <c r="R7" s="55" t="str">
        <f>+IF(P7=Q7,"VERIFICADO","NO CUMPLE")</f>
        <v>VERIFICADO</v>
      </c>
      <c r="S7" s="37"/>
      <c r="T7" s="19"/>
    </row>
    <row r="8" spans="1:20" ht="15">
      <c r="A8" s="18"/>
      <c r="B8" s="85">
        <v>40603</v>
      </c>
      <c r="C8" s="97"/>
      <c r="D8" s="97"/>
      <c r="E8" s="95"/>
      <c r="F8" s="19"/>
      <c r="G8" s="19"/>
      <c r="H8" s="19"/>
      <c r="K8" s="86">
        <v>0.055</v>
      </c>
      <c r="L8" s="92">
        <f>+(K8*(C18+D18)*G6)/(C18*G6+D18*H6)</f>
        <v>0.017898228095368098</v>
      </c>
      <c r="M8" s="92">
        <f>+(K8*(C18+D18)*H6)/(C18*G6+D18*H6)</f>
        <v>0.05641845988678381</v>
      </c>
      <c r="N8" s="18"/>
      <c r="O8" s="35"/>
      <c r="P8" s="58"/>
      <c r="Q8" s="58"/>
      <c r="R8" s="54"/>
      <c r="S8" s="37"/>
      <c r="T8" s="19"/>
    </row>
    <row r="9" spans="1:20" ht="15" customHeight="1">
      <c r="A9" s="18"/>
      <c r="B9" s="85">
        <v>40634</v>
      </c>
      <c r="C9" s="97"/>
      <c r="D9" s="97"/>
      <c r="E9" s="95"/>
      <c r="F9" s="19"/>
      <c r="G9" s="25" t="s">
        <v>14</v>
      </c>
      <c r="N9" s="18"/>
      <c r="O9" s="35"/>
      <c r="P9" s="59" t="s">
        <v>19</v>
      </c>
      <c r="Q9" s="60"/>
      <c r="R9" s="54"/>
      <c r="S9" s="37"/>
      <c r="T9" s="19"/>
    </row>
    <row r="10" spans="1:20" ht="15">
      <c r="A10" s="18"/>
      <c r="B10" s="85">
        <v>40664</v>
      </c>
      <c r="C10" s="97"/>
      <c r="D10" s="97"/>
      <c r="E10" s="95"/>
      <c r="F10" s="19"/>
      <c r="G10" s="16" t="s">
        <v>73</v>
      </c>
      <c r="H10" s="19"/>
      <c r="O10" s="35"/>
      <c r="P10" s="60"/>
      <c r="Q10" s="60"/>
      <c r="R10" s="54"/>
      <c r="S10" s="37"/>
      <c r="T10" s="19"/>
    </row>
    <row r="11" spans="1:20" ht="15.75">
      <c r="A11" s="18"/>
      <c r="B11" s="85">
        <v>40695</v>
      </c>
      <c r="C11" s="97"/>
      <c r="D11" s="97"/>
      <c r="E11" s="95"/>
      <c r="F11" s="19"/>
      <c r="G11" s="16" t="s">
        <v>74</v>
      </c>
      <c r="H11" s="19"/>
      <c r="O11" s="35"/>
      <c r="P11" s="65">
        <f>+H6/G6</f>
        <v>3.1521812989624607</v>
      </c>
      <c r="Q11" s="65">
        <f>+M8/L8</f>
        <v>3.1521812989624602</v>
      </c>
      <c r="R11" s="55" t="str">
        <f>+IF(P11=Q11,"VERIFICADO","NO CUMPLE")</f>
        <v>VERIFICADO</v>
      </c>
      <c r="S11" s="37"/>
      <c r="T11" s="19"/>
    </row>
    <row r="12" spans="1:20" ht="15">
      <c r="A12" s="18"/>
      <c r="B12" s="85">
        <v>40725</v>
      </c>
      <c r="C12" s="97"/>
      <c r="D12" s="97"/>
      <c r="E12" s="95"/>
      <c r="F12" s="19"/>
      <c r="G12" s="16" t="s">
        <v>75</v>
      </c>
      <c r="H12" s="19"/>
      <c r="O12" s="35"/>
      <c r="R12" s="28"/>
      <c r="S12" s="37"/>
      <c r="T12" s="19"/>
    </row>
    <row r="13" spans="1:20" ht="15.75" thickBot="1">
      <c r="A13" s="18"/>
      <c r="B13" s="85">
        <v>40756</v>
      </c>
      <c r="C13" s="97"/>
      <c r="D13" s="97"/>
      <c r="E13" s="95"/>
      <c r="F13" s="19"/>
      <c r="G13" s="16" t="s">
        <v>76</v>
      </c>
      <c r="H13" s="19"/>
      <c r="O13" s="38"/>
      <c r="P13" s="39"/>
      <c r="Q13" s="39"/>
      <c r="R13" s="40"/>
      <c r="S13" s="41"/>
      <c r="T13" s="19"/>
    </row>
    <row r="14" spans="1:19" ht="15.75" thickTop="1">
      <c r="A14" s="18"/>
      <c r="B14" s="85">
        <v>40787</v>
      </c>
      <c r="C14" s="97"/>
      <c r="D14" s="97"/>
      <c r="E14" s="95"/>
      <c r="F14" s="19"/>
      <c r="G14" s="16" t="s">
        <v>37</v>
      </c>
      <c r="H14" s="19"/>
      <c r="O14" s="22"/>
      <c r="P14" s="31"/>
      <c r="Q14" s="31"/>
      <c r="R14" s="31"/>
      <c r="S14" s="31"/>
    </row>
    <row r="15" spans="1:8" ht="15">
      <c r="A15" s="18"/>
      <c r="B15" s="85">
        <v>40817</v>
      </c>
      <c r="C15" s="97"/>
      <c r="D15" s="97"/>
      <c r="E15" s="95"/>
      <c r="F15" s="19"/>
      <c r="G15" s="16" t="s">
        <v>38</v>
      </c>
      <c r="H15" s="19"/>
    </row>
    <row r="16" spans="1:8" ht="15">
      <c r="A16" s="18"/>
      <c r="B16" s="85">
        <v>40848</v>
      </c>
      <c r="C16" s="97"/>
      <c r="D16" s="97"/>
      <c r="E16" s="95"/>
      <c r="F16" s="19"/>
      <c r="G16" s="19"/>
      <c r="H16" s="19"/>
    </row>
    <row r="17" spans="1:8" ht="15">
      <c r="A17" s="18"/>
      <c r="B17" s="85">
        <v>40878</v>
      </c>
      <c r="C17" s="97"/>
      <c r="D17" s="97"/>
      <c r="E17" s="95"/>
      <c r="F17" s="19"/>
      <c r="G17" s="19"/>
      <c r="H17" s="19"/>
    </row>
    <row r="18" spans="1:8" ht="15">
      <c r="A18" s="18"/>
      <c r="B18" s="24" t="s">
        <v>10</v>
      </c>
      <c r="C18" s="94">
        <v>1593.4986199999994</v>
      </c>
      <c r="D18" s="94">
        <v>41680.151043000005</v>
      </c>
      <c r="E18" s="96">
        <f>SUM(C18:D18)</f>
        <v>43273.649663000004</v>
      </c>
      <c r="F18" s="19"/>
      <c r="G18" s="19"/>
      <c r="H18" s="19"/>
    </row>
    <row r="19" ht="15">
      <c r="B19" s="21"/>
    </row>
    <row r="20" ht="15">
      <c r="B20" s="15" t="s">
        <v>12</v>
      </c>
    </row>
    <row r="21" spans="2:5" s="17" customFormat="1" ht="75" customHeight="1">
      <c r="B21" s="100" t="s">
        <v>44</v>
      </c>
      <c r="C21" s="101"/>
      <c r="D21" s="101"/>
      <c r="E21" s="102"/>
    </row>
    <row r="22" spans="2:5" s="17" customFormat="1" ht="85.5" customHeight="1">
      <c r="B22" s="100" t="s">
        <v>65</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CORRESPONDE"," ")</f>
        <v>NO CORRESPONDE</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0" t="s">
        <v>45</v>
      </c>
      <c r="C21" s="101"/>
      <c r="D21" s="101"/>
      <c r="E21" s="102"/>
    </row>
    <row r="22" spans="2:5" s="17" customFormat="1" ht="86.25" customHeight="1">
      <c r="B22" s="100" t="s">
        <v>66</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CORRESPONDE"," ")</f>
        <v>NO CORRESPONDE</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0" t="s">
        <v>46</v>
      </c>
      <c r="C21" s="101"/>
      <c r="D21" s="101"/>
      <c r="E21" s="102"/>
    </row>
    <row r="22" spans="2:5" s="17" customFormat="1" ht="79.5" customHeight="1">
      <c r="B22" s="100" t="s">
        <v>67</v>
      </c>
      <c r="C22" s="101"/>
      <c r="D22" s="101"/>
      <c r="E22" s="102"/>
    </row>
    <row r="23" spans="2:5" s="17" customFormat="1" ht="15">
      <c r="B23" s="103"/>
      <c r="C23" s="104"/>
      <c r="D23" s="104"/>
      <c r="E23" s="105"/>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2012-03-14T15:11:22Z</cp:lastPrinted>
  <dcterms:created xsi:type="dcterms:W3CDTF">2009-10-19T09:22:18Z</dcterms:created>
  <dcterms:modified xsi:type="dcterms:W3CDTF">2012-04-20T16:33:26Z</dcterms:modified>
  <cp:category/>
  <cp:version/>
  <cp:contentType/>
  <cp:contentStatus/>
</cp:coreProperties>
</file>